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https://krstredocesky-my.sharepoint.com/personal/klimes_kr-s_cz/Documents/cyklokoncepce 2024-2030/Cyklokoncepce do RK/"/>
    </mc:Choice>
  </mc:AlternateContent>
  <xr:revisionPtr revIDLastSave="0" documentId="8_{110031F0-786F-4C67-AA3D-239F53D8051C}" xr6:coauthVersionLast="47" xr6:coauthVersionMax="47" xr10:uidLastSave="{00000000-0000-0000-0000-000000000000}"/>
  <bookViews>
    <workbookView xWindow="-120" yWindow="-120" windowWidth="29040" windowHeight="15840" xr2:uid="{00000000-000D-0000-FFFF-FFFF00000000}"/>
  </bookViews>
  <sheets>
    <sheet name="20240429"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3" i="4" l="1"/>
  <c r="O202" i="4"/>
  <c r="O201" i="4"/>
  <c r="O200" i="4"/>
  <c r="O199" i="4"/>
  <c r="O198" i="4"/>
  <c r="O191" i="4"/>
  <c r="O190" i="4"/>
  <c r="O179" i="4"/>
  <c r="O176" i="4"/>
  <c r="O175" i="4"/>
  <c r="H167" i="4"/>
  <c r="G167" i="4" s="1"/>
  <c r="H166" i="4"/>
  <c r="G166" i="4" s="1"/>
  <c r="H165" i="4"/>
  <c r="G165" i="4" s="1"/>
  <c r="H72" i="4"/>
  <c r="H73" i="4"/>
  <c r="H160" i="4"/>
  <c r="H159" i="4"/>
  <c r="H158" i="4"/>
  <c r="H157" i="4"/>
  <c r="G157" i="4" s="1"/>
  <c r="H153" i="4"/>
  <c r="G153" i="4" s="1"/>
  <c r="H148" i="4"/>
  <c r="G148" i="4" s="1"/>
  <c r="H147" i="4"/>
  <c r="G147" i="4" s="1"/>
  <c r="H146" i="4"/>
  <c r="G146" i="4" s="1"/>
  <c r="H145" i="4"/>
  <c r="G145" i="4" s="1"/>
  <c r="H144" i="4"/>
  <c r="G144" i="4" s="1"/>
  <c r="H143" i="4"/>
  <c r="G143" i="4" s="1"/>
  <c r="H142" i="4"/>
  <c r="G142" i="4" s="1"/>
  <c r="H141" i="4"/>
  <c r="G141" i="4" s="1"/>
  <c r="H140" i="4"/>
  <c r="G140" i="4" s="1"/>
  <c r="H139" i="4"/>
  <c r="G139" i="4" s="1"/>
  <c r="H138" i="4"/>
  <c r="G138" i="4" s="1"/>
  <c r="H137" i="4"/>
  <c r="G137" i="4" s="1"/>
  <c r="H136" i="4"/>
  <c r="G136" i="4" s="1"/>
  <c r="H135" i="4"/>
  <c r="G135" i="4" s="1"/>
  <c r="H134" i="4"/>
  <c r="G134" i="4" s="1"/>
  <c r="H133" i="4"/>
  <c r="G133" i="4" s="1"/>
  <c r="H132" i="4"/>
  <c r="G132" i="4" s="1"/>
  <c r="H131" i="4"/>
  <c r="G131" i="4" s="1"/>
  <c r="H130" i="4"/>
  <c r="G130" i="4"/>
  <c r="H129" i="4"/>
  <c r="G129" i="4" s="1"/>
  <c r="H128" i="4"/>
  <c r="G128" i="4" s="1"/>
  <c r="H127" i="4"/>
  <c r="G127" i="4" s="1"/>
  <c r="H126" i="4"/>
  <c r="H125" i="4"/>
  <c r="G125" i="4" s="1"/>
  <c r="H124" i="4"/>
  <c r="G124" i="4" s="1"/>
  <c r="H122" i="4"/>
  <c r="G122" i="4" s="1"/>
  <c r="H121" i="4"/>
  <c r="G121" i="4" s="1"/>
  <c r="H119" i="4"/>
  <c r="G119" i="4" s="1"/>
  <c r="H117" i="4"/>
  <c r="H116" i="4"/>
  <c r="H108" i="4"/>
  <c r="H98" i="4"/>
  <c r="G98" i="4" s="1"/>
  <c r="H97" i="4"/>
  <c r="G97" i="4" s="1"/>
  <c r="H95" i="4"/>
  <c r="G95" i="4" s="1"/>
  <c r="H94" i="4"/>
  <c r="G94" i="4" s="1"/>
  <c r="H91" i="4"/>
  <c r="G91" i="4"/>
  <c r="H90" i="4"/>
  <c r="G90" i="4" s="1"/>
  <c r="H89" i="4"/>
  <c r="G89" i="4" s="1"/>
  <c r="H88" i="4"/>
  <c r="G88" i="4" s="1"/>
  <c r="H84" i="4"/>
  <c r="G84" i="4" s="1"/>
  <c r="H82" i="4"/>
  <c r="G82" i="4" s="1"/>
  <c r="H74" i="4"/>
  <c r="G74" i="4" s="1"/>
  <c r="H71" i="4"/>
  <c r="G71" i="4" s="1"/>
  <c r="H69" i="4"/>
  <c r="G69" i="4" s="1"/>
  <c r="H68" i="4"/>
  <c r="G68" i="4" s="1"/>
  <c r="H67" i="4"/>
  <c r="G67" i="4" s="1"/>
  <c r="H66" i="4"/>
  <c r="G66" i="4" s="1"/>
  <c r="H65" i="4"/>
  <c r="G65" i="4" s="1"/>
  <c r="H64" i="4"/>
  <c r="G64" i="4" s="1"/>
  <c r="H63" i="4"/>
  <c r="G63" i="4" s="1"/>
  <c r="H62" i="4"/>
  <c r="G62" i="4" s="1"/>
  <c r="H61" i="4"/>
  <c r="G61" i="4" s="1"/>
  <c r="H60" i="4"/>
  <c r="G60" i="4" s="1"/>
  <c r="H59" i="4"/>
  <c r="G59" i="4" s="1"/>
  <c r="H58" i="4"/>
  <c r="G58" i="4" s="1"/>
  <c r="H57" i="4"/>
  <c r="G57" i="4" s="1"/>
  <c r="H56" i="4"/>
  <c r="G56" i="4" s="1"/>
  <c r="H55" i="4"/>
  <c r="G55" i="4" s="1"/>
  <c r="H50" i="4"/>
  <c r="G50" i="4" s="1"/>
  <c r="H49" i="4"/>
  <c r="G49" i="4" s="1"/>
  <c r="H47" i="4"/>
  <c r="G47" i="4" s="1"/>
  <c r="H45" i="4"/>
  <c r="G45" i="4" s="1"/>
  <c r="H44" i="4"/>
  <c r="G44" i="4" s="1"/>
  <c r="H43" i="4"/>
  <c r="G43" i="4" s="1"/>
  <c r="H42" i="4"/>
  <c r="G42" i="4" s="1"/>
  <c r="H41" i="4"/>
  <c r="G41" i="4" s="1"/>
  <c r="H40" i="4"/>
  <c r="G40" i="4" s="1"/>
  <c r="H39" i="4"/>
  <c r="G39" i="4" s="1"/>
  <c r="H38" i="4"/>
  <c r="G38" i="4" s="1"/>
  <c r="H37" i="4"/>
  <c r="G37" i="4" s="1"/>
  <c r="H36" i="4"/>
  <c r="G36" i="4" s="1"/>
  <c r="H35" i="4"/>
  <c r="G35" i="4" s="1"/>
  <c r="H34" i="4"/>
  <c r="G34" i="4" s="1"/>
  <c r="H33" i="4"/>
  <c r="G33" i="4" s="1"/>
  <c r="H32" i="4"/>
  <c r="G32" i="4" s="1"/>
  <c r="H30" i="4"/>
  <c r="G30" i="4" s="1"/>
  <c r="H28" i="4"/>
  <c r="G28" i="4" s="1"/>
  <c r="H27" i="4"/>
  <c r="G27" i="4" s="1"/>
  <c r="H25" i="4"/>
  <c r="H24" i="4"/>
  <c r="G24" i="4" s="1"/>
  <c r="H23" i="4"/>
  <c r="G23" i="4" s="1"/>
  <c r="H22" i="4"/>
  <c r="G22" i="4" s="1"/>
  <c r="H21" i="4"/>
  <c r="G21" i="4" s="1"/>
  <c r="H20" i="4"/>
  <c r="G20" i="4" s="1"/>
  <c r="H19" i="4"/>
  <c r="G19" i="4" s="1"/>
  <c r="H18" i="4"/>
  <c r="G18" i="4" s="1"/>
  <c r="H17" i="4"/>
  <c r="G17" i="4" s="1"/>
  <c r="H16" i="4"/>
  <c r="G16" i="4" s="1"/>
  <c r="H15" i="4"/>
  <c r="G15" i="4" s="1"/>
  <c r="H14" i="4"/>
  <c r="G14" i="4" s="1"/>
  <c r="H13" i="4"/>
  <c r="G13" i="4" s="1"/>
  <c r="H11" i="4"/>
  <c r="G11" i="4" s="1"/>
  <c r="H10" i="4"/>
  <c r="G10" i="4" s="1"/>
  <c r="H8" i="4"/>
  <c r="G8" i="4" s="1"/>
  <c r="H6" i="4"/>
  <c r="G6" i="4" s="1"/>
  <c r="H5" i="4"/>
  <c r="G5" i="4"/>
  <c r="H3" i="4"/>
  <c r="G3" i="4" s="1"/>
  <c r="H2" i="4"/>
  <c r="G2" i="4" s="1"/>
</calcChain>
</file>

<file path=xl/sharedStrings.xml><?xml version="1.0" encoding="utf-8"?>
<sst xmlns="http://schemas.openxmlformats.org/spreadsheetml/2006/main" count="2119" uniqueCount="415">
  <si>
    <t>Název záměru</t>
  </si>
  <si>
    <t>Lokalita</t>
  </si>
  <si>
    <t>Nositel</t>
  </si>
  <si>
    <t>Předložil</t>
  </si>
  <si>
    <t>Varianta</t>
  </si>
  <si>
    <t>Připravenost</t>
  </si>
  <si>
    <t>Odhadovaný rozpočet přípravy</t>
  </si>
  <si>
    <t>Odhadovaný rozpočet realizace</t>
  </si>
  <si>
    <t>Předpokládaný datum zahájení realizace</t>
  </si>
  <si>
    <t>Je projekt součástí DPT?</t>
  </si>
  <si>
    <t>Je projekt součástí RPT?</t>
  </si>
  <si>
    <t>Navrhovaný povrch</t>
  </si>
  <si>
    <t>Typ záměru</t>
  </si>
  <si>
    <t>Identifikační číslo záměru v databázi</t>
  </si>
  <si>
    <t>Délka úseku</t>
  </si>
  <si>
    <t>Komentář k záměru</t>
  </si>
  <si>
    <t>Přeložka CT1 Kouřim Toušice</t>
  </si>
  <si>
    <t>Kouřim</t>
  </si>
  <si>
    <t>Středočeský kraj</t>
  </si>
  <si>
    <t>&lt;Null&gt;</t>
  </si>
  <si>
    <t>1 - Návrh – nic nebylo dosud vykonáno</t>
  </si>
  <si>
    <t>Není známo</t>
  </si>
  <si>
    <t>Ano</t>
  </si>
  <si>
    <t>Ne</t>
  </si>
  <si>
    <t>Není znám</t>
  </si>
  <si>
    <t>4 - Stezka pro cyklisty (C8)</t>
  </si>
  <si>
    <t>Propojka Kolín - Kutná Hora</t>
  </si>
  <si>
    <t>Kolín</t>
  </si>
  <si>
    <t>B</t>
  </si>
  <si>
    <t>Spojení Říčany - Vojtkov - Těhovec - Mukařov Louňovice</t>
  </si>
  <si>
    <t>Ladův Kraj</t>
  </si>
  <si>
    <t>Tehovec, Mukařov, Louňovice ve spolupráci s DSO Ladův kraj</t>
  </si>
  <si>
    <t>DSO Ladův Kraj</t>
  </si>
  <si>
    <t>Asfalt</t>
  </si>
  <si>
    <t>RPCT 2b: Bedrč - Mrač</t>
  </si>
  <si>
    <t>Posázaví</t>
  </si>
  <si>
    <t>RPCT 2c: napojení z jihu na Bystřici</t>
  </si>
  <si>
    <t>Poříčí nad Sázavou - Hvězdonice</t>
  </si>
  <si>
    <t>5 - Stezka pro chodce a cyklisty společná (C9)</t>
  </si>
  <si>
    <t>CT 19 Posázavská: cyklostezka Nespeky</t>
  </si>
  <si>
    <t>Petrov - Jílové, přeložka</t>
  </si>
  <si>
    <t>CT 19 Posázavská: přeložka Týnec nad Sázavou</t>
  </si>
  <si>
    <t>2 - Studie – umístění stavby cyklostezky / cykloinfrastruktury vyznačeno v katastrální mapě, v případě cyklotrasy je zpracovaný podrobný návrh vedení po konkrétních komunikacích</t>
  </si>
  <si>
    <t>A</t>
  </si>
  <si>
    <t>Cyklostezka Votickem, III.etapa Votice  -Sudoměřice</t>
  </si>
  <si>
    <t>Mikroregion Voticko</t>
  </si>
  <si>
    <t>Mirešický rybník - Zbuzany</t>
  </si>
  <si>
    <t>Jinočany</t>
  </si>
  <si>
    <t>Šotolina</t>
  </si>
  <si>
    <t>Ulice Severní</t>
  </si>
  <si>
    <t>Šotolina a asfalt</t>
  </si>
  <si>
    <t>Horka</t>
  </si>
  <si>
    <t>Hozinont Chrášťany</t>
  </si>
  <si>
    <t>Okolo dálnice Chrášťany</t>
  </si>
  <si>
    <t>Chrášťany</t>
  </si>
  <si>
    <t>Okolo dálnice Jinočany</t>
  </si>
  <si>
    <t>Jinočany - Nučice</t>
  </si>
  <si>
    <t>Hornická</t>
  </si>
  <si>
    <t>Cyklostezka souběžná s ulicí Žižkova</t>
  </si>
  <si>
    <t>Částečně</t>
  </si>
  <si>
    <t>Kladenská cyklostezka Praha - Hostivice - Kyšice 2 etapa</t>
  </si>
  <si>
    <t>Červený Újezdec</t>
  </si>
  <si>
    <t>Středočeský kraj, Zborovská 11, 150 21 Praha 5</t>
  </si>
  <si>
    <t>3 - DUR – pro stavbu je vyhotovena dokumentace pro územní řízení o umístění stavby, geodetické zaměření a seznam dotčených pozemků</t>
  </si>
  <si>
    <t>Propojení obcí Mikroregionu Mas Polabí</t>
  </si>
  <si>
    <t>Semice</t>
  </si>
  <si>
    <t>Cyklotrasa Nymburk - Romanka</t>
  </si>
  <si>
    <t>Oskořínek</t>
  </si>
  <si>
    <t>Prodloužení Taxis II směr Svídnice, Čěrná Hora a Dymokury</t>
  </si>
  <si>
    <t>Dymokury</t>
  </si>
  <si>
    <t>Narovnání navrhované trasy Bořanovice</t>
  </si>
  <si>
    <t>Bořanovice</t>
  </si>
  <si>
    <t>5 - DSP – pro stavbu je vyhotovena dokumentace pro stavební povolení</t>
  </si>
  <si>
    <t>Taxis II - Křinec Sovenice</t>
  </si>
  <si>
    <t>Křinec</t>
  </si>
  <si>
    <t>Propojení Bošín - Chotuc</t>
  </si>
  <si>
    <t>Prčice - Monínec</t>
  </si>
  <si>
    <t>Sedlec - Prčice</t>
  </si>
  <si>
    <t>Monínec</t>
  </si>
  <si>
    <t>Cyklotrasa Český Brod V</t>
  </si>
  <si>
    <t>Tuchoraz</t>
  </si>
  <si>
    <t>Český Brod</t>
  </si>
  <si>
    <t>Drásov - Višňová</t>
  </si>
  <si>
    <t>Drásov</t>
  </si>
  <si>
    <t>Přeložení Taxis II v obci Mcely</t>
  </si>
  <si>
    <t>Mcely</t>
  </si>
  <si>
    <t>Plaňany - Kouřim</t>
  </si>
  <si>
    <t>Plaňany</t>
  </si>
  <si>
    <t>Různý</t>
  </si>
  <si>
    <t>Plaňany - Poděbraty</t>
  </si>
  <si>
    <t>Cyklostezka Český Brod I</t>
  </si>
  <si>
    <t>Cyklostezka Český Brod 2</t>
  </si>
  <si>
    <t>Cyklostezka Český Brod 3</t>
  </si>
  <si>
    <t>Cyklostezka Český Brod 4</t>
  </si>
  <si>
    <t>Přeložka CT11 Týnec nad Sázavou</t>
  </si>
  <si>
    <t>Týnec nad Sázavou</t>
  </si>
  <si>
    <t>Bedrč - Benešov</t>
  </si>
  <si>
    <t>Benešov</t>
  </si>
  <si>
    <t>Přeložka PRT 2a Konopiště - Benešov</t>
  </si>
  <si>
    <t>Přeložka PRT 2b Konopiště - Brabenčík</t>
  </si>
  <si>
    <t>Nová trasa okolo Benešova</t>
  </si>
  <si>
    <t>Drážní stezka využívající vlečku do Pivovaru Popovice</t>
  </si>
  <si>
    <t>Prodloužení cyklotrasy 0026 Do Prahy na kole do Mirošovic a k Sázavě</t>
  </si>
  <si>
    <t>Ladův kraj</t>
  </si>
  <si>
    <t>Spolupráce obcí Mnichovice, Miršovice, Senohraby, zastřešená DSO Ladův kraj</t>
  </si>
  <si>
    <t>DSO Ladův kraj</t>
  </si>
  <si>
    <t>Přeložka Senohraby</t>
  </si>
  <si>
    <t>Senohraby</t>
  </si>
  <si>
    <t>Přeložka stávajícího návrhu vščetně lávky přes komunikaci</t>
  </si>
  <si>
    <t>Poříčí nad Sázavou - Nespeky</t>
  </si>
  <si>
    <t>Poříčí nad Sázavou</t>
  </si>
  <si>
    <t>Napojení Poříčí - Benešov</t>
  </si>
  <si>
    <t>C</t>
  </si>
  <si>
    <t>Březová - Kublov</t>
  </si>
  <si>
    <t>Březová</t>
  </si>
  <si>
    <t>Lávka přes Jizeru</t>
  </si>
  <si>
    <t>Město Mnichovo Hradiště, obec Klášter Hradiště nad Jizerou</t>
  </si>
  <si>
    <t>Mnichovo Hradiště</t>
  </si>
  <si>
    <t xml:space="preserve">Vybudování lávky přes Jizeru od továrny Kofola a cca 300 m cyklostezky směrem na Klášter Hradiště nad Jizerou v trase plánované cyklostezky GW Jizera </t>
  </si>
  <si>
    <t>8 - Realizace – pro stavbu je vybrán zhotovitel, nebo probíhá VZ na jeho výběr, je předáno staveniště zhotoviteli</t>
  </si>
  <si>
    <t>1 - Lávka nebo podchod pro cyklisty a chodce pro mimoúrovňové překonání silnice, dálnice, železnice nebo vodní cesty</t>
  </si>
  <si>
    <t>Lávka přes komunikaci D10</t>
  </si>
  <si>
    <t>vybudování lávky přes dálnici D10 ve směru od města (návaznost na cestu a alej od továrny HBPO) na vrch Horka</t>
  </si>
  <si>
    <t>Greenway Jizera - úsek přes areál LIAZ</t>
  </si>
  <si>
    <t>Město Mnichovo Hradiště (příprava), Středočeský kraj (realizace)</t>
  </si>
  <si>
    <t>Vybudování úseku plánované cyklostezky GW Jizera od jezu Haškov (Ptýrov) až po most od pískovny Veselá, vč. lávky přes náhon Ptýrov (Haškov)</t>
  </si>
  <si>
    <t>Návaznosti na vybudované lávky přes D10 a Jizeru</t>
  </si>
  <si>
    <t>Jedná se o různý typ řešení (cyklostezka, cyklotrasa, překonání železnice ...), která propojí budovanou lávku přes dálnici D10 a lávku přes řeku Jizeru s centrem města Mnichovo Hradiště a dále bude navazovat na lávku přes D10</t>
  </si>
  <si>
    <t>16 - Jiný výše neuvedený typ záměru (uveďte prosím v popisu záměru o jaký typ se jedná)</t>
  </si>
  <si>
    <t>RPT podél Berounky</t>
  </si>
  <si>
    <t>Roztoky - Nižbor</t>
  </si>
  <si>
    <t>Berounsko</t>
  </si>
  <si>
    <t>Propojka páteřních tras podél Berounky</t>
  </si>
  <si>
    <t>Cyklotrasa od Štěpánského mostu až na Zálezlice</t>
  </si>
  <si>
    <t>Obříství</t>
  </si>
  <si>
    <t xml:space="preserve">Cyklopruh na části silnice II/329 </t>
  </si>
  <si>
    <t>Ratenice</t>
  </si>
  <si>
    <t>Záměr je v jednání mezi obecemi (Pečky,  Ratenice, vrbová Lhota) a krajem. Komunikaci zajišťuje obec Ratenice.</t>
  </si>
  <si>
    <t>2 - Cyklistický pruh pro cyklisty na komunikaci (V14)</t>
  </si>
  <si>
    <t>Bedrč</t>
  </si>
  <si>
    <t>B - obec Bedrč</t>
  </si>
  <si>
    <t>D</t>
  </si>
  <si>
    <t>Říčany - Lipany - Čestlice</t>
  </si>
  <si>
    <t>Říčany</t>
  </si>
  <si>
    <t>ŘSD, Říčany, Kraj (různé úseky)</t>
  </si>
  <si>
    <t>Říčany - Voděrádky - Otice (- Jažlovice)</t>
  </si>
  <si>
    <t>15 - Vyznačení cyklotrasy vedoucí po stávajících komunikacích s využitím značek KČR IS19 - IS21</t>
  </si>
  <si>
    <t>Olivovna - 5. května - Mánesova</t>
  </si>
  <si>
    <t>Asfatl</t>
  </si>
  <si>
    <t>Nádraží - Na Vysoké - Do Prahy na kole</t>
  </si>
  <si>
    <t>Říčany - Nedvězí - Královice</t>
  </si>
  <si>
    <t>Jureček - Březí - Křenice</t>
  </si>
  <si>
    <t>Strašín - Pacov</t>
  </si>
  <si>
    <t>Podjezd Široká</t>
  </si>
  <si>
    <t>Cyklostezka podél přeložky II/101</t>
  </si>
  <si>
    <t>Cyklostezka - část Po stopách českých králův</t>
  </si>
  <si>
    <t>Králův Dvůr</t>
  </si>
  <si>
    <t>Cyklolávka přes Litavku</t>
  </si>
  <si>
    <t>Přeložka trasy 143 a 8154</t>
  </si>
  <si>
    <t>Dobrovice</t>
  </si>
  <si>
    <t>Přeložení trasy 8151 a 8155</t>
  </si>
  <si>
    <t xml:space="preserve">Cyklostezka Jíkev - Loučeň </t>
  </si>
  <si>
    <t>Jíkev</t>
  </si>
  <si>
    <t>Obec Jíkev ve spolupráci s Městysem Loučeň</t>
  </si>
  <si>
    <t>Cyklostezka kolem datacentra</t>
  </si>
  <si>
    <t>Zeleneč</t>
  </si>
  <si>
    <t>6 - SP – na stavbu je vydáno pravomocné stavební povolení, pravomocné společné územní rozhodnutí a stavební povolení nebo povolení stavby na ohlášení</t>
  </si>
  <si>
    <t>Jižní cyklostezka</t>
  </si>
  <si>
    <t>Jižní cyklotrasa - alternativa pro pěší</t>
  </si>
  <si>
    <t>6 - Stezka pro chodce a cyklisty s rozděleným provozem (C10)</t>
  </si>
  <si>
    <t>Propojka mezi ulicí U Studánky a cyklotrasou č. 17 (EV 4, GW Jizera)</t>
  </si>
  <si>
    <t>Cyklostezka Zeleneč-Mstětice</t>
  </si>
  <si>
    <t>Úschovna kol na ČD Zeleneč a Mstětice</t>
  </si>
  <si>
    <t>Zelneč</t>
  </si>
  <si>
    <t>Cyklostezka Zeleneč - Šestajovice</t>
  </si>
  <si>
    <t>RPCT 2b: průchod Bystřicí</t>
  </si>
  <si>
    <t>Cyklostezka Votickem: II.etapa Olbramovice - Opřetice</t>
  </si>
  <si>
    <t>Středokluky - Kladno</t>
  </si>
  <si>
    <t>Středokluky</t>
  </si>
  <si>
    <t>Cyklostezka Radonice/Jenštejn/Svémyslice</t>
  </si>
  <si>
    <t>Jenštejn</t>
  </si>
  <si>
    <t>Cyklostezka a trasa pro pěší Jenštejn/Dřevčice</t>
  </si>
  <si>
    <t>Cyklostezka Jenštejn/Podolanka</t>
  </si>
  <si>
    <t xml:space="preserve">Cyklostezka Sojovice- Skorkov </t>
  </si>
  <si>
    <t>Sojovice</t>
  </si>
  <si>
    <t>Cyklotrasa podél přeložky silnice II/240</t>
  </si>
  <si>
    <t>Prodloužení stávající cyklostezky směrem od žel. zastávky Sedlec na hl. nádraží</t>
  </si>
  <si>
    <t>Kutná Hora</t>
  </si>
  <si>
    <t>Cyklochodník z města Kutná Hora do místní části Poličany</t>
  </si>
  <si>
    <t>Prodloužení cyklostezky Žďár u Mnichova Hradiště</t>
  </si>
  <si>
    <t>Žďár</t>
  </si>
  <si>
    <t>Cyklotrasy v obci Kněžice</t>
  </si>
  <si>
    <t>Kěžice</t>
  </si>
  <si>
    <t>Kněžice</t>
  </si>
  <si>
    <t>9 - Provoz – na stavbu je vydán pravomocný kolaudační souhlas, nebo rozhodnutí, v případě cyklotrasy bylo provedeno vyznačení s využitím značek IS19, IS20 a IS21</t>
  </si>
  <si>
    <t>Cyklotrasa Český Brod VI</t>
  </si>
  <si>
    <t>Cyklostezka VII Český Brod</t>
  </si>
  <si>
    <t>Bendlova cyklostezka</t>
  </si>
  <si>
    <t>Úvaly</t>
  </si>
  <si>
    <t>Propojka u Hydroelektrárny</t>
  </si>
  <si>
    <t>Brandýs nad Labem</t>
  </si>
  <si>
    <t>Lávka přes vpusť Proboštských jezer</t>
  </si>
  <si>
    <t>Kolín - Týnec</t>
  </si>
  <si>
    <t>Lávka Hradišťko</t>
  </si>
  <si>
    <t>Hradišťko</t>
  </si>
  <si>
    <t>Lávka vč. cyklostezky Lysá nad Labem - Bezbariérová trasa, cyklotrasa Litol - Labe</t>
  </si>
  <si>
    <t>Litol</t>
  </si>
  <si>
    <t>Kostelec n/L most (propojení)</t>
  </si>
  <si>
    <t>Kostelec nad Labem</t>
  </si>
  <si>
    <t>Kozly - Kostelec n/L/2.etapa „Labská cyklostezka, Kostelec n. L. – Mělník, úsek Kostelec n. L. – Tuháň“ (úsek SO 101 Kozly - Kostelec n/L)</t>
  </si>
  <si>
    <t>Tuhaň - Kozly/1. etapa „Labská cyklostezka, Kostelec n. L. – Mělník, úsek Kostelec n. L. – Tuháň“ (úsek S0 102 Tuhaň - Kozly)</t>
  </si>
  <si>
    <t>Neratovice</t>
  </si>
  <si>
    <t>Kly - Tuhaň</t>
  </si>
  <si>
    <t>Nymburk-Lysá n.L. - Čelákovice                     Nymburk-Čelákovice</t>
  </si>
  <si>
    <t>Čelákovice</t>
  </si>
  <si>
    <t>Loukov - Bakov n.J.</t>
  </si>
  <si>
    <t>Bakov n.J. - Mladá Boleslav</t>
  </si>
  <si>
    <t>Bakov nad Jizerou</t>
  </si>
  <si>
    <t>Mladá Boleslav - Dalovice - Hrdlořezy</t>
  </si>
  <si>
    <t>Mladá Boleslav</t>
  </si>
  <si>
    <t>Benátky n.J. - Káraný</t>
  </si>
  <si>
    <t>Benátky nad Jizerou</t>
  </si>
  <si>
    <t>Zdiby - Klecánky přívoz Vltavská cyklistická cesta - cyklostezka Zdiby -Klecany (ulice Nábřežní)</t>
  </si>
  <si>
    <t>Roztoky</t>
  </si>
  <si>
    <t>Řež (Úholičky)- Libčice n. Vlt.                         Vltavská cyklostezka Úholičky - Libčice n. Vlt. (Řež)</t>
  </si>
  <si>
    <t>Řež</t>
  </si>
  <si>
    <t>Nelahozeves - Lužec</t>
  </si>
  <si>
    <t>Lužec nad Vltavou</t>
  </si>
  <si>
    <t>Kolizní místo Lety</t>
  </si>
  <si>
    <t>Lety</t>
  </si>
  <si>
    <t>Řevnice - Srbsko</t>
  </si>
  <si>
    <t>Hlásná Třebaň</t>
  </si>
  <si>
    <t>Srbsko - Beroun</t>
  </si>
  <si>
    <t>Beroun</t>
  </si>
  <si>
    <t>Průhonice-Nespeky-Týnec nad Sázavou</t>
  </si>
  <si>
    <t>Velké Popovice</t>
  </si>
  <si>
    <t>Kladenská drážní cesta</t>
  </si>
  <si>
    <t>Hostivice</t>
  </si>
  <si>
    <t>Koloděje - Sibřina</t>
  </si>
  <si>
    <t>Koloděje</t>
  </si>
  <si>
    <t>ne</t>
  </si>
  <si>
    <t>Cyklostezka Brandýs nad Labem – Praha Čakovice (Letňany)</t>
  </si>
  <si>
    <t xml:space="preserve">Praha-Rudná-Křivoklátsko  </t>
  </si>
  <si>
    <t>Rudná</t>
  </si>
  <si>
    <t>Páteřní trasa Praha - Příbram</t>
  </si>
  <si>
    <t>Příbram</t>
  </si>
  <si>
    <t>Mladá Boleslav - Benátky n.J.</t>
  </si>
  <si>
    <t>Město Mělník</t>
  </si>
  <si>
    <t>Mělník</t>
  </si>
  <si>
    <t>Štěchovice - Klučenice</t>
  </si>
  <si>
    <t>Štěchovice</t>
  </si>
  <si>
    <t>Kouřim - Kutná Hora</t>
  </si>
  <si>
    <t>Propojení Stará Lysá - Lysá nad Labem</t>
  </si>
  <si>
    <t>Stará Lysá</t>
  </si>
  <si>
    <t>Zpěvnění cesty spojující Starou Lysou a Lysou nad Labem - cesta vedoucí kolem pily ve Staré Lysá, přes Srnčák, Na Viničkách do Lysé nad Labem, vede zde zelená turistická značka. Tato trasa by mohla nahradit cyklotrasu 0037, která vede po polní cestě využívané zemědělci - tzn. v létě vysoká prašnost, vyjeté koleje, bahno, špatná možnost vyhnutí se se zemědělskou technikou. Navíc se jedná o kratší trasu i pro pěší jako spojení mezi St.Lysou a Lysou n/L.</t>
  </si>
  <si>
    <t>Labská stezka kolem Proboštských jezer</t>
  </si>
  <si>
    <t>Borek</t>
  </si>
  <si>
    <t>Námět - vybudovat cyklostezku po pravém břehu Labe z Brandýsa nad labem směr Kostelec nad Labem. Pro sjízdnost pravého břehu vybudovat přemostnění průplavu na Proboštská jezera.</t>
  </si>
  <si>
    <t>Cyklostezka Tuchoraz - Kostelec nad Černými lesy</t>
  </si>
  <si>
    <t>Cyklostezka Slapy - Buš</t>
  </si>
  <si>
    <t>Buš</t>
  </si>
  <si>
    <t>Cyklostezka Smečno</t>
  </si>
  <si>
    <t>Smečno</t>
  </si>
  <si>
    <t>Rádi bychom naše území propojili s již existující, či nově budovanou cyklostezkou. U vámi navrhované části, kolem silnice č. 236 bylo stálo za úvahu ji posunout kolem lesa, neboť je zde pro ten účel vhodná cesta podel stromů.</t>
  </si>
  <si>
    <t>Cyklostezka Luštětice - Zelná s podchodem pod obchvatem</t>
  </si>
  <si>
    <t>Luštětice</t>
  </si>
  <si>
    <t>Obec Luštěnice pracuje na projektu cyklostezky, která bude spojovat části obce Luštěnice - Zelená (podjezd pod budoucím obchvatem obce). Záměr vyžaduje součinnost se Správou a údržbou silnic SčK</t>
  </si>
  <si>
    <t>Lávka s cyklostezkou Veletov - Starý Kolín</t>
  </si>
  <si>
    <t>Starý Kolín</t>
  </si>
  <si>
    <t>Rádi bychom se napojili na Labskou trasu vybudováním lávky přes Labe mezi obcí Veletov a Starý Kolín.</t>
  </si>
  <si>
    <t>PRT Propojka CT1 a CT19 Rataje nad Sázavou - Zásmuky</t>
  </si>
  <si>
    <t>Návrh nové regionální páteřní trasy</t>
  </si>
  <si>
    <t>PRT Propojka CT1 a CT19 Kutná Hora - Zruč nad Sázavou</t>
  </si>
  <si>
    <t>Kladno - Velká Dobrá</t>
  </si>
  <si>
    <t>Kladno</t>
  </si>
  <si>
    <t>Velká Dobrá</t>
  </si>
  <si>
    <t>Ve spolupráci se Středočeským krajem a městem Kladnem bychom chtěli řešit asfaltovou  cyklostezku mezi městem Kladnem a obcí Velká Dobrá, a to podél stávající krajské silnice III/2384.</t>
  </si>
  <si>
    <t>Cyklostezka podél Výrovky Radim - Hořátev</t>
  </si>
  <si>
    <t>Kostelní Lhota</t>
  </si>
  <si>
    <t>Jde o budoucí propojení obcí Radim, Pečky, Ratenice, Kostelní Lhota, Hořátev cyklostezkou podél řeky Výrovky. V tuto chvíli neexistuje žádný stupeň PD, jedná se o ideový záměr.</t>
  </si>
  <si>
    <t>Cyklostezka Mělník - Bezděz - Doksy</t>
  </si>
  <si>
    <t>Nosálov</t>
  </si>
  <si>
    <t>Ideální by byla cyklostezka z Mělníka přes Kokořínský důl dále přes Vrátenskou rozhlednu, dále Nosálov, hrad Bezděz, Doksy nebo Bělá pod Bezdězem. Cyklista, která chce navštívit náš region,  musí jet převážně po místních komunikacích (samé výmoly) nebo po lesních cestách, které jsou velmi obtížně sjízdné a nebezpečné. Přijeďte k nám o víkendu na kole po hlavní silnici z Mělníka přes Kokořínský důl a uvidíte jaká je to hrůza!</t>
  </si>
  <si>
    <t>Světice - Voděrádky</t>
  </si>
  <si>
    <t>Světice</t>
  </si>
  <si>
    <t>Návrhy úpravy a opravy povrchů cest, které mohou posloužit jako cyklostezky.</t>
  </si>
  <si>
    <t>Otice - Svojšovice</t>
  </si>
  <si>
    <t>Světice - Otice</t>
  </si>
  <si>
    <t>Návrhy úpravy a opravy povrchů cest, které mohou posloužit jako cyklostezky. Příklady v našem nejbližším okolí: Světice - Voděrádky (Solná stezka), Světice - Otice, Otice - Svojšovice.</t>
  </si>
  <si>
    <t>Cyklostezka Louňovice - Říčany podél I/2</t>
  </si>
  <si>
    <t>Louňovice</t>
  </si>
  <si>
    <t>Propojit vlakové nádraží v Říčanech ve směru na Louňovice podél silnice I/2.</t>
  </si>
  <si>
    <t>Cyklostezka Čenkov - Chodouň</t>
  </si>
  <si>
    <t>Čenkov</t>
  </si>
  <si>
    <t>Navrhujeme cyklostezku podél Litavky/silnice/ II/118 z Jinec- Lochovice, Libomyšl, Chodouň</t>
  </si>
  <si>
    <t>Cyklostezka Dobříš - Rybníky</t>
  </si>
  <si>
    <t>Rybníky</t>
  </si>
  <si>
    <t>Rádi bychom řešili propojení cyklostezkou naší obce s Dobříší, zatím však nemáme konkrétní zpracovaný návrh</t>
  </si>
  <si>
    <t>Radějovice - Jiřčany</t>
  </si>
  <si>
    <t>Radějovice</t>
  </si>
  <si>
    <t>Olešky - Sulice</t>
  </si>
  <si>
    <t>Olečky - Chomutovice</t>
  </si>
  <si>
    <t>Popovičky - Chomutovice</t>
  </si>
  <si>
    <t>Rekonstrukce Polabské cyklostezky</t>
  </si>
  <si>
    <t>Jedná se o rekonstrukci povrchu, který je poničen kořeny</t>
  </si>
  <si>
    <t>Klecánky přívoz - Řež - Libčice - Kralupy Vltavská cyklistická cesta Klecany - Kralupy (Klecánky přívoz - Řež)</t>
  </si>
  <si>
    <t>Propojení obcí Kamenné Žehrovice - Doksy</t>
  </si>
  <si>
    <t>Doksy</t>
  </si>
  <si>
    <t>Obec Kamenné Žehrovice, Obec Doksy</t>
  </si>
  <si>
    <t>Propojení obcí Kamenné Žehrovice -Tuchlovice</t>
  </si>
  <si>
    <t>Obec Kamenné Žehrovice, Obec Tuchlovice</t>
  </si>
  <si>
    <t>Velké Zboží - CT Matěje Rösslera</t>
  </si>
  <si>
    <t>Křečkov</t>
  </si>
  <si>
    <t xml:space="preserve">Cyklostezka od Oborní brány k Panence Marii </t>
  </si>
  <si>
    <t>Lány</t>
  </si>
  <si>
    <t>Obec Lány</t>
  </si>
  <si>
    <t>Propojení cyklostezek z Lán do Tuchlovic 1</t>
  </si>
  <si>
    <t>Smíšená stezka pro chodce a cyklisty u koupaliště v Úvalech</t>
  </si>
  <si>
    <t>Město Úvaly</t>
  </si>
  <si>
    <t>4 - UR – na stavbu je vydáno pravomocné územní rozhodnutí o umístění stavby</t>
  </si>
  <si>
    <t>Předmětem projektové dokumentace je návrh nové smíšené stezky pro chodce a cyklisty podél areálu koupaliště v Úvalech vč. nezbytného veřejného osvětlení.</t>
  </si>
  <si>
    <t>TT Zdiby</t>
  </si>
  <si>
    <t>Zdiby</t>
  </si>
  <si>
    <t>Cyklostezka Družec - Žilina</t>
  </si>
  <si>
    <t>Zilina</t>
  </si>
  <si>
    <t>Cyklostezka Žilina - Kamenné Žehrovice</t>
  </si>
  <si>
    <t>Bezpečné propojení obcí Žilina a Lhota</t>
  </si>
  <si>
    <t>Stezka po obslužné komunikaci DUN</t>
  </si>
  <si>
    <t>Květnice</t>
  </si>
  <si>
    <t>ŘSD realizuje obslužnou komunikaci k dešťové usazovací nádrži, následně má obec Květnice v plánu trasu legalizovat jako Stezku C9.</t>
  </si>
  <si>
    <t>Propojení Květnice s obslužnou komunikací přeložky silnice I/12</t>
  </si>
  <si>
    <t xml:space="preserve">Stezka napojující se na jižní konec stezky dle Záměru1 a napojující se na obslužnou komunikace přeložky silnice I/12. </t>
  </si>
  <si>
    <t>Stezka na chodníku v rámci realizace stavby ŘSD ČR "přeložka silnice I/12".</t>
  </si>
  <si>
    <t>ŘSD realizuje chodník v šíři 2,5m, následně má obec Květnice v plánu trasu legalizovat jako Stezku C9.</t>
  </si>
  <si>
    <t>Ostrá - Šnepov</t>
  </si>
  <si>
    <t>Stratov</t>
  </si>
  <si>
    <t>Lávka přes Berounku</t>
  </si>
  <si>
    <t>Lávka přes Berounku s koridorem pro umístění dopravní stavby, uvedeno v ÚP obce</t>
  </si>
  <si>
    <t>Cyklostezka Řevnice-Dobřichovice</t>
  </si>
  <si>
    <t>nová cyklotrasa v koordinaci s územním plánem Řevnic, uvedeno v ÚP obce</t>
  </si>
  <si>
    <t>Cyklostezka podél obchodních center</t>
  </si>
  <si>
    <t>Koridor pro pěší a cyklisty o šířce minimálně 4 m podél severního okraje ulice Pražská, uvedeno v ÚP obce jako VPS</t>
  </si>
  <si>
    <t>Nová trasa Dobříš - Svaté Pole - Rybníky - Daleké Dušníky</t>
  </si>
  <si>
    <t>Dobříš</t>
  </si>
  <si>
    <t>Doříš</t>
  </si>
  <si>
    <t>Černíky - Břežany II</t>
  </si>
  <si>
    <t>Černíky</t>
  </si>
  <si>
    <t>Černíky - Štolmíř</t>
  </si>
  <si>
    <t>Netřebice - Rašovice</t>
  </si>
  <si>
    <t>Netřebice</t>
  </si>
  <si>
    <t>Vrbičany - Klobuky</t>
  </si>
  <si>
    <t>Vrbičany</t>
  </si>
  <si>
    <t>Zvoleněves - Kamenný Most - Neuměřice</t>
  </si>
  <si>
    <t>Kamenný Most</t>
  </si>
  <si>
    <t>Postřižín - Odolena Voda</t>
  </si>
  <si>
    <t>Postřižín / Odolena Voda</t>
  </si>
  <si>
    <t>Pučery - Kořenice - Červený Hrádek</t>
  </si>
  <si>
    <t>Kořenice</t>
  </si>
  <si>
    <t>A50 - Horoměřice</t>
  </si>
  <si>
    <t>A50 - Zdiby</t>
  </si>
  <si>
    <t>Lávka Obříství</t>
  </si>
  <si>
    <t>Cyklotrasa Benešov - Zámecký park</t>
  </si>
  <si>
    <t>Přístřešek Benešov</t>
  </si>
  <si>
    <t>Sezka Týnec nad Sázavou - Lávka - Kemp</t>
  </si>
  <si>
    <t>Lávka Sázava</t>
  </si>
  <si>
    <t>Sázava</t>
  </si>
  <si>
    <t>Žleby - Ronov nad Doubravou</t>
  </si>
  <si>
    <t>Žleby</t>
  </si>
  <si>
    <t>Cyklostezka Žebrák - Točník</t>
  </si>
  <si>
    <t>Žebrák</t>
  </si>
  <si>
    <t>Cyklotrasa 8272</t>
  </si>
  <si>
    <t>MAS Nad Prahou</t>
  </si>
  <si>
    <t>Břežany II - Tlustovousy</t>
  </si>
  <si>
    <t>Břežany II</t>
  </si>
  <si>
    <t>Mladá Boleslav - cyklotrasa uvnitř města</t>
  </si>
  <si>
    <t>Cyklotrasa Ostrá - Milovice</t>
  </si>
  <si>
    <t>Ostrá</t>
  </si>
  <si>
    <t>Cyklostezka Předboj - Bašť</t>
  </si>
  <si>
    <t>Předboj</t>
  </si>
  <si>
    <t>Cyklotrasa Lobkovice - Máslovice</t>
  </si>
  <si>
    <t>Cyklotrasa Hovorčovice - Mělník</t>
  </si>
  <si>
    <t>Cyklostezka Sedlec</t>
  </si>
  <si>
    <t>součást stavby TRAMVAJOVÁ TRAŤ KOBYLISY - ZDIBY, I. etapa</t>
  </si>
  <si>
    <t>Ovčáry - Církvice</t>
  </si>
  <si>
    <t>Kutnohorsko - Kolínsko</t>
  </si>
  <si>
    <t>Třebešice - Lochy</t>
  </si>
  <si>
    <t>Cyklotrasa Jiřice - Předměřice nad Jizerou</t>
  </si>
  <si>
    <t>Polabí</t>
  </si>
  <si>
    <t>Cyklotrasa Jiřice - Čihadla</t>
  </si>
  <si>
    <t>Přerov nad Labem - Bříství</t>
  </si>
  <si>
    <t>Přerov nad Labem</t>
  </si>
  <si>
    <t>Cyklotrasa okolo Přerova nad Labem</t>
  </si>
  <si>
    <t>Cyklotrasa Přerov nad Labem - Letiště RC</t>
  </si>
  <si>
    <t>Cyklotrasa Přerov - Semice</t>
  </si>
  <si>
    <t>Horušice - Zehušice - Borek</t>
  </si>
  <si>
    <t>Horušice</t>
  </si>
  <si>
    <t>Horušice - Borek - Zehušice II</t>
  </si>
  <si>
    <t>Týnec nad Labem - Semteš</t>
  </si>
  <si>
    <t>DSO Čertovka</t>
  </si>
  <si>
    <t>Svobodná Ves - Horka I</t>
  </si>
  <si>
    <t>Horka I</t>
  </si>
  <si>
    <t>Brambory - Zaříčany</t>
  </si>
  <si>
    <t>Brambory</t>
  </si>
  <si>
    <t>Brambory - Bílé Podolí</t>
  </si>
  <si>
    <t>Odolena Voda - Klíčany</t>
  </si>
  <si>
    <t>Odolena Voda</t>
  </si>
  <si>
    <t>Klíčany - Klecany</t>
  </si>
  <si>
    <t>Klučov - Lstiboř</t>
  </si>
  <si>
    <t>Klučov</t>
  </si>
  <si>
    <t>Lešetice - Žežice</t>
  </si>
  <si>
    <t xml:space="preserve"> Žežice</t>
  </si>
  <si>
    <t>Žežice</t>
  </si>
  <si>
    <t>Návrh obce Žežice prostřednictvím Z. Škalouda, vedoucího Odboru dopravy</t>
  </si>
  <si>
    <t>Bakov n.J. - Kosmonosy</t>
  </si>
  <si>
    <t>Návrh města Bakov z jednání ve 2/23 a 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</si>
</sst>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_-* #,##0\ &quot;Kč&quot;_-;\-* #,##0\ &quot;Kč&quot;_-;_-* &quot;-&quot;??\ &quot;Kč&quot;_-;_-@_-"/>
  </numFmts>
  <fonts count="5">
    <font>
      <sz val="10"/>
      <name val="Arial"/>
      <charset val="1"/>
    </font>
    <font>
      <sz val="10"/>
      <name val="Arial"/>
      <family val="2"/>
      <charset val="238"/>
    </font>
    <font>
      <b/>
      <sz val="10"/>
      <color theme="1"/>
      <name val="Arial"/>
      <family val="2"/>
      <charset val="238"/>
    </font>
    <font>
      <sz val="10"/>
      <name val="Arial"/>
      <charset val="1"/>
    </font>
    <font>
      <sz val="10"/>
      <color theme="1"/>
      <name val="Arial"/>
      <family val="2"/>
      <charset val="238"/>
    </font>
  </fonts>
  <fills count="4">
    <fill>
      <patternFill patternType="none"/>
    </fill>
    <fill>
      <patternFill patternType="gray125"/>
    </fill>
    <fill>
      <patternFill patternType="solid">
        <fgColor theme="4" tint="0.79998168889431442"/>
        <bgColor theme="4" tint="0.79998168889431442"/>
      </patternFill>
    </fill>
    <fill>
      <patternFill patternType="solid">
        <fgColor rgb="FFFFC000"/>
        <bgColor indexed="64"/>
      </patternFill>
    </fill>
  </fills>
  <borders count="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s>
  <cellStyleXfs count="2">
    <xf numFmtId="0" fontId="0" fillId="0" borderId="0" applyNumberFormat="0" applyFill="0" applyBorder="0" applyAlignment="0" applyProtection="0"/>
    <xf numFmtId="44" fontId="3" fillId="0" borderId="0" applyFont="0" applyFill="0" applyBorder="0" applyAlignment="0" applyProtection="0"/>
  </cellStyleXfs>
  <cellXfs count="2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vertical="center" wrapText="1"/>
    </xf>
    <xf numFmtId="0" fontId="4"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vertical="center"/>
    </xf>
    <xf numFmtId="164" fontId="1" fillId="0" borderId="0" xfId="1" applyNumberFormat="1" applyFont="1" applyFill="1" applyBorder="1" applyAlignment="1" applyProtection="1">
      <alignment vertical="center"/>
    </xf>
    <xf numFmtId="164" fontId="0" fillId="0" borderId="0" xfId="1" applyNumberFormat="1" applyFon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22" fontId="0" fillId="0" borderId="0" xfId="0" applyNumberFormat="1" applyAlignment="1">
      <alignment horizontal="center" vertical="center"/>
    </xf>
    <xf numFmtId="0" fontId="1" fillId="0" borderId="0" xfId="0" applyFont="1" applyAlignment="1">
      <alignment vertical="center"/>
    </xf>
    <xf numFmtId="164" fontId="4" fillId="2" borderId="1" xfId="1" applyNumberFormat="1" applyFont="1" applyFill="1" applyBorder="1" applyAlignment="1">
      <alignment vertical="center"/>
    </xf>
    <xf numFmtId="0" fontId="1" fillId="0" borderId="0" xfId="0" applyFont="1" applyAlignment="1">
      <alignment vertical="center" wrapText="1"/>
    </xf>
    <xf numFmtId="164" fontId="0" fillId="0" borderId="0" xfId="0" applyNumberFormat="1" applyAlignment="1">
      <alignment vertical="center"/>
    </xf>
    <xf numFmtId="164" fontId="1" fillId="0" borderId="0" xfId="0" applyNumberFormat="1" applyFont="1" applyAlignment="1">
      <alignment vertical="center"/>
    </xf>
    <xf numFmtId="14" fontId="1" fillId="0" borderId="0" xfId="0" applyNumberFormat="1" applyFont="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16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cellXfs>
  <cellStyles count="2">
    <cellStyle name="Měna" xfId="1" builtinId="4"/>
    <cellStyle name="Normální" xfId="0" builtinId="0"/>
  </cellStyles>
  <dxfs count="20">
    <dxf>
      <alignmen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auto="1"/>
        <name val="Arial"/>
        <charset val="1"/>
        <scheme val="none"/>
      </font>
      <numFmt numFmtId="164" formatCode="_-* #,##0\ &quot;Kč&quot;_-;\-* #,##0\ &quot;Kč&quot;_-;_-* &quot;-&quot;??\ &quot;Kč&quot;_-;_-@_-"/>
      <alignment vertical="center" textRotation="0" indent="0" justifyLastLine="0" shrinkToFit="0" readingOrder="0"/>
    </dxf>
    <dxf>
      <font>
        <b val="0"/>
        <i val="0"/>
        <strike val="0"/>
        <condense val="0"/>
        <extend val="0"/>
        <outline val="0"/>
        <shadow val="0"/>
        <u val="none"/>
        <vertAlign val="baseline"/>
        <sz val="10"/>
        <color auto="1"/>
        <name val="Arial"/>
        <charset val="1"/>
        <scheme val="none"/>
      </font>
      <numFmt numFmtId="164" formatCode="_-* #,##0\ &quot;Kč&quot;_-;\-* #,##0\ &quot;Kč&quot;_-;_-* &quot;-&quot;??\ &quot;Kč&quot;_-;_-@_-"/>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wrapText="1" indent="0" justifyLastLine="0" shrinkToFit="0" readingOrder="0"/>
    </dxf>
    <dxf>
      <border outline="0">
        <bottom style="thin">
          <color theme="4" tint="0.39997558519241921"/>
        </bottom>
      </border>
    </dxf>
    <dxf>
      <border outline="0">
        <top style="thin">
          <color theme="4" tint="0.39997558519241921"/>
        </top>
      </border>
    </dxf>
    <dxf>
      <alignment vertical="center" textRotation="0" indent="0" justifyLastLine="0" shrinkToFit="0" readingOrder="0"/>
    </dxf>
    <dxf>
      <font>
        <b/>
        <i val="0"/>
        <strike val="0"/>
        <condense val="0"/>
        <extend val="0"/>
        <outline val="0"/>
        <shadow val="0"/>
        <u val="none"/>
        <vertAlign val="baseline"/>
        <sz val="10"/>
        <color theme="1"/>
        <name val="Arial"/>
        <family val="2"/>
        <charset val="238"/>
        <scheme val="none"/>
      </font>
      <fill>
        <patternFill patternType="solid">
          <fgColor indexed="64"/>
          <bgColor rgb="FFFFC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1901D8-C06E-4F8B-8346-968F5C8096AB}" name="Table4" displayName="Table4" ref="A1:P211" totalsRowShown="0" headerRowDxfId="19" dataDxfId="18" headerRowBorderDxfId="16" tableBorderDxfId="17">
  <autoFilter ref="A1:P211" xr:uid="{4A1901D8-C06E-4F8B-8346-968F5C8096AB}"/>
  <tableColumns count="16">
    <tableColumn id="3" xr3:uid="{28A13DF1-673C-403D-8981-90CA77A4B768}" name="Název záměru" dataDxfId="15"/>
    <tableColumn id="4" xr3:uid="{321BD611-5E0C-431F-8D87-75AE354D0014}" name="Lokalita" dataDxfId="14"/>
    <tableColumn id="5" xr3:uid="{F3164AE6-9C1B-4195-902E-63EBB5B64D76}" name="Nositel" dataDxfId="13"/>
    <tableColumn id="6" xr3:uid="{EB4B823E-FFD4-4A3D-AE93-D05A6610F5D5}" name="Předložil" dataDxfId="12"/>
    <tableColumn id="7" xr3:uid="{F6777A04-CAC3-40A8-8DD9-D3F4E91FC1DF}" name="Varianta" dataDxfId="11"/>
    <tableColumn id="8" xr3:uid="{83D7B9C6-3D7D-4607-A9E3-918390168942}" name="Připravenost" dataDxfId="10"/>
    <tableColumn id="10" xr3:uid="{D945EB28-F979-4EBD-A572-C52F4C29A1AD}" name="Odhadovaný rozpočet přípravy" dataDxfId="9"/>
    <tableColumn id="11" xr3:uid="{096BD17F-7ABC-4140-A267-5C64B15176F4}" name="Odhadovaný rozpočet realizace" dataDxfId="8"/>
    <tableColumn id="12" xr3:uid="{CC3B575D-10AB-4E95-BE7F-D96447BED62D}" name="Předpokládaný datum zahájení realizace" dataDxfId="7"/>
    <tableColumn id="13" xr3:uid="{6CBFE585-CDE7-480F-8FF2-1DB2B6C50C29}" name="Je projekt součástí DPT?" dataDxfId="6"/>
    <tableColumn id="14" xr3:uid="{69D64281-1B8D-4324-9B0B-4DF3EA519B43}" name="Je projekt součástí RPT?" dataDxfId="5"/>
    <tableColumn id="15" xr3:uid="{C055A0F0-1471-4D36-B6F8-372A23AED5E2}" name="Navrhovaný povrch" dataDxfId="4"/>
    <tableColumn id="16" xr3:uid="{11C34E9D-7785-406E-9B8C-1F89CCA46ABE}" name="Typ záměru" dataDxfId="3"/>
    <tableColumn id="18" xr3:uid="{44918AB6-E2DC-4216-B14C-38D1E7F5A100}" name="Identifikační číslo záměru v databázi" dataDxfId="2"/>
    <tableColumn id="19" xr3:uid="{C651B27D-8B47-4829-B3AA-653B6E7C737D}" name="Délka úseku" dataDxfId="1"/>
    <tableColumn id="20" xr3:uid="{6F1084CE-CD4F-44A7-A55F-7CE5E0494AB5}" name="Komentář k záměru"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8D65-E9B8-41C4-89D7-59352F760195}">
  <dimension ref="A1:P211"/>
  <sheetViews>
    <sheetView tabSelected="1" zoomScaleNormal="100" workbookViewId="0">
      <pane xSplit="1" ySplit="1" topLeftCell="B2" activePane="bottomRight" state="frozen"/>
      <selection pane="bottomRight" activeCell="M221" sqref="M221"/>
      <selection pane="bottomLeft" activeCell="A2" sqref="A2"/>
      <selection pane="topRight" activeCell="B1" sqref="B1"/>
    </sheetView>
  </sheetViews>
  <sheetFormatPr defaultRowHeight="12.75"/>
  <cols>
    <col min="1" max="1" width="44.85546875" style="1" customWidth="1"/>
    <col min="2" max="2" width="9.28515625" customWidth="1"/>
    <col min="3" max="3" width="8.140625" customWidth="1"/>
    <col min="4" max="4" width="8.85546875" customWidth="1"/>
    <col min="5" max="5" width="10.85546875" hidden="1" customWidth="1"/>
    <col min="6" max="6" width="31.28515625" customWidth="1"/>
    <col min="7" max="7" width="7.85546875" customWidth="1"/>
    <col min="8" max="8" width="9.28515625" customWidth="1"/>
    <col min="9" max="9" width="23.140625" style="2" customWidth="1"/>
    <col min="10" max="10" width="3.85546875" style="2" customWidth="1"/>
    <col min="11" max="11" width="4" style="2" customWidth="1"/>
    <col min="12" max="12" width="10.42578125" customWidth="1"/>
    <col min="13" max="13" width="42.140625" customWidth="1"/>
    <col min="14" max="14" width="21" customWidth="1"/>
    <col min="15" max="15" width="17.140625" customWidth="1"/>
    <col min="16" max="16" width="59.5703125" style="1" customWidth="1"/>
  </cols>
  <sheetData>
    <row r="1" spans="1:16" s="4" customFormat="1" ht="107.1" customHeight="1">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6" t="s">
        <v>15</v>
      </c>
    </row>
    <row r="2" spans="1:16" s="7" customFormat="1" ht="22.5" customHeight="1">
      <c r="A2" s="3" t="s">
        <v>16</v>
      </c>
      <c r="B2" s="7" t="s">
        <v>17</v>
      </c>
      <c r="C2" s="7" t="s">
        <v>18</v>
      </c>
      <c r="D2" s="7" t="s">
        <v>18</v>
      </c>
      <c r="E2" s="7" t="s">
        <v>19</v>
      </c>
      <c r="F2" s="7" t="s">
        <v>20</v>
      </c>
      <c r="G2" s="8">
        <f>H2*0.1</f>
        <v>7937730.0069217999</v>
      </c>
      <c r="H2" s="9">
        <f>(O2/1000)*14782000</f>
        <v>79377300.069217995</v>
      </c>
      <c r="I2" s="10" t="s">
        <v>21</v>
      </c>
      <c r="J2" s="10" t="s">
        <v>22</v>
      </c>
      <c r="K2" s="10" t="s">
        <v>23</v>
      </c>
      <c r="L2" s="7" t="s">
        <v>24</v>
      </c>
      <c r="M2" s="7" t="s">
        <v>25</v>
      </c>
      <c r="N2" s="7">
        <v>1</v>
      </c>
      <c r="O2" s="7">
        <v>5369.8619989999997</v>
      </c>
      <c r="P2" s="3"/>
    </row>
    <row r="3" spans="1:16" s="7" customFormat="1" ht="22.5" customHeight="1">
      <c r="A3" s="3" t="s">
        <v>26</v>
      </c>
      <c r="B3" s="7" t="s">
        <v>27</v>
      </c>
      <c r="C3" s="7" t="s">
        <v>18</v>
      </c>
      <c r="D3" s="7" t="s">
        <v>18</v>
      </c>
      <c r="E3" s="7" t="s">
        <v>28</v>
      </c>
      <c r="F3" s="7" t="s">
        <v>20</v>
      </c>
      <c r="G3" s="8">
        <f>H3*0.1</f>
        <v>36522859.668311603</v>
      </c>
      <c r="H3" s="8">
        <f>(O3/1000)*14782000</f>
        <v>365228596.68311602</v>
      </c>
      <c r="I3" s="10" t="s">
        <v>21</v>
      </c>
      <c r="J3" s="10" t="s">
        <v>23</v>
      </c>
      <c r="K3" s="10" t="s">
        <v>22</v>
      </c>
      <c r="L3" s="7" t="s">
        <v>24</v>
      </c>
      <c r="M3" s="7" t="s">
        <v>25</v>
      </c>
      <c r="N3" s="7">
        <v>2</v>
      </c>
      <c r="O3" s="7">
        <v>24707.657738000002</v>
      </c>
      <c r="P3" s="3"/>
    </row>
    <row r="4" spans="1:16" s="7" customFormat="1" ht="22.5" customHeight="1">
      <c r="A4" s="3" t="s">
        <v>29</v>
      </c>
      <c r="B4" s="7" t="s">
        <v>30</v>
      </c>
      <c r="C4" s="7" t="s">
        <v>31</v>
      </c>
      <c r="D4" s="7" t="s">
        <v>32</v>
      </c>
      <c r="E4" s="7" t="s">
        <v>19</v>
      </c>
      <c r="F4" s="7" t="s">
        <v>20</v>
      </c>
      <c r="G4" s="9">
        <v>300000</v>
      </c>
      <c r="H4" s="9">
        <v>60000000</v>
      </c>
      <c r="I4" s="11">
        <v>45658</v>
      </c>
      <c r="J4" s="10" t="s">
        <v>23</v>
      </c>
      <c r="K4" s="10" t="s">
        <v>22</v>
      </c>
      <c r="L4" s="7" t="s">
        <v>33</v>
      </c>
      <c r="M4" s="7" t="s">
        <v>25</v>
      </c>
      <c r="N4" s="7">
        <v>3</v>
      </c>
      <c r="O4" s="7">
        <v>18600.655171999999</v>
      </c>
      <c r="P4" s="3"/>
    </row>
    <row r="5" spans="1:16" s="7" customFormat="1" ht="22.5" customHeight="1">
      <c r="A5" s="3" t="s">
        <v>34</v>
      </c>
      <c r="B5" s="7" t="s">
        <v>35</v>
      </c>
      <c r="C5" s="7" t="s">
        <v>18</v>
      </c>
      <c r="D5" s="7" t="s">
        <v>35</v>
      </c>
      <c r="E5" s="7" t="s">
        <v>28</v>
      </c>
      <c r="F5" s="7" t="s">
        <v>20</v>
      </c>
      <c r="G5" s="8">
        <f t="shared" ref="G5:G6" si="0">H5*0.1</f>
        <v>12652291.852606399</v>
      </c>
      <c r="H5" s="8">
        <f t="shared" ref="H5:H6" si="1">(O5/1000)*14782000</f>
        <v>126522918.52606398</v>
      </c>
      <c r="I5" s="10" t="s">
        <v>21</v>
      </c>
      <c r="J5" s="10" t="s">
        <v>23</v>
      </c>
      <c r="K5" s="10" t="s">
        <v>22</v>
      </c>
      <c r="L5" s="7" t="s">
        <v>24</v>
      </c>
      <c r="M5" s="7" t="s">
        <v>25</v>
      </c>
      <c r="N5" s="7">
        <v>4</v>
      </c>
      <c r="O5" s="7">
        <v>8559.2557519999991</v>
      </c>
      <c r="P5" s="3"/>
    </row>
    <row r="6" spans="1:16" s="7" customFormat="1" ht="22.5" customHeight="1">
      <c r="A6" s="3" t="s">
        <v>36</v>
      </c>
      <c r="B6" s="7" t="s">
        <v>35</v>
      </c>
      <c r="C6" s="7" t="s">
        <v>18</v>
      </c>
      <c r="D6" s="7" t="s">
        <v>35</v>
      </c>
      <c r="E6" s="7" t="s">
        <v>19</v>
      </c>
      <c r="F6" s="7" t="s">
        <v>20</v>
      </c>
      <c r="G6" s="8">
        <f t="shared" si="0"/>
        <v>6331643.4422734007</v>
      </c>
      <c r="H6" s="8">
        <f t="shared" si="1"/>
        <v>63316434.422734</v>
      </c>
      <c r="I6" s="10" t="s">
        <v>21</v>
      </c>
      <c r="J6" s="10" t="s">
        <v>23</v>
      </c>
      <c r="K6" s="10" t="s">
        <v>22</v>
      </c>
      <c r="L6" s="7" t="s">
        <v>24</v>
      </c>
      <c r="M6" s="7" t="s">
        <v>25</v>
      </c>
      <c r="N6" s="7">
        <v>5</v>
      </c>
      <c r="O6" s="7">
        <v>4283.3469370000003</v>
      </c>
      <c r="P6" s="3"/>
    </row>
    <row r="7" spans="1:16" s="7" customFormat="1" ht="22.5" customHeight="1">
      <c r="A7" s="3" t="s">
        <v>37</v>
      </c>
      <c r="B7" s="7" t="s">
        <v>35</v>
      </c>
      <c r="C7" s="7" t="s">
        <v>18</v>
      </c>
      <c r="D7" s="7" t="s">
        <v>35</v>
      </c>
      <c r="E7" s="7" t="s">
        <v>19</v>
      </c>
      <c r="F7" s="7" t="s">
        <v>20</v>
      </c>
      <c r="G7" s="9">
        <v>3964000</v>
      </c>
      <c r="H7" s="9">
        <v>72124000</v>
      </c>
      <c r="I7" s="11">
        <v>46023</v>
      </c>
      <c r="J7" s="10" t="s">
        <v>22</v>
      </c>
      <c r="K7" s="10" t="s">
        <v>23</v>
      </c>
      <c r="L7" s="7" t="s">
        <v>24</v>
      </c>
      <c r="M7" s="7" t="s">
        <v>38</v>
      </c>
      <c r="N7" s="7">
        <v>6</v>
      </c>
      <c r="O7" s="7">
        <v>14205.563862999999</v>
      </c>
      <c r="P7" s="3"/>
    </row>
    <row r="8" spans="1:16" s="7" customFormat="1" ht="22.5" customHeight="1">
      <c r="A8" s="3" t="s">
        <v>39</v>
      </c>
      <c r="B8" s="7" t="s">
        <v>35</v>
      </c>
      <c r="C8" s="7" t="s">
        <v>18</v>
      </c>
      <c r="D8" s="7" t="s">
        <v>35</v>
      </c>
      <c r="E8" s="7" t="s">
        <v>19</v>
      </c>
      <c r="F8" s="7" t="s">
        <v>20</v>
      </c>
      <c r="G8" s="8">
        <f>H8*0.1</f>
        <v>1956295.8874967997</v>
      </c>
      <c r="H8" s="8">
        <f>(O8/1000)*14782000</f>
        <v>19562958.874967996</v>
      </c>
      <c r="I8" s="10" t="s">
        <v>21</v>
      </c>
      <c r="J8" s="10" t="s">
        <v>22</v>
      </c>
      <c r="K8" s="10" t="s">
        <v>23</v>
      </c>
      <c r="L8" s="7" t="s">
        <v>24</v>
      </c>
      <c r="M8" s="7" t="s">
        <v>25</v>
      </c>
      <c r="N8" s="7">
        <v>7</v>
      </c>
      <c r="O8" s="7">
        <v>1323.431124</v>
      </c>
      <c r="P8" s="3"/>
    </row>
    <row r="9" spans="1:16" s="7" customFormat="1" ht="22.5" customHeight="1">
      <c r="A9" s="3" t="s">
        <v>40</v>
      </c>
      <c r="B9" s="7" t="s">
        <v>35</v>
      </c>
      <c r="C9" s="7" t="s">
        <v>18</v>
      </c>
      <c r="D9" s="7" t="s">
        <v>35</v>
      </c>
      <c r="E9" s="7" t="s">
        <v>19</v>
      </c>
      <c r="F9" s="7" t="s">
        <v>20</v>
      </c>
      <c r="G9" s="9">
        <v>75100000</v>
      </c>
      <c r="H9" s="9">
        <v>136657000</v>
      </c>
      <c r="I9" s="11">
        <v>46023</v>
      </c>
      <c r="J9" s="10" t="s">
        <v>22</v>
      </c>
      <c r="K9" s="10" t="s">
        <v>23</v>
      </c>
      <c r="L9" s="7" t="s">
        <v>24</v>
      </c>
      <c r="M9" s="7" t="s">
        <v>38</v>
      </c>
      <c r="N9" s="7">
        <v>8</v>
      </c>
      <c r="O9" s="7">
        <v>14791.132062999999</v>
      </c>
      <c r="P9" s="3"/>
    </row>
    <row r="10" spans="1:16" s="7" customFormat="1" ht="22.5" customHeight="1">
      <c r="A10" s="3" t="s">
        <v>41</v>
      </c>
      <c r="B10" s="7" t="s">
        <v>35</v>
      </c>
      <c r="C10" s="7" t="s">
        <v>18</v>
      </c>
      <c r="D10" s="7" t="s">
        <v>35</v>
      </c>
      <c r="E10" s="7" t="s">
        <v>19</v>
      </c>
      <c r="F10" s="7" t="s">
        <v>42</v>
      </c>
      <c r="G10" s="8">
        <f t="shared" ref="G10:G11" si="2">H10*0.1</f>
        <v>2056491.2487660004</v>
      </c>
      <c r="H10" s="8">
        <f t="shared" ref="H10:H11" si="3">(O10/1000)*14782000</f>
        <v>20564912.487660002</v>
      </c>
      <c r="I10" s="10" t="s">
        <v>21</v>
      </c>
      <c r="J10" s="10" t="s">
        <v>22</v>
      </c>
      <c r="K10" s="10" t="s">
        <v>23</v>
      </c>
      <c r="L10" s="7" t="s">
        <v>24</v>
      </c>
      <c r="M10" s="7" t="s">
        <v>25</v>
      </c>
      <c r="N10" s="7">
        <v>9</v>
      </c>
      <c r="O10" s="7">
        <v>1391.2131300000001</v>
      </c>
      <c r="P10" s="3"/>
    </row>
    <row r="11" spans="1:16" s="7" customFormat="1" ht="22.5" customHeight="1">
      <c r="A11" s="3" t="s">
        <v>34</v>
      </c>
      <c r="B11" s="7" t="s">
        <v>35</v>
      </c>
      <c r="C11" s="7" t="s">
        <v>18</v>
      </c>
      <c r="D11" s="7" t="s">
        <v>35</v>
      </c>
      <c r="E11" s="7" t="s">
        <v>43</v>
      </c>
      <c r="F11" s="7" t="s">
        <v>20</v>
      </c>
      <c r="G11" s="8">
        <f t="shared" si="2"/>
        <v>4150389.0521552004</v>
      </c>
      <c r="H11" s="8">
        <f t="shared" si="3"/>
        <v>41503890.521552004</v>
      </c>
      <c r="I11" s="10" t="s">
        <v>21</v>
      </c>
      <c r="J11" s="10" t="s">
        <v>23</v>
      </c>
      <c r="K11" s="10" t="s">
        <v>22</v>
      </c>
      <c r="L11" s="7" t="s">
        <v>24</v>
      </c>
      <c r="M11" s="7" t="s">
        <v>25</v>
      </c>
      <c r="N11" s="7">
        <v>10</v>
      </c>
      <c r="O11" s="7">
        <v>2807.7317360000002</v>
      </c>
      <c r="P11" s="3"/>
    </row>
    <row r="12" spans="1:16" s="7" customFormat="1" ht="22.5" customHeight="1">
      <c r="A12" s="3" t="s">
        <v>44</v>
      </c>
      <c r="B12" s="7" t="s">
        <v>45</v>
      </c>
      <c r="C12" s="7" t="s">
        <v>45</v>
      </c>
      <c r="D12" s="7" t="s">
        <v>45</v>
      </c>
      <c r="E12" s="7" t="s">
        <v>19</v>
      </c>
      <c r="F12" s="7" t="s">
        <v>42</v>
      </c>
      <c r="G12" s="9">
        <v>1500000</v>
      </c>
      <c r="H12" s="9">
        <v>120000000</v>
      </c>
      <c r="I12" s="11">
        <v>46388</v>
      </c>
      <c r="J12" s="10" t="s">
        <v>23</v>
      </c>
      <c r="K12" s="10" t="s">
        <v>22</v>
      </c>
      <c r="L12" s="7" t="s">
        <v>24</v>
      </c>
      <c r="M12" s="7" t="s">
        <v>25</v>
      </c>
      <c r="N12" s="7">
        <v>11</v>
      </c>
      <c r="O12" s="7">
        <v>30310.808847</v>
      </c>
      <c r="P12" s="3"/>
    </row>
    <row r="13" spans="1:16" s="7" customFormat="1" ht="22.5" customHeight="1">
      <c r="A13" s="3" t="s">
        <v>46</v>
      </c>
      <c r="B13" s="7" t="s">
        <v>47</v>
      </c>
      <c r="C13" s="7" t="s">
        <v>47</v>
      </c>
      <c r="D13" s="7" t="s">
        <v>47</v>
      </c>
      <c r="E13" s="7" t="s">
        <v>19</v>
      </c>
      <c r="F13" s="7" t="s">
        <v>20</v>
      </c>
      <c r="G13" s="8">
        <f t="shared" ref="G13:G24" si="4">H13*0.1</f>
        <v>902434.12141779996</v>
      </c>
      <c r="H13" s="8">
        <f t="shared" ref="H13:H25" si="5">(O13/1000)*14782000</f>
        <v>9024341.2141779996</v>
      </c>
      <c r="I13" s="10" t="s">
        <v>21</v>
      </c>
      <c r="J13" s="10" t="s">
        <v>23</v>
      </c>
      <c r="K13" s="10" t="s">
        <v>23</v>
      </c>
      <c r="L13" s="7" t="s">
        <v>48</v>
      </c>
      <c r="M13" s="7" t="s">
        <v>25</v>
      </c>
      <c r="N13" s="7">
        <v>12</v>
      </c>
      <c r="O13" s="7">
        <v>610.49527899999998</v>
      </c>
      <c r="P13" s="3"/>
    </row>
    <row r="14" spans="1:16" s="7" customFormat="1" ht="22.5" customHeight="1">
      <c r="A14" s="3" t="s">
        <v>49</v>
      </c>
      <c r="B14" s="7" t="s">
        <v>47</v>
      </c>
      <c r="C14" s="7" t="s">
        <v>47</v>
      </c>
      <c r="D14" s="7" t="s">
        <v>47</v>
      </c>
      <c r="E14" s="7" t="s">
        <v>19</v>
      </c>
      <c r="F14" s="7" t="s">
        <v>20</v>
      </c>
      <c r="G14" s="8">
        <f t="shared" si="4"/>
        <v>1885086.0208320001</v>
      </c>
      <c r="H14" s="8">
        <f t="shared" si="5"/>
        <v>18850860.208319999</v>
      </c>
      <c r="I14" s="10" t="s">
        <v>21</v>
      </c>
      <c r="J14" s="10" t="s">
        <v>23</v>
      </c>
      <c r="K14" s="10" t="s">
        <v>23</v>
      </c>
      <c r="L14" s="7" t="s">
        <v>50</v>
      </c>
      <c r="M14" s="7" t="s">
        <v>25</v>
      </c>
      <c r="N14" s="7">
        <v>13</v>
      </c>
      <c r="O14" s="7">
        <v>1275.25776</v>
      </c>
      <c r="P14" s="3"/>
    </row>
    <row r="15" spans="1:16" s="7" customFormat="1" ht="22.5" customHeight="1">
      <c r="A15" s="3" t="s">
        <v>51</v>
      </c>
      <c r="B15" s="7" t="s">
        <v>47</v>
      </c>
      <c r="C15" s="7" t="s">
        <v>47</v>
      </c>
      <c r="D15" s="7" t="s">
        <v>47</v>
      </c>
      <c r="E15" s="7" t="s">
        <v>19</v>
      </c>
      <c r="F15" s="7" t="s">
        <v>20</v>
      </c>
      <c r="G15" s="8">
        <f t="shared" si="4"/>
        <v>3454648.1481854003</v>
      </c>
      <c r="H15" s="8">
        <f t="shared" si="5"/>
        <v>34546481.481853999</v>
      </c>
      <c r="I15" s="10" t="s">
        <v>21</v>
      </c>
      <c r="J15" s="10" t="s">
        <v>23</v>
      </c>
      <c r="K15" s="10" t="s">
        <v>22</v>
      </c>
      <c r="L15" s="7" t="s">
        <v>48</v>
      </c>
      <c r="M15" s="7" t="s">
        <v>25</v>
      </c>
      <c r="N15" s="7">
        <v>14</v>
      </c>
      <c r="O15" s="7">
        <v>2337.0640969999999</v>
      </c>
      <c r="P15" s="3"/>
    </row>
    <row r="16" spans="1:16" s="7" customFormat="1" ht="22.5" customHeight="1">
      <c r="A16" s="3" t="s">
        <v>52</v>
      </c>
      <c r="B16" s="7" t="s">
        <v>47</v>
      </c>
      <c r="C16" s="7" t="s">
        <v>47</v>
      </c>
      <c r="D16" s="7" t="s">
        <v>47</v>
      </c>
      <c r="E16" s="7" t="s">
        <v>19</v>
      </c>
      <c r="F16" s="7" t="s">
        <v>20</v>
      </c>
      <c r="G16" s="8">
        <f t="shared" si="4"/>
        <v>1716032.0222525999</v>
      </c>
      <c r="H16" s="8">
        <f t="shared" si="5"/>
        <v>17160320.222525999</v>
      </c>
      <c r="I16" s="10" t="s">
        <v>21</v>
      </c>
      <c r="J16" s="10" t="s">
        <v>23</v>
      </c>
      <c r="K16" s="10" t="s">
        <v>23</v>
      </c>
      <c r="L16" s="7" t="s">
        <v>48</v>
      </c>
      <c r="M16" s="7" t="s">
        <v>25</v>
      </c>
      <c r="N16" s="7">
        <v>15</v>
      </c>
      <c r="O16" s="7">
        <v>1160.8929929999999</v>
      </c>
      <c r="P16" s="3"/>
    </row>
    <row r="17" spans="1:16" s="7" customFormat="1" ht="22.5" customHeight="1">
      <c r="A17" s="3" t="s">
        <v>53</v>
      </c>
      <c r="B17" s="7" t="s">
        <v>54</v>
      </c>
      <c r="C17" s="7" t="s">
        <v>54</v>
      </c>
      <c r="D17" s="7" t="s">
        <v>47</v>
      </c>
      <c r="E17" s="7" t="s">
        <v>19</v>
      </c>
      <c r="F17" s="7" t="s">
        <v>20</v>
      </c>
      <c r="G17" s="8">
        <f t="shared" si="4"/>
        <v>518318.46042240004</v>
      </c>
      <c r="H17" s="8">
        <f t="shared" si="5"/>
        <v>5183184.6042240001</v>
      </c>
      <c r="I17" s="10" t="s">
        <v>21</v>
      </c>
      <c r="J17" s="10" t="s">
        <v>23</v>
      </c>
      <c r="K17" s="10" t="s">
        <v>23</v>
      </c>
      <c r="L17" s="7" t="s">
        <v>48</v>
      </c>
      <c r="M17" s="7" t="s">
        <v>25</v>
      </c>
      <c r="N17" s="7">
        <v>16</v>
      </c>
      <c r="O17" s="7">
        <v>350.64163200000002</v>
      </c>
      <c r="P17" s="3"/>
    </row>
    <row r="18" spans="1:16" s="7" customFormat="1" ht="22.5" customHeight="1">
      <c r="A18" s="3" t="s">
        <v>55</v>
      </c>
      <c r="B18" s="7" t="s">
        <v>47</v>
      </c>
      <c r="C18" s="7" t="s">
        <v>47</v>
      </c>
      <c r="D18" s="7" t="s">
        <v>47</v>
      </c>
      <c r="E18" s="7" t="s">
        <v>19</v>
      </c>
      <c r="F18" s="7" t="s">
        <v>20</v>
      </c>
      <c r="G18" s="8">
        <f t="shared" si="4"/>
        <v>2962888.3578647994</v>
      </c>
      <c r="H18" s="8">
        <f t="shared" si="5"/>
        <v>29628883.578647994</v>
      </c>
      <c r="I18" s="10" t="s">
        <v>21</v>
      </c>
      <c r="J18" s="10" t="s">
        <v>23</v>
      </c>
      <c r="K18" s="10" t="s">
        <v>23</v>
      </c>
      <c r="L18" s="7" t="s">
        <v>48</v>
      </c>
      <c r="M18" s="7" t="s">
        <v>25</v>
      </c>
      <c r="N18" s="7">
        <v>17</v>
      </c>
      <c r="O18" s="7">
        <v>2004.3893639999999</v>
      </c>
      <c r="P18" s="3"/>
    </row>
    <row r="19" spans="1:16" s="7" customFormat="1" ht="22.5" customHeight="1">
      <c r="A19" s="3" t="s">
        <v>56</v>
      </c>
      <c r="B19" s="7" t="s">
        <v>47</v>
      </c>
      <c r="C19" s="7" t="s">
        <v>47</v>
      </c>
      <c r="D19" s="7" t="s">
        <v>47</v>
      </c>
      <c r="E19" s="7" t="s">
        <v>19</v>
      </c>
      <c r="F19" s="7" t="s">
        <v>20</v>
      </c>
      <c r="G19" s="8">
        <f t="shared" si="4"/>
        <v>2748650.0040682</v>
      </c>
      <c r="H19" s="8">
        <f t="shared" si="5"/>
        <v>27486500.040681999</v>
      </c>
      <c r="I19" s="10" t="s">
        <v>21</v>
      </c>
      <c r="J19" s="10" t="s">
        <v>23</v>
      </c>
      <c r="K19" s="10" t="s">
        <v>23</v>
      </c>
      <c r="L19" s="7" t="s">
        <v>48</v>
      </c>
      <c r="M19" s="7" t="s">
        <v>25</v>
      </c>
      <c r="N19" s="7">
        <v>18</v>
      </c>
      <c r="O19" s="7">
        <v>1859.457451</v>
      </c>
      <c r="P19" s="3"/>
    </row>
    <row r="20" spans="1:16" s="7" customFormat="1" ht="22.5" customHeight="1">
      <c r="A20" s="3" t="s">
        <v>57</v>
      </c>
      <c r="B20" s="7" t="s">
        <v>47</v>
      </c>
      <c r="C20" s="7" t="s">
        <v>47</v>
      </c>
      <c r="D20" s="7" t="s">
        <v>47</v>
      </c>
      <c r="E20" s="7" t="s">
        <v>19</v>
      </c>
      <c r="F20" s="7" t="s">
        <v>20</v>
      </c>
      <c r="G20" s="8">
        <f t="shared" si="4"/>
        <v>6036202.0694856001</v>
      </c>
      <c r="H20" s="8">
        <f t="shared" si="5"/>
        <v>60362020.694855995</v>
      </c>
      <c r="I20" s="10" t="s">
        <v>21</v>
      </c>
      <c r="J20" s="10" t="s">
        <v>23</v>
      </c>
      <c r="K20" s="10" t="s">
        <v>23</v>
      </c>
      <c r="L20" s="7" t="s">
        <v>48</v>
      </c>
      <c r="M20" s="7" t="s">
        <v>25</v>
      </c>
      <c r="N20" s="7">
        <v>19</v>
      </c>
      <c r="O20" s="7">
        <v>4083.4813079999999</v>
      </c>
      <c r="P20" s="3"/>
    </row>
    <row r="21" spans="1:16" s="7" customFormat="1" ht="22.5" customHeight="1">
      <c r="A21" s="3" t="s">
        <v>58</v>
      </c>
      <c r="B21" s="7" t="s">
        <v>47</v>
      </c>
      <c r="C21" s="7" t="s">
        <v>47</v>
      </c>
      <c r="D21" s="7" t="s">
        <v>47</v>
      </c>
      <c r="E21" s="7" t="s">
        <v>19</v>
      </c>
      <c r="F21" s="7" t="s">
        <v>20</v>
      </c>
      <c r="G21" s="8">
        <f t="shared" si="4"/>
        <v>1738270.6410288</v>
      </c>
      <c r="H21" s="8">
        <f t="shared" si="5"/>
        <v>17382706.410287999</v>
      </c>
      <c r="I21" s="10" t="s">
        <v>21</v>
      </c>
      <c r="J21" s="10" t="s">
        <v>23</v>
      </c>
      <c r="K21" s="10" t="s">
        <v>59</v>
      </c>
      <c r="L21" s="7" t="s">
        <v>33</v>
      </c>
      <c r="M21" s="7" t="s">
        <v>25</v>
      </c>
      <c r="N21" s="7">
        <v>20</v>
      </c>
      <c r="O21" s="7">
        <v>1175.9373840000001</v>
      </c>
      <c r="P21" s="3"/>
    </row>
    <row r="22" spans="1:16" s="7" customFormat="1" ht="22.5" customHeight="1">
      <c r="A22" s="3" t="s">
        <v>60</v>
      </c>
      <c r="B22" s="7" t="s">
        <v>61</v>
      </c>
      <c r="C22" s="7" t="s">
        <v>62</v>
      </c>
      <c r="D22" s="7" t="s">
        <v>61</v>
      </c>
      <c r="E22" s="7" t="s">
        <v>19</v>
      </c>
      <c r="F22" s="7" t="s">
        <v>63</v>
      </c>
      <c r="G22" s="8">
        <f t="shared" si="4"/>
        <v>29181499.087729599</v>
      </c>
      <c r="H22" s="8">
        <f t="shared" si="5"/>
        <v>291814990.87729597</v>
      </c>
      <c r="I22" s="10" t="s">
        <v>21</v>
      </c>
      <c r="J22" s="10" t="s">
        <v>23</v>
      </c>
      <c r="K22" s="10" t="s">
        <v>22</v>
      </c>
      <c r="L22" s="7" t="s">
        <v>33</v>
      </c>
      <c r="M22" s="7" t="s">
        <v>25</v>
      </c>
      <c r="N22" s="7">
        <v>21</v>
      </c>
      <c r="O22" s="7">
        <v>19741.238728</v>
      </c>
      <c r="P22" s="3"/>
    </row>
    <row r="23" spans="1:16" s="7" customFormat="1" ht="22.5" customHeight="1">
      <c r="A23" s="3" t="s">
        <v>64</v>
      </c>
      <c r="B23" s="7" t="s">
        <v>65</v>
      </c>
      <c r="C23" s="7" t="s">
        <v>18</v>
      </c>
      <c r="D23" s="7" t="s">
        <v>65</v>
      </c>
      <c r="E23" s="7" t="s">
        <v>19</v>
      </c>
      <c r="F23" s="7" t="s">
        <v>20</v>
      </c>
      <c r="G23" s="8">
        <f t="shared" si="4"/>
        <v>20551611.834747802</v>
      </c>
      <c r="H23" s="8">
        <f t="shared" si="5"/>
        <v>205516118.347478</v>
      </c>
      <c r="I23" s="12">
        <v>46023.312615740739</v>
      </c>
      <c r="J23" s="10" t="s">
        <v>59</v>
      </c>
      <c r="K23" s="10" t="s">
        <v>59</v>
      </c>
      <c r="L23" s="7" t="s">
        <v>33</v>
      </c>
      <c r="M23" s="7" t="s">
        <v>38</v>
      </c>
      <c r="N23" s="7">
        <v>22</v>
      </c>
      <c r="O23" s="7">
        <v>13903.133429</v>
      </c>
      <c r="P23" s="3"/>
    </row>
    <row r="24" spans="1:16" s="7" customFormat="1" ht="22.5" customHeight="1">
      <c r="A24" s="3" t="s">
        <v>66</v>
      </c>
      <c r="B24" s="7" t="s">
        <v>67</v>
      </c>
      <c r="C24" s="7" t="s">
        <v>67</v>
      </c>
      <c r="D24" s="7" t="s">
        <v>67</v>
      </c>
      <c r="E24" s="7" t="s">
        <v>19</v>
      </c>
      <c r="F24" s="7" t="s">
        <v>20</v>
      </c>
      <c r="G24" s="8">
        <f t="shared" si="4"/>
        <v>18111420.693865802</v>
      </c>
      <c r="H24" s="8">
        <f t="shared" si="5"/>
        <v>181114206.938658</v>
      </c>
      <c r="I24" s="10" t="s">
        <v>21</v>
      </c>
      <c r="J24" s="10" t="s">
        <v>23</v>
      </c>
      <c r="K24" s="10" t="s">
        <v>23</v>
      </c>
      <c r="L24" s="7" t="s">
        <v>24</v>
      </c>
      <c r="M24" s="7" t="s">
        <v>25</v>
      </c>
      <c r="N24" s="7">
        <v>23</v>
      </c>
      <c r="O24" s="7">
        <v>12252.347919</v>
      </c>
      <c r="P24" s="3"/>
    </row>
    <row r="25" spans="1:16" s="7" customFormat="1" ht="22.5" customHeight="1">
      <c r="A25" s="3" t="s">
        <v>68</v>
      </c>
      <c r="B25" s="7" t="s">
        <v>69</v>
      </c>
      <c r="C25" s="7" t="s">
        <v>69</v>
      </c>
      <c r="D25" s="7" t="s">
        <v>69</v>
      </c>
      <c r="E25" s="7" t="s">
        <v>19</v>
      </c>
      <c r="F25" s="7" t="s">
        <v>20</v>
      </c>
      <c r="G25" s="9">
        <v>250000</v>
      </c>
      <c r="H25" s="8">
        <f t="shared" si="5"/>
        <v>154208497.91597998</v>
      </c>
      <c r="I25" s="10" t="s">
        <v>21</v>
      </c>
      <c r="J25" s="10" t="s">
        <v>23</v>
      </c>
      <c r="K25" s="10" t="s">
        <v>23</v>
      </c>
      <c r="L25" s="7" t="s">
        <v>33</v>
      </c>
      <c r="M25" s="7" t="s">
        <v>38</v>
      </c>
      <c r="N25" s="7">
        <v>24</v>
      </c>
      <c r="O25" s="7">
        <v>10432.18089</v>
      </c>
      <c r="P25" s="3"/>
    </row>
    <row r="26" spans="1:16" s="7" customFormat="1" ht="22.5" customHeight="1">
      <c r="A26" s="3" t="s">
        <v>70</v>
      </c>
      <c r="B26" s="7" t="s">
        <v>71</v>
      </c>
      <c r="C26" s="7" t="s">
        <v>71</v>
      </c>
      <c r="D26" s="7" t="s">
        <v>71</v>
      </c>
      <c r="E26" s="7" t="s">
        <v>19</v>
      </c>
      <c r="F26" s="7" t="s">
        <v>72</v>
      </c>
      <c r="G26" s="9">
        <v>500000</v>
      </c>
      <c r="H26" s="9">
        <v>8600000</v>
      </c>
      <c r="I26" s="11">
        <v>45658</v>
      </c>
      <c r="J26" s="10" t="s">
        <v>23</v>
      </c>
      <c r="K26" s="10" t="s">
        <v>23</v>
      </c>
      <c r="L26" s="7" t="s">
        <v>33</v>
      </c>
      <c r="M26" s="7" t="s">
        <v>25</v>
      </c>
      <c r="N26" s="7">
        <v>25</v>
      </c>
      <c r="O26" s="7">
        <v>1148.3285169999999</v>
      </c>
      <c r="P26" s="3"/>
    </row>
    <row r="27" spans="1:16" s="7" customFormat="1" ht="22.5" customHeight="1">
      <c r="A27" s="3" t="s">
        <v>73</v>
      </c>
      <c r="B27" s="7" t="s">
        <v>74</v>
      </c>
      <c r="C27" s="7" t="s">
        <v>18</v>
      </c>
      <c r="D27" s="7" t="s">
        <v>74</v>
      </c>
      <c r="E27" s="7" t="s">
        <v>19</v>
      </c>
      <c r="F27" s="7" t="s">
        <v>20</v>
      </c>
      <c r="G27" s="8">
        <f t="shared" ref="G27:G28" si="6">H27*0.1</f>
        <v>9105981.9592314009</v>
      </c>
      <c r="H27" s="8">
        <f t="shared" ref="H27:H28" si="7">(O27/1000)*14782000</f>
        <v>91059819.592314005</v>
      </c>
      <c r="I27" s="10" t="s">
        <v>21</v>
      </c>
      <c r="J27" s="10" t="s">
        <v>23</v>
      </c>
      <c r="K27" s="10" t="s">
        <v>22</v>
      </c>
      <c r="L27" s="7" t="s">
        <v>33</v>
      </c>
      <c r="M27" s="7" t="s">
        <v>25</v>
      </c>
      <c r="N27" s="7">
        <v>26</v>
      </c>
      <c r="O27" s="7">
        <v>6160.1826270000001</v>
      </c>
      <c r="P27" s="3"/>
    </row>
    <row r="28" spans="1:16" s="7" customFormat="1" ht="22.5" customHeight="1">
      <c r="A28" s="3" t="s">
        <v>75</v>
      </c>
      <c r="B28" s="7" t="s">
        <v>74</v>
      </c>
      <c r="C28" s="7" t="s">
        <v>74</v>
      </c>
      <c r="D28" s="7" t="s">
        <v>74</v>
      </c>
      <c r="E28" s="7" t="s">
        <v>19</v>
      </c>
      <c r="F28" s="7" t="s">
        <v>20</v>
      </c>
      <c r="G28" s="8">
        <f t="shared" si="6"/>
        <v>2690993.0421892004</v>
      </c>
      <c r="H28" s="8">
        <f t="shared" si="7"/>
        <v>26909930.421892002</v>
      </c>
      <c r="I28" s="10" t="s">
        <v>21</v>
      </c>
      <c r="J28" s="10" t="s">
        <v>23</v>
      </c>
      <c r="K28" s="10" t="s">
        <v>23</v>
      </c>
      <c r="L28" s="7" t="s">
        <v>33</v>
      </c>
      <c r="M28" s="7" t="s">
        <v>25</v>
      </c>
      <c r="N28" s="7">
        <v>27</v>
      </c>
      <c r="O28" s="7">
        <v>1820.4526060000001</v>
      </c>
      <c r="P28" s="3"/>
    </row>
    <row r="29" spans="1:16" s="7" customFormat="1" ht="22.5" customHeight="1">
      <c r="A29" s="3" t="s">
        <v>76</v>
      </c>
      <c r="B29" s="7" t="s">
        <v>77</v>
      </c>
      <c r="C29" s="7" t="s">
        <v>78</v>
      </c>
      <c r="D29" s="7" t="s">
        <v>78</v>
      </c>
      <c r="E29" s="7" t="s">
        <v>19</v>
      </c>
      <c r="F29" s="7" t="s">
        <v>42</v>
      </c>
      <c r="G29" s="9">
        <v>210000</v>
      </c>
      <c r="H29" s="9">
        <v>26000000</v>
      </c>
      <c r="I29" s="10" t="s">
        <v>21</v>
      </c>
      <c r="J29" s="10" t="s">
        <v>23</v>
      </c>
      <c r="K29" s="10" t="s">
        <v>23</v>
      </c>
      <c r="L29" s="7" t="s">
        <v>33</v>
      </c>
      <c r="M29" s="7" t="s">
        <v>38</v>
      </c>
      <c r="N29" s="7">
        <v>28</v>
      </c>
      <c r="O29" s="7">
        <v>8121.6997520000004</v>
      </c>
      <c r="P29" s="3"/>
    </row>
    <row r="30" spans="1:16" s="7" customFormat="1" ht="22.5" customHeight="1">
      <c r="A30" s="3" t="s">
        <v>79</v>
      </c>
      <c r="B30" s="7" t="s">
        <v>80</v>
      </c>
      <c r="C30" s="7" t="s">
        <v>81</v>
      </c>
      <c r="D30" s="7" t="s">
        <v>81</v>
      </c>
      <c r="E30" s="7" t="s">
        <v>19</v>
      </c>
      <c r="F30" s="7" t="s">
        <v>20</v>
      </c>
      <c r="G30" s="8">
        <f>H30*0.1</f>
        <v>540457.63181539997</v>
      </c>
      <c r="H30" s="8">
        <f>(O30/1000)*14782000</f>
        <v>5404576.3181539997</v>
      </c>
      <c r="I30" s="10" t="s">
        <v>21</v>
      </c>
      <c r="J30" s="10" t="s">
        <v>23</v>
      </c>
      <c r="K30" s="10" t="s">
        <v>23</v>
      </c>
      <c r="L30" s="7" t="s">
        <v>33</v>
      </c>
      <c r="M30" s="7" t="s">
        <v>25</v>
      </c>
      <c r="N30" s="7">
        <v>29</v>
      </c>
      <c r="O30" s="7">
        <v>365.61874699999998</v>
      </c>
      <c r="P30" s="3"/>
    </row>
    <row r="31" spans="1:16" s="7" customFormat="1" ht="22.5" customHeight="1">
      <c r="A31" s="3" t="s">
        <v>82</v>
      </c>
      <c r="B31" s="7" t="s">
        <v>83</v>
      </c>
      <c r="C31" s="7" t="s">
        <v>83</v>
      </c>
      <c r="D31" s="7" t="s">
        <v>83</v>
      </c>
      <c r="E31" s="7" t="s">
        <v>19</v>
      </c>
      <c r="F31" s="7" t="s">
        <v>42</v>
      </c>
      <c r="G31" s="9">
        <v>250000</v>
      </c>
      <c r="H31" s="9">
        <v>10000000</v>
      </c>
      <c r="I31" s="12">
        <v>45444.35765046296</v>
      </c>
      <c r="J31" s="10" t="s">
        <v>23</v>
      </c>
      <c r="K31" s="10" t="s">
        <v>23</v>
      </c>
      <c r="L31" s="7" t="s">
        <v>33</v>
      </c>
      <c r="M31" s="7" t="s">
        <v>25</v>
      </c>
      <c r="N31" s="7">
        <v>30</v>
      </c>
      <c r="O31" s="7">
        <v>1664.117518</v>
      </c>
      <c r="P31" s="3"/>
    </row>
    <row r="32" spans="1:16" s="7" customFormat="1" ht="22.5" customHeight="1">
      <c r="A32" s="3" t="s">
        <v>84</v>
      </c>
      <c r="B32" s="7" t="s">
        <v>85</v>
      </c>
      <c r="C32" s="7" t="s">
        <v>18</v>
      </c>
      <c r="D32" s="7" t="s">
        <v>85</v>
      </c>
      <c r="E32" s="7" t="s">
        <v>19</v>
      </c>
      <c r="F32" s="7" t="s">
        <v>20</v>
      </c>
      <c r="G32" s="8">
        <f t="shared" ref="G32:G45" si="8">H32*0.1</f>
        <v>15760613.326932598</v>
      </c>
      <c r="H32" s="8">
        <f t="shared" ref="H32:H45" si="9">(O32/1000)*14782000</f>
        <v>157606133.26932597</v>
      </c>
      <c r="I32" s="10" t="s">
        <v>21</v>
      </c>
      <c r="J32" s="10" t="s">
        <v>23</v>
      </c>
      <c r="K32" s="10" t="s">
        <v>22</v>
      </c>
      <c r="L32" s="7" t="s">
        <v>33</v>
      </c>
      <c r="M32" s="7" t="s">
        <v>25</v>
      </c>
      <c r="N32" s="7">
        <v>31</v>
      </c>
      <c r="O32" s="7">
        <v>10662.030392999999</v>
      </c>
      <c r="P32" s="3"/>
    </row>
    <row r="33" spans="1:16" s="7" customFormat="1" ht="22.5" customHeight="1">
      <c r="A33" s="3" t="s">
        <v>86</v>
      </c>
      <c r="B33" s="7" t="s">
        <v>87</v>
      </c>
      <c r="C33" s="7" t="s">
        <v>87</v>
      </c>
      <c r="D33" s="7" t="s">
        <v>87</v>
      </c>
      <c r="E33" s="7" t="s">
        <v>19</v>
      </c>
      <c r="F33" s="7" t="s">
        <v>42</v>
      </c>
      <c r="G33" s="8">
        <f t="shared" si="8"/>
        <v>23565810.995032199</v>
      </c>
      <c r="H33" s="8">
        <f t="shared" si="9"/>
        <v>235658109.95032197</v>
      </c>
      <c r="I33" s="10" t="s">
        <v>21</v>
      </c>
      <c r="J33" s="10" t="s">
        <v>23</v>
      </c>
      <c r="K33" s="10" t="s">
        <v>22</v>
      </c>
      <c r="L33" s="7" t="s">
        <v>88</v>
      </c>
      <c r="M33" s="7" t="s">
        <v>38</v>
      </c>
      <c r="N33" s="7">
        <v>32</v>
      </c>
      <c r="O33" s="7">
        <v>15942.234471</v>
      </c>
      <c r="P33" s="3"/>
    </row>
    <row r="34" spans="1:16" s="7" customFormat="1" ht="22.5" customHeight="1">
      <c r="A34" s="3" t="s">
        <v>89</v>
      </c>
      <c r="B34" s="7" t="s">
        <v>87</v>
      </c>
      <c r="C34" s="7" t="s">
        <v>87</v>
      </c>
      <c r="D34" s="7" t="s">
        <v>87</v>
      </c>
      <c r="E34" s="7" t="s">
        <v>19</v>
      </c>
      <c r="F34" s="7" t="s">
        <v>42</v>
      </c>
      <c r="G34" s="8">
        <f t="shared" si="8"/>
        <v>33556656.894841395</v>
      </c>
      <c r="H34" s="8">
        <f t="shared" si="9"/>
        <v>335566568.94841397</v>
      </c>
      <c r="I34" s="10" t="s">
        <v>21</v>
      </c>
      <c r="J34" s="10" t="s">
        <v>23</v>
      </c>
      <c r="K34" s="10" t="s">
        <v>22</v>
      </c>
      <c r="L34" s="7" t="s">
        <v>33</v>
      </c>
      <c r="M34" s="7" t="s">
        <v>25</v>
      </c>
      <c r="N34" s="7">
        <v>33</v>
      </c>
      <c r="O34" s="7">
        <v>22701.026177</v>
      </c>
      <c r="P34" s="3"/>
    </row>
    <row r="35" spans="1:16" s="7" customFormat="1" ht="22.5" customHeight="1">
      <c r="A35" s="3" t="s">
        <v>90</v>
      </c>
      <c r="B35" s="7" t="s">
        <v>81</v>
      </c>
      <c r="C35" s="7" t="s">
        <v>81</v>
      </c>
      <c r="D35" s="7" t="s">
        <v>81</v>
      </c>
      <c r="E35" s="7" t="s">
        <v>19</v>
      </c>
      <c r="F35" s="7" t="s">
        <v>20</v>
      </c>
      <c r="G35" s="8">
        <f t="shared" si="8"/>
        <v>15240580.711791603</v>
      </c>
      <c r="H35" s="8">
        <f t="shared" si="9"/>
        <v>152405807.11791602</v>
      </c>
      <c r="I35" s="10" t="s">
        <v>21</v>
      </c>
      <c r="J35" s="10" t="s">
        <v>23</v>
      </c>
      <c r="K35" s="10" t="s">
        <v>23</v>
      </c>
      <c r="L35" s="7" t="s">
        <v>33</v>
      </c>
      <c r="M35" s="7" t="s">
        <v>25</v>
      </c>
      <c r="N35" s="7">
        <v>34</v>
      </c>
      <c r="O35" s="7">
        <v>10310.229138000001</v>
      </c>
      <c r="P35" s="3"/>
    </row>
    <row r="36" spans="1:16" s="7" customFormat="1" ht="22.5" customHeight="1">
      <c r="A36" s="3" t="s">
        <v>90</v>
      </c>
      <c r="B36" s="7" t="s">
        <v>81</v>
      </c>
      <c r="C36" s="7" t="s">
        <v>81</v>
      </c>
      <c r="D36" s="7" t="s">
        <v>81</v>
      </c>
      <c r="E36" s="7" t="s">
        <v>19</v>
      </c>
      <c r="F36" s="7" t="s">
        <v>20</v>
      </c>
      <c r="G36" s="8">
        <f t="shared" si="8"/>
        <v>3015281.4125887998</v>
      </c>
      <c r="H36" s="8">
        <f t="shared" si="9"/>
        <v>30152814.125887997</v>
      </c>
      <c r="I36" s="10" t="s">
        <v>21</v>
      </c>
      <c r="J36" s="10" t="s">
        <v>23</v>
      </c>
      <c r="K36" s="10" t="s">
        <v>23</v>
      </c>
      <c r="L36" s="7" t="s">
        <v>33</v>
      </c>
      <c r="M36" s="7" t="s">
        <v>25</v>
      </c>
      <c r="N36" s="7">
        <v>35</v>
      </c>
      <c r="O36" s="7">
        <v>2039.8331840000001</v>
      </c>
      <c r="P36" s="3"/>
    </row>
    <row r="37" spans="1:16" s="7" customFormat="1" ht="22.5" customHeight="1">
      <c r="A37" s="3" t="s">
        <v>91</v>
      </c>
      <c r="B37" s="7" t="s">
        <v>81</v>
      </c>
      <c r="C37" s="7" t="s">
        <v>81</v>
      </c>
      <c r="D37" s="7" t="s">
        <v>81</v>
      </c>
      <c r="E37" s="7" t="s">
        <v>19</v>
      </c>
      <c r="F37" s="7" t="s">
        <v>20</v>
      </c>
      <c r="G37" s="8">
        <f t="shared" si="8"/>
        <v>14996785.9396828</v>
      </c>
      <c r="H37" s="8">
        <f t="shared" si="9"/>
        <v>149967859.396828</v>
      </c>
      <c r="I37" s="10" t="s">
        <v>21</v>
      </c>
      <c r="J37" s="10" t="s">
        <v>23</v>
      </c>
      <c r="K37" s="10" t="s">
        <v>23</v>
      </c>
      <c r="L37" s="7" t="s">
        <v>33</v>
      </c>
      <c r="M37" s="7" t="s">
        <v>25</v>
      </c>
      <c r="N37" s="7">
        <v>36</v>
      </c>
      <c r="O37" s="7">
        <v>10145.302353999999</v>
      </c>
      <c r="P37" s="3"/>
    </row>
    <row r="38" spans="1:16" s="7" customFormat="1" ht="22.5" customHeight="1">
      <c r="A38" s="3" t="s">
        <v>92</v>
      </c>
      <c r="B38" s="7" t="s">
        <v>81</v>
      </c>
      <c r="C38" s="7" t="s">
        <v>81</v>
      </c>
      <c r="D38" s="7" t="s">
        <v>81</v>
      </c>
      <c r="E38" s="7" t="s">
        <v>19</v>
      </c>
      <c r="F38" s="7" t="s">
        <v>20</v>
      </c>
      <c r="G38" s="8">
        <f t="shared" si="8"/>
        <v>7012064.5076078</v>
      </c>
      <c r="H38" s="8">
        <f t="shared" si="9"/>
        <v>70120645.076077998</v>
      </c>
      <c r="I38" s="10" t="s">
        <v>21</v>
      </c>
      <c r="J38" s="10" t="s">
        <v>23</v>
      </c>
      <c r="K38" s="10" t="s">
        <v>23</v>
      </c>
      <c r="L38" s="7" t="s">
        <v>33</v>
      </c>
      <c r="M38" s="7" t="s">
        <v>25</v>
      </c>
      <c r="N38" s="7">
        <v>37</v>
      </c>
      <c r="O38" s="7">
        <v>4743.650729</v>
      </c>
      <c r="P38" s="3"/>
    </row>
    <row r="39" spans="1:16" s="7" customFormat="1" ht="22.5" customHeight="1">
      <c r="A39" s="3" t="s">
        <v>93</v>
      </c>
      <c r="B39" s="7" t="s">
        <v>81</v>
      </c>
      <c r="C39" s="7" t="s">
        <v>81</v>
      </c>
      <c r="D39" s="7" t="s">
        <v>81</v>
      </c>
      <c r="E39" s="7" t="s">
        <v>19</v>
      </c>
      <c r="F39" s="7" t="s">
        <v>20</v>
      </c>
      <c r="G39" s="8">
        <f t="shared" si="8"/>
        <v>3017118.2800803999</v>
      </c>
      <c r="H39" s="8">
        <f t="shared" si="9"/>
        <v>30171182.800803997</v>
      </c>
      <c r="I39" s="10" t="s">
        <v>21</v>
      </c>
      <c r="J39" s="10" t="s">
        <v>23</v>
      </c>
      <c r="K39" s="10" t="s">
        <v>23</v>
      </c>
      <c r="L39" s="7" t="s">
        <v>33</v>
      </c>
      <c r="M39" s="7" t="s">
        <v>25</v>
      </c>
      <c r="N39" s="7">
        <v>38</v>
      </c>
      <c r="O39" s="7">
        <v>2041.075822</v>
      </c>
      <c r="P39" s="3"/>
    </row>
    <row r="40" spans="1:16" s="7" customFormat="1" ht="22.5" customHeight="1">
      <c r="A40" s="3" t="s">
        <v>94</v>
      </c>
      <c r="B40" s="7" t="s">
        <v>95</v>
      </c>
      <c r="C40" s="7" t="s">
        <v>95</v>
      </c>
      <c r="D40" s="7" t="s">
        <v>95</v>
      </c>
      <c r="E40" s="7" t="s">
        <v>19</v>
      </c>
      <c r="F40" s="7" t="s">
        <v>20</v>
      </c>
      <c r="G40" s="8">
        <f t="shared" si="8"/>
        <v>5304143.5771814007</v>
      </c>
      <c r="H40" s="8">
        <f t="shared" si="9"/>
        <v>53041435.771814004</v>
      </c>
      <c r="I40" s="10" t="s">
        <v>21</v>
      </c>
      <c r="J40" s="10" t="s">
        <v>22</v>
      </c>
      <c r="K40" s="10" t="s">
        <v>23</v>
      </c>
      <c r="L40" s="7" t="s">
        <v>33</v>
      </c>
      <c r="M40" s="7" t="s">
        <v>25</v>
      </c>
      <c r="N40" s="7">
        <v>39</v>
      </c>
      <c r="O40" s="7">
        <v>3588.2448770000001</v>
      </c>
      <c r="P40" s="3"/>
    </row>
    <row r="41" spans="1:16" s="7" customFormat="1" ht="22.5" customHeight="1">
      <c r="A41" s="3" t="s">
        <v>96</v>
      </c>
      <c r="B41" s="7" t="s">
        <v>97</v>
      </c>
      <c r="C41" s="7" t="s">
        <v>97</v>
      </c>
      <c r="D41" s="7" t="s">
        <v>97</v>
      </c>
      <c r="E41" s="7" t="s">
        <v>19</v>
      </c>
      <c r="F41" s="7" t="s">
        <v>20</v>
      </c>
      <c r="G41" s="8">
        <f t="shared" si="8"/>
        <v>12054500.718636002</v>
      </c>
      <c r="H41" s="8">
        <f t="shared" si="9"/>
        <v>120545007.18636002</v>
      </c>
      <c r="I41" s="10" t="s">
        <v>21</v>
      </c>
      <c r="J41" s="10" t="s">
        <v>23</v>
      </c>
      <c r="K41" s="10" t="s">
        <v>22</v>
      </c>
      <c r="L41" s="7" t="s">
        <v>24</v>
      </c>
      <c r="M41" s="7" t="s">
        <v>25</v>
      </c>
      <c r="N41" s="7">
        <v>40</v>
      </c>
      <c r="O41" s="7">
        <v>8154.8509800000002</v>
      </c>
      <c r="P41" s="3"/>
    </row>
    <row r="42" spans="1:16" s="7" customFormat="1" ht="22.5" customHeight="1">
      <c r="A42" s="3" t="s">
        <v>98</v>
      </c>
      <c r="B42" s="7" t="s">
        <v>97</v>
      </c>
      <c r="C42" s="7" t="s">
        <v>97</v>
      </c>
      <c r="D42" s="7" t="s">
        <v>97</v>
      </c>
      <c r="E42" s="7" t="s">
        <v>19</v>
      </c>
      <c r="F42" s="7" t="s">
        <v>20</v>
      </c>
      <c r="G42" s="8">
        <f t="shared" si="8"/>
        <v>4221934.7170794001</v>
      </c>
      <c r="H42" s="8">
        <f t="shared" si="9"/>
        <v>42219347.170794003</v>
      </c>
      <c r="I42" s="10" t="s">
        <v>21</v>
      </c>
      <c r="J42" s="10" t="s">
        <v>23</v>
      </c>
      <c r="K42" s="10" t="s">
        <v>22</v>
      </c>
      <c r="L42" s="7" t="s">
        <v>24</v>
      </c>
      <c r="M42" s="7" t="s">
        <v>25</v>
      </c>
      <c r="N42" s="7">
        <v>41</v>
      </c>
      <c r="O42" s="7">
        <v>2856.132267</v>
      </c>
      <c r="P42" s="3"/>
    </row>
    <row r="43" spans="1:16" s="7" customFormat="1" ht="22.5" customHeight="1">
      <c r="A43" s="3" t="s">
        <v>99</v>
      </c>
      <c r="B43" s="7" t="s">
        <v>97</v>
      </c>
      <c r="C43" s="7" t="s">
        <v>97</v>
      </c>
      <c r="D43" s="7" t="s">
        <v>97</v>
      </c>
      <c r="E43" s="7" t="s">
        <v>19</v>
      </c>
      <c r="F43" s="7" t="s">
        <v>20</v>
      </c>
      <c r="G43" s="8">
        <f t="shared" si="8"/>
        <v>7672556.7894860022</v>
      </c>
      <c r="H43" s="8">
        <f t="shared" si="9"/>
        <v>76725567.894860014</v>
      </c>
      <c r="I43" s="10" t="s">
        <v>21</v>
      </c>
      <c r="J43" s="10" t="s">
        <v>23</v>
      </c>
      <c r="K43" s="10" t="s">
        <v>22</v>
      </c>
      <c r="L43" s="7" t="s">
        <v>24</v>
      </c>
      <c r="M43" s="7" t="s">
        <v>25</v>
      </c>
      <c r="N43" s="7">
        <v>42</v>
      </c>
      <c r="O43" s="7">
        <v>5190.4727300000004</v>
      </c>
      <c r="P43" s="3"/>
    </row>
    <row r="44" spans="1:16" s="7" customFormat="1" ht="22.5" customHeight="1">
      <c r="A44" s="3" t="s">
        <v>100</v>
      </c>
      <c r="B44" s="7" t="s">
        <v>97</v>
      </c>
      <c r="C44" s="7" t="s">
        <v>97</v>
      </c>
      <c r="D44" s="7" t="s">
        <v>97</v>
      </c>
      <c r="E44" s="7" t="s">
        <v>19</v>
      </c>
      <c r="F44" s="7" t="s">
        <v>20</v>
      </c>
      <c r="G44" s="8">
        <f t="shared" si="8"/>
        <v>10417622.8695684</v>
      </c>
      <c r="H44" s="8">
        <f t="shared" si="9"/>
        <v>104176228.695684</v>
      </c>
      <c r="I44" s="10" t="s">
        <v>21</v>
      </c>
      <c r="J44" s="10" t="s">
        <v>23</v>
      </c>
      <c r="K44" s="10" t="s">
        <v>22</v>
      </c>
      <c r="L44" s="7" t="s">
        <v>24</v>
      </c>
      <c r="M44" s="7" t="s">
        <v>25</v>
      </c>
      <c r="N44" s="7">
        <v>43</v>
      </c>
      <c r="O44" s="7">
        <v>7047.5056619999996</v>
      </c>
      <c r="P44" s="3"/>
    </row>
    <row r="45" spans="1:16" s="7" customFormat="1" ht="22.5" customHeight="1">
      <c r="A45" s="3" t="s">
        <v>101</v>
      </c>
      <c r="B45" s="7" t="s">
        <v>30</v>
      </c>
      <c r="C45" s="7" t="s">
        <v>30</v>
      </c>
      <c r="D45" s="7" t="s">
        <v>30</v>
      </c>
      <c r="E45" s="7" t="s">
        <v>19</v>
      </c>
      <c r="F45" s="7" t="s">
        <v>20</v>
      </c>
      <c r="G45" s="8">
        <f t="shared" si="8"/>
        <v>11330923.060324</v>
      </c>
      <c r="H45" s="8">
        <f t="shared" si="9"/>
        <v>113309230.60324</v>
      </c>
      <c r="I45" s="10" t="s">
        <v>21</v>
      </c>
      <c r="J45" s="10" t="s">
        <v>23</v>
      </c>
      <c r="K45" s="10" t="s">
        <v>22</v>
      </c>
      <c r="L45" s="7" t="s">
        <v>24</v>
      </c>
      <c r="M45" s="7" t="s">
        <v>25</v>
      </c>
      <c r="N45" s="7">
        <v>44</v>
      </c>
      <c r="O45" s="7">
        <v>7665.3518199999999</v>
      </c>
      <c r="P45" s="3"/>
    </row>
    <row r="46" spans="1:16" s="7" customFormat="1" ht="22.5" customHeight="1">
      <c r="A46" s="3" t="s">
        <v>102</v>
      </c>
      <c r="B46" s="7" t="s">
        <v>103</v>
      </c>
      <c r="C46" s="7" t="s">
        <v>104</v>
      </c>
      <c r="D46" s="7" t="s">
        <v>105</v>
      </c>
      <c r="E46" s="7" t="s">
        <v>19</v>
      </c>
      <c r="F46" s="7" t="s">
        <v>20</v>
      </c>
      <c r="G46" s="9">
        <v>100000</v>
      </c>
      <c r="H46" s="9">
        <v>16000000</v>
      </c>
      <c r="I46" s="10" t="s">
        <v>21</v>
      </c>
      <c r="J46" s="10" t="s">
        <v>23</v>
      </c>
      <c r="K46" s="10" t="s">
        <v>23</v>
      </c>
      <c r="L46" s="7" t="s">
        <v>33</v>
      </c>
      <c r="M46" s="7" t="s">
        <v>25</v>
      </c>
      <c r="N46" s="7">
        <v>45</v>
      </c>
      <c r="O46" s="7">
        <v>1471.9302540000001</v>
      </c>
      <c r="P46" s="3"/>
    </row>
    <row r="47" spans="1:16" s="7" customFormat="1" ht="22.5" customHeight="1">
      <c r="A47" s="3" t="s">
        <v>106</v>
      </c>
      <c r="B47" s="7" t="s">
        <v>107</v>
      </c>
      <c r="C47" s="7" t="s">
        <v>107</v>
      </c>
      <c r="D47" s="7" t="s">
        <v>107</v>
      </c>
      <c r="E47" s="7" t="s">
        <v>108</v>
      </c>
      <c r="F47" s="7" t="s">
        <v>20</v>
      </c>
      <c r="G47" s="8">
        <f>H47*0.1</f>
        <v>1136773.7926964001</v>
      </c>
      <c r="H47" s="8">
        <f>(O47/1000)*14782000</f>
        <v>11367737.926964</v>
      </c>
      <c r="I47" s="10" t="s">
        <v>21</v>
      </c>
      <c r="J47" s="10" t="s">
        <v>23</v>
      </c>
      <c r="K47" s="10" t="s">
        <v>22</v>
      </c>
      <c r="L47" s="7" t="s">
        <v>33</v>
      </c>
      <c r="M47" s="7" t="s">
        <v>25</v>
      </c>
      <c r="N47" s="7">
        <v>46</v>
      </c>
      <c r="O47" s="7">
        <v>769.02570200000002</v>
      </c>
      <c r="P47" s="3"/>
    </row>
    <row r="48" spans="1:16" s="7" customFormat="1" ht="22.5" customHeight="1">
      <c r="A48" s="3" t="s">
        <v>109</v>
      </c>
      <c r="B48" s="7" t="s">
        <v>110</v>
      </c>
      <c r="C48" s="7" t="s">
        <v>110</v>
      </c>
      <c r="D48" s="7" t="s">
        <v>110</v>
      </c>
      <c r="E48" s="7" t="s">
        <v>19</v>
      </c>
      <c r="F48" s="7" t="s">
        <v>42</v>
      </c>
      <c r="G48" s="9">
        <v>4005000</v>
      </c>
      <c r="H48" s="9">
        <v>72884000</v>
      </c>
      <c r="I48" s="11">
        <v>46023</v>
      </c>
      <c r="J48" s="10" t="s">
        <v>22</v>
      </c>
      <c r="K48" s="10" t="s">
        <v>23</v>
      </c>
      <c r="L48" s="7" t="s">
        <v>33</v>
      </c>
      <c r="M48" s="7" t="s">
        <v>25</v>
      </c>
      <c r="N48" s="7">
        <v>47</v>
      </c>
      <c r="O48" s="7">
        <v>4442.605294</v>
      </c>
      <c r="P48" s="3"/>
    </row>
    <row r="49" spans="1:16" s="7" customFormat="1" ht="22.5" customHeight="1">
      <c r="A49" s="3" t="s">
        <v>111</v>
      </c>
      <c r="B49" s="7" t="s">
        <v>110</v>
      </c>
      <c r="C49" s="7" t="s">
        <v>18</v>
      </c>
      <c r="D49" s="7" t="s">
        <v>110</v>
      </c>
      <c r="E49" s="7" t="s">
        <v>112</v>
      </c>
      <c r="F49" s="7" t="s">
        <v>20</v>
      </c>
      <c r="G49" s="8">
        <f t="shared" ref="G49:G50" si="10">H49*0.1</f>
        <v>8477057.5977049991</v>
      </c>
      <c r="H49" s="8">
        <f t="shared" ref="H49:H50" si="11">(O49/1000)*14782000</f>
        <v>84770575.977049991</v>
      </c>
      <c r="I49" s="10" t="s">
        <v>21</v>
      </c>
      <c r="J49" s="10" t="s">
        <v>23</v>
      </c>
      <c r="K49" s="10" t="s">
        <v>22</v>
      </c>
      <c r="L49" s="7" t="s">
        <v>33</v>
      </c>
      <c r="M49" s="7" t="s">
        <v>25</v>
      </c>
      <c r="N49" s="7">
        <v>48</v>
      </c>
      <c r="O49" s="7">
        <v>5734.7162749999998</v>
      </c>
      <c r="P49" s="3"/>
    </row>
    <row r="50" spans="1:16" s="7" customFormat="1" ht="22.5" customHeight="1">
      <c r="A50" s="3" t="s">
        <v>113</v>
      </c>
      <c r="B50" s="7" t="s">
        <v>114</v>
      </c>
      <c r="C50" s="7" t="s">
        <v>18</v>
      </c>
      <c r="D50" s="7" t="s">
        <v>114</v>
      </c>
      <c r="E50" s="7" t="s">
        <v>19</v>
      </c>
      <c r="F50" s="7" t="s">
        <v>20</v>
      </c>
      <c r="G50" s="8">
        <f t="shared" si="10"/>
        <v>7941761.1884034015</v>
      </c>
      <c r="H50" s="8">
        <f t="shared" si="11"/>
        <v>79417611.884034008</v>
      </c>
      <c r="I50" s="10" t="s">
        <v>21</v>
      </c>
      <c r="J50" s="10" t="s">
        <v>22</v>
      </c>
      <c r="K50" s="10" t="s">
        <v>23</v>
      </c>
      <c r="L50" s="7" t="s">
        <v>33</v>
      </c>
      <c r="M50" s="7" t="s">
        <v>25</v>
      </c>
      <c r="N50" s="7">
        <v>49</v>
      </c>
      <c r="O50" s="7">
        <v>5372.5890870000003</v>
      </c>
      <c r="P50" s="3"/>
    </row>
    <row r="51" spans="1:16" s="7" customFormat="1" ht="22.5" customHeight="1">
      <c r="A51" s="3" t="s">
        <v>115</v>
      </c>
      <c r="B51" s="7" t="s">
        <v>116</v>
      </c>
      <c r="C51" s="7" t="s">
        <v>18</v>
      </c>
      <c r="D51" s="7" t="s">
        <v>117</v>
      </c>
      <c r="E51" s="7" t="s">
        <v>118</v>
      </c>
      <c r="F51" s="7" t="s">
        <v>119</v>
      </c>
      <c r="G51" s="9">
        <v>700000</v>
      </c>
      <c r="H51" s="9">
        <v>21000000</v>
      </c>
      <c r="I51" s="11">
        <v>45229</v>
      </c>
      <c r="J51" s="10" t="s">
        <v>22</v>
      </c>
      <c r="K51" s="10" t="s">
        <v>23</v>
      </c>
      <c r="L51" s="7" t="s">
        <v>33</v>
      </c>
      <c r="M51" s="7" t="s">
        <v>120</v>
      </c>
      <c r="N51" s="7">
        <v>50</v>
      </c>
      <c r="O51" s="7">
        <v>603.24826499999995</v>
      </c>
      <c r="P51" s="3"/>
    </row>
    <row r="52" spans="1:16" s="7" customFormat="1" ht="22.5" customHeight="1">
      <c r="A52" s="3" t="s">
        <v>121</v>
      </c>
      <c r="B52" s="7" t="s">
        <v>117</v>
      </c>
      <c r="C52" s="7" t="s">
        <v>117</v>
      </c>
      <c r="D52" s="7" t="s">
        <v>117</v>
      </c>
      <c r="E52" s="7" t="s">
        <v>122</v>
      </c>
      <c r="F52" s="7" t="s">
        <v>119</v>
      </c>
      <c r="G52" s="9">
        <v>2100000</v>
      </c>
      <c r="H52" s="9">
        <v>36000000</v>
      </c>
      <c r="I52" s="11">
        <v>45229</v>
      </c>
      <c r="J52" s="10" t="s">
        <v>23</v>
      </c>
      <c r="K52" s="10" t="s">
        <v>23</v>
      </c>
      <c r="L52" s="7" t="s">
        <v>33</v>
      </c>
      <c r="M52" s="7" t="s">
        <v>120</v>
      </c>
      <c r="N52" s="7">
        <v>51</v>
      </c>
      <c r="O52" s="7">
        <v>172.60714300000001</v>
      </c>
      <c r="P52" s="3"/>
    </row>
    <row r="53" spans="1:16" s="7" customFormat="1" ht="22.5" customHeight="1">
      <c r="A53" s="3" t="s">
        <v>123</v>
      </c>
      <c r="B53" s="7" t="s">
        <v>117</v>
      </c>
      <c r="C53" s="7" t="s">
        <v>124</v>
      </c>
      <c r="D53" s="7" t="s">
        <v>117</v>
      </c>
      <c r="E53" s="7" t="s">
        <v>125</v>
      </c>
      <c r="F53" s="7" t="s">
        <v>72</v>
      </c>
      <c r="G53" s="9">
        <v>1000000</v>
      </c>
      <c r="H53" s="9">
        <v>13000000</v>
      </c>
      <c r="I53" s="11">
        <v>45383</v>
      </c>
      <c r="J53" s="10" t="s">
        <v>22</v>
      </c>
      <c r="K53" s="10" t="s">
        <v>23</v>
      </c>
      <c r="L53" s="7" t="s">
        <v>33</v>
      </c>
      <c r="M53" s="7" t="s">
        <v>38</v>
      </c>
      <c r="N53" s="7">
        <v>52</v>
      </c>
      <c r="O53" s="7">
        <v>1121.6925209999999</v>
      </c>
      <c r="P53" s="3"/>
    </row>
    <row r="54" spans="1:16" s="7" customFormat="1" ht="22.5" customHeight="1">
      <c r="A54" s="3" t="s">
        <v>126</v>
      </c>
      <c r="B54" s="7" t="s">
        <v>117</v>
      </c>
      <c r="C54" s="7" t="s">
        <v>117</v>
      </c>
      <c r="D54" s="7" t="s">
        <v>117</v>
      </c>
      <c r="E54" s="7" t="s">
        <v>127</v>
      </c>
      <c r="F54" s="7" t="s">
        <v>20</v>
      </c>
      <c r="G54" s="9">
        <v>1000000</v>
      </c>
      <c r="H54" s="9">
        <v>10000000</v>
      </c>
      <c r="I54" s="11">
        <v>45292</v>
      </c>
      <c r="J54" s="10" t="s">
        <v>23</v>
      </c>
      <c r="K54" s="10" t="s">
        <v>23</v>
      </c>
      <c r="L54" s="7" t="s">
        <v>33</v>
      </c>
      <c r="M54" s="7" t="s">
        <v>128</v>
      </c>
      <c r="N54" s="7">
        <v>53</v>
      </c>
      <c r="O54" s="7">
        <v>10283.789937</v>
      </c>
      <c r="P54" s="3"/>
    </row>
    <row r="55" spans="1:16" s="7" customFormat="1" ht="22.5" customHeight="1">
      <c r="A55" s="3" t="s">
        <v>129</v>
      </c>
      <c r="B55" s="7" t="s">
        <v>130</v>
      </c>
      <c r="C55" s="7" t="s">
        <v>18</v>
      </c>
      <c r="D55" s="7" t="s">
        <v>131</v>
      </c>
      <c r="E55" s="7" t="s">
        <v>132</v>
      </c>
      <c r="F55" s="7" t="s">
        <v>20</v>
      </c>
      <c r="G55" s="8">
        <f t="shared" ref="G55:G69" si="12">H55*0.1</f>
        <v>64701894.562721804</v>
      </c>
      <c r="H55" s="8">
        <f t="shared" ref="H55:H69" si="13">(O55/1000)*14782000</f>
        <v>647018945.62721801</v>
      </c>
      <c r="I55" s="10" t="s">
        <v>21</v>
      </c>
      <c r="J55" s="10" t="s">
        <v>23</v>
      </c>
      <c r="K55" s="10" t="s">
        <v>22</v>
      </c>
      <c r="L55" s="7" t="s">
        <v>33</v>
      </c>
      <c r="M55" s="7" t="s">
        <v>25</v>
      </c>
      <c r="N55" s="7">
        <v>54</v>
      </c>
      <c r="O55" s="7">
        <v>43770.730998999999</v>
      </c>
      <c r="P55" s="3"/>
    </row>
    <row r="56" spans="1:16" s="7" customFormat="1" ht="22.5" customHeight="1">
      <c r="A56" s="3" t="s">
        <v>133</v>
      </c>
      <c r="B56" s="7" t="s">
        <v>134</v>
      </c>
      <c r="C56" s="7" t="s">
        <v>134</v>
      </c>
      <c r="D56" s="7" t="s">
        <v>134</v>
      </c>
      <c r="E56" s="7" t="s">
        <v>19</v>
      </c>
      <c r="F56" s="7" t="s">
        <v>20</v>
      </c>
      <c r="G56" s="8">
        <f t="shared" si="12"/>
        <v>13841705.6215112</v>
      </c>
      <c r="H56" s="8">
        <f t="shared" si="13"/>
        <v>138417056.215112</v>
      </c>
      <c r="I56" s="10" t="s">
        <v>21</v>
      </c>
      <c r="J56" s="10" t="s">
        <v>23</v>
      </c>
      <c r="K56" s="10" t="s">
        <v>23</v>
      </c>
      <c r="L56" s="7" t="s">
        <v>33</v>
      </c>
      <c r="M56" s="7" t="s">
        <v>25</v>
      </c>
      <c r="N56" s="7">
        <v>55</v>
      </c>
      <c r="O56" s="7">
        <v>9363.8923159999995</v>
      </c>
      <c r="P56" s="3"/>
    </row>
    <row r="57" spans="1:16" s="7" customFormat="1" ht="22.5" customHeight="1">
      <c r="A57" s="3" t="s">
        <v>135</v>
      </c>
      <c r="B57" s="7" t="s">
        <v>136</v>
      </c>
      <c r="C57" s="7" t="s">
        <v>137</v>
      </c>
      <c r="D57" s="7" t="s">
        <v>136</v>
      </c>
      <c r="E57" s="7" t="s">
        <v>19</v>
      </c>
      <c r="F57" s="7" t="s">
        <v>20</v>
      </c>
      <c r="G57" s="8">
        <f t="shared" si="12"/>
        <v>364076.66933302407</v>
      </c>
      <c r="H57" s="8">
        <f>(O57/1000)*14782000/50</f>
        <v>3640766.6933302404</v>
      </c>
      <c r="I57" s="10" t="s">
        <v>21</v>
      </c>
      <c r="J57" s="10" t="s">
        <v>23</v>
      </c>
      <c r="K57" s="10" t="s">
        <v>23</v>
      </c>
      <c r="L57" s="7" t="s">
        <v>33</v>
      </c>
      <c r="M57" s="7" t="s">
        <v>138</v>
      </c>
      <c r="N57" s="7">
        <v>56</v>
      </c>
      <c r="O57" s="7">
        <v>12314.865016</v>
      </c>
      <c r="P57" s="3"/>
    </row>
    <row r="58" spans="1:16" s="7" customFormat="1" ht="22.5" customHeight="1">
      <c r="A58" s="3" t="s">
        <v>96</v>
      </c>
      <c r="B58" s="7" t="s">
        <v>139</v>
      </c>
      <c r="C58" s="7" t="s">
        <v>139</v>
      </c>
      <c r="D58" s="7" t="s">
        <v>139</v>
      </c>
      <c r="E58" s="7" t="s">
        <v>140</v>
      </c>
      <c r="F58" s="7" t="s">
        <v>20</v>
      </c>
      <c r="G58" s="8">
        <f t="shared" si="12"/>
        <v>4900918.9808830004</v>
      </c>
      <c r="H58" s="8">
        <f t="shared" si="13"/>
        <v>49009189.80883</v>
      </c>
      <c r="I58" s="10" t="s">
        <v>21</v>
      </c>
      <c r="J58" s="10" t="s">
        <v>23</v>
      </c>
      <c r="K58" s="10" t="s">
        <v>22</v>
      </c>
      <c r="L58" s="7" t="s">
        <v>33</v>
      </c>
      <c r="M58" s="7" t="s">
        <v>25</v>
      </c>
      <c r="N58" s="7">
        <v>57</v>
      </c>
      <c r="O58" s="7">
        <v>3315.4640650000001</v>
      </c>
      <c r="P58" s="3"/>
    </row>
    <row r="59" spans="1:16" s="7" customFormat="1" ht="22.5" customHeight="1">
      <c r="A59" s="3" t="s">
        <v>96</v>
      </c>
      <c r="B59" s="7" t="s">
        <v>139</v>
      </c>
      <c r="C59" s="7" t="s">
        <v>139</v>
      </c>
      <c r="D59" s="7" t="s">
        <v>139</v>
      </c>
      <c r="E59" s="7" t="s">
        <v>112</v>
      </c>
      <c r="F59" s="7" t="s">
        <v>20</v>
      </c>
      <c r="G59" s="8">
        <f t="shared" si="12"/>
        <v>2036615.4247812005</v>
      </c>
      <c r="H59" s="8">
        <f t="shared" si="13"/>
        <v>20366154.247812003</v>
      </c>
      <c r="I59" s="10" t="s">
        <v>21</v>
      </c>
      <c r="J59" s="10" t="s">
        <v>23</v>
      </c>
      <c r="K59" s="10" t="s">
        <v>22</v>
      </c>
      <c r="L59" s="7" t="s">
        <v>33</v>
      </c>
      <c r="M59" s="7" t="s">
        <v>25</v>
      </c>
      <c r="N59" s="7">
        <v>58</v>
      </c>
      <c r="O59" s="7">
        <v>1377.7671660000001</v>
      </c>
      <c r="P59" s="3"/>
    </row>
    <row r="60" spans="1:16" s="7" customFormat="1" ht="22.5" customHeight="1">
      <c r="A60" s="3" t="s">
        <v>96</v>
      </c>
      <c r="B60" s="7" t="s">
        <v>139</v>
      </c>
      <c r="C60" s="7" t="s">
        <v>139</v>
      </c>
      <c r="D60" s="7" t="s">
        <v>139</v>
      </c>
      <c r="E60" s="7" t="s">
        <v>141</v>
      </c>
      <c r="F60" s="7" t="s">
        <v>20</v>
      </c>
      <c r="G60" s="8">
        <f t="shared" si="12"/>
        <v>8090373.0024936013</v>
      </c>
      <c r="H60" s="8">
        <f t="shared" si="13"/>
        <v>80903730.024936005</v>
      </c>
      <c r="I60" s="10" t="s">
        <v>21</v>
      </c>
      <c r="J60" s="10" t="s">
        <v>23</v>
      </c>
      <c r="K60" s="10" t="s">
        <v>22</v>
      </c>
      <c r="L60" s="7" t="s">
        <v>33</v>
      </c>
      <c r="M60" s="7" t="s">
        <v>25</v>
      </c>
      <c r="N60" s="7">
        <v>59</v>
      </c>
      <c r="O60" s="7">
        <v>5473.1247480000002</v>
      </c>
      <c r="P60" s="3"/>
    </row>
    <row r="61" spans="1:16" s="7" customFormat="1" ht="22.5" customHeight="1">
      <c r="A61" s="3" t="s">
        <v>142</v>
      </c>
      <c r="B61" s="7" t="s">
        <v>143</v>
      </c>
      <c r="C61" s="7" t="s">
        <v>144</v>
      </c>
      <c r="D61" s="7" t="s">
        <v>143</v>
      </c>
      <c r="E61" s="7" t="s">
        <v>19</v>
      </c>
      <c r="F61" s="7" t="s">
        <v>20</v>
      </c>
      <c r="G61" s="8">
        <f t="shared" si="12"/>
        <v>11629706.931560801</v>
      </c>
      <c r="H61" s="8">
        <f t="shared" si="13"/>
        <v>116297069.31560801</v>
      </c>
      <c r="I61" s="11">
        <v>46023</v>
      </c>
      <c r="J61" s="10" t="s">
        <v>23</v>
      </c>
      <c r="K61" s="10" t="s">
        <v>23</v>
      </c>
      <c r="L61" s="7" t="s">
        <v>33</v>
      </c>
      <c r="M61" s="7" t="s">
        <v>38</v>
      </c>
      <c r="N61" s="7">
        <v>60</v>
      </c>
      <c r="O61" s="7">
        <v>7867.4786439999998</v>
      </c>
      <c r="P61" s="3"/>
    </row>
    <row r="62" spans="1:16" s="7" customFormat="1" ht="22.5" customHeight="1">
      <c r="A62" s="3" t="s">
        <v>145</v>
      </c>
      <c r="B62" s="7" t="s">
        <v>143</v>
      </c>
      <c r="C62" s="7" t="s">
        <v>143</v>
      </c>
      <c r="D62" s="7" t="s">
        <v>143</v>
      </c>
      <c r="E62" s="7" t="s">
        <v>19</v>
      </c>
      <c r="F62" s="7" t="s">
        <v>20</v>
      </c>
      <c r="G62" s="8">
        <f t="shared" si="12"/>
        <v>3603.6031018499998</v>
      </c>
      <c r="H62" s="8">
        <f>(O62/1000)*5100</f>
        <v>36036.031018499998</v>
      </c>
      <c r="I62" s="11">
        <v>45658</v>
      </c>
      <c r="J62" s="10" t="s">
        <v>23</v>
      </c>
      <c r="K62" s="10" t="s">
        <v>23</v>
      </c>
      <c r="L62" s="7" t="s">
        <v>33</v>
      </c>
      <c r="M62" s="7" t="s">
        <v>146</v>
      </c>
      <c r="N62" s="7">
        <v>61</v>
      </c>
      <c r="O62" s="7">
        <v>7065.8884349999998</v>
      </c>
      <c r="P62" s="3"/>
    </row>
    <row r="63" spans="1:16" s="7" customFormat="1" ht="22.5" customHeight="1">
      <c r="A63" s="3" t="s">
        <v>147</v>
      </c>
      <c r="B63" s="7" t="s">
        <v>143</v>
      </c>
      <c r="C63" s="7" t="s">
        <v>143</v>
      </c>
      <c r="D63" s="7" t="s">
        <v>143</v>
      </c>
      <c r="E63" s="7" t="s">
        <v>19</v>
      </c>
      <c r="F63" s="7" t="s">
        <v>20</v>
      </c>
      <c r="G63" s="8">
        <f t="shared" si="12"/>
        <v>4858988.5222850004</v>
      </c>
      <c r="H63" s="8">
        <f t="shared" si="13"/>
        <v>48589885.222850002</v>
      </c>
      <c r="I63" s="11">
        <v>46753</v>
      </c>
      <c r="J63" s="10" t="s">
        <v>23</v>
      </c>
      <c r="K63" s="10" t="s">
        <v>23</v>
      </c>
      <c r="L63" s="7" t="s">
        <v>148</v>
      </c>
      <c r="M63" s="7" t="s">
        <v>25</v>
      </c>
      <c r="N63" s="7">
        <v>62</v>
      </c>
      <c r="O63" s="7">
        <v>3287.0981750000001</v>
      </c>
      <c r="P63" s="3"/>
    </row>
    <row r="64" spans="1:16" s="7" customFormat="1" ht="22.5" customHeight="1">
      <c r="A64" s="3" t="s">
        <v>149</v>
      </c>
      <c r="B64" s="7" t="s">
        <v>143</v>
      </c>
      <c r="C64" s="7" t="s">
        <v>143</v>
      </c>
      <c r="D64" s="7" t="s">
        <v>143</v>
      </c>
      <c r="E64" s="7" t="s">
        <v>19</v>
      </c>
      <c r="F64" s="7" t="s">
        <v>20</v>
      </c>
      <c r="G64" s="8">
        <f t="shared" si="12"/>
        <v>2432209.5053772004</v>
      </c>
      <c r="H64" s="8">
        <f t="shared" si="13"/>
        <v>24322095.053772002</v>
      </c>
      <c r="I64" s="11">
        <v>46753</v>
      </c>
      <c r="J64" s="10" t="s">
        <v>23</v>
      </c>
      <c r="K64" s="10" t="s">
        <v>23</v>
      </c>
      <c r="L64" s="7" t="s">
        <v>33</v>
      </c>
      <c r="M64" s="7" t="s">
        <v>38</v>
      </c>
      <c r="N64" s="7">
        <v>63</v>
      </c>
      <c r="O64" s="7">
        <v>1645.3859460000001</v>
      </c>
      <c r="P64" s="3"/>
    </row>
    <row r="65" spans="1:16" s="7" customFormat="1" ht="22.5" customHeight="1">
      <c r="A65" s="3" t="s">
        <v>150</v>
      </c>
      <c r="B65" s="7" t="s">
        <v>143</v>
      </c>
      <c r="C65" s="7" t="s">
        <v>143</v>
      </c>
      <c r="D65" s="7" t="s">
        <v>143</v>
      </c>
      <c r="E65" s="7" t="s">
        <v>19</v>
      </c>
      <c r="F65" s="7" t="s">
        <v>20</v>
      </c>
      <c r="G65" s="8">
        <f t="shared" si="12"/>
        <v>3964.3405047599999</v>
      </c>
      <c r="H65" s="8">
        <f>(O65/1000)*5100</f>
        <v>39643.405047599997</v>
      </c>
      <c r="I65" s="11">
        <v>45292</v>
      </c>
      <c r="J65" s="10" t="s">
        <v>23</v>
      </c>
      <c r="K65" s="10" t="s">
        <v>23</v>
      </c>
      <c r="L65" s="7" t="s">
        <v>33</v>
      </c>
      <c r="M65" s="7" t="s">
        <v>146</v>
      </c>
      <c r="N65" s="7">
        <v>64</v>
      </c>
      <c r="O65" s="7">
        <v>7773.216676</v>
      </c>
      <c r="P65" s="3"/>
    </row>
    <row r="66" spans="1:16" s="7" customFormat="1" ht="22.5" customHeight="1">
      <c r="A66" s="3" t="s">
        <v>151</v>
      </c>
      <c r="B66" s="7" t="s">
        <v>143</v>
      </c>
      <c r="C66" s="7" t="s">
        <v>143</v>
      </c>
      <c r="D66" s="7" t="s">
        <v>143</v>
      </c>
      <c r="E66" s="7" t="s">
        <v>19</v>
      </c>
      <c r="F66" s="7" t="s">
        <v>20</v>
      </c>
      <c r="G66" s="8">
        <f t="shared" si="12"/>
        <v>13716734.958617399</v>
      </c>
      <c r="H66" s="8">
        <f t="shared" si="13"/>
        <v>137167349.58617398</v>
      </c>
      <c r="I66" s="11">
        <v>46388</v>
      </c>
      <c r="J66" s="10" t="s">
        <v>23</v>
      </c>
      <c r="K66" s="10" t="s">
        <v>23</v>
      </c>
      <c r="L66" s="7" t="s">
        <v>33</v>
      </c>
      <c r="M66" s="13" t="s">
        <v>38</v>
      </c>
      <c r="N66" s="7">
        <v>65</v>
      </c>
      <c r="O66" s="7">
        <v>9279.3498569999992</v>
      </c>
      <c r="P66" s="3"/>
    </row>
    <row r="67" spans="1:16" s="7" customFormat="1" ht="22.5" customHeight="1">
      <c r="A67" s="3" t="s">
        <v>152</v>
      </c>
      <c r="B67" s="7" t="s">
        <v>143</v>
      </c>
      <c r="C67" s="7" t="s">
        <v>143</v>
      </c>
      <c r="D67" s="7" t="s">
        <v>143</v>
      </c>
      <c r="E67" s="7" t="s">
        <v>19</v>
      </c>
      <c r="F67" s="7" t="s">
        <v>20</v>
      </c>
      <c r="G67" s="8">
        <f t="shared" si="12"/>
        <v>3476392.6889590006</v>
      </c>
      <c r="H67" s="8">
        <f t="shared" si="13"/>
        <v>34763926.889590003</v>
      </c>
      <c r="I67" s="11">
        <v>46388</v>
      </c>
      <c r="J67" s="10" t="s">
        <v>23</v>
      </c>
      <c r="K67" s="10" t="s">
        <v>23</v>
      </c>
      <c r="L67" s="7" t="s">
        <v>33</v>
      </c>
      <c r="M67" s="7" t="s">
        <v>38</v>
      </c>
      <c r="N67" s="7">
        <v>66</v>
      </c>
      <c r="O67" s="7">
        <v>2351.7742450000001</v>
      </c>
      <c r="P67" s="3"/>
    </row>
    <row r="68" spans="1:16" s="7" customFormat="1" ht="22.5" customHeight="1">
      <c r="A68" s="3" t="s">
        <v>153</v>
      </c>
      <c r="B68" s="7" t="s">
        <v>143</v>
      </c>
      <c r="C68" s="7" t="s">
        <v>143</v>
      </c>
      <c r="D68" s="7" t="s">
        <v>143</v>
      </c>
      <c r="E68" s="7" t="s">
        <v>19</v>
      </c>
      <c r="F68" s="7" t="s">
        <v>20</v>
      </c>
      <c r="G68" s="8">
        <f t="shared" si="12"/>
        <v>641029.39749800006</v>
      </c>
      <c r="H68" s="8">
        <f>(O68/1000)*14782000*10</f>
        <v>6410293.9749800004</v>
      </c>
      <c r="I68" s="10" t="s">
        <v>21</v>
      </c>
      <c r="J68" s="10" t="s">
        <v>23</v>
      </c>
      <c r="K68" s="10" t="s">
        <v>22</v>
      </c>
      <c r="L68" s="7" t="s">
        <v>24</v>
      </c>
      <c r="M68" s="7" t="s">
        <v>120</v>
      </c>
      <c r="N68" s="7">
        <v>67</v>
      </c>
      <c r="O68" s="7">
        <v>43.365538999999998</v>
      </c>
      <c r="P68" s="3"/>
    </row>
    <row r="69" spans="1:16" s="7" customFormat="1" ht="22.5" customHeight="1">
      <c r="A69" s="3" t="s">
        <v>154</v>
      </c>
      <c r="B69" s="7" t="s">
        <v>143</v>
      </c>
      <c r="C69" s="7" t="s">
        <v>143</v>
      </c>
      <c r="D69" s="7" t="s">
        <v>143</v>
      </c>
      <c r="E69" s="7" t="s">
        <v>19</v>
      </c>
      <c r="F69" s="7" t="s">
        <v>20</v>
      </c>
      <c r="G69" s="8">
        <f t="shared" si="12"/>
        <v>16168329.213679202</v>
      </c>
      <c r="H69" s="8">
        <f t="shared" si="13"/>
        <v>161683292.136792</v>
      </c>
      <c r="I69" s="10" t="s">
        <v>21</v>
      </c>
      <c r="J69" s="10" t="s">
        <v>23</v>
      </c>
      <c r="K69" s="10" t="s">
        <v>23</v>
      </c>
      <c r="L69" s="7" t="s">
        <v>33</v>
      </c>
      <c r="M69" s="7" t="s">
        <v>25</v>
      </c>
      <c r="N69" s="7">
        <v>68</v>
      </c>
      <c r="O69" s="7">
        <v>10937.849555999999</v>
      </c>
      <c r="P69" s="3"/>
    </row>
    <row r="70" spans="1:16" s="7" customFormat="1" ht="22.5" customHeight="1">
      <c r="A70" s="3" t="s">
        <v>155</v>
      </c>
      <c r="B70" s="7" t="s">
        <v>156</v>
      </c>
      <c r="C70" s="7" t="s">
        <v>156</v>
      </c>
      <c r="D70" s="7" t="s">
        <v>156</v>
      </c>
      <c r="E70" s="7" t="s">
        <v>19</v>
      </c>
      <c r="F70" s="7" t="s">
        <v>63</v>
      </c>
      <c r="G70" s="9">
        <v>778000</v>
      </c>
      <c r="H70" s="9">
        <v>5500000</v>
      </c>
      <c r="I70" s="11">
        <v>45292</v>
      </c>
      <c r="J70" s="10" t="s">
        <v>22</v>
      </c>
      <c r="K70" s="10" t="s">
        <v>23</v>
      </c>
      <c r="L70" s="7" t="s">
        <v>33</v>
      </c>
      <c r="M70" s="7" t="s">
        <v>38</v>
      </c>
      <c r="N70" s="7">
        <v>69</v>
      </c>
      <c r="O70" s="7">
        <v>1351.3499859999999</v>
      </c>
      <c r="P70" s="3"/>
    </row>
    <row r="71" spans="1:16" s="7" customFormat="1" ht="22.5" customHeight="1">
      <c r="A71" s="3" t="s">
        <v>157</v>
      </c>
      <c r="B71" s="7" t="s">
        <v>156</v>
      </c>
      <c r="C71" s="7" t="s">
        <v>156</v>
      </c>
      <c r="D71" s="7" t="s">
        <v>156</v>
      </c>
      <c r="E71" s="7" t="s">
        <v>19</v>
      </c>
      <c r="F71" s="7" t="s">
        <v>63</v>
      </c>
      <c r="G71" s="8">
        <f t="shared" ref="G71:G74" si="14">H71*0.1</f>
        <v>532113.03464799991</v>
      </c>
      <c r="H71" s="8">
        <f>(O71/1000)*14782000*10</f>
        <v>5321130.3464799989</v>
      </c>
      <c r="I71" s="11">
        <v>45292</v>
      </c>
      <c r="J71" s="10" t="s">
        <v>22</v>
      </c>
      <c r="K71" s="10" t="s">
        <v>23</v>
      </c>
      <c r="L71" s="7" t="s">
        <v>33</v>
      </c>
      <c r="M71" s="7" t="s">
        <v>120</v>
      </c>
      <c r="N71" s="7">
        <v>70</v>
      </c>
      <c r="O71" s="7">
        <v>35.997363999999997</v>
      </c>
      <c r="P71" s="3"/>
    </row>
    <row r="72" spans="1:16" s="7" customFormat="1" ht="22.5" customHeight="1">
      <c r="A72" s="3" t="s">
        <v>158</v>
      </c>
      <c r="B72" s="7" t="s">
        <v>159</v>
      </c>
      <c r="C72" s="7" t="s">
        <v>159</v>
      </c>
      <c r="D72" s="7" t="s">
        <v>159</v>
      </c>
      <c r="E72" s="7" t="s">
        <v>19</v>
      </c>
      <c r="F72" s="7" t="s">
        <v>20</v>
      </c>
      <c r="G72" s="8">
        <v>15000</v>
      </c>
      <c r="H72" s="8">
        <f>(O72/1000)*5100</f>
        <v>7542.7623204000001</v>
      </c>
      <c r="I72" s="10" t="s">
        <v>21</v>
      </c>
      <c r="J72" s="10" t="s">
        <v>23</v>
      </c>
      <c r="K72" s="10" t="s">
        <v>23</v>
      </c>
      <c r="L72" s="7" t="s">
        <v>33</v>
      </c>
      <c r="M72" s="7" t="s">
        <v>146</v>
      </c>
      <c r="N72" s="7">
        <v>71</v>
      </c>
      <c r="O72" s="7">
        <v>1478.9730039999999</v>
      </c>
      <c r="P72" s="3"/>
    </row>
    <row r="73" spans="1:16" s="7" customFormat="1" ht="22.5" customHeight="1">
      <c r="A73" s="3" t="s">
        <v>160</v>
      </c>
      <c r="B73" s="7" t="s">
        <v>159</v>
      </c>
      <c r="C73" s="7" t="s">
        <v>159</v>
      </c>
      <c r="D73" s="7" t="s">
        <v>159</v>
      </c>
      <c r="E73" s="7" t="s">
        <v>19</v>
      </c>
      <c r="F73" s="7" t="s">
        <v>20</v>
      </c>
      <c r="G73" s="8">
        <v>25000</v>
      </c>
      <c r="H73" s="8">
        <f>(O73/1000)*5100</f>
        <v>21145.999332900003</v>
      </c>
      <c r="I73" s="10" t="s">
        <v>21</v>
      </c>
      <c r="J73" s="10" t="s">
        <v>23</v>
      </c>
      <c r="K73" s="10" t="s">
        <v>23</v>
      </c>
      <c r="L73" s="7" t="s">
        <v>33</v>
      </c>
      <c r="M73" s="7" t="s">
        <v>146</v>
      </c>
      <c r="N73" s="7">
        <v>72</v>
      </c>
      <c r="O73" s="7">
        <v>4146.2743790000004</v>
      </c>
      <c r="P73" s="3"/>
    </row>
    <row r="74" spans="1:16" s="7" customFormat="1" ht="22.5" customHeight="1">
      <c r="A74" s="3" t="s">
        <v>161</v>
      </c>
      <c r="B74" s="7" t="s">
        <v>162</v>
      </c>
      <c r="C74" s="7" t="s">
        <v>163</v>
      </c>
      <c r="D74" s="7" t="s">
        <v>162</v>
      </c>
      <c r="E74" s="7" t="s">
        <v>19</v>
      </c>
      <c r="F74" s="7" t="s">
        <v>20</v>
      </c>
      <c r="G74" s="8">
        <f t="shared" si="14"/>
        <v>6392535.7937076008</v>
      </c>
      <c r="H74" s="8">
        <f t="shared" ref="H74" si="15">(O74/1000)*14782000</f>
        <v>63925357.937076002</v>
      </c>
      <c r="I74" s="10" t="s">
        <v>21</v>
      </c>
      <c r="J74" s="10" t="s">
        <v>23</v>
      </c>
      <c r="K74" s="10" t="s">
        <v>23</v>
      </c>
      <c r="L74" s="7" t="s">
        <v>33</v>
      </c>
      <c r="M74" s="7" t="s">
        <v>38</v>
      </c>
      <c r="N74" s="7">
        <v>73</v>
      </c>
      <c r="O74" s="7">
        <v>4324.5405179999998</v>
      </c>
      <c r="P74" s="3"/>
    </row>
    <row r="75" spans="1:16" s="7" customFormat="1" ht="22.5" customHeight="1">
      <c r="A75" s="3" t="s">
        <v>164</v>
      </c>
      <c r="B75" s="7" t="s">
        <v>165</v>
      </c>
      <c r="C75" s="7" t="s">
        <v>165</v>
      </c>
      <c r="D75" s="7" t="s">
        <v>165</v>
      </c>
      <c r="E75" s="7" t="s">
        <v>19</v>
      </c>
      <c r="F75" s="7" t="s">
        <v>166</v>
      </c>
      <c r="G75" s="9">
        <v>500000</v>
      </c>
      <c r="H75" s="9">
        <v>8000000</v>
      </c>
      <c r="I75" s="11">
        <v>45231</v>
      </c>
      <c r="J75" s="10" t="s">
        <v>23</v>
      </c>
      <c r="K75" s="10" t="s">
        <v>23</v>
      </c>
      <c r="L75" s="7" t="s">
        <v>33</v>
      </c>
      <c r="M75" s="7" t="s">
        <v>38</v>
      </c>
      <c r="N75" s="7">
        <v>74</v>
      </c>
      <c r="O75" s="7">
        <v>1604.0191649999999</v>
      </c>
      <c r="P75" s="3"/>
    </row>
    <row r="76" spans="1:16" s="7" customFormat="1" ht="22.5" customHeight="1">
      <c r="A76" s="3" t="s">
        <v>167</v>
      </c>
      <c r="B76" s="3" t="s">
        <v>165</v>
      </c>
      <c r="C76" s="7" t="s">
        <v>165</v>
      </c>
      <c r="D76" s="7" t="s">
        <v>165</v>
      </c>
      <c r="E76" s="7" t="s">
        <v>19</v>
      </c>
      <c r="F76" s="7" t="s">
        <v>20</v>
      </c>
      <c r="G76" s="9">
        <v>800000</v>
      </c>
      <c r="H76" s="9">
        <v>20000000</v>
      </c>
      <c r="I76" s="11">
        <v>45292</v>
      </c>
      <c r="J76" s="10" t="s">
        <v>23</v>
      </c>
      <c r="K76" s="10" t="s">
        <v>23</v>
      </c>
      <c r="L76" s="7" t="s">
        <v>33</v>
      </c>
      <c r="M76" s="7" t="s">
        <v>38</v>
      </c>
      <c r="N76" s="7">
        <v>75</v>
      </c>
      <c r="O76" s="7">
        <v>6839.4486850000003</v>
      </c>
      <c r="P76" s="3"/>
    </row>
    <row r="77" spans="1:16" s="7" customFormat="1" ht="22.5" customHeight="1">
      <c r="A77" s="3" t="s">
        <v>168</v>
      </c>
      <c r="B77" s="7" t="s">
        <v>165</v>
      </c>
      <c r="C77" s="7" t="s">
        <v>165</v>
      </c>
      <c r="D77" s="7" t="s">
        <v>165</v>
      </c>
      <c r="E77" s="7" t="s">
        <v>19</v>
      </c>
      <c r="F77" s="7" t="s">
        <v>20</v>
      </c>
      <c r="G77" s="9">
        <v>150000</v>
      </c>
      <c r="H77" s="9">
        <v>2000000</v>
      </c>
      <c r="I77" s="11">
        <v>45292</v>
      </c>
      <c r="J77" s="10" t="s">
        <v>23</v>
      </c>
      <c r="K77" s="10" t="s">
        <v>23</v>
      </c>
      <c r="L77" s="7" t="s">
        <v>33</v>
      </c>
      <c r="M77" s="7" t="s">
        <v>169</v>
      </c>
      <c r="N77" s="7">
        <v>76</v>
      </c>
      <c r="O77" s="7">
        <v>3203.3587000000002</v>
      </c>
      <c r="P77" s="3"/>
    </row>
    <row r="78" spans="1:16" s="7" customFormat="1" ht="22.5" customHeight="1">
      <c r="A78" s="3" t="s">
        <v>170</v>
      </c>
      <c r="B78" s="7" t="s">
        <v>165</v>
      </c>
      <c r="C78" s="7" t="s">
        <v>165</v>
      </c>
      <c r="D78" s="7" t="s">
        <v>165</v>
      </c>
      <c r="E78" s="7" t="s">
        <v>19</v>
      </c>
      <c r="F78" s="7" t="s">
        <v>42</v>
      </c>
      <c r="G78" s="9">
        <v>250000</v>
      </c>
      <c r="H78" s="9">
        <v>3000000</v>
      </c>
      <c r="I78" s="11">
        <v>45352</v>
      </c>
      <c r="J78" s="10" t="s">
        <v>23</v>
      </c>
      <c r="K78" s="10" t="s">
        <v>23</v>
      </c>
      <c r="L78" s="7" t="s">
        <v>33</v>
      </c>
      <c r="M78" s="7" t="s">
        <v>38</v>
      </c>
      <c r="N78" s="7">
        <v>77</v>
      </c>
      <c r="O78" s="7">
        <v>48.297635</v>
      </c>
      <c r="P78" s="3"/>
    </row>
    <row r="79" spans="1:16" s="7" customFormat="1" ht="22.5" customHeight="1">
      <c r="A79" s="3" t="s">
        <v>171</v>
      </c>
      <c r="B79" s="7" t="s">
        <v>165</v>
      </c>
      <c r="C79" s="7" t="s">
        <v>165</v>
      </c>
      <c r="D79" s="7" t="s">
        <v>165</v>
      </c>
      <c r="E79" s="7" t="s">
        <v>19</v>
      </c>
      <c r="F79" s="7" t="s">
        <v>20</v>
      </c>
      <c r="G79" s="9">
        <v>1000000</v>
      </c>
      <c r="H79" s="9">
        <v>10000000</v>
      </c>
      <c r="I79" s="11">
        <v>45658</v>
      </c>
      <c r="J79" s="10" t="s">
        <v>23</v>
      </c>
      <c r="K79" s="10" t="s">
        <v>23</v>
      </c>
      <c r="L79" s="7" t="s">
        <v>33</v>
      </c>
      <c r="M79" s="7" t="s">
        <v>38</v>
      </c>
      <c r="N79" s="7">
        <v>78</v>
      </c>
      <c r="O79" s="7">
        <v>2311.1107400000001</v>
      </c>
      <c r="P79" s="3"/>
    </row>
    <row r="80" spans="1:16" s="7" customFormat="1" ht="22.5" customHeight="1">
      <c r="A80" s="3" t="s">
        <v>172</v>
      </c>
      <c r="B80" s="7" t="s">
        <v>173</v>
      </c>
      <c r="C80" s="7" t="s">
        <v>165</v>
      </c>
      <c r="D80" s="7" t="s">
        <v>165</v>
      </c>
      <c r="E80" s="7" t="s">
        <v>19</v>
      </c>
      <c r="F80" s="7" t="s">
        <v>20</v>
      </c>
      <c r="G80" s="9">
        <v>50000</v>
      </c>
      <c r="H80" s="9">
        <v>600000</v>
      </c>
      <c r="I80" s="11">
        <v>45292</v>
      </c>
      <c r="J80" s="10" t="s">
        <v>23</v>
      </c>
      <c r="K80" s="10" t="s">
        <v>23</v>
      </c>
      <c r="L80" s="7" t="s">
        <v>24</v>
      </c>
      <c r="M80" s="7" t="s">
        <v>128</v>
      </c>
      <c r="N80" s="7">
        <v>79</v>
      </c>
      <c r="O80" s="7">
        <v>11.308581</v>
      </c>
      <c r="P80" s="3"/>
    </row>
    <row r="81" spans="1:16" s="7" customFormat="1" ht="22.5" customHeight="1">
      <c r="A81" s="3" t="s">
        <v>174</v>
      </c>
      <c r="B81" s="7" t="s">
        <v>165</v>
      </c>
      <c r="C81" s="7" t="s">
        <v>165</v>
      </c>
      <c r="D81" s="7" t="s">
        <v>165</v>
      </c>
      <c r="E81" s="7" t="s">
        <v>19</v>
      </c>
      <c r="F81" s="7" t="s">
        <v>20</v>
      </c>
      <c r="G81" s="9">
        <v>1000000</v>
      </c>
      <c r="H81" s="9">
        <v>10000000</v>
      </c>
      <c r="I81" s="11">
        <v>45658</v>
      </c>
      <c r="J81" s="10" t="s">
        <v>23</v>
      </c>
      <c r="K81" s="10" t="s">
        <v>23</v>
      </c>
      <c r="L81" s="7" t="s">
        <v>33</v>
      </c>
      <c r="M81" s="7" t="s">
        <v>38</v>
      </c>
      <c r="N81" s="7">
        <v>80</v>
      </c>
      <c r="O81" s="7">
        <v>2923.4391770000002</v>
      </c>
      <c r="P81" s="3"/>
    </row>
    <row r="82" spans="1:16" s="7" customFormat="1" ht="22.5" customHeight="1">
      <c r="A82" s="3" t="s">
        <v>175</v>
      </c>
      <c r="B82" s="7" t="s">
        <v>35</v>
      </c>
      <c r="C82" s="7" t="s">
        <v>18</v>
      </c>
      <c r="D82" s="7" t="s">
        <v>35</v>
      </c>
      <c r="E82" s="7" t="s">
        <v>19</v>
      </c>
      <c r="F82" s="7" t="s">
        <v>63</v>
      </c>
      <c r="G82" s="8">
        <f>H82*0.1</f>
        <v>5885480.1855016006</v>
      </c>
      <c r="H82" s="8">
        <f>(O82/1000)*14782000</f>
        <v>58854801.855016001</v>
      </c>
      <c r="I82" s="10" t="s">
        <v>21</v>
      </c>
      <c r="J82" s="10" t="s">
        <v>23</v>
      </c>
      <c r="K82" s="10" t="s">
        <v>22</v>
      </c>
      <c r="L82" s="7" t="s">
        <v>24</v>
      </c>
      <c r="M82" s="7" t="s">
        <v>25</v>
      </c>
      <c r="N82" s="7">
        <v>81</v>
      </c>
      <c r="O82" s="7">
        <v>3981.518188</v>
      </c>
      <c r="P82" s="3"/>
    </row>
    <row r="83" spans="1:16" s="7" customFormat="1" ht="22.5" customHeight="1">
      <c r="A83" s="3" t="s">
        <v>176</v>
      </c>
      <c r="B83" s="7" t="s">
        <v>45</v>
      </c>
      <c r="C83" s="7" t="s">
        <v>45</v>
      </c>
      <c r="D83" s="7" t="s">
        <v>45</v>
      </c>
      <c r="E83" s="7" t="s">
        <v>19</v>
      </c>
      <c r="F83" s="7" t="s">
        <v>63</v>
      </c>
      <c r="G83" s="9">
        <v>750000</v>
      </c>
      <c r="H83" s="9">
        <v>75000000</v>
      </c>
      <c r="I83" s="11">
        <v>45778</v>
      </c>
      <c r="J83" s="10" t="s">
        <v>23</v>
      </c>
      <c r="K83" s="10" t="s">
        <v>22</v>
      </c>
      <c r="L83" s="7" t="s">
        <v>24</v>
      </c>
      <c r="M83" s="7" t="s">
        <v>25</v>
      </c>
      <c r="N83" s="7">
        <v>82</v>
      </c>
      <c r="O83" s="7">
        <v>8517.6678019999999</v>
      </c>
      <c r="P83" s="3"/>
    </row>
    <row r="84" spans="1:16" s="7" customFormat="1" ht="22.5" customHeight="1">
      <c r="A84" s="3" t="s">
        <v>177</v>
      </c>
      <c r="B84" s="7" t="s">
        <v>178</v>
      </c>
      <c r="C84" s="7" t="s">
        <v>178</v>
      </c>
      <c r="D84" s="7" t="s">
        <v>178</v>
      </c>
      <c r="E84" s="7" t="s">
        <v>19</v>
      </c>
      <c r="F84" s="7" t="s">
        <v>20</v>
      </c>
      <c r="G84" s="8">
        <f>H84*0.1</f>
        <v>19506238.964763802</v>
      </c>
      <c r="H84" s="8">
        <f>(O84/1000)*14782000</f>
        <v>195062389.64763799</v>
      </c>
      <c r="I84" s="10" t="s">
        <v>21</v>
      </c>
      <c r="J84" s="10" t="s">
        <v>23</v>
      </c>
      <c r="K84" s="10" t="s">
        <v>23</v>
      </c>
      <c r="L84" s="7" t="s">
        <v>24</v>
      </c>
      <c r="M84" s="7" t="s">
        <v>38</v>
      </c>
      <c r="N84" s="7">
        <v>83</v>
      </c>
      <c r="O84" s="7">
        <v>13195.940309</v>
      </c>
      <c r="P84" s="3"/>
    </row>
    <row r="85" spans="1:16" s="7" customFormat="1" ht="22.5" customHeight="1">
      <c r="A85" s="3" t="s">
        <v>179</v>
      </c>
      <c r="B85" s="7" t="s">
        <v>180</v>
      </c>
      <c r="C85" s="7" t="s">
        <v>180</v>
      </c>
      <c r="D85" s="7" t="s">
        <v>180</v>
      </c>
      <c r="E85" s="7" t="s">
        <v>19</v>
      </c>
      <c r="F85" s="7" t="s">
        <v>20</v>
      </c>
      <c r="G85" s="9">
        <v>100000</v>
      </c>
      <c r="H85" s="9">
        <v>15000000</v>
      </c>
      <c r="I85" s="11">
        <v>45658</v>
      </c>
      <c r="J85" s="10" t="s">
        <v>23</v>
      </c>
      <c r="K85" s="10" t="s">
        <v>23</v>
      </c>
      <c r="L85" s="7" t="s">
        <v>33</v>
      </c>
      <c r="M85" s="7" t="s">
        <v>38</v>
      </c>
      <c r="N85" s="7">
        <v>84</v>
      </c>
      <c r="O85" s="7">
        <v>4141.323754</v>
      </c>
      <c r="P85" s="3"/>
    </row>
    <row r="86" spans="1:16" s="7" customFormat="1" ht="22.5" customHeight="1">
      <c r="A86" s="3" t="s">
        <v>181</v>
      </c>
      <c r="B86" s="7" t="s">
        <v>180</v>
      </c>
      <c r="C86" s="7" t="s">
        <v>180</v>
      </c>
      <c r="D86" s="7" t="s">
        <v>180</v>
      </c>
      <c r="E86" s="7" t="s">
        <v>19</v>
      </c>
      <c r="F86" s="7" t="s">
        <v>20</v>
      </c>
      <c r="G86" s="9">
        <v>1000000</v>
      </c>
      <c r="H86" s="9">
        <v>15000000</v>
      </c>
      <c r="I86" s="11">
        <v>46023</v>
      </c>
      <c r="J86" s="10" t="s">
        <v>23</v>
      </c>
      <c r="K86" s="10" t="s">
        <v>23</v>
      </c>
      <c r="L86" s="7" t="s">
        <v>33</v>
      </c>
      <c r="M86" s="7" t="s">
        <v>38</v>
      </c>
      <c r="N86" s="7">
        <v>85</v>
      </c>
      <c r="O86" s="7">
        <v>3781.7842999999998</v>
      </c>
      <c r="P86" s="3"/>
    </row>
    <row r="87" spans="1:16" s="7" customFormat="1" ht="22.5" customHeight="1">
      <c r="A87" s="3" t="s">
        <v>182</v>
      </c>
      <c r="B87" s="7" t="s">
        <v>180</v>
      </c>
      <c r="C87" s="7" t="s">
        <v>180</v>
      </c>
      <c r="D87" s="7" t="s">
        <v>180</v>
      </c>
      <c r="E87" s="7" t="s">
        <v>19</v>
      </c>
      <c r="F87" s="7" t="s">
        <v>20</v>
      </c>
      <c r="G87" s="9">
        <v>500000</v>
      </c>
      <c r="H87" s="9">
        <v>5000000</v>
      </c>
      <c r="I87" s="10" t="s">
        <v>21</v>
      </c>
      <c r="J87" s="10" t="s">
        <v>23</v>
      </c>
      <c r="K87" s="10" t="s">
        <v>23</v>
      </c>
      <c r="L87" s="7" t="s">
        <v>33</v>
      </c>
      <c r="M87" s="7" t="s">
        <v>38</v>
      </c>
      <c r="N87" s="7">
        <v>86</v>
      </c>
      <c r="O87" s="7">
        <v>2006.3666049999999</v>
      </c>
      <c r="P87" s="3"/>
    </row>
    <row r="88" spans="1:16" s="7" customFormat="1" ht="22.5" customHeight="1">
      <c r="A88" s="3" t="s">
        <v>183</v>
      </c>
      <c r="B88" s="7" t="s">
        <v>184</v>
      </c>
      <c r="C88" s="7" t="s">
        <v>184</v>
      </c>
      <c r="D88" s="7" t="s">
        <v>184</v>
      </c>
      <c r="E88" s="7" t="s">
        <v>19</v>
      </c>
      <c r="F88" s="7" t="s">
        <v>42</v>
      </c>
      <c r="G88" s="8">
        <f t="shared" ref="G88:G91" si="16">H88*0.1</f>
        <v>3386523.7609010004</v>
      </c>
      <c r="H88" s="8">
        <f t="shared" ref="H88:H91" si="17">(O88/1000)*14782000</f>
        <v>33865237.609010004</v>
      </c>
      <c r="I88" s="10" t="s">
        <v>21</v>
      </c>
      <c r="J88" s="10" t="s">
        <v>23</v>
      </c>
      <c r="K88" s="10" t="s">
        <v>23</v>
      </c>
      <c r="L88" s="7" t="s">
        <v>33</v>
      </c>
      <c r="M88" s="7" t="s">
        <v>25</v>
      </c>
      <c r="N88" s="7">
        <v>87</v>
      </c>
      <c r="O88" s="7">
        <v>2290.978055</v>
      </c>
      <c r="P88" s="3"/>
    </row>
    <row r="89" spans="1:16" s="7" customFormat="1" ht="22.5" customHeight="1">
      <c r="A89" s="3" t="s">
        <v>185</v>
      </c>
      <c r="B89" s="7" t="s">
        <v>178</v>
      </c>
      <c r="C89" s="7" t="s">
        <v>178</v>
      </c>
      <c r="D89" s="7" t="s">
        <v>178</v>
      </c>
      <c r="E89" s="7" t="s">
        <v>19</v>
      </c>
      <c r="F89" s="7" t="s">
        <v>20</v>
      </c>
      <c r="G89" s="8">
        <f t="shared" si="16"/>
        <v>31679625.548854396</v>
      </c>
      <c r="H89" s="8">
        <f t="shared" si="17"/>
        <v>316796255.48854393</v>
      </c>
      <c r="I89" s="10" t="s">
        <v>21</v>
      </c>
      <c r="J89" s="10" t="s">
        <v>23</v>
      </c>
      <c r="K89" s="10" t="s">
        <v>23</v>
      </c>
      <c r="L89" s="7" t="s">
        <v>33</v>
      </c>
      <c r="M89" s="7" t="s">
        <v>25</v>
      </c>
      <c r="N89" s="7">
        <v>88</v>
      </c>
      <c r="O89" s="7">
        <v>21431.217391999999</v>
      </c>
      <c r="P89" s="3"/>
    </row>
    <row r="90" spans="1:16" s="7" customFormat="1" ht="22.5" customHeight="1">
      <c r="A90" s="3" t="s">
        <v>186</v>
      </c>
      <c r="B90" s="7" t="s">
        <v>187</v>
      </c>
      <c r="C90" s="7" t="s">
        <v>187</v>
      </c>
      <c r="D90" s="7" t="s">
        <v>187</v>
      </c>
      <c r="E90" s="7" t="s">
        <v>19</v>
      </c>
      <c r="F90" s="7" t="s">
        <v>20</v>
      </c>
      <c r="G90" s="8">
        <f t="shared" si="16"/>
        <v>3025388.4897891995</v>
      </c>
      <c r="H90" s="8">
        <f t="shared" si="17"/>
        <v>30253884.897891995</v>
      </c>
      <c r="I90" s="10" t="s">
        <v>21</v>
      </c>
      <c r="J90" s="10" t="s">
        <v>23</v>
      </c>
      <c r="K90" s="10" t="s">
        <v>23</v>
      </c>
      <c r="L90" s="7" t="s">
        <v>33</v>
      </c>
      <c r="M90" s="7" t="s">
        <v>38</v>
      </c>
      <c r="N90" s="7">
        <v>89</v>
      </c>
      <c r="O90" s="7">
        <v>2046.6706059999999</v>
      </c>
      <c r="P90" s="3"/>
    </row>
    <row r="91" spans="1:16" s="7" customFormat="1" ht="22.5" customHeight="1">
      <c r="A91" s="3" t="s">
        <v>188</v>
      </c>
      <c r="B91" s="7" t="s">
        <v>187</v>
      </c>
      <c r="C91" s="7" t="s">
        <v>187</v>
      </c>
      <c r="D91" s="7" t="s">
        <v>187</v>
      </c>
      <c r="E91" s="7" t="s">
        <v>19</v>
      </c>
      <c r="F91" s="7" t="s">
        <v>63</v>
      </c>
      <c r="G91" s="8">
        <f t="shared" si="16"/>
        <v>2074798.2516998001</v>
      </c>
      <c r="H91" s="8">
        <f t="shared" si="17"/>
        <v>20747982.516998</v>
      </c>
      <c r="I91" s="10" t="s">
        <v>21</v>
      </c>
      <c r="J91" s="10" t="s">
        <v>23</v>
      </c>
      <c r="K91" s="10" t="s">
        <v>23</v>
      </c>
      <c r="L91" s="7" t="s">
        <v>33</v>
      </c>
      <c r="M91" s="7" t="s">
        <v>38</v>
      </c>
      <c r="N91" s="7">
        <v>90</v>
      </c>
      <c r="O91" s="7">
        <v>1403.5977889999999</v>
      </c>
      <c r="P91" s="3"/>
    </row>
    <row r="92" spans="1:16" s="7" customFormat="1" ht="22.5" customHeight="1">
      <c r="A92" s="3" t="s">
        <v>189</v>
      </c>
      <c r="B92" s="7" t="s">
        <v>190</v>
      </c>
      <c r="C92" s="7" t="s">
        <v>190</v>
      </c>
      <c r="D92" s="7" t="s">
        <v>190</v>
      </c>
      <c r="E92" s="7" t="s">
        <v>19</v>
      </c>
      <c r="F92" s="7" t="s">
        <v>20</v>
      </c>
      <c r="G92" s="9">
        <v>250000</v>
      </c>
      <c r="H92" s="9">
        <v>2000000</v>
      </c>
      <c r="I92" s="11">
        <v>46023</v>
      </c>
      <c r="J92" s="10" t="s">
        <v>23</v>
      </c>
      <c r="K92" s="10" t="s">
        <v>23</v>
      </c>
      <c r="L92" s="7" t="s">
        <v>33</v>
      </c>
      <c r="M92" s="7" t="s">
        <v>38</v>
      </c>
      <c r="N92" s="7">
        <v>91</v>
      </c>
      <c r="O92" s="7">
        <v>285.595418</v>
      </c>
      <c r="P92" s="3"/>
    </row>
    <row r="93" spans="1:16" s="7" customFormat="1" ht="22.5" customHeight="1">
      <c r="A93" s="3" t="s">
        <v>191</v>
      </c>
      <c r="B93" s="7" t="s">
        <v>192</v>
      </c>
      <c r="C93" s="7" t="s">
        <v>193</v>
      </c>
      <c r="D93" s="7" t="s">
        <v>193</v>
      </c>
      <c r="E93" s="7" t="s">
        <v>19</v>
      </c>
      <c r="F93" s="7" t="s">
        <v>194</v>
      </c>
      <c r="G93" s="9">
        <v>30000</v>
      </c>
      <c r="H93" s="9">
        <v>350000</v>
      </c>
      <c r="I93" s="11">
        <v>45627</v>
      </c>
      <c r="J93" s="10" t="s">
        <v>23</v>
      </c>
      <c r="K93" s="10" t="s">
        <v>23</v>
      </c>
      <c r="L93" s="7" t="s">
        <v>33</v>
      </c>
      <c r="M93" s="7" t="s">
        <v>146</v>
      </c>
      <c r="N93" s="7">
        <v>92</v>
      </c>
      <c r="O93" s="7">
        <v>23744.864142999999</v>
      </c>
      <c r="P93" s="3"/>
    </row>
    <row r="94" spans="1:16" s="7" customFormat="1" ht="22.5" customHeight="1">
      <c r="A94" s="3" t="s">
        <v>195</v>
      </c>
      <c r="B94" s="7" t="s">
        <v>81</v>
      </c>
      <c r="C94" s="7" t="s">
        <v>81</v>
      </c>
      <c r="D94" s="7" t="s">
        <v>81</v>
      </c>
      <c r="E94" s="7" t="s">
        <v>19</v>
      </c>
      <c r="F94" s="7" t="s">
        <v>20</v>
      </c>
      <c r="G94" s="8">
        <f t="shared" ref="G94:G95" si="18">H94*0.1</f>
        <v>532040.06478320004</v>
      </c>
      <c r="H94" s="8">
        <f t="shared" ref="H94:H95" si="19">(O94/1000)*14782000</f>
        <v>5320400.6478320006</v>
      </c>
      <c r="I94" s="10" t="s">
        <v>21</v>
      </c>
      <c r="J94" s="10" t="s">
        <v>23</v>
      </c>
      <c r="K94" s="10" t="s">
        <v>23</v>
      </c>
      <c r="L94" s="7" t="s">
        <v>33</v>
      </c>
      <c r="M94" s="7" t="s">
        <v>25</v>
      </c>
      <c r="N94" s="7">
        <v>93</v>
      </c>
      <c r="O94" s="7">
        <v>359.92427600000002</v>
      </c>
      <c r="P94" s="3"/>
    </row>
    <row r="95" spans="1:16" s="7" customFormat="1" ht="22.5" customHeight="1">
      <c r="A95" s="3" t="s">
        <v>196</v>
      </c>
      <c r="B95" s="7" t="s">
        <v>81</v>
      </c>
      <c r="C95" s="7" t="s">
        <v>81</v>
      </c>
      <c r="D95" s="7" t="s">
        <v>81</v>
      </c>
      <c r="E95" s="7" t="s">
        <v>19</v>
      </c>
      <c r="F95" s="7" t="s">
        <v>20</v>
      </c>
      <c r="G95" s="8">
        <f t="shared" si="18"/>
        <v>2953978.2915476002</v>
      </c>
      <c r="H95" s="8">
        <f t="shared" si="19"/>
        <v>29539782.915476002</v>
      </c>
      <c r="I95" s="10" t="s">
        <v>21</v>
      </c>
      <c r="J95" s="10" t="s">
        <v>23</v>
      </c>
      <c r="K95" s="10" t="s">
        <v>22</v>
      </c>
      <c r="L95" s="7" t="s">
        <v>33</v>
      </c>
      <c r="M95" s="7" t="s">
        <v>25</v>
      </c>
      <c r="N95" s="7">
        <v>94</v>
      </c>
      <c r="O95" s="7">
        <v>1998.3617180000001</v>
      </c>
      <c r="P95" s="3"/>
    </row>
    <row r="96" spans="1:16" s="7" customFormat="1" ht="22.5" customHeight="1">
      <c r="A96" s="3" t="s">
        <v>197</v>
      </c>
      <c r="B96" s="7" t="s">
        <v>198</v>
      </c>
      <c r="C96" s="7" t="s">
        <v>198</v>
      </c>
      <c r="D96" s="7" t="s">
        <v>198</v>
      </c>
      <c r="E96" s="7" t="s">
        <v>19</v>
      </c>
      <c r="F96" s="7" t="s">
        <v>166</v>
      </c>
      <c r="G96" s="9">
        <v>400000</v>
      </c>
      <c r="H96" s="9">
        <v>6400000</v>
      </c>
      <c r="I96" s="10" t="s">
        <v>21</v>
      </c>
      <c r="J96" s="10" t="s">
        <v>23</v>
      </c>
      <c r="K96" s="10" t="s">
        <v>23</v>
      </c>
      <c r="L96" s="7" t="s">
        <v>33</v>
      </c>
      <c r="M96" s="7" t="s">
        <v>38</v>
      </c>
      <c r="N96" s="7">
        <v>95</v>
      </c>
      <c r="O96" s="7">
        <v>1481.1973390000001</v>
      </c>
      <c r="P96" s="3"/>
    </row>
    <row r="97" spans="1:16" s="7" customFormat="1" ht="22.5" customHeight="1">
      <c r="A97" s="3" t="s">
        <v>199</v>
      </c>
      <c r="B97" s="7" t="s">
        <v>200</v>
      </c>
      <c r="C97" s="7" t="s">
        <v>18</v>
      </c>
      <c r="D97" s="7" t="s">
        <v>200</v>
      </c>
      <c r="E97" s="7" t="s">
        <v>19</v>
      </c>
      <c r="F97" s="7" t="s">
        <v>20</v>
      </c>
      <c r="G97" s="8">
        <f t="shared" ref="G97:G98" si="20">H97*0.1</f>
        <v>545354.29348420002</v>
      </c>
      <c r="H97" s="8">
        <f t="shared" ref="H97" si="21">(O97/1000)*14782000</f>
        <v>5453542.9348419998</v>
      </c>
      <c r="I97" s="10" t="s">
        <v>21</v>
      </c>
      <c r="J97" s="10" t="s">
        <v>22</v>
      </c>
      <c r="K97" s="10" t="s">
        <v>23</v>
      </c>
      <c r="L97" s="7" t="s">
        <v>33</v>
      </c>
      <c r="M97" s="7" t="s">
        <v>38</v>
      </c>
      <c r="N97" s="7">
        <v>96</v>
      </c>
      <c r="O97" s="7">
        <v>368.931331</v>
      </c>
      <c r="P97" s="3"/>
    </row>
    <row r="98" spans="1:16" s="7" customFormat="1" ht="22.5" customHeight="1">
      <c r="A98" s="3" t="s">
        <v>201</v>
      </c>
      <c r="B98" s="7" t="s">
        <v>200</v>
      </c>
      <c r="C98" s="7" t="s">
        <v>200</v>
      </c>
      <c r="D98" s="7" t="s">
        <v>200</v>
      </c>
      <c r="E98" s="7" t="s">
        <v>19</v>
      </c>
      <c r="F98" s="7" t="s">
        <v>20</v>
      </c>
      <c r="G98" s="8">
        <f t="shared" si="20"/>
        <v>2346838.7162679997</v>
      </c>
      <c r="H98" s="8">
        <f>(O98/1000)*14782000*10</f>
        <v>23468387.162679996</v>
      </c>
      <c r="I98" s="10" t="s">
        <v>21</v>
      </c>
      <c r="J98" s="10" t="s">
        <v>23</v>
      </c>
      <c r="K98" s="10" t="s">
        <v>23</v>
      </c>
      <c r="L98" s="7" t="s">
        <v>33</v>
      </c>
      <c r="M98" s="7" t="s">
        <v>120</v>
      </c>
      <c r="N98" s="7">
        <v>97</v>
      </c>
      <c r="O98" s="7">
        <v>158.763274</v>
      </c>
      <c r="P98" s="3"/>
    </row>
    <row r="99" spans="1:16" s="7" customFormat="1" ht="22.5" customHeight="1">
      <c r="A99" s="3" t="s">
        <v>202</v>
      </c>
      <c r="B99" s="7" t="s">
        <v>27</v>
      </c>
      <c r="C99" s="7" t="s">
        <v>18</v>
      </c>
      <c r="D99" s="7" t="s">
        <v>18</v>
      </c>
      <c r="E99" s="7" t="s">
        <v>19</v>
      </c>
      <c r="F99" s="7" t="s">
        <v>42</v>
      </c>
      <c r="G99" s="9">
        <v>7800000</v>
      </c>
      <c r="H99" s="9">
        <v>139300000</v>
      </c>
      <c r="I99" s="11">
        <v>45658</v>
      </c>
      <c r="J99" s="10" t="s">
        <v>22</v>
      </c>
      <c r="K99" s="10" t="s">
        <v>23</v>
      </c>
      <c r="L99" s="7" t="s">
        <v>33</v>
      </c>
      <c r="M99" s="7" t="s">
        <v>38</v>
      </c>
      <c r="N99" s="7">
        <v>98</v>
      </c>
      <c r="O99" s="7">
        <v>19790.079164999999</v>
      </c>
      <c r="P99" s="3"/>
    </row>
    <row r="100" spans="1:16" s="7" customFormat="1" ht="22.5" customHeight="1">
      <c r="A100" s="3" t="s">
        <v>203</v>
      </c>
      <c r="B100" s="7" t="s">
        <v>204</v>
      </c>
      <c r="C100" s="7" t="s">
        <v>18</v>
      </c>
      <c r="D100" s="7" t="s">
        <v>18</v>
      </c>
      <c r="E100" s="7" t="s">
        <v>19</v>
      </c>
      <c r="F100" s="7" t="s">
        <v>63</v>
      </c>
      <c r="G100" s="9">
        <v>4200000</v>
      </c>
      <c r="H100" s="9">
        <v>56000000</v>
      </c>
      <c r="I100" s="11">
        <v>45292</v>
      </c>
      <c r="J100" s="10" t="s">
        <v>22</v>
      </c>
      <c r="K100" s="10" t="s">
        <v>23</v>
      </c>
      <c r="L100" s="7" t="s">
        <v>33</v>
      </c>
      <c r="M100" s="7" t="s">
        <v>120</v>
      </c>
      <c r="N100" s="7">
        <v>99</v>
      </c>
      <c r="O100" s="7">
        <v>1538.531843</v>
      </c>
      <c r="P100" s="3"/>
    </row>
    <row r="101" spans="1:16" s="7" customFormat="1" ht="22.5" customHeight="1">
      <c r="A101" s="3" t="s">
        <v>205</v>
      </c>
      <c r="B101" s="7" t="s">
        <v>206</v>
      </c>
      <c r="C101" s="7" t="s">
        <v>18</v>
      </c>
      <c r="D101" s="7" t="s">
        <v>18</v>
      </c>
      <c r="E101" s="7" t="s">
        <v>19</v>
      </c>
      <c r="F101" s="7" t="s">
        <v>119</v>
      </c>
      <c r="G101" s="9">
        <v>0</v>
      </c>
      <c r="H101" s="9">
        <v>50000000</v>
      </c>
      <c r="I101" s="11">
        <v>45048</v>
      </c>
      <c r="J101" s="10" t="s">
        <v>22</v>
      </c>
      <c r="K101" s="10" t="s">
        <v>23</v>
      </c>
      <c r="L101" s="7" t="s">
        <v>33</v>
      </c>
      <c r="M101" s="7" t="s">
        <v>38</v>
      </c>
      <c r="N101" s="7">
        <v>100</v>
      </c>
      <c r="O101" s="7">
        <v>1081.445541</v>
      </c>
      <c r="P101" s="3"/>
    </row>
    <row r="102" spans="1:16" s="7" customFormat="1" ht="22.5" customHeight="1">
      <c r="A102" s="3" t="s">
        <v>207</v>
      </c>
      <c r="B102" s="7" t="s">
        <v>208</v>
      </c>
      <c r="C102" s="7" t="s">
        <v>18</v>
      </c>
      <c r="D102" s="7" t="s">
        <v>18</v>
      </c>
      <c r="E102" s="7" t="s">
        <v>19</v>
      </c>
      <c r="F102" s="7" t="s">
        <v>42</v>
      </c>
      <c r="G102" s="9">
        <v>1563000</v>
      </c>
      <c r="H102" s="9">
        <v>40000000</v>
      </c>
      <c r="I102" s="11">
        <v>45658</v>
      </c>
      <c r="J102" s="10" t="s">
        <v>22</v>
      </c>
      <c r="K102" s="10" t="s">
        <v>23</v>
      </c>
      <c r="L102" s="7" t="s">
        <v>33</v>
      </c>
      <c r="M102" s="7" t="s">
        <v>120</v>
      </c>
      <c r="N102" s="7">
        <v>101</v>
      </c>
      <c r="O102" s="7">
        <v>1311.3316669999999</v>
      </c>
      <c r="P102" s="3"/>
    </row>
    <row r="103" spans="1:16" s="7" customFormat="1" ht="29.25" customHeight="1">
      <c r="A103" s="3" t="s">
        <v>209</v>
      </c>
      <c r="B103" s="7" t="s">
        <v>208</v>
      </c>
      <c r="C103" s="7" t="s">
        <v>18</v>
      </c>
      <c r="D103" s="7" t="s">
        <v>18</v>
      </c>
      <c r="E103" s="7" t="s">
        <v>19</v>
      </c>
      <c r="F103" s="7" t="s">
        <v>119</v>
      </c>
      <c r="G103" s="9">
        <v>0</v>
      </c>
      <c r="H103" s="9">
        <v>55300000</v>
      </c>
      <c r="I103" s="11">
        <v>45292</v>
      </c>
      <c r="J103" s="10" t="s">
        <v>22</v>
      </c>
      <c r="K103" s="10" t="s">
        <v>23</v>
      </c>
      <c r="L103" s="7" t="s">
        <v>33</v>
      </c>
      <c r="M103" s="7" t="s">
        <v>38</v>
      </c>
      <c r="N103" s="7">
        <v>102</v>
      </c>
      <c r="O103" s="7">
        <v>7421.7381930000001</v>
      </c>
      <c r="P103" s="3"/>
    </row>
    <row r="104" spans="1:16" s="7" customFormat="1" ht="28.5" customHeight="1">
      <c r="A104" s="3" t="s">
        <v>210</v>
      </c>
      <c r="B104" s="7" t="s">
        <v>211</v>
      </c>
      <c r="C104" s="7" t="s">
        <v>18</v>
      </c>
      <c r="D104" s="7" t="s">
        <v>18</v>
      </c>
      <c r="E104" s="7" t="s">
        <v>19</v>
      </c>
      <c r="F104" s="7" t="s">
        <v>119</v>
      </c>
      <c r="G104" s="9">
        <v>0</v>
      </c>
      <c r="H104" s="9">
        <v>53500000</v>
      </c>
      <c r="I104" s="11">
        <v>45028</v>
      </c>
      <c r="J104" s="10" t="s">
        <v>22</v>
      </c>
      <c r="K104" s="10" t="s">
        <v>23</v>
      </c>
      <c r="L104" s="7" t="s">
        <v>33</v>
      </c>
      <c r="M104" s="7" t="s">
        <v>38</v>
      </c>
      <c r="N104" s="7">
        <v>103</v>
      </c>
      <c r="O104" s="7">
        <v>8078.3839799999996</v>
      </c>
      <c r="P104" s="3"/>
    </row>
    <row r="105" spans="1:16" s="7" customFormat="1" ht="22.5" customHeight="1">
      <c r="A105" s="3" t="s">
        <v>212</v>
      </c>
      <c r="B105" s="7" t="s">
        <v>134</v>
      </c>
      <c r="C105" s="7" t="s">
        <v>18</v>
      </c>
      <c r="D105" s="7" t="s">
        <v>18</v>
      </c>
      <c r="E105" s="7" t="s">
        <v>19</v>
      </c>
      <c r="F105" s="7" t="s">
        <v>72</v>
      </c>
      <c r="G105" s="9">
        <v>1042000</v>
      </c>
      <c r="H105" s="9">
        <v>4400000</v>
      </c>
      <c r="I105" s="11">
        <v>45292</v>
      </c>
      <c r="J105" s="10" t="s">
        <v>22</v>
      </c>
      <c r="K105" s="10" t="s">
        <v>23</v>
      </c>
      <c r="L105" s="7" t="s">
        <v>33</v>
      </c>
      <c r="M105" s="7" t="s">
        <v>38</v>
      </c>
      <c r="N105" s="7">
        <v>104</v>
      </c>
      <c r="O105" s="7">
        <v>7167.7157660000003</v>
      </c>
      <c r="P105" s="3"/>
    </row>
    <row r="106" spans="1:16" s="7" customFormat="1" ht="22.5" customHeight="1">
      <c r="A106" s="3" t="s">
        <v>213</v>
      </c>
      <c r="B106" s="7" t="s">
        <v>214</v>
      </c>
      <c r="C106" s="7" t="s">
        <v>18</v>
      </c>
      <c r="D106" s="7" t="s">
        <v>18</v>
      </c>
      <c r="E106" s="7" t="s">
        <v>19</v>
      </c>
      <c r="F106" s="7" t="s">
        <v>63</v>
      </c>
      <c r="G106" s="9">
        <v>11000000</v>
      </c>
      <c r="H106" s="9">
        <v>200000000</v>
      </c>
      <c r="I106" s="11">
        <v>45292</v>
      </c>
      <c r="J106" s="10" t="s">
        <v>22</v>
      </c>
      <c r="K106" s="10" t="s">
        <v>23</v>
      </c>
      <c r="L106" s="7" t="s">
        <v>33</v>
      </c>
      <c r="M106" s="7" t="s">
        <v>38</v>
      </c>
      <c r="N106" s="7">
        <v>105</v>
      </c>
      <c r="O106" s="7">
        <v>57479.189920999997</v>
      </c>
      <c r="P106" s="3"/>
    </row>
    <row r="107" spans="1:16" s="7" customFormat="1" ht="22.5" customHeight="1">
      <c r="A107" s="3" t="s">
        <v>215</v>
      </c>
      <c r="B107" s="7" t="s">
        <v>117</v>
      </c>
      <c r="C107" s="7" t="s">
        <v>18</v>
      </c>
      <c r="D107" s="7" t="s">
        <v>18</v>
      </c>
      <c r="E107" s="7" t="s">
        <v>19</v>
      </c>
      <c r="F107" s="7" t="s">
        <v>42</v>
      </c>
      <c r="G107" s="9">
        <v>9826000</v>
      </c>
      <c r="H107" s="9">
        <v>178798000</v>
      </c>
      <c r="I107" s="11">
        <v>45658</v>
      </c>
      <c r="J107" s="10" t="s">
        <v>22</v>
      </c>
      <c r="K107" s="10" t="s">
        <v>23</v>
      </c>
      <c r="L107" s="7" t="s">
        <v>33</v>
      </c>
      <c r="M107" s="7" t="s">
        <v>38</v>
      </c>
      <c r="N107" s="7">
        <v>106</v>
      </c>
      <c r="O107" s="7">
        <v>25337.661323</v>
      </c>
      <c r="P107" s="3"/>
    </row>
    <row r="108" spans="1:16" s="7" customFormat="1" ht="22.5" customHeight="1">
      <c r="A108" s="3" t="s">
        <v>216</v>
      </c>
      <c r="B108" s="7" t="s">
        <v>217</v>
      </c>
      <c r="C108" s="7" t="s">
        <v>18</v>
      </c>
      <c r="D108" s="7" t="s">
        <v>18</v>
      </c>
      <c r="E108" s="7" t="s">
        <v>19</v>
      </c>
      <c r="F108" s="7" t="s">
        <v>42</v>
      </c>
      <c r="G108" s="9">
        <v>0</v>
      </c>
      <c r="H108" s="8">
        <f>(O108/1000)*14782000</f>
        <v>175763968.08472601</v>
      </c>
      <c r="I108" s="10" t="s">
        <v>21</v>
      </c>
      <c r="J108" s="10" t="s">
        <v>22</v>
      </c>
      <c r="K108" s="10" t="s">
        <v>23</v>
      </c>
      <c r="L108" s="7" t="s">
        <v>33</v>
      </c>
      <c r="M108" s="7" t="s">
        <v>38</v>
      </c>
      <c r="N108" s="7">
        <v>107</v>
      </c>
      <c r="O108" s="7">
        <v>11890.405092999999</v>
      </c>
      <c r="P108" s="3"/>
    </row>
    <row r="109" spans="1:16" s="7" customFormat="1" ht="22.5" customHeight="1">
      <c r="A109" s="3" t="s">
        <v>218</v>
      </c>
      <c r="B109" s="7" t="s">
        <v>219</v>
      </c>
      <c r="C109" s="7" t="s">
        <v>18</v>
      </c>
      <c r="D109" s="7" t="s">
        <v>18</v>
      </c>
      <c r="E109" s="7" t="s">
        <v>19</v>
      </c>
      <c r="F109" s="7" t="s">
        <v>63</v>
      </c>
      <c r="G109" s="9">
        <v>1549000</v>
      </c>
      <c r="H109" s="9">
        <v>28189000</v>
      </c>
      <c r="I109" s="11">
        <v>46753</v>
      </c>
      <c r="J109" s="10" t="s">
        <v>22</v>
      </c>
      <c r="K109" s="10" t="s">
        <v>23</v>
      </c>
      <c r="L109" s="7" t="s">
        <v>33</v>
      </c>
      <c r="M109" s="7" t="s">
        <v>38</v>
      </c>
      <c r="N109" s="7">
        <v>108</v>
      </c>
      <c r="O109" s="7">
        <v>5650.0457809999998</v>
      </c>
      <c r="P109" s="3"/>
    </row>
    <row r="110" spans="1:16" s="7" customFormat="1" ht="22.5" customHeight="1">
      <c r="A110" s="3" t="s">
        <v>220</v>
      </c>
      <c r="B110" s="7" t="s">
        <v>221</v>
      </c>
      <c r="C110" s="7" t="s">
        <v>18</v>
      </c>
      <c r="D110" s="7" t="s">
        <v>18</v>
      </c>
      <c r="E110" s="7" t="s">
        <v>19</v>
      </c>
      <c r="F110" s="7" t="s">
        <v>63</v>
      </c>
      <c r="G110" s="9">
        <v>7701000</v>
      </c>
      <c r="H110" s="9">
        <v>140139000</v>
      </c>
      <c r="I110" s="11">
        <v>45292</v>
      </c>
      <c r="J110" s="10" t="s">
        <v>22</v>
      </c>
      <c r="K110" s="10" t="s">
        <v>23</v>
      </c>
      <c r="L110" s="7" t="s">
        <v>33</v>
      </c>
      <c r="M110" s="7" t="s">
        <v>38</v>
      </c>
      <c r="N110" s="7">
        <v>109</v>
      </c>
      <c r="O110" s="7">
        <v>28143.502702000002</v>
      </c>
      <c r="P110" s="3"/>
    </row>
    <row r="111" spans="1:16" s="7" customFormat="1" ht="34.5" customHeight="1">
      <c r="A111" s="3" t="s">
        <v>222</v>
      </c>
      <c r="B111" s="7" t="s">
        <v>223</v>
      </c>
      <c r="C111" s="7" t="s">
        <v>18</v>
      </c>
      <c r="D111" s="7" t="s">
        <v>18</v>
      </c>
      <c r="E111" s="7" t="s">
        <v>19</v>
      </c>
      <c r="F111" s="7" t="s">
        <v>166</v>
      </c>
      <c r="G111" s="9">
        <v>600000</v>
      </c>
      <c r="H111" s="9">
        <v>13600000</v>
      </c>
      <c r="I111" s="11">
        <v>45292</v>
      </c>
      <c r="J111" s="10" t="s">
        <v>22</v>
      </c>
      <c r="K111" s="10" t="s">
        <v>23</v>
      </c>
      <c r="L111" s="7" t="s">
        <v>33</v>
      </c>
      <c r="M111" s="7" t="s">
        <v>38</v>
      </c>
      <c r="N111" s="7">
        <v>110</v>
      </c>
      <c r="O111" s="7">
        <v>1177.433456</v>
      </c>
      <c r="P111" s="3"/>
    </row>
    <row r="112" spans="1:16" s="7" customFormat="1" ht="22.5" customHeight="1">
      <c r="A112" s="3" t="s">
        <v>224</v>
      </c>
      <c r="B112" s="7" t="s">
        <v>225</v>
      </c>
      <c r="C112" s="7" t="s">
        <v>18</v>
      </c>
      <c r="D112" s="7" t="s">
        <v>18</v>
      </c>
      <c r="E112" s="7" t="s">
        <v>19</v>
      </c>
      <c r="F112" s="7" t="s">
        <v>72</v>
      </c>
      <c r="G112" s="9">
        <v>600000</v>
      </c>
      <c r="H112" s="9">
        <v>2000000000</v>
      </c>
      <c r="I112" s="11">
        <v>45292</v>
      </c>
      <c r="J112" s="10" t="s">
        <v>22</v>
      </c>
      <c r="K112" s="10" t="s">
        <v>23</v>
      </c>
      <c r="L112" s="7" t="s">
        <v>33</v>
      </c>
      <c r="M112" s="7" t="s">
        <v>38</v>
      </c>
      <c r="N112" s="7">
        <v>111</v>
      </c>
      <c r="O112" s="7">
        <v>3358.9074049999999</v>
      </c>
      <c r="P112" s="3"/>
    </row>
    <row r="113" spans="1:16" s="7" customFormat="1" ht="22.5" customHeight="1">
      <c r="A113" s="3" t="s">
        <v>226</v>
      </c>
      <c r="B113" s="7" t="s">
        <v>227</v>
      </c>
      <c r="C113" s="7" t="s">
        <v>18</v>
      </c>
      <c r="D113" s="7" t="s">
        <v>18</v>
      </c>
      <c r="E113" s="7" t="s">
        <v>19</v>
      </c>
      <c r="F113" s="7" t="s">
        <v>42</v>
      </c>
      <c r="G113" s="9">
        <v>5500000</v>
      </c>
      <c r="H113" s="9">
        <v>90000000</v>
      </c>
      <c r="I113" s="11">
        <v>45658</v>
      </c>
      <c r="J113" s="10" t="s">
        <v>22</v>
      </c>
      <c r="K113" s="10" t="s">
        <v>23</v>
      </c>
      <c r="L113" s="7" t="s">
        <v>33</v>
      </c>
      <c r="M113" s="7" t="s">
        <v>38</v>
      </c>
      <c r="N113" s="7">
        <v>112</v>
      </c>
      <c r="O113" s="7">
        <v>15348.427819</v>
      </c>
      <c r="P113" s="3"/>
    </row>
    <row r="114" spans="1:16" s="7" customFormat="1" ht="22.5" customHeight="1">
      <c r="A114" s="3" t="s">
        <v>228</v>
      </c>
      <c r="B114" s="7" t="s">
        <v>229</v>
      </c>
      <c r="C114" s="7" t="s">
        <v>18</v>
      </c>
      <c r="D114" s="7" t="s">
        <v>18</v>
      </c>
      <c r="E114" s="7" t="s">
        <v>19</v>
      </c>
      <c r="F114" s="7" t="s">
        <v>72</v>
      </c>
      <c r="G114" s="9">
        <v>0</v>
      </c>
      <c r="H114" s="9">
        <v>2700000</v>
      </c>
      <c r="I114" s="11">
        <v>44927</v>
      </c>
      <c r="J114" s="10" t="s">
        <v>22</v>
      </c>
      <c r="K114" s="10" t="s">
        <v>23</v>
      </c>
      <c r="L114" s="7" t="s">
        <v>33</v>
      </c>
      <c r="M114" s="7" t="s">
        <v>128</v>
      </c>
      <c r="N114" s="7">
        <v>113</v>
      </c>
      <c r="O114" s="7">
        <v>327.40297700000002</v>
      </c>
      <c r="P114" s="3"/>
    </row>
    <row r="115" spans="1:16" s="7" customFormat="1" ht="22.5" customHeight="1">
      <c r="A115" s="3" t="s">
        <v>230</v>
      </c>
      <c r="B115" s="7" t="s">
        <v>231</v>
      </c>
      <c r="C115" s="7" t="s">
        <v>18</v>
      </c>
      <c r="D115" s="7" t="s">
        <v>18</v>
      </c>
      <c r="E115" s="7" t="s">
        <v>19</v>
      </c>
      <c r="F115" s="7" t="s">
        <v>72</v>
      </c>
      <c r="G115" s="9">
        <v>4000000</v>
      </c>
      <c r="H115" s="9">
        <v>140000000</v>
      </c>
      <c r="I115" s="11">
        <v>46023</v>
      </c>
      <c r="J115" s="10" t="s">
        <v>22</v>
      </c>
      <c r="K115" s="10" t="s">
        <v>23</v>
      </c>
      <c r="L115" s="7" t="s">
        <v>33</v>
      </c>
      <c r="M115" s="7" t="s">
        <v>38</v>
      </c>
      <c r="N115" s="7">
        <v>114</v>
      </c>
      <c r="O115" s="7">
        <v>13614.563341999999</v>
      </c>
      <c r="P115" s="3"/>
    </row>
    <row r="116" spans="1:16" s="7" customFormat="1" ht="22.5" customHeight="1">
      <c r="A116" s="3" t="s">
        <v>232</v>
      </c>
      <c r="B116" s="7" t="s">
        <v>233</v>
      </c>
      <c r="C116" s="7" t="s">
        <v>18</v>
      </c>
      <c r="D116" s="7" t="s">
        <v>18</v>
      </c>
      <c r="E116" s="7" t="s">
        <v>19</v>
      </c>
      <c r="F116" s="7" t="s">
        <v>20</v>
      </c>
      <c r="G116" s="9">
        <v>0</v>
      </c>
      <c r="H116" s="8">
        <f t="shared" ref="H116:H117" si="22">(O116/1000)*14782000</f>
        <v>66719761.910383999</v>
      </c>
      <c r="I116" s="10" t="s">
        <v>21</v>
      </c>
      <c r="J116" s="10" t="s">
        <v>22</v>
      </c>
      <c r="K116" s="10" t="s">
        <v>23</v>
      </c>
      <c r="L116" s="7" t="s">
        <v>33</v>
      </c>
      <c r="M116" s="7" t="s">
        <v>38</v>
      </c>
      <c r="N116" s="7">
        <v>115</v>
      </c>
      <c r="O116" s="7">
        <v>4513.5815119999997</v>
      </c>
      <c r="P116" s="3"/>
    </row>
    <row r="117" spans="1:16" s="7" customFormat="1" ht="22.5" customHeight="1">
      <c r="A117" s="3" t="s">
        <v>234</v>
      </c>
      <c r="B117" s="7" t="s">
        <v>235</v>
      </c>
      <c r="C117" s="7" t="s">
        <v>18</v>
      </c>
      <c r="D117" s="7" t="s">
        <v>18</v>
      </c>
      <c r="E117" s="7" t="s">
        <v>19</v>
      </c>
      <c r="F117" s="7" t="s">
        <v>20</v>
      </c>
      <c r="G117" s="9">
        <v>0</v>
      </c>
      <c r="H117" s="8">
        <f t="shared" si="22"/>
        <v>478599413.04515004</v>
      </c>
      <c r="I117" s="10" t="s">
        <v>21</v>
      </c>
      <c r="J117" s="10" t="s">
        <v>22</v>
      </c>
      <c r="K117" s="10" t="s">
        <v>23</v>
      </c>
      <c r="L117" s="7" t="s">
        <v>33</v>
      </c>
      <c r="M117" s="7" t="s">
        <v>38</v>
      </c>
      <c r="N117" s="7">
        <v>116</v>
      </c>
      <c r="O117" s="7">
        <v>32377.175824999998</v>
      </c>
      <c r="P117" s="3"/>
    </row>
    <row r="118" spans="1:16" s="7" customFormat="1" ht="22.5" customHeight="1">
      <c r="A118" s="3" t="s">
        <v>236</v>
      </c>
      <c r="B118" s="7" t="s">
        <v>237</v>
      </c>
      <c r="C118" s="7" t="s">
        <v>18</v>
      </c>
      <c r="D118" s="7" t="s">
        <v>18</v>
      </c>
      <c r="E118" s="7" t="s">
        <v>19</v>
      </c>
      <c r="F118" s="7" t="s">
        <v>63</v>
      </c>
      <c r="G118" s="9">
        <v>15000000</v>
      </c>
      <c r="H118" s="9">
        <v>500000</v>
      </c>
      <c r="I118" s="11">
        <v>46388</v>
      </c>
      <c r="J118" s="10" t="s">
        <v>23</v>
      </c>
      <c r="K118" s="10" t="s">
        <v>22</v>
      </c>
      <c r="L118" s="7" t="s">
        <v>33</v>
      </c>
      <c r="M118" s="7" t="s">
        <v>38</v>
      </c>
      <c r="N118" s="7">
        <v>117</v>
      </c>
      <c r="O118" s="7">
        <v>24088.740414</v>
      </c>
      <c r="P118" s="3"/>
    </row>
    <row r="119" spans="1:16" s="7" customFormat="1" ht="22.5" customHeight="1">
      <c r="A119" s="3" t="s">
        <v>238</v>
      </c>
      <c r="B119" s="7" t="s">
        <v>239</v>
      </c>
      <c r="C119" s="7" t="s">
        <v>18</v>
      </c>
      <c r="D119" s="7" t="s">
        <v>18</v>
      </c>
      <c r="E119" s="7" t="s">
        <v>19</v>
      </c>
      <c r="F119" s="7" t="s">
        <v>72</v>
      </c>
      <c r="G119" s="8">
        <f>H119*0.1</f>
        <v>124760.28842620003</v>
      </c>
      <c r="H119" s="8">
        <f>(O119/1000)*14782000</f>
        <v>1247602.8842620002</v>
      </c>
      <c r="I119" s="10" t="s">
        <v>21</v>
      </c>
      <c r="J119" s="10" t="s">
        <v>23</v>
      </c>
      <c r="K119" s="10" t="s">
        <v>240</v>
      </c>
      <c r="L119" s="7" t="s">
        <v>33</v>
      </c>
      <c r="M119" s="7" t="s">
        <v>38</v>
      </c>
      <c r="N119" s="7">
        <v>118</v>
      </c>
      <c r="O119" s="7">
        <v>84.400141000000005</v>
      </c>
      <c r="P119" s="3"/>
    </row>
    <row r="120" spans="1:16" s="7" customFormat="1" ht="22.5" customHeight="1">
      <c r="A120" s="3" t="s">
        <v>241</v>
      </c>
      <c r="B120" s="7" t="s">
        <v>200</v>
      </c>
      <c r="C120" s="7" t="s">
        <v>18</v>
      </c>
      <c r="D120" s="7" t="s">
        <v>18</v>
      </c>
      <c r="E120" s="7" t="s">
        <v>19</v>
      </c>
      <c r="F120" s="7" t="s">
        <v>20</v>
      </c>
      <c r="G120" s="9">
        <v>1000000</v>
      </c>
      <c r="H120" s="9">
        <v>48500000</v>
      </c>
      <c r="I120" s="11">
        <v>45658</v>
      </c>
      <c r="J120" s="10" t="s">
        <v>23</v>
      </c>
      <c r="K120" s="10" t="s">
        <v>22</v>
      </c>
      <c r="L120" s="7" t="s">
        <v>33</v>
      </c>
      <c r="M120" s="7" t="s">
        <v>38</v>
      </c>
      <c r="N120" s="7">
        <v>119</v>
      </c>
      <c r="O120" s="7">
        <v>11300.414456</v>
      </c>
      <c r="P120" s="3"/>
    </row>
    <row r="121" spans="1:16" s="7" customFormat="1" ht="22.5" customHeight="1">
      <c r="A121" s="3" t="s">
        <v>242</v>
      </c>
      <c r="B121" s="7" t="s">
        <v>243</v>
      </c>
      <c r="C121" s="7" t="s">
        <v>18</v>
      </c>
      <c r="D121" s="7" t="s">
        <v>18</v>
      </c>
      <c r="E121" s="7" t="s">
        <v>19</v>
      </c>
      <c r="F121" s="7" t="s">
        <v>42</v>
      </c>
      <c r="G121" s="8">
        <f t="shared" ref="G121:G122" si="23">H121*0.1</f>
        <v>28266096.988222405</v>
      </c>
      <c r="H121" s="8">
        <f t="shared" ref="H121:H122" si="24">(O121/1000)*14782000</f>
        <v>282660969.88222402</v>
      </c>
      <c r="I121" s="10" t="s">
        <v>21</v>
      </c>
      <c r="J121" s="10" t="s">
        <v>23</v>
      </c>
      <c r="K121" s="10" t="s">
        <v>22</v>
      </c>
      <c r="L121" s="7" t="s">
        <v>33</v>
      </c>
      <c r="M121" s="7" t="s">
        <v>38</v>
      </c>
      <c r="N121" s="7">
        <v>120</v>
      </c>
      <c r="O121" s="7">
        <v>19121.970632</v>
      </c>
      <c r="P121" s="3"/>
    </row>
    <row r="122" spans="1:16" s="7" customFormat="1" ht="22.5" customHeight="1">
      <c r="A122" s="3" t="s">
        <v>244</v>
      </c>
      <c r="B122" s="7" t="s">
        <v>245</v>
      </c>
      <c r="C122" s="7" t="s">
        <v>18</v>
      </c>
      <c r="D122" s="7" t="s">
        <v>18</v>
      </c>
      <c r="E122" s="7" t="s">
        <v>19</v>
      </c>
      <c r="F122" s="7" t="s">
        <v>20</v>
      </c>
      <c r="G122" s="8">
        <f t="shared" si="23"/>
        <v>91994899.491699412</v>
      </c>
      <c r="H122" s="8">
        <f t="shared" si="24"/>
        <v>919948994.91699409</v>
      </c>
      <c r="I122" s="10" t="s">
        <v>21</v>
      </c>
      <c r="J122" s="10" t="s">
        <v>23</v>
      </c>
      <c r="K122" s="10" t="s">
        <v>22</v>
      </c>
      <c r="L122" s="7" t="s">
        <v>33</v>
      </c>
      <c r="M122" s="7" t="s">
        <v>38</v>
      </c>
      <c r="N122" s="7">
        <v>121</v>
      </c>
      <c r="O122" s="7">
        <v>62234.406367000003</v>
      </c>
      <c r="P122" s="3"/>
    </row>
    <row r="123" spans="1:16" s="7" customFormat="1" ht="22.5" customHeight="1">
      <c r="A123" s="3" t="s">
        <v>246</v>
      </c>
      <c r="B123" s="7" t="s">
        <v>221</v>
      </c>
      <c r="C123" s="7" t="s">
        <v>18</v>
      </c>
      <c r="D123" s="7" t="s">
        <v>18</v>
      </c>
      <c r="E123" s="7" t="s">
        <v>19</v>
      </c>
      <c r="F123" s="7" t="s">
        <v>42</v>
      </c>
      <c r="G123" s="9">
        <v>6462000</v>
      </c>
      <c r="H123" s="9">
        <v>117588000</v>
      </c>
      <c r="I123" s="11">
        <v>45658</v>
      </c>
      <c r="J123" s="10" t="s">
        <v>22</v>
      </c>
      <c r="K123" s="10" t="s">
        <v>23</v>
      </c>
      <c r="L123" s="7" t="s">
        <v>33</v>
      </c>
      <c r="M123" s="7" t="s">
        <v>38</v>
      </c>
      <c r="N123" s="7">
        <v>122</v>
      </c>
      <c r="O123" s="7">
        <v>22203.217863999998</v>
      </c>
      <c r="P123" s="3"/>
    </row>
    <row r="124" spans="1:16" s="7" customFormat="1" ht="22.5" customHeight="1">
      <c r="A124" s="3" t="s">
        <v>247</v>
      </c>
      <c r="B124" s="7" t="s">
        <v>248</v>
      </c>
      <c r="C124" s="7" t="s">
        <v>18</v>
      </c>
      <c r="D124" s="7" t="s">
        <v>18</v>
      </c>
      <c r="E124" s="7" t="s">
        <v>19</v>
      </c>
      <c r="F124" s="7" t="s">
        <v>72</v>
      </c>
      <c r="G124" s="8">
        <f t="shared" ref="G124:G125" si="25">H124*0.1</f>
        <v>3656135.1644499996</v>
      </c>
      <c r="H124" s="8">
        <f t="shared" ref="H124" si="26">(O124/1000)*14782000</f>
        <v>36561351.644499995</v>
      </c>
      <c r="I124" s="11">
        <v>45658</v>
      </c>
      <c r="J124" s="10" t="s">
        <v>22</v>
      </c>
      <c r="K124" s="10" t="s">
        <v>23</v>
      </c>
      <c r="L124" s="7" t="s">
        <v>33</v>
      </c>
      <c r="M124" s="7" t="s">
        <v>38</v>
      </c>
      <c r="N124" s="7">
        <v>123</v>
      </c>
      <c r="O124" s="7">
        <v>2473.3697499999998</v>
      </c>
      <c r="P124" s="3"/>
    </row>
    <row r="125" spans="1:16" s="7" customFormat="1" ht="22.5" customHeight="1">
      <c r="A125" s="3" t="s">
        <v>249</v>
      </c>
      <c r="B125" s="7" t="s">
        <v>250</v>
      </c>
      <c r="C125" s="7" t="s">
        <v>18</v>
      </c>
      <c r="D125" s="7" t="s">
        <v>18</v>
      </c>
      <c r="E125" s="7" t="s">
        <v>19</v>
      </c>
      <c r="F125" s="7" t="s">
        <v>20</v>
      </c>
      <c r="G125" s="8">
        <f t="shared" si="25"/>
        <v>51718.598931629997</v>
      </c>
      <c r="H125" s="8">
        <f>(O125/1000)*5100</f>
        <v>517185.98931629997</v>
      </c>
      <c r="I125" s="10" t="s">
        <v>21</v>
      </c>
      <c r="J125" s="10" t="s">
        <v>22</v>
      </c>
      <c r="K125" s="10" t="s">
        <v>23</v>
      </c>
      <c r="L125" s="7" t="s">
        <v>24</v>
      </c>
      <c r="M125" s="7" t="s">
        <v>146</v>
      </c>
      <c r="N125" s="7">
        <v>124</v>
      </c>
      <c r="O125" s="7">
        <v>101409.017513</v>
      </c>
      <c r="P125" s="3"/>
    </row>
    <row r="126" spans="1:16" s="7" customFormat="1" ht="22.5" customHeight="1">
      <c r="A126" s="3" t="s">
        <v>251</v>
      </c>
      <c r="B126" s="7" t="s">
        <v>17</v>
      </c>
      <c r="C126" s="7" t="s">
        <v>18</v>
      </c>
      <c r="D126" s="7" t="s">
        <v>18</v>
      </c>
      <c r="E126" s="7" t="s">
        <v>19</v>
      </c>
      <c r="F126" s="7" t="s">
        <v>42</v>
      </c>
      <c r="G126" s="9">
        <v>80000</v>
      </c>
      <c r="H126" s="8">
        <f>(O126/1000)*5100</f>
        <v>252402.28529760003</v>
      </c>
      <c r="I126" s="11">
        <v>45292</v>
      </c>
      <c r="J126" s="10" t="s">
        <v>22</v>
      </c>
      <c r="K126" s="10" t="s">
        <v>23</v>
      </c>
      <c r="L126" s="7" t="s">
        <v>24</v>
      </c>
      <c r="M126" s="7" t="s">
        <v>146</v>
      </c>
      <c r="N126" s="7">
        <v>125</v>
      </c>
      <c r="O126" s="7">
        <v>49490.644176000002</v>
      </c>
      <c r="P126" s="3"/>
    </row>
    <row r="127" spans="1:16" s="7" customFormat="1" ht="89.25">
      <c r="A127" s="3" t="s">
        <v>252</v>
      </c>
      <c r="B127" s="7" t="s">
        <v>253</v>
      </c>
      <c r="C127" s="7" t="s">
        <v>253</v>
      </c>
      <c r="D127" s="7" t="s">
        <v>253</v>
      </c>
      <c r="E127" s="7" t="s">
        <v>19</v>
      </c>
      <c r="F127" s="7" t="s">
        <v>20</v>
      </c>
      <c r="G127" s="8">
        <f t="shared" ref="G127:G148" si="27">H127*0.1</f>
        <v>5510730.1410212005</v>
      </c>
      <c r="H127" s="8">
        <f t="shared" ref="H127:H148" si="28">(O127/1000)*14782000</f>
        <v>55107301.410212003</v>
      </c>
      <c r="I127" s="10" t="s">
        <v>21</v>
      </c>
      <c r="J127" s="10" t="s">
        <v>23</v>
      </c>
      <c r="K127" s="10" t="s">
        <v>23</v>
      </c>
      <c r="L127" s="7" t="s">
        <v>33</v>
      </c>
      <c r="M127" s="7" t="s">
        <v>38</v>
      </c>
      <c r="N127" s="7">
        <v>127</v>
      </c>
      <c r="O127" s="7">
        <v>3728.0003660000002</v>
      </c>
      <c r="P127" s="3" t="s">
        <v>254</v>
      </c>
    </row>
    <row r="128" spans="1:16" s="7" customFormat="1" ht="38.25">
      <c r="A128" s="3" t="s">
        <v>255</v>
      </c>
      <c r="B128" s="7" t="s">
        <v>200</v>
      </c>
      <c r="C128" s="7" t="s">
        <v>18</v>
      </c>
      <c r="D128" s="7" t="s">
        <v>256</v>
      </c>
      <c r="E128" s="7" t="s">
        <v>19</v>
      </c>
      <c r="F128" s="7" t="s">
        <v>20</v>
      </c>
      <c r="G128" s="8">
        <f t="shared" si="27"/>
        <v>12530099.339487402</v>
      </c>
      <c r="H128" s="8">
        <f t="shared" si="28"/>
        <v>125300993.39487401</v>
      </c>
      <c r="I128" s="10" t="s">
        <v>21</v>
      </c>
      <c r="J128" s="10" t="s">
        <v>22</v>
      </c>
      <c r="K128" s="10" t="s">
        <v>23</v>
      </c>
      <c r="L128" s="7" t="s">
        <v>33</v>
      </c>
      <c r="M128" s="7" t="s">
        <v>38</v>
      </c>
      <c r="N128" s="7">
        <v>128</v>
      </c>
      <c r="O128" s="7">
        <v>8476.5927069999998</v>
      </c>
      <c r="P128" s="3" t="s">
        <v>257</v>
      </c>
    </row>
    <row r="129" spans="1:16" s="7" customFormat="1" ht="22.5" customHeight="1">
      <c r="A129" s="3" t="s">
        <v>258</v>
      </c>
      <c r="B129" s="7" t="s">
        <v>80</v>
      </c>
      <c r="C129" s="7" t="s">
        <v>80</v>
      </c>
      <c r="D129" s="7" t="s">
        <v>80</v>
      </c>
      <c r="E129" s="7" t="s">
        <v>19</v>
      </c>
      <c r="F129" s="7" t="s">
        <v>20</v>
      </c>
      <c r="G129" s="8">
        <f t="shared" si="27"/>
        <v>15032051.4782952</v>
      </c>
      <c r="H129" s="8">
        <f t="shared" si="28"/>
        <v>150320514.78295198</v>
      </c>
      <c r="I129" s="10" t="s">
        <v>21</v>
      </c>
      <c r="J129" s="10" t="s">
        <v>23</v>
      </c>
      <c r="K129" s="10" t="s">
        <v>23</v>
      </c>
      <c r="L129" s="7" t="s">
        <v>33</v>
      </c>
      <c r="M129" s="7" t="s">
        <v>38</v>
      </c>
      <c r="N129" s="7">
        <v>129</v>
      </c>
      <c r="O129" s="7">
        <v>10169.159436</v>
      </c>
      <c r="P129" s="3"/>
    </row>
    <row r="130" spans="1:16" s="7" customFormat="1" ht="22.5" customHeight="1">
      <c r="A130" s="3" t="s">
        <v>259</v>
      </c>
      <c r="B130" s="7" t="s">
        <v>260</v>
      </c>
      <c r="C130" s="7" t="s">
        <v>18</v>
      </c>
      <c r="D130" s="7" t="s">
        <v>260</v>
      </c>
      <c r="E130" s="7" t="s">
        <v>19</v>
      </c>
      <c r="F130" s="7" t="s">
        <v>20</v>
      </c>
      <c r="G130" s="8">
        <f t="shared" si="27"/>
        <v>3459390.0511833997</v>
      </c>
      <c r="H130" s="8">
        <f t="shared" si="28"/>
        <v>34593900.511833996</v>
      </c>
      <c r="I130" s="10" t="s">
        <v>21</v>
      </c>
      <c r="J130" s="10" t="s">
        <v>22</v>
      </c>
      <c r="K130" s="10" t="s">
        <v>23</v>
      </c>
      <c r="L130" s="7" t="s">
        <v>33</v>
      </c>
      <c r="M130" s="7" t="s">
        <v>38</v>
      </c>
      <c r="N130" s="7">
        <v>130</v>
      </c>
      <c r="O130" s="7">
        <v>2340.2719870000001</v>
      </c>
      <c r="P130" s="3"/>
    </row>
    <row r="131" spans="1:16" s="7" customFormat="1" ht="51">
      <c r="A131" s="3" t="s">
        <v>261</v>
      </c>
      <c r="B131" s="7" t="s">
        <v>262</v>
      </c>
      <c r="C131" s="7" t="s">
        <v>262</v>
      </c>
      <c r="D131" s="7" t="s">
        <v>262</v>
      </c>
      <c r="E131" s="7" t="s">
        <v>19</v>
      </c>
      <c r="F131" s="7" t="s">
        <v>20</v>
      </c>
      <c r="G131" s="8">
        <f t="shared" si="27"/>
        <v>4485073.7021941999</v>
      </c>
      <c r="H131" s="8">
        <f t="shared" si="28"/>
        <v>44850737.021941997</v>
      </c>
      <c r="I131" s="10" t="s">
        <v>21</v>
      </c>
      <c r="J131" s="10" t="s">
        <v>23</v>
      </c>
      <c r="K131" s="10" t="s">
        <v>23</v>
      </c>
      <c r="L131" s="7" t="s">
        <v>33</v>
      </c>
      <c r="M131" s="7" t="s">
        <v>38</v>
      </c>
      <c r="N131" s="7">
        <v>131</v>
      </c>
      <c r="O131" s="7">
        <v>3034.1453809999998</v>
      </c>
      <c r="P131" s="3" t="s">
        <v>263</v>
      </c>
    </row>
    <row r="132" spans="1:16" s="7" customFormat="1" ht="51">
      <c r="A132" s="3" t="s">
        <v>264</v>
      </c>
      <c r="B132" s="7" t="s">
        <v>265</v>
      </c>
      <c r="C132" s="7" t="s">
        <v>265</v>
      </c>
      <c r="D132" s="7" t="s">
        <v>265</v>
      </c>
      <c r="E132" s="7" t="s">
        <v>19</v>
      </c>
      <c r="F132" s="7" t="s">
        <v>20</v>
      </c>
      <c r="G132" s="8">
        <f t="shared" si="27"/>
        <v>3170617.8452498005</v>
      </c>
      <c r="H132" s="8">
        <f t="shared" si="28"/>
        <v>31706178.452498004</v>
      </c>
      <c r="I132" s="10" t="s">
        <v>21</v>
      </c>
      <c r="J132" s="10" t="s">
        <v>23</v>
      </c>
      <c r="K132" s="10" t="s">
        <v>23</v>
      </c>
      <c r="L132" s="7" t="s">
        <v>33</v>
      </c>
      <c r="M132" s="7" t="s">
        <v>38</v>
      </c>
      <c r="N132" s="7">
        <v>132</v>
      </c>
      <c r="O132" s="7">
        <v>2144.9180390000001</v>
      </c>
      <c r="P132" s="3" t="s">
        <v>266</v>
      </c>
    </row>
    <row r="133" spans="1:16" s="7" customFormat="1" ht="22.5" customHeight="1">
      <c r="A133" s="3" t="s">
        <v>267</v>
      </c>
      <c r="B133" s="7" t="s">
        <v>268</v>
      </c>
      <c r="C133" s="7" t="s">
        <v>268</v>
      </c>
      <c r="D133" s="7" t="s">
        <v>268</v>
      </c>
      <c r="E133" s="7" t="s">
        <v>19</v>
      </c>
      <c r="F133" s="7" t="s">
        <v>20</v>
      </c>
      <c r="G133" s="8">
        <f t="shared" si="27"/>
        <v>2037685.2276852001</v>
      </c>
      <c r="H133" s="8">
        <f t="shared" si="28"/>
        <v>20376852.276852001</v>
      </c>
      <c r="I133" s="10" t="s">
        <v>21</v>
      </c>
      <c r="J133" s="10" t="s">
        <v>23</v>
      </c>
      <c r="K133" s="10" t="s">
        <v>23</v>
      </c>
      <c r="L133" s="7" t="s">
        <v>33</v>
      </c>
      <c r="M133" s="7" t="s">
        <v>38</v>
      </c>
      <c r="N133" s="7">
        <v>133</v>
      </c>
      <c r="O133" s="7">
        <v>1378.490886</v>
      </c>
      <c r="P133" s="3" t="s">
        <v>269</v>
      </c>
    </row>
    <row r="134" spans="1:16" s="7" customFormat="1" ht="22.5" customHeight="1">
      <c r="A134" s="3" t="s">
        <v>270</v>
      </c>
      <c r="B134" s="7" t="s">
        <v>18</v>
      </c>
      <c r="C134" s="7" t="s">
        <v>18</v>
      </c>
      <c r="D134" s="7" t="s">
        <v>18</v>
      </c>
      <c r="E134" s="7" t="s">
        <v>19</v>
      </c>
      <c r="F134" s="7" t="s">
        <v>20</v>
      </c>
      <c r="G134" s="8">
        <f t="shared" si="27"/>
        <v>46622146.800535798</v>
      </c>
      <c r="H134" s="8">
        <f t="shared" si="28"/>
        <v>466221468.00535798</v>
      </c>
      <c r="I134" s="10" t="s">
        <v>21</v>
      </c>
      <c r="J134" s="10" t="s">
        <v>23</v>
      </c>
      <c r="K134" s="10" t="s">
        <v>22</v>
      </c>
      <c r="L134" s="7" t="s">
        <v>33</v>
      </c>
      <c r="M134" s="7" t="s">
        <v>38</v>
      </c>
      <c r="N134" s="7">
        <v>134</v>
      </c>
      <c r="O134" s="7">
        <v>31539.809769</v>
      </c>
      <c r="P134" s="3" t="s">
        <v>271</v>
      </c>
    </row>
    <row r="135" spans="1:16" s="7" customFormat="1" ht="22.5" customHeight="1">
      <c r="A135" s="3" t="s">
        <v>272</v>
      </c>
      <c r="B135" s="7" t="s">
        <v>18</v>
      </c>
      <c r="C135" s="7" t="s">
        <v>18</v>
      </c>
      <c r="D135" s="7" t="s">
        <v>18</v>
      </c>
      <c r="E135" s="7" t="s">
        <v>19</v>
      </c>
      <c r="F135" s="7" t="s">
        <v>20</v>
      </c>
      <c r="G135" s="8">
        <f t="shared" si="27"/>
        <v>74227358.397328407</v>
      </c>
      <c r="H135" s="8">
        <f t="shared" si="28"/>
        <v>742273583.97328401</v>
      </c>
      <c r="I135" s="10" t="s">
        <v>21</v>
      </c>
      <c r="J135" s="10" t="s">
        <v>23</v>
      </c>
      <c r="K135" s="10" t="s">
        <v>22</v>
      </c>
      <c r="L135" s="7" t="s">
        <v>33</v>
      </c>
      <c r="M135" s="7" t="s">
        <v>38</v>
      </c>
      <c r="N135" s="7">
        <v>135</v>
      </c>
      <c r="O135" s="7">
        <v>50214.692461999999</v>
      </c>
      <c r="P135" s="3" t="s">
        <v>271</v>
      </c>
    </row>
    <row r="136" spans="1:16" s="7" customFormat="1" ht="38.25">
      <c r="A136" s="3" t="s">
        <v>273</v>
      </c>
      <c r="B136" s="7" t="s">
        <v>274</v>
      </c>
      <c r="C136" s="7" t="s">
        <v>275</v>
      </c>
      <c r="D136" s="7" t="s">
        <v>275</v>
      </c>
      <c r="E136" s="7" t="s">
        <v>19</v>
      </c>
      <c r="F136" s="7" t="s">
        <v>20</v>
      </c>
      <c r="G136" s="8">
        <f t="shared" si="27"/>
        <v>7130641.0671033999</v>
      </c>
      <c r="H136" s="8">
        <f t="shared" si="28"/>
        <v>71306410.671033993</v>
      </c>
      <c r="I136" s="10" t="s">
        <v>21</v>
      </c>
      <c r="J136" s="10" t="s">
        <v>23</v>
      </c>
      <c r="K136" s="10" t="s">
        <v>23</v>
      </c>
      <c r="L136" s="7" t="s">
        <v>33</v>
      </c>
      <c r="M136" s="7" t="s">
        <v>38</v>
      </c>
      <c r="N136" s="7">
        <v>136</v>
      </c>
      <c r="O136" s="7">
        <v>4823.8675869999997</v>
      </c>
      <c r="P136" s="3" t="s">
        <v>276</v>
      </c>
    </row>
    <row r="137" spans="1:16" s="7" customFormat="1" ht="22.5" customHeight="1">
      <c r="A137" s="3" t="s">
        <v>277</v>
      </c>
      <c r="B137" s="7" t="s">
        <v>278</v>
      </c>
      <c r="C137" s="7" t="s">
        <v>278</v>
      </c>
      <c r="D137" s="7" t="s">
        <v>278</v>
      </c>
      <c r="E137" s="7" t="s">
        <v>19</v>
      </c>
      <c r="F137" s="7" t="s">
        <v>20</v>
      </c>
      <c r="G137" s="8">
        <f t="shared" si="27"/>
        <v>30263770.820112199</v>
      </c>
      <c r="H137" s="8">
        <f t="shared" si="28"/>
        <v>302637708.20112199</v>
      </c>
      <c r="I137" s="10" t="s">
        <v>21</v>
      </c>
      <c r="J137" s="10" t="s">
        <v>23</v>
      </c>
      <c r="K137" s="10" t="s">
        <v>23</v>
      </c>
      <c r="L137" s="7" t="s">
        <v>33</v>
      </c>
      <c r="M137" s="7" t="s">
        <v>38</v>
      </c>
      <c r="N137" s="7">
        <v>137</v>
      </c>
      <c r="O137" s="7">
        <v>20473.393871</v>
      </c>
      <c r="P137" s="3" t="s">
        <v>279</v>
      </c>
    </row>
    <row r="138" spans="1:16" s="7" customFormat="1" ht="89.25">
      <c r="A138" s="3" t="s">
        <v>280</v>
      </c>
      <c r="B138" s="7" t="s">
        <v>281</v>
      </c>
      <c r="C138" s="7" t="s">
        <v>281</v>
      </c>
      <c r="D138" s="7" t="s">
        <v>281</v>
      </c>
      <c r="E138" s="7" t="s">
        <v>19</v>
      </c>
      <c r="F138" s="7" t="s">
        <v>20</v>
      </c>
      <c r="G138" s="8">
        <f t="shared" si="27"/>
        <v>93838124.681587994</v>
      </c>
      <c r="H138" s="8">
        <f t="shared" si="28"/>
        <v>938381246.81587994</v>
      </c>
      <c r="I138" s="10" t="s">
        <v>21</v>
      </c>
      <c r="J138" s="10" t="s">
        <v>23</v>
      </c>
      <c r="K138" s="10" t="s">
        <v>23</v>
      </c>
      <c r="L138" s="7" t="s">
        <v>33</v>
      </c>
      <c r="M138" s="7" t="s">
        <v>38</v>
      </c>
      <c r="N138" s="7">
        <v>138</v>
      </c>
      <c r="O138" s="7">
        <v>63481.34534</v>
      </c>
      <c r="P138" s="3" t="s">
        <v>282</v>
      </c>
    </row>
    <row r="139" spans="1:16" s="7" customFormat="1" ht="22.5" customHeight="1">
      <c r="A139" s="3" t="s">
        <v>283</v>
      </c>
      <c r="B139" s="7" t="s">
        <v>284</v>
      </c>
      <c r="C139" s="7" t="s">
        <v>284</v>
      </c>
      <c r="D139" s="7" t="s">
        <v>284</v>
      </c>
      <c r="E139" s="7" t="s">
        <v>19</v>
      </c>
      <c r="F139" s="7" t="s">
        <v>20</v>
      </c>
      <c r="G139" s="8">
        <f t="shared" si="27"/>
        <v>2615305.1386174001</v>
      </c>
      <c r="H139" s="8">
        <f t="shared" si="28"/>
        <v>26153051.386173997</v>
      </c>
      <c r="I139" s="10" t="s">
        <v>21</v>
      </c>
      <c r="J139" s="10" t="s">
        <v>23</v>
      </c>
      <c r="K139" s="10" t="s">
        <v>23</v>
      </c>
      <c r="L139" s="7" t="s">
        <v>33</v>
      </c>
      <c r="M139" s="7" t="s">
        <v>38</v>
      </c>
      <c r="N139" s="7">
        <v>139</v>
      </c>
      <c r="O139" s="7">
        <v>1769.249857</v>
      </c>
      <c r="P139" s="3" t="s">
        <v>285</v>
      </c>
    </row>
    <row r="140" spans="1:16" s="7" customFormat="1" ht="22.5" customHeight="1">
      <c r="A140" s="3" t="s">
        <v>286</v>
      </c>
      <c r="B140" s="7" t="s">
        <v>284</v>
      </c>
      <c r="C140" s="7" t="s">
        <v>284</v>
      </c>
      <c r="D140" s="7" t="s">
        <v>284</v>
      </c>
      <c r="E140" s="7" t="s">
        <v>19</v>
      </c>
      <c r="F140" s="7" t="s">
        <v>20</v>
      </c>
      <c r="G140" s="8">
        <f t="shared" si="27"/>
        <v>1776268.4726956</v>
      </c>
      <c r="H140" s="8">
        <f t="shared" si="28"/>
        <v>17762684.726955999</v>
      </c>
      <c r="I140" s="10" t="s">
        <v>21</v>
      </c>
      <c r="J140" s="10" t="s">
        <v>23</v>
      </c>
      <c r="K140" s="10" t="s">
        <v>23</v>
      </c>
      <c r="L140" s="7" t="s">
        <v>33</v>
      </c>
      <c r="M140" s="7" t="s">
        <v>38</v>
      </c>
      <c r="N140" s="7">
        <v>140</v>
      </c>
      <c r="O140" s="7">
        <v>1201.6428579999999</v>
      </c>
      <c r="P140" s="3"/>
    </row>
    <row r="141" spans="1:16" s="7" customFormat="1" ht="22.5" customHeight="1">
      <c r="A141" s="3" t="s">
        <v>287</v>
      </c>
      <c r="B141" s="7" t="s">
        <v>284</v>
      </c>
      <c r="C141" s="7" t="s">
        <v>284</v>
      </c>
      <c r="D141" s="7" t="s">
        <v>284</v>
      </c>
      <c r="E141" s="7" t="s">
        <v>19</v>
      </c>
      <c r="F141" s="7" t="s">
        <v>20</v>
      </c>
      <c r="G141" s="8">
        <f t="shared" si="27"/>
        <v>1836502.7309680001</v>
      </c>
      <c r="H141" s="8">
        <f t="shared" si="28"/>
        <v>18365027.30968</v>
      </c>
      <c r="I141" s="10" t="s">
        <v>21</v>
      </c>
      <c r="J141" s="10" t="s">
        <v>23</v>
      </c>
      <c r="K141" s="10" t="s">
        <v>23</v>
      </c>
      <c r="L141" s="7" t="s">
        <v>33</v>
      </c>
      <c r="M141" s="7" t="s">
        <v>38</v>
      </c>
      <c r="N141" s="7">
        <v>141</v>
      </c>
      <c r="O141" s="7">
        <v>1242.3912399999999</v>
      </c>
      <c r="P141" s="3" t="s">
        <v>288</v>
      </c>
    </row>
    <row r="142" spans="1:16" s="7" customFormat="1" ht="22.5" customHeight="1">
      <c r="A142" s="3" t="s">
        <v>289</v>
      </c>
      <c r="B142" s="7" t="s">
        <v>290</v>
      </c>
      <c r="C142" s="7" t="s">
        <v>290</v>
      </c>
      <c r="D142" s="7" t="s">
        <v>290</v>
      </c>
      <c r="E142" s="7" t="s">
        <v>19</v>
      </c>
      <c r="F142" s="7" t="s">
        <v>20</v>
      </c>
      <c r="G142" s="8">
        <f t="shared" si="27"/>
        <v>10575823.391595801</v>
      </c>
      <c r="H142" s="8">
        <f t="shared" si="28"/>
        <v>105758233.915958</v>
      </c>
      <c r="I142" s="10" t="s">
        <v>21</v>
      </c>
      <c r="J142" s="10" t="s">
        <v>23</v>
      </c>
      <c r="K142" s="10" t="s">
        <v>23</v>
      </c>
      <c r="L142" s="7" t="s">
        <v>33</v>
      </c>
      <c r="M142" s="7" t="s">
        <v>38</v>
      </c>
      <c r="N142" s="7">
        <v>142</v>
      </c>
      <c r="O142" s="7">
        <v>7154.528069</v>
      </c>
      <c r="P142" s="3" t="s">
        <v>291</v>
      </c>
    </row>
    <row r="143" spans="1:16" s="7" customFormat="1" ht="22.5" customHeight="1">
      <c r="A143" s="3" t="s">
        <v>292</v>
      </c>
      <c r="B143" s="7" t="s">
        <v>293</v>
      </c>
      <c r="C143" s="7" t="s">
        <v>293</v>
      </c>
      <c r="D143" s="7" t="s">
        <v>293</v>
      </c>
      <c r="E143" s="7" t="s">
        <v>19</v>
      </c>
      <c r="F143" s="7" t="s">
        <v>20</v>
      </c>
      <c r="G143" s="8">
        <f t="shared" si="27"/>
        <v>40100832.023275807</v>
      </c>
      <c r="H143" s="8">
        <f t="shared" si="28"/>
        <v>401008320.23275805</v>
      </c>
      <c r="I143" s="10" t="s">
        <v>21</v>
      </c>
      <c r="J143" s="10" t="s">
        <v>23</v>
      </c>
      <c r="K143" s="10" t="s">
        <v>23</v>
      </c>
      <c r="L143" s="7" t="s">
        <v>33</v>
      </c>
      <c r="M143" s="7" t="s">
        <v>38</v>
      </c>
      <c r="N143" s="7">
        <v>143</v>
      </c>
      <c r="O143" s="7">
        <v>27128.150469</v>
      </c>
      <c r="P143" s="3" t="s">
        <v>294</v>
      </c>
    </row>
    <row r="144" spans="1:16" s="7" customFormat="1" ht="22.5" customHeight="1">
      <c r="A144" s="3" t="s">
        <v>295</v>
      </c>
      <c r="B144" s="7" t="s">
        <v>296</v>
      </c>
      <c r="C144" s="7" t="s">
        <v>296</v>
      </c>
      <c r="D144" s="7" t="s">
        <v>296</v>
      </c>
      <c r="E144" s="7" t="s">
        <v>19</v>
      </c>
      <c r="F144" s="7" t="s">
        <v>20</v>
      </c>
      <c r="G144" s="8">
        <f t="shared" si="27"/>
        <v>8731037.3274594005</v>
      </c>
      <c r="H144" s="8">
        <f t="shared" si="28"/>
        <v>87310373.274593994</v>
      </c>
      <c r="I144" s="10" t="s">
        <v>21</v>
      </c>
      <c r="J144" s="10" t="s">
        <v>23</v>
      </c>
      <c r="K144" s="10" t="s">
        <v>23</v>
      </c>
      <c r="L144" s="7" t="s">
        <v>33</v>
      </c>
      <c r="M144" s="7" t="s">
        <v>38</v>
      </c>
      <c r="N144" s="7">
        <v>144</v>
      </c>
      <c r="O144" s="7">
        <v>5906.5331669999996</v>
      </c>
      <c r="P144" s="3" t="s">
        <v>297</v>
      </c>
    </row>
    <row r="145" spans="1:16" s="7" customFormat="1" ht="22.5" customHeight="1">
      <c r="A145" s="3" t="s">
        <v>298</v>
      </c>
      <c r="B145" s="7" t="s">
        <v>299</v>
      </c>
      <c r="C145" s="7" t="s">
        <v>299</v>
      </c>
      <c r="D145" s="7" t="s">
        <v>299</v>
      </c>
      <c r="E145" s="7" t="s">
        <v>19</v>
      </c>
      <c r="F145" s="7" t="s">
        <v>20</v>
      </c>
      <c r="G145" s="8">
        <f t="shared" si="27"/>
        <v>4456624.6227185996</v>
      </c>
      <c r="H145" s="8">
        <f t="shared" si="28"/>
        <v>44566246.227185994</v>
      </c>
      <c r="I145" s="10" t="s">
        <v>21</v>
      </c>
      <c r="J145" s="10" t="s">
        <v>23</v>
      </c>
      <c r="K145" s="10" t="s">
        <v>23</v>
      </c>
      <c r="L145" s="7" t="s">
        <v>33</v>
      </c>
      <c r="M145" s="7" t="s">
        <v>38</v>
      </c>
      <c r="N145" s="7">
        <v>145</v>
      </c>
      <c r="O145" s="7">
        <v>3014.8996229999998</v>
      </c>
      <c r="P145" s="3"/>
    </row>
    <row r="146" spans="1:16" s="7" customFormat="1" ht="22.5" customHeight="1">
      <c r="A146" s="3" t="s">
        <v>300</v>
      </c>
      <c r="B146" s="7" t="s">
        <v>299</v>
      </c>
      <c r="C146" s="7" t="s">
        <v>299</v>
      </c>
      <c r="D146" s="7" t="s">
        <v>299</v>
      </c>
      <c r="E146" s="7" t="s">
        <v>19</v>
      </c>
      <c r="F146" s="7" t="s">
        <v>20</v>
      </c>
      <c r="G146" s="8">
        <f t="shared" si="27"/>
        <v>8238426.9439038001</v>
      </c>
      <c r="H146" s="8">
        <f t="shared" si="28"/>
        <v>82384269.439037994</v>
      </c>
      <c r="I146" s="10" t="s">
        <v>21</v>
      </c>
      <c r="J146" s="10" t="s">
        <v>23</v>
      </c>
      <c r="K146" s="10" t="s">
        <v>23</v>
      </c>
      <c r="L146" s="7" t="s">
        <v>33</v>
      </c>
      <c r="M146" s="7" t="s">
        <v>38</v>
      </c>
      <c r="N146" s="7">
        <v>146</v>
      </c>
      <c r="O146" s="7">
        <v>5573.2830089999998</v>
      </c>
      <c r="P146" s="3"/>
    </row>
    <row r="147" spans="1:16" s="7" customFormat="1" ht="22.5" customHeight="1">
      <c r="A147" s="3" t="s">
        <v>301</v>
      </c>
      <c r="B147" s="7" t="s">
        <v>299</v>
      </c>
      <c r="C147" s="7" t="s">
        <v>299</v>
      </c>
      <c r="D147" s="7" t="s">
        <v>299</v>
      </c>
      <c r="E147" s="7" t="s">
        <v>19</v>
      </c>
      <c r="F147" s="7" t="s">
        <v>20</v>
      </c>
      <c r="G147" s="8">
        <f t="shared" si="27"/>
        <v>7358560.6511842012</v>
      </c>
      <c r="H147" s="8">
        <f t="shared" si="28"/>
        <v>73585606.511842012</v>
      </c>
      <c r="I147" s="10" t="s">
        <v>21</v>
      </c>
      <c r="J147" s="10" t="s">
        <v>23</v>
      </c>
      <c r="K147" s="10" t="s">
        <v>23</v>
      </c>
      <c r="L147" s="7" t="s">
        <v>33</v>
      </c>
      <c r="M147" s="7" t="s">
        <v>38</v>
      </c>
      <c r="N147" s="7">
        <v>147</v>
      </c>
      <c r="O147" s="7">
        <v>4978.0548310000004</v>
      </c>
      <c r="P147" s="3"/>
    </row>
    <row r="148" spans="1:16" s="7" customFormat="1" ht="22.5" customHeight="1">
      <c r="A148" s="3" t="s">
        <v>302</v>
      </c>
      <c r="B148" s="7" t="s">
        <v>299</v>
      </c>
      <c r="C148" s="7" t="s">
        <v>299</v>
      </c>
      <c r="D148" s="7" t="s">
        <v>299</v>
      </c>
      <c r="E148" s="7" t="s">
        <v>19</v>
      </c>
      <c r="F148" s="7" t="s">
        <v>20</v>
      </c>
      <c r="G148" s="8">
        <f t="shared" si="27"/>
        <v>2030635.8515308001</v>
      </c>
      <c r="H148" s="8">
        <f t="shared" si="28"/>
        <v>20306358.515308</v>
      </c>
      <c r="I148" s="10" t="s">
        <v>21</v>
      </c>
      <c r="J148" s="10" t="s">
        <v>23</v>
      </c>
      <c r="K148" s="10" t="s">
        <v>23</v>
      </c>
      <c r="L148" s="7" t="s">
        <v>33</v>
      </c>
      <c r="M148" s="7" t="s">
        <v>38</v>
      </c>
      <c r="N148" s="7">
        <v>148</v>
      </c>
      <c r="O148" s="7">
        <v>1373.721994</v>
      </c>
      <c r="P148" s="3"/>
    </row>
    <row r="149" spans="1:16" s="7" customFormat="1" ht="22.5" customHeight="1">
      <c r="A149" s="3" t="s">
        <v>303</v>
      </c>
      <c r="B149" s="7" t="s">
        <v>200</v>
      </c>
      <c r="C149" s="7" t="s">
        <v>18</v>
      </c>
      <c r="D149" s="7" t="s">
        <v>18</v>
      </c>
      <c r="E149" s="7" t="s">
        <v>19</v>
      </c>
      <c r="F149" s="7" t="s">
        <v>20</v>
      </c>
      <c r="G149" s="9">
        <v>0</v>
      </c>
      <c r="H149" s="9">
        <v>9500000</v>
      </c>
      <c r="I149" s="11">
        <v>45292</v>
      </c>
      <c r="J149" s="10" t="s">
        <v>22</v>
      </c>
      <c r="K149" s="10" t="s">
        <v>23</v>
      </c>
      <c r="L149" s="7" t="s">
        <v>33</v>
      </c>
      <c r="M149" s="7" t="s">
        <v>38</v>
      </c>
      <c r="N149" s="7">
        <v>149</v>
      </c>
      <c r="O149" s="7">
        <v>15735.670098000001</v>
      </c>
      <c r="P149" s="3" t="s">
        <v>304</v>
      </c>
    </row>
    <row r="150" spans="1:16" s="7" customFormat="1" ht="22.5" customHeight="1">
      <c r="A150" s="3" t="s">
        <v>305</v>
      </c>
      <c r="B150" s="7" t="s">
        <v>225</v>
      </c>
      <c r="C150" s="7" t="s">
        <v>18</v>
      </c>
      <c r="D150" s="7" t="s">
        <v>18</v>
      </c>
      <c r="E150" s="7" t="s">
        <v>19</v>
      </c>
      <c r="F150" s="7" t="s">
        <v>72</v>
      </c>
      <c r="G150" s="9">
        <v>3500000</v>
      </c>
      <c r="H150" s="9">
        <v>35000000</v>
      </c>
      <c r="I150" s="11">
        <v>45292</v>
      </c>
      <c r="J150" s="10" t="s">
        <v>22</v>
      </c>
      <c r="K150" s="10" t="s">
        <v>23</v>
      </c>
      <c r="L150" s="7" t="s">
        <v>33</v>
      </c>
      <c r="M150" s="7" t="s">
        <v>38</v>
      </c>
      <c r="N150" s="7">
        <v>150</v>
      </c>
      <c r="O150" s="7">
        <v>21741.506035999999</v>
      </c>
      <c r="P150" s="3"/>
    </row>
    <row r="151" spans="1:16" s="7" customFormat="1" ht="22.5" customHeight="1">
      <c r="A151" s="3" t="s">
        <v>306</v>
      </c>
      <c r="B151" s="7" t="s">
        <v>307</v>
      </c>
      <c r="C151" s="7" t="s">
        <v>308</v>
      </c>
      <c r="D151" s="7" t="s">
        <v>308</v>
      </c>
      <c r="E151" s="7" t="s">
        <v>19</v>
      </c>
      <c r="F151" s="7" t="s">
        <v>20</v>
      </c>
      <c r="G151" s="9">
        <v>1000000</v>
      </c>
      <c r="H151" s="9">
        <v>25000000</v>
      </c>
      <c r="I151" s="11">
        <v>46905</v>
      </c>
      <c r="J151" s="10" t="s">
        <v>23</v>
      </c>
      <c r="K151" s="10" t="s">
        <v>23</v>
      </c>
      <c r="L151" s="7" t="s">
        <v>33</v>
      </c>
      <c r="M151" s="7" t="s">
        <v>38</v>
      </c>
      <c r="N151" s="7">
        <v>151</v>
      </c>
      <c r="O151" s="7">
        <v>2316.189245</v>
      </c>
      <c r="P151" s="3"/>
    </row>
    <row r="152" spans="1:16" s="7" customFormat="1" ht="22.5" customHeight="1">
      <c r="A152" s="3" t="s">
        <v>309</v>
      </c>
      <c r="B152" s="7" t="s">
        <v>310</v>
      </c>
      <c r="C152" s="7" t="s">
        <v>310</v>
      </c>
      <c r="D152" s="7" t="s">
        <v>310</v>
      </c>
      <c r="E152" s="7" t="s">
        <v>19</v>
      </c>
      <c r="F152" s="7" t="s">
        <v>20</v>
      </c>
      <c r="G152" s="9">
        <v>1000000</v>
      </c>
      <c r="H152" s="9">
        <v>45000000</v>
      </c>
      <c r="I152" s="11">
        <v>45809</v>
      </c>
      <c r="J152" s="10" t="s">
        <v>23</v>
      </c>
      <c r="K152" s="10" t="s">
        <v>23</v>
      </c>
      <c r="L152" s="7" t="s">
        <v>33</v>
      </c>
      <c r="M152" s="7" t="s">
        <v>38</v>
      </c>
      <c r="N152" s="7">
        <v>152</v>
      </c>
      <c r="O152" s="7">
        <v>2708.5238730000001</v>
      </c>
      <c r="P152" s="3"/>
    </row>
    <row r="153" spans="1:16" s="7" customFormat="1" ht="22.5" customHeight="1">
      <c r="A153" s="3" t="s">
        <v>311</v>
      </c>
      <c r="B153" s="7" t="s">
        <v>312</v>
      </c>
      <c r="C153" s="7" t="s">
        <v>312</v>
      </c>
      <c r="D153" s="7" t="s">
        <v>312</v>
      </c>
      <c r="E153" s="7" t="s">
        <v>19</v>
      </c>
      <c r="F153" s="7" t="s">
        <v>20</v>
      </c>
      <c r="G153" s="8">
        <f>H153*0.1</f>
        <v>3467.3412182100001</v>
      </c>
      <c r="H153" s="8">
        <f>(O153/1000)*5100</f>
        <v>34673.412182100001</v>
      </c>
      <c r="I153" s="10" t="s">
        <v>21</v>
      </c>
      <c r="J153" s="10" t="s">
        <v>23</v>
      </c>
      <c r="K153" s="10" t="s">
        <v>23</v>
      </c>
      <c r="L153" s="7" t="s">
        <v>33</v>
      </c>
      <c r="M153" s="7" t="s">
        <v>146</v>
      </c>
      <c r="N153" s="7">
        <v>153</v>
      </c>
      <c r="O153" s="7">
        <v>6798.7082710000004</v>
      </c>
      <c r="P153" s="3"/>
    </row>
    <row r="154" spans="1:16" s="7" customFormat="1" ht="22.5" customHeight="1">
      <c r="A154" s="3" t="s">
        <v>313</v>
      </c>
      <c r="B154" s="7" t="s">
        <v>314</v>
      </c>
      <c r="C154" s="7" t="s">
        <v>315</v>
      </c>
      <c r="D154" s="7" t="s">
        <v>315</v>
      </c>
      <c r="E154" s="7" t="s">
        <v>19</v>
      </c>
      <c r="F154" s="7" t="s">
        <v>20</v>
      </c>
      <c r="G154" s="9">
        <v>800000</v>
      </c>
      <c r="H154" s="9">
        <v>12000000</v>
      </c>
      <c r="I154" s="11">
        <v>45658</v>
      </c>
      <c r="J154" s="10" t="s">
        <v>23</v>
      </c>
      <c r="K154" s="10" t="s">
        <v>23</v>
      </c>
      <c r="L154" s="7" t="s">
        <v>33</v>
      </c>
      <c r="M154" s="7" t="s">
        <v>38</v>
      </c>
      <c r="N154" s="7">
        <v>154</v>
      </c>
      <c r="O154" s="7">
        <v>1269.9350219999999</v>
      </c>
      <c r="P154" s="3"/>
    </row>
    <row r="155" spans="1:16" s="7" customFormat="1" ht="22.5" customHeight="1">
      <c r="A155" s="3" t="s">
        <v>316</v>
      </c>
      <c r="B155" s="7" t="s">
        <v>314</v>
      </c>
      <c r="C155" s="7" t="s">
        <v>314</v>
      </c>
      <c r="D155" s="7" t="s">
        <v>314</v>
      </c>
      <c r="E155" s="7" t="s">
        <v>19</v>
      </c>
      <c r="F155" s="7" t="s">
        <v>20</v>
      </c>
      <c r="G155" s="9">
        <v>2000000</v>
      </c>
      <c r="H155" s="9">
        <v>50000000</v>
      </c>
      <c r="I155" s="11">
        <v>45658</v>
      </c>
      <c r="J155" s="10" t="s">
        <v>23</v>
      </c>
      <c r="K155" s="10" t="s">
        <v>23</v>
      </c>
      <c r="L155" s="7" t="s">
        <v>33</v>
      </c>
      <c r="M155" s="7" t="s">
        <v>38</v>
      </c>
      <c r="N155" s="7">
        <v>155</v>
      </c>
      <c r="O155" s="7">
        <v>6243.5759509999998</v>
      </c>
      <c r="P155" s="3"/>
    </row>
    <row r="156" spans="1:16" s="7" customFormat="1" ht="22.5" customHeight="1">
      <c r="A156" s="3" t="s">
        <v>317</v>
      </c>
      <c r="B156" s="7" t="s">
        <v>318</v>
      </c>
      <c r="C156" s="7" t="s">
        <v>318</v>
      </c>
      <c r="D156" s="7" t="s">
        <v>318</v>
      </c>
      <c r="E156" s="7" t="s">
        <v>19</v>
      </c>
      <c r="F156" s="7" t="s">
        <v>319</v>
      </c>
      <c r="G156" s="9">
        <v>250000</v>
      </c>
      <c r="H156" s="9">
        <v>2000000</v>
      </c>
      <c r="I156" s="10" t="s">
        <v>21</v>
      </c>
      <c r="J156" s="10" t="s">
        <v>23</v>
      </c>
      <c r="K156" s="10" t="s">
        <v>23</v>
      </c>
      <c r="L156" s="7" t="s">
        <v>33</v>
      </c>
      <c r="M156" s="7" t="s">
        <v>38</v>
      </c>
      <c r="N156" s="7">
        <v>156</v>
      </c>
      <c r="O156" s="7">
        <v>326.86743799999999</v>
      </c>
      <c r="P156" s="3" t="s">
        <v>320</v>
      </c>
    </row>
    <row r="157" spans="1:16" s="7" customFormat="1" ht="22.5" customHeight="1">
      <c r="A157" s="3" t="s">
        <v>321</v>
      </c>
      <c r="B157" s="7" t="s">
        <v>322</v>
      </c>
      <c r="C157" s="7" t="s">
        <v>18</v>
      </c>
      <c r="D157" s="7" t="s">
        <v>18</v>
      </c>
      <c r="F157" s="7" t="s">
        <v>63</v>
      </c>
      <c r="G157" s="8">
        <f>H157*0.1</f>
        <v>4519847.7304374008</v>
      </c>
      <c r="H157" s="8">
        <f t="shared" ref="H157:H160" si="29">(O157/1000)*14782000</f>
        <v>45198477.304374002</v>
      </c>
      <c r="I157" s="10" t="s">
        <v>21</v>
      </c>
      <c r="J157" s="10" t="s">
        <v>23</v>
      </c>
      <c r="K157" s="10" t="s">
        <v>23</v>
      </c>
      <c r="L157" s="7" t="s">
        <v>33</v>
      </c>
      <c r="M157" s="7" t="s">
        <v>38</v>
      </c>
      <c r="N157" s="7">
        <v>157</v>
      </c>
      <c r="O157" s="7">
        <v>3057.6699570000001</v>
      </c>
      <c r="P157" s="3"/>
    </row>
    <row r="158" spans="1:16" s="7" customFormat="1" ht="22.5" customHeight="1">
      <c r="A158" s="3" t="s">
        <v>323</v>
      </c>
      <c r="B158" s="7" t="s">
        <v>324</v>
      </c>
      <c r="C158" s="7" t="s">
        <v>324</v>
      </c>
      <c r="D158" s="7" t="s">
        <v>324</v>
      </c>
      <c r="E158" s="7" t="s">
        <v>19</v>
      </c>
      <c r="F158" s="7" t="s">
        <v>20</v>
      </c>
      <c r="G158" s="9">
        <v>100000</v>
      </c>
      <c r="H158" s="8">
        <f t="shared" si="29"/>
        <v>60354470.019692011</v>
      </c>
      <c r="I158" s="11">
        <v>45809</v>
      </c>
      <c r="J158" s="10" t="s">
        <v>23</v>
      </c>
      <c r="K158" s="10" t="s">
        <v>23</v>
      </c>
      <c r="L158" s="7" t="s">
        <v>33</v>
      </c>
      <c r="M158" s="7" t="s">
        <v>38</v>
      </c>
      <c r="N158" s="7">
        <v>158</v>
      </c>
      <c r="O158" s="7">
        <v>4082.9705060000001</v>
      </c>
      <c r="P158" s="3"/>
    </row>
    <row r="159" spans="1:16" s="7" customFormat="1" ht="22.5" customHeight="1">
      <c r="A159" s="3" t="s">
        <v>325</v>
      </c>
      <c r="B159" s="7" t="s">
        <v>324</v>
      </c>
      <c r="C159" s="7" t="s">
        <v>324</v>
      </c>
      <c r="D159" s="7" t="s">
        <v>324</v>
      </c>
      <c r="E159" s="7" t="s">
        <v>19</v>
      </c>
      <c r="F159" s="7" t="s">
        <v>20</v>
      </c>
      <c r="G159" s="9">
        <v>100000</v>
      </c>
      <c r="H159" s="8">
        <f t="shared" si="29"/>
        <v>57426650.661923997</v>
      </c>
      <c r="I159" s="11">
        <v>46539</v>
      </c>
      <c r="J159" s="10" t="s">
        <v>23</v>
      </c>
      <c r="K159" s="10" t="s">
        <v>23</v>
      </c>
      <c r="L159" s="7" t="s">
        <v>33</v>
      </c>
      <c r="M159" s="7" t="s">
        <v>38</v>
      </c>
      <c r="N159" s="7">
        <v>159</v>
      </c>
      <c r="O159" s="7">
        <v>3884.9039819999998</v>
      </c>
      <c r="P159" s="3"/>
    </row>
    <row r="160" spans="1:16" s="7" customFormat="1" ht="22.5" customHeight="1">
      <c r="A160" s="3" t="s">
        <v>326</v>
      </c>
      <c r="B160" s="7" t="s">
        <v>324</v>
      </c>
      <c r="C160" s="7" t="s">
        <v>324</v>
      </c>
      <c r="D160" s="7" t="s">
        <v>324</v>
      </c>
      <c r="E160" s="7" t="s">
        <v>19</v>
      </c>
      <c r="F160" s="7" t="s">
        <v>20</v>
      </c>
      <c r="G160" s="9">
        <v>50000</v>
      </c>
      <c r="H160" s="8">
        <f t="shared" si="29"/>
        <v>9068608.6330660004</v>
      </c>
      <c r="I160" s="11">
        <v>45658</v>
      </c>
      <c r="J160" s="10" t="s">
        <v>23</v>
      </c>
      <c r="K160" s="10" t="s">
        <v>23</v>
      </c>
      <c r="L160" s="7" t="s">
        <v>33</v>
      </c>
      <c r="M160" s="7" t="s">
        <v>38</v>
      </c>
      <c r="N160" s="7">
        <v>160</v>
      </c>
      <c r="O160" s="7">
        <v>613.48996299999999</v>
      </c>
      <c r="P160" s="3"/>
    </row>
    <row r="161" spans="1:16" s="7" customFormat="1" ht="22.5" customHeight="1">
      <c r="A161" s="3" t="s">
        <v>327</v>
      </c>
      <c r="B161" s="7" t="s">
        <v>328</v>
      </c>
      <c r="C161" s="7" t="s">
        <v>328</v>
      </c>
      <c r="D161" s="7" t="s">
        <v>328</v>
      </c>
      <c r="E161" s="7" t="s">
        <v>19</v>
      </c>
      <c r="F161" s="7" t="s">
        <v>319</v>
      </c>
      <c r="G161" s="9">
        <v>0</v>
      </c>
      <c r="H161" s="9">
        <v>0</v>
      </c>
      <c r="I161" s="11">
        <v>45658</v>
      </c>
      <c r="J161" s="10" t="s">
        <v>23</v>
      </c>
      <c r="K161" s="10" t="s">
        <v>23</v>
      </c>
      <c r="L161" s="7" t="s">
        <v>33</v>
      </c>
      <c r="M161" s="7" t="s">
        <v>38</v>
      </c>
      <c r="N161" s="7">
        <v>161</v>
      </c>
      <c r="O161" s="7">
        <v>1069.993007</v>
      </c>
      <c r="P161" s="3" t="s">
        <v>329</v>
      </c>
    </row>
    <row r="162" spans="1:16" s="7" customFormat="1" ht="22.5" customHeight="1">
      <c r="A162" s="3" t="s">
        <v>330</v>
      </c>
      <c r="B162" s="7" t="s">
        <v>328</v>
      </c>
      <c r="C162" s="7" t="s">
        <v>328</v>
      </c>
      <c r="D162" s="7" t="s">
        <v>328</v>
      </c>
      <c r="E162" s="7" t="s">
        <v>19</v>
      </c>
      <c r="F162" s="7" t="s">
        <v>20</v>
      </c>
      <c r="G162" s="9">
        <v>200000</v>
      </c>
      <c r="H162" s="9">
        <v>1500000</v>
      </c>
      <c r="I162" s="11">
        <v>46023</v>
      </c>
      <c r="J162" s="10" t="s">
        <v>23</v>
      </c>
      <c r="K162" s="10" t="s">
        <v>23</v>
      </c>
      <c r="L162" s="7" t="s">
        <v>33</v>
      </c>
      <c r="M162" s="7" t="s">
        <v>38</v>
      </c>
      <c r="N162" s="7">
        <v>162</v>
      </c>
      <c r="O162" s="7">
        <v>782.54735000000005</v>
      </c>
      <c r="P162" s="3" t="s">
        <v>331</v>
      </c>
    </row>
    <row r="163" spans="1:16" s="7" customFormat="1" ht="22.5" customHeight="1">
      <c r="A163" s="3" t="s">
        <v>332</v>
      </c>
      <c r="B163" s="7" t="s">
        <v>328</v>
      </c>
      <c r="C163" s="7" t="s">
        <v>328</v>
      </c>
      <c r="D163" s="7" t="s">
        <v>328</v>
      </c>
      <c r="E163" s="7" t="s">
        <v>19</v>
      </c>
      <c r="F163" s="7" t="s">
        <v>319</v>
      </c>
      <c r="G163" s="9">
        <v>0</v>
      </c>
      <c r="H163" s="9">
        <v>0</v>
      </c>
      <c r="I163" s="11">
        <v>45658</v>
      </c>
      <c r="J163" s="10" t="s">
        <v>23</v>
      </c>
      <c r="K163" s="10" t="s">
        <v>23</v>
      </c>
      <c r="L163" s="7" t="s">
        <v>33</v>
      </c>
      <c r="M163" s="7" t="s">
        <v>38</v>
      </c>
      <c r="N163" s="7">
        <v>163</v>
      </c>
      <c r="O163" s="7">
        <v>1462.6765419999999</v>
      </c>
      <c r="P163" s="3" t="s">
        <v>333</v>
      </c>
    </row>
    <row r="164" spans="1:16" s="7" customFormat="1" ht="22.5" customHeight="1">
      <c r="A164" s="3" t="s">
        <v>334</v>
      </c>
      <c r="B164" s="7" t="s">
        <v>335</v>
      </c>
      <c r="C164" s="7" t="s">
        <v>335</v>
      </c>
      <c r="D164" s="7" t="s">
        <v>335</v>
      </c>
      <c r="E164" s="7" t="s">
        <v>19</v>
      </c>
      <c r="F164" s="7" t="s">
        <v>20</v>
      </c>
      <c r="G164" s="14">
        <v>600000</v>
      </c>
      <c r="H164" s="14">
        <v>15000000</v>
      </c>
      <c r="I164" s="11">
        <v>46388</v>
      </c>
      <c r="J164" s="10" t="s">
        <v>23</v>
      </c>
      <c r="K164" s="10" t="s">
        <v>23</v>
      </c>
      <c r="L164" s="7" t="s">
        <v>33</v>
      </c>
      <c r="M164" s="7" t="s">
        <v>38</v>
      </c>
      <c r="N164" s="7">
        <v>164</v>
      </c>
      <c r="O164" s="7">
        <v>4135.5807500000001</v>
      </c>
      <c r="P164" s="3"/>
    </row>
    <row r="165" spans="1:16" s="7" customFormat="1" ht="22.5" customHeight="1">
      <c r="A165" s="3" t="s">
        <v>336</v>
      </c>
      <c r="B165" s="7" t="s">
        <v>229</v>
      </c>
      <c r="C165" s="7" t="s">
        <v>229</v>
      </c>
      <c r="D165" s="7" t="s">
        <v>229</v>
      </c>
      <c r="F165" s="7" t="s">
        <v>20</v>
      </c>
      <c r="G165" s="8">
        <f>H165*0.1</f>
        <v>183296.80000000002</v>
      </c>
      <c r="H165" s="8">
        <f t="shared" ref="H165:H167" si="30">(O165/1000)*14782000</f>
        <v>1832968</v>
      </c>
      <c r="I165" s="10" t="s">
        <v>21</v>
      </c>
      <c r="J165" s="10" t="s">
        <v>23</v>
      </c>
      <c r="K165" s="10" t="s">
        <v>23</v>
      </c>
      <c r="L165" s="7" t="s">
        <v>33</v>
      </c>
      <c r="M165" s="7" t="s">
        <v>120</v>
      </c>
      <c r="N165" s="7">
        <v>167</v>
      </c>
      <c r="O165" s="7">
        <v>124</v>
      </c>
      <c r="P165" s="15" t="s">
        <v>337</v>
      </c>
    </row>
    <row r="166" spans="1:16" s="7" customFormat="1" ht="22.5" customHeight="1">
      <c r="A166" s="3" t="s">
        <v>338</v>
      </c>
      <c r="B166" s="7" t="s">
        <v>229</v>
      </c>
      <c r="C166" s="7" t="s">
        <v>229</v>
      </c>
      <c r="D166" s="7" t="s">
        <v>229</v>
      </c>
      <c r="F166" s="7" t="s">
        <v>20</v>
      </c>
      <c r="G166" s="8">
        <f>H166*0.1</f>
        <v>1095346.2</v>
      </c>
      <c r="H166" s="8">
        <f t="shared" si="30"/>
        <v>10953462</v>
      </c>
      <c r="I166" s="10" t="s">
        <v>21</v>
      </c>
      <c r="J166" s="10" t="s">
        <v>23</v>
      </c>
      <c r="K166" s="10" t="s">
        <v>23</v>
      </c>
      <c r="L166" s="7" t="s">
        <v>33</v>
      </c>
      <c r="M166" s="7" t="s">
        <v>38</v>
      </c>
      <c r="N166" s="7">
        <v>166</v>
      </c>
      <c r="O166" s="7">
        <v>741</v>
      </c>
      <c r="P166" s="15" t="s">
        <v>339</v>
      </c>
    </row>
    <row r="167" spans="1:16" s="7" customFormat="1" ht="22.5" customHeight="1">
      <c r="A167" s="15" t="s">
        <v>340</v>
      </c>
      <c r="B167" s="7" t="s">
        <v>229</v>
      </c>
      <c r="C167" s="7" t="s">
        <v>229</v>
      </c>
      <c r="D167" s="7" t="s">
        <v>229</v>
      </c>
      <c r="F167" s="7" t="s">
        <v>20</v>
      </c>
      <c r="G167" s="8">
        <f>H167*0.1</f>
        <v>1481156.4000000001</v>
      </c>
      <c r="H167" s="8">
        <f t="shared" si="30"/>
        <v>14811564</v>
      </c>
      <c r="I167" s="10" t="s">
        <v>21</v>
      </c>
      <c r="J167" s="10" t="s">
        <v>23</v>
      </c>
      <c r="K167" s="10" t="s">
        <v>23</v>
      </c>
      <c r="L167" s="7" t="s">
        <v>33</v>
      </c>
      <c r="M167" s="7" t="s">
        <v>169</v>
      </c>
      <c r="N167" s="7">
        <v>165</v>
      </c>
      <c r="O167" s="7">
        <v>1002</v>
      </c>
      <c r="P167" s="15" t="s">
        <v>341</v>
      </c>
    </row>
    <row r="168" spans="1:16" s="23" customFormat="1" ht="22.5" customHeight="1">
      <c r="A168" s="19" t="s">
        <v>342</v>
      </c>
      <c r="B168" s="20" t="s">
        <v>343</v>
      </c>
      <c r="C168" s="20" t="s">
        <v>343</v>
      </c>
      <c r="D168" s="20" t="s">
        <v>344</v>
      </c>
      <c r="E168" s="20"/>
      <c r="F168" s="20" t="s">
        <v>20</v>
      </c>
      <c r="G168" s="21"/>
      <c r="H168" s="21"/>
      <c r="I168" s="22" t="s">
        <v>21</v>
      </c>
      <c r="J168" s="22" t="s">
        <v>23</v>
      </c>
      <c r="K168" s="22" t="s">
        <v>23</v>
      </c>
      <c r="L168" s="20" t="s">
        <v>33</v>
      </c>
      <c r="M168" s="20" t="s">
        <v>38</v>
      </c>
      <c r="N168" s="20">
        <v>168</v>
      </c>
      <c r="O168" s="20">
        <v>10264</v>
      </c>
      <c r="P168" s="19"/>
    </row>
    <row r="169" spans="1:16">
      <c r="A169" s="3" t="s">
        <v>345</v>
      </c>
      <c r="B169" s="7"/>
      <c r="C169" s="7" t="s">
        <v>346</v>
      </c>
      <c r="D169" s="7" t="s">
        <v>346</v>
      </c>
      <c r="E169" s="7"/>
      <c r="F169" s="7" t="s">
        <v>20</v>
      </c>
      <c r="G169" s="16"/>
      <c r="H169" s="16"/>
      <c r="I169" s="10" t="s">
        <v>21</v>
      </c>
      <c r="J169" s="10" t="s">
        <v>23</v>
      </c>
      <c r="K169" s="10" t="s">
        <v>23</v>
      </c>
      <c r="L169" s="7" t="s">
        <v>33</v>
      </c>
      <c r="M169" s="7" t="s">
        <v>38</v>
      </c>
      <c r="N169" s="7">
        <v>169</v>
      </c>
      <c r="O169" s="7">
        <v>5179</v>
      </c>
      <c r="P169" s="3"/>
    </row>
    <row r="170" spans="1:16">
      <c r="A170" s="3" t="s">
        <v>347</v>
      </c>
      <c r="B170" s="7"/>
      <c r="C170" s="7" t="s">
        <v>346</v>
      </c>
      <c r="D170" s="7" t="s">
        <v>346</v>
      </c>
      <c r="E170" s="7"/>
      <c r="F170" s="7" t="s">
        <v>20</v>
      </c>
      <c r="G170" s="16"/>
      <c r="H170" s="16"/>
      <c r="I170" s="10" t="s">
        <v>21</v>
      </c>
      <c r="J170" s="10" t="s">
        <v>23</v>
      </c>
      <c r="K170" s="10" t="s">
        <v>23</v>
      </c>
      <c r="L170" s="7" t="s">
        <v>33</v>
      </c>
      <c r="M170" s="7" t="s">
        <v>38</v>
      </c>
      <c r="N170" s="7">
        <v>170</v>
      </c>
      <c r="O170" s="7">
        <v>3735</v>
      </c>
      <c r="P170" s="3"/>
    </row>
    <row r="171" spans="1:16">
      <c r="A171" s="3" t="s">
        <v>348</v>
      </c>
      <c r="B171" s="7"/>
      <c r="C171" s="7" t="s">
        <v>349</v>
      </c>
      <c r="D171" s="7" t="s">
        <v>349</v>
      </c>
      <c r="E171" s="7"/>
      <c r="F171" s="7" t="s">
        <v>20</v>
      </c>
      <c r="G171" s="16"/>
      <c r="H171" s="16"/>
      <c r="I171" s="10" t="s">
        <v>21</v>
      </c>
      <c r="J171" s="10" t="s">
        <v>23</v>
      </c>
      <c r="K171" s="10" t="s">
        <v>23</v>
      </c>
      <c r="L171" s="7" t="s">
        <v>33</v>
      </c>
      <c r="M171" s="7" t="s">
        <v>38</v>
      </c>
      <c r="N171" s="7">
        <v>171</v>
      </c>
      <c r="O171" s="7">
        <v>3299</v>
      </c>
      <c r="P171" s="3"/>
    </row>
    <row r="172" spans="1:16">
      <c r="A172" s="3" t="s">
        <v>350</v>
      </c>
      <c r="B172" s="7"/>
      <c r="C172" s="7" t="s">
        <v>351</v>
      </c>
      <c r="D172" s="7" t="s">
        <v>351</v>
      </c>
      <c r="E172" s="7"/>
      <c r="F172" s="7" t="s">
        <v>20</v>
      </c>
      <c r="G172" s="16"/>
      <c r="H172" s="16"/>
      <c r="I172" s="10" t="s">
        <v>21</v>
      </c>
      <c r="J172" s="10" t="s">
        <v>23</v>
      </c>
      <c r="K172" s="10" t="s">
        <v>23</v>
      </c>
      <c r="L172" s="7" t="s">
        <v>33</v>
      </c>
      <c r="M172" s="7" t="s">
        <v>38</v>
      </c>
      <c r="N172" s="7">
        <v>172</v>
      </c>
      <c r="O172" s="7">
        <v>1600</v>
      </c>
      <c r="P172" s="3"/>
    </row>
    <row r="173" spans="1:16">
      <c r="A173" s="3" t="s">
        <v>352</v>
      </c>
      <c r="B173" s="7"/>
      <c r="C173" s="7" t="s">
        <v>353</v>
      </c>
      <c r="D173" s="7" t="s">
        <v>353</v>
      </c>
      <c r="E173" s="7"/>
      <c r="F173" s="7" t="s">
        <v>20</v>
      </c>
      <c r="G173" s="16"/>
      <c r="H173" s="16"/>
      <c r="I173" s="10" t="s">
        <v>21</v>
      </c>
      <c r="J173" s="10" t="s">
        <v>23</v>
      </c>
      <c r="K173" s="10"/>
      <c r="L173" s="7" t="s">
        <v>33</v>
      </c>
      <c r="M173" s="7" t="s">
        <v>38</v>
      </c>
      <c r="N173" s="7">
        <v>173</v>
      </c>
      <c r="O173" s="7">
        <v>3598.4</v>
      </c>
      <c r="P173" s="3"/>
    </row>
    <row r="174" spans="1:16">
      <c r="A174" s="3" t="s">
        <v>354</v>
      </c>
      <c r="B174" s="7"/>
      <c r="C174" s="7" t="s">
        <v>355</v>
      </c>
      <c r="D174" s="7" t="s">
        <v>355</v>
      </c>
      <c r="E174" s="7"/>
      <c r="F174" s="13" t="s">
        <v>72</v>
      </c>
      <c r="G174" s="16"/>
      <c r="H174" s="16"/>
      <c r="I174" s="11" t="s">
        <v>21</v>
      </c>
      <c r="J174" s="10"/>
      <c r="K174" s="10"/>
      <c r="L174" s="7" t="s">
        <v>33</v>
      </c>
      <c r="M174" s="7" t="s">
        <v>38</v>
      </c>
      <c r="N174" s="7">
        <v>174</v>
      </c>
      <c r="O174" s="7">
        <v>880</v>
      </c>
      <c r="P174" s="3"/>
    </row>
    <row r="175" spans="1:16">
      <c r="A175" s="3" t="s">
        <v>356</v>
      </c>
      <c r="B175" s="7"/>
      <c r="C175" s="7" t="s">
        <v>357</v>
      </c>
      <c r="D175" s="7" t="s">
        <v>357</v>
      </c>
      <c r="E175" s="7"/>
      <c r="F175" s="7" t="s">
        <v>20</v>
      </c>
      <c r="G175" s="16"/>
      <c r="H175" s="16"/>
      <c r="I175" s="11" t="s">
        <v>21</v>
      </c>
      <c r="J175" s="10"/>
      <c r="K175" s="10"/>
      <c r="L175" s="7" t="s">
        <v>33</v>
      </c>
      <c r="M175" s="7" t="s">
        <v>38</v>
      </c>
      <c r="N175" s="7">
        <v>175</v>
      </c>
      <c r="O175" s="7">
        <f>3500+4545+4395</f>
        <v>12440</v>
      </c>
      <c r="P175" s="3"/>
    </row>
    <row r="176" spans="1:16">
      <c r="A176" s="3" t="s">
        <v>358</v>
      </c>
      <c r="B176" s="7"/>
      <c r="C176" s="7" t="s">
        <v>18</v>
      </c>
      <c r="D176" s="7" t="s">
        <v>18</v>
      </c>
      <c r="E176" s="7"/>
      <c r="F176" s="7" t="s">
        <v>20</v>
      </c>
      <c r="G176" s="16"/>
      <c r="H176" s="16"/>
      <c r="I176" s="11" t="s">
        <v>21</v>
      </c>
      <c r="J176" s="10"/>
      <c r="K176" s="10"/>
      <c r="L176" s="7" t="s">
        <v>33</v>
      </c>
      <c r="M176" s="7" t="s">
        <v>38</v>
      </c>
      <c r="N176" s="7">
        <v>176</v>
      </c>
      <c r="O176" s="7">
        <f>3854+2486</f>
        <v>6340</v>
      </c>
      <c r="P176" s="3"/>
    </row>
    <row r="177" spans="1:16">
      <c r="A177" s="3" t="s">
        <v>359</v>
      </c>
      <c r="B177" s="7"/>
      <c r="C177" s="7" t="s">
        <v>18</v>
      </c>
      <c r="D177" s="7" t="s">
        <v>18</v>
      </c>
      <c r="E177" s="7"/>
      <c r="F177" s="7" t="s">
        <v>20</v>
      </c>
      <c r="G177" s="16"/>
      <c r="H177" s="16"/>
      <c r="I177" s="11" t="s">
        <v>21</v>
      </c>
      <c r="J177" s="10"/>
      <c r="K177" s="10"/>
      <c r="L177" s="7" t="s">
        <v>33</v>
      </c>
      <c r="M177" s="7" t="s">
        <v>38</v>
      </c>
      <c r="N177" s="7">
        <v>177</v>
      </c>
      <c r="O177" s="7">
        <v>1806</v>
      </c>
      <c r="P177" s="3"/>
    </row>
    <row r="178" spans="1:16">
      <c r="A178" s="3" t="s">
        <v>360</v>
      </c>
      <c r="B178" s="7"/>
      <c r="C178" s="7" t="s">
        <v>134</v>
      </c>
      <c r="D178" s="7" t="s">
        <v>134</v>
      </c>
      <c r="E178" s="7"/>
      <c r="F178" s="7" t="s">
        <v>20</v>
      </c>
      <c r="G178" s="16"/>
      <c r="H178" s="16"/>
      <c r="I178" s="11" t="s">
        <v>21</v>
      </c>
      <c r="J178" s="10"/>
      <c r="K178" s="10"/>
      <c r="L178" s="7" t="s">
        <v>33</v>
      </c>
      <c r="M178" s="7" t="s">
        <v>38</v>
      </c>
      <c r="N178" s="7">
        <v>178</v>
      </c>
      <c r="O178" s="7">
        <v>176</v>
      </c>
      <c r="P178" s="3"/>
    </row>
    <row r="179" spans="1:16">
      <c r="A179" s="3" t="s">
        <v>361</v>
      </c>
      <c r="B179" s="7"/>
      <c r="C179" s="7" t="s">
        <v>97</v>
      </c>
      <c r="D179" s="7" t="s">
        <v>97</v>
      </c>
      <c r="E179" s="7"/>
      <c r="F179" s="7" t="s">
        <v>20</v>
      </c>
      <c r="G179" s="16"/>
      <c r="H179" s="16"/>
      <c r="I179" s="11" t="s">
        <v>21</v>
      </c>
      <c r="J179" s="10"/>
      <c r="K179" s="10"/>
      <c r="L179" s="7" t="s">
        <v>33</v>
      </c>
      <c r="M179" s="7" t="s">
        <v>146</v>
      </c>
      <c r="N179" s="7">
        <v>179</v>
      </c>
      <c r="O179" s="7">
        <f>2105+2434</f>
        <v>4539</v>
      </c>
      <c r="P179" s="3"/>
    </row>
    <row r="180" spans="1:16">
      <c r="A180" s="3" t="s">
        <v>362</v>
      </c>
      <c r="B180" s="7"/>
      <c r="C180" s="7" t="s">
        <v>97</v>
      </c>
      <c r="D180" s="7" t="s">
        <v>97</v>
      </c>
      <c r="E180" s="7"/>
      <c r="F180" s="7" t="s">
        <v>20</v>
      </c>
      <c r="G180" s="16"/>
      <c r="H180" s="16"/>
      <c r="I180" s="11" t="s">
        <v>21</v>
      </c>
      <c r="J180" s="10"/>
      <c r="K180" s="10"/>
      <c r="L180" s="7" t="s">
        <v>33</v>
      </c>
      <c r="M180" s="7" t="s">
        <v>128</v>
      </c>
      <c r="N180" s="7">
        <v>180</v>
      </c>
      <c r="O180" s="7"/>
      <c r="P180" s="3"/>
    </row>
    <row r="181" spans="1:16">
      <c r="A181" s="3" t="s">
        <v>363</v>
      </c>
      <c r="B181" s="7"/>
      <c r="C181" s="7" t="s">
        <v>35</v>
      </c>
      <c r="D181" s="7" t="s">
        <v>35</v>
      </c>
      <c r="E181" s="7"/>
      <c r="F181" s="7" t="s">
        <v>42</v>
      </c>
      <c r="G181" s="16"/>
      <c r="H181" s="16"/>
      <c r="I181" s="11" t="s">
        <v>21</v>
      </c>
      <c r="J181" s="10"/>
      <c r="K181" s="10"/>
      <c r="L181" s="7" t="s">
        <v>33</v>
      </c>
      <c r="M181" s="7" t="s">
        <v>38</v>
      </c>
      <c r="N181" s="7">
        <v>181</v>
      </c>
      <c r="O181" s="7">
        <v>3773</v>
      </c>
      <c r="P181" s="3"/>
    </row>
    <row r="182" spans="1:16">
      <c r="A182" s="3" t="s">
        <v>364</v>
      </c>
      <c r="B182" s="7"/>
      <c r="C182" s="7" t="s">
        <v>365</v>
      </c>
      <c r="D182" s="7" t="s">
        <v>365</v>
      </c>
      <c r="E182" s="7"/>
      <c r="F182" s="7" t="s">
        <v>42</v>
      </c>
      <c r="G182" s="16"/>
      <c r="H182" s="16"/>
      <c r="I182" s="11" t="s">
        <v>21</v>
      </c>
      <c r="J182" s="10"/>
      <c r="K182" s="10"/>
      <c r="L182" s="7" t="s">
        <v>33</v>
      </c>
      <c r="M182" s="7" t="s">
        <v>128</v>
      </c>
      <c r="N182" s="7">
        <v>182</v>
      </c>
      <c r="O182" s="7">
        <v>134</v>
      </c>
      <c r="P182" s="3"/>
    </row>
    <row r="183" spans="1:16">
      <c r="A183" s="3" t="s">
        <v>366</v>
      </c>
      <c r="B183" s="7"/>
      <c r="C183" s="7" t="s">
        <v>367</v>
      </c>
      <c r="D183" s="7" t="s">
        <v>367</v>
      </c>
      <c r="E183" s="7"/>
      <c r="F183" s="7" t="s">
        <v>20</v>
      </c>
      <c r="G183" s="16"/>
      <c r="H183" s="16"/>
      <c r="I183" s="11" t="s">
        <v>21</v>
      </c>
      <c r="J183" s="10"/>
      <c r="K183" s="10"/>
      <c r="L183" s="7" t="s">
        <v>33</v>
      </c>
      <c r="M183" s="7" t="s">
        <v>38</v>
      </c>
      <c r="N183" s="7">
        <v>183</v>
      </c>
      <c r="O183" s="7">
        <v>4210</v>
      </c>
      <c r="P183" s="3"/>
    </row>
    <row r="184" spans="1:16">
      <c r="A184" s="3" t="s">
        <v>368</v>
      </c>
      <c r="B184" s="7"/>
      <c r="C184" s="7" t="s">
        <v>369</v>
      </c>
      <c r="D184" s="7" t="s">
        <v>18</v>
      </c>
      <c r="E184" s="7"/>
      <c r="F184" s="7" t="s">
        <v>20</v>
      </c>
      <c r="G184" s="16"/>
      <c r="H184" s="16"/>
      <c r="I184" s="11" t="s">
        <v>21</v>
      </c>
      <c r="J184" s="10"/>
      <c r="K184" s="10"/>
      <c r="L184" s="7" t="s">
        <v>33</v>
      </c>
      <c r="M184" s="7" t="s">
        <v>38</v>
      </c>
      <c r="N184" s="7">
        <v>184</v>
      </c>
      <c r="O184" s="7">
        <v>1809</v>
      </c>
      <c r="P184" s="3"/>
    </row>
    <row r="185" spans="1:16">
      <c r="A185" s="3" t="s">
        <v>370</v>
      </c>
      <c r="B185" s="7"/>
      <c r="C185" s="7" t="s">
        <v>371</v>
      </c>
      <c r="D185" s="7" t="s">
        <v>371</v>
      </c>
      <c r="E185" s="7"/>
      <c r="F185" s="7" t="s">
        <v>42</v>
      </c>
      <c r="G185" s="16"/>
      <c r="H185" s="16"/>
      <c r="I185" s="11" t="s">
        <v>21</v>
      </c>
      <c r="J185" s="10"/>
      <c r="K185" s="10"/>
      <c r="L185" s="7" t="s">
        <v>33</v>
      </c>
      <c r="M185" s="7" t="s">
        <v>146</v>
      </c>
      <c r="N185" s="7">
        <v>185</v>
      </c>
      <c r="O185" s="7">
        <v>1427</v>
      </c>
      <c r="P185" s="3"/>
    </row>
    <row r="186" spans="1:16">
      <c r="A186" s="3" t="s">
        <v>372</v>
      </c>
      <c r="B186" s="7"/>
      <c r="C186" s="7" t="s">
        <v>373</v>
      </c>
      <c r="D186" s="7" t="s">
        <v>373</v>
      </c>
      <c r="E186" s="7"/>
      <c r="F186" s="7" t="s">
        <v>20</v>
      </c>
      <c r="G186" s="16"/>
      <c r="H186" s="16"/>
      <c r="I186" s="11" t="s">
        <v>21</v>
      </c>
      <c r="J186" s="10"/>
      <c r="K186" s="10"/>
      <c r="L186" s="7" t="s">
        <v>33</v>
      </c>
      <c r="M186" s="7" t="s">
        <v>146</v>
      </c>
      <c r="N186" s="7">
        <v>186</v>
      </c>
      <c r="O186" s="7">
        <v>5055</v>
      </c>
      <c r="P186" s="3"/>
    </row>
    <row r="187" spans="1:16">
      <c r="A187" s="3" t="s">
        <v>374</v>
      </c>
      <c r="B187" s="7"/>
      <c r="C187" s="7" t="s">
        <v>219</v>
      </c>
      <c r="D187" s="7" t="s">
        <v>219</v>
      </c>
      <c r="E187" s="7"/>
      <c r="F187" s="7" t="s">
        <v>20</v>
      </c>
      <c r="G187" s="16"/>
      <c r="H187" s="16"/>
      <c r="I187" s="11" t="s">
        <v>21</v>
      </c>
      <c r="J187" s="10"/>
      <c r="K187" s="10"/>
      <c r="L187" s="7" t="s">
        <v>33</v>
      </c>
      <c r="M187" s="7" t="s">
        <v>38</v>
      </c>
      <c r="N187" s="7">
        <v>187</v>
      </c>
      <c r="O187" s="7">
        <v>670</v>
      </c>
      <c r="P187" s="3"/>
    </row>
    <row r="188" spans="1:16">
      <c r="A188" s="3" t="s">
        <v>375</v>
      </c>
      <c r="B188" s="7"/>
      <c r="C188" s="7" t="s">
        <v>376</v>
      </c>
      <c r="D188" s="7" t="s">
        <v>376</v>
      </c>
      <c r="E188" s="7"/>
      <c r="F188" s="7" t="s">
        <v>20</v>
      </c>
      <c r="G188" s="16"/>
      <c r="H188" s="16"/>
      <c r="I188" s="11" t="s">
        <v>21</v>
      </c>
      <c r="J188" s="10"/>
      <c r="K188" s="10"/>
      <c r="L188" s="7" t="s">
        <v>33</v>
      </c>
      <c r="M188" s="7" t="s">
        <v>146</v>
      </c>
      <c r="N188" s="7">
        <v>188</v>
      </c>
      <c r="O188" s="7">
        <v>5460</v>
      </c>
      <c r="P188" s="3"/>
    </row>
    <row r="189" spans="1:16">
      <c r="A189" s="3" t="s">
        <v>377</v>
      </c>
      <c r="B189" s="7"/>
      <c r="C189" s="7" t="s">
        <v>378</v>
      </c>
      <c r="D189" s="7" t="s">
        <v>378</v>
      </c>
      <c r="E189" s="7"/>
      <c r="F189" s="7" t="s">
        <v>63</v>
      </c>
      <c r="G189" s="16"/>
      <c r="H189" s="16"/>
      <c r="I189" s="11" t="s">
        <v>21</v>
      </c>
      <c r="J189" s="10"/>
      <c r="K189" s="10"/>
      <c r="L189" s="7" t="s">
        <v>33</v>
      </c>
      <c r="M189" s="7" t="s">
        <v>38</v>
      </c>
      <c r="N189" s="7">
        <v>189</v>
      </c>
      <c r="O189" s="7">
        <v>3153</v>
      </c>
      <c r="P189" s="3"/>
    </row>
    <row r="190" spans="1:16">
      <c r="A190" s="3" t="s">
        <v>379</v>
      </c>
      <c r="B190" s="7"/>
      <c r="C190" s="7" t="s">
        <v>378</v>
      </c>
      <c r="D190" s="7" t="s">
        <v>378</v>
      </c>
      <c r="E190" s="7"/>
      <c r="F190" s="7" t="s">
        <v>20</v>
      </c>
      <c r="G190" s="16"/>
      <c r="H190" s="16"/>
      <c r="I190" s="11" t="s">
        <v>21</v>
      </c>
      <c r="J190" s="10"/>
      <c r="K190" s="10"/>
      <c r="L190" s="7" t="s">
        <v>24</v>
      </c>
      <c r="M190" s="7" t="s">
        <v>146</v>
      </c>
      <c r="N190" s="7">
        <v>190</v>
      </c>
      <c r="O190" s="7">
        <f>1035+4500+427+3500+2757+399</f>
        <v>12618</v>
      </c>
      <c r="P190" s="3"/>
    </row>
    <row r="191" spans="1:16">
      <c r="A191" s="3" t="s">
        <v>380</v>
      </c>
      <c r="B191" s="7"/>
      <c r="C191" s="7" t="s">
        <v>378</v>
      </c>
      <c r="D191" s="7" t="s">
        <v>378</v>
      </c>
      <c r="E191" s="7"/>
      <c r="F191" s="7" t="s">
        <v>20</v>
      </c>
      <c r="G191" s="16"/>
      <c r="H191" s="16"/>
      <c r="I191" s="11" t="s">
        <v>21</v>
      </c>
      <c r="J191" s="10"/>
      <c r="K191" s="10"/>
      <c r="L191" s="7" t="s">
        <v>24</v>
      </c>
      <c r="M191" s="7" t="s">
        <v>146</v>
      </c>
      <c r="N191" s="7">
        <v>191</v>
      </c>
      <c r="O191" s="7">
        <f>642+1131+990+1355+1538+2879+3500+8595</f>
        <v>20630</v>
      </c>
      <c r="P191" s="7"/>
    </row>
    <row r="192" spans="1:16">
      <c r="A192" s="3" t="s">
        <v>381</v>
      </c>
      <c r="B192" s="7"/>
      <c r="C192" s="7" t="s">
        <v>18</v>
      </c>
      <c r="D192" s="7" t="s">
        <v>18</v>
      </c>
      <c r="E192" s="7"/>
      <c r="F192" s="7" t="s">
        <v>63</v>
      </c>
      <c r="G192" s="16"/>
      <c r="H192" s="16"/>
      <c r="I192" s="11" t="s">
        <v>21</v>
      </c>
      <c r="J192" s="10"/>
      <c r="K192" s="10"/>
      <c r="L192" s="7" t="s">
        <v>33</v>
      </c>
      <c r="M192" s="7" t="s">
        <v>38</v>
      </c>
      <c r="N192" s="7">
        <v>192</v>
      </c>
      <c r="O192" s="7">
        <v>2600</v>
      </c>
      <c r="P192" s="3" t="s">
        <v>382</v>
      </c>
    </row>
    <row r="193" spans="1:16">
      <c r="A193" s="15" t="s">
        <v>383</v>
      </c>
      <c r="B193" s="7"/>
      <c r="C193" s="13" t="s">
        <v>384</v>
      </c>
      <c r="D193" s="13" t="s">
        <v>384</v>
      </c>
      <c r="E193" s="7"/>
      <c r="F193" s="7" t="s">
        <v>20</v>
      </c>
      <c r="G193" s="17"/>
      <c r="H193" s="17"/>
      <c r="I193" s="18" t="s">
        <v>21</v>
      </c>
      <c r="J193" s="10"/>
      <c r="K193" s="10"/>
      <c r="L193" s="13" t="s">
        <v>33</v>
      </c>
      <c r="M193" s="7" t="s">
        <v>38</v>
      </c>
      <c r="N193" s="7">
        <v>193</v>
      </c>
      <c r="O193" s="7">
        <f>1351+2090</f>
        <v>3441</v>
      </c>
      <c r="P193" s="3"/>
    </row>
    <row r="194" spans="1:16">
      <c r="A194" s="15" t="s">
        <v>385</v>
      </c>
      <c r="B194" s="7"/>
      <c r="C194" s="13" t="s">
        <v>384</v>
      </c>
      <c r="D194" s="13" t="s">
        <v>384</v>
      </c>
      <c r="E194" s="7"/>
      <c r="F194" s="7" t="s">
        <v>20</v>
      </c>
      <c r="G194" s="17"/>
      <c r="H194" s="17"/>
      <c r="I194" s="18" t="s">
        <v>21</v>
      </c>
      <c r="J194" s="10"/>
      <c r="K194" s="10"/>
      <c r="L194" s="13" t="s">
        <v>33</v>
      </c>
      <c r="M194" s="7" t="s">
        <v>38</v>
      </c>
      <c r="N194" s="7">
        <v>194</v>
      </c>
      <c r="O194" s="7">
        <v>4036</v>
      </c>
      <c r="P194" s="3"/>
    </row>
    <row r="195" spans="1:16">
      <c r="A195" s="3" t="s">
        <v>386</v>
      </c>
      <c r="B195" s="7"/>
      <c r="C195" s="7" t="s">
        <v>387</v>
      </c>
      <c r="D195" s="7" t="s">
        <v>387</v>
      </c>
      <c r="E195" s="7"/>
      <c r="F195" s="7" t="s">
        <v>20</v>
      </c>
      <c r="G195" s="16"/>
      <c r="H195" s="16"/>
      <c r="I195" s="11" t="s">
        <v>21</v>
      </c>
      <c r="J195" s="10"/>
      <c r="K195" s="10"/>
      <c r="L195" s="7" t="s">
        <v>33</v>
      </c>
      <c r="M195" s="7" t="s">
        <v>146</v>
      </c>
      <c r="N195" s="7">
        <v>195</v>
      </c>
      <c r="O195" s="7">
        <v>3160</v>
      </c>
      <c r="P195" s="3"/>
    </row>
    <row r="196" spans="1:16">
      <c r="A196" s="3" t="s">
        <v>388</v>
      </c>
      <c r="B196" s="7"/>
      <c r="C196" s="7" t="s">
        <v>387</v>
      </c>
      <c r="D196" s="7" t="s">
        <v>387</v>
      </c>
      <c r="E196" s="7"/>
      <c r="F196" s="7" t="s">
        <v>42</v>
      </c>
      <c r="G196" s="16"/>
      <c r="H196" s="16"/>
      <c r="I196" s="11" t="s">
        <v>21</v>
      </c>
      <c r="J196" s="10"/>
      <c r="K196" s="10"/>
      <c r="L196" s="7" t="s">
        <v>24</v>
      </c>
      <c r="M196" s="7" t="s">
        <v>146</v>
      </c>
      <c r="N196" s="7">
        <v>196</v>
      </c>
      <c r="O196" s="7">
        <v>6500</v>
      </c>
      <c r="P196" s="3"/>
    </row>
    <row r="197" spans="1:16">
      <c r="A197" s="3" t="s">
        <v>389</v>
      </c>
      <c r="B197" s="7"/>
      <c r="C197" s="7" t="s">
        <v>390</v>
      </c>
      <c r="D197" s="7" t="s">
        <v>390</v>
      </c>
      <c r="E197" s="7"/>
      <c r="F197" s="7" t="s">
        <v>20</v>
      </c>
      <c r="G197" s="16"/>
      <c r="H197" s="16"/>
      <c r="I197" s="11" t="s">
        <v>21</v>
      </c>
      <c r="J197" s="10"/>
      <c r="K197" s="10"/>
      <c r="L197" s="7" t="s">
        <v>24</v>
      </c>
      <c r="M197" s="7" t="s">
        <v>146</v>
      </c>
      <c r="N197" s="7">
        <v>197</v>
      </c>
      <c r="O197" s="7">
        <v>6500</v>
      </c>
      <c r="P197" s="3"/>
    </row>
    <row r="198" spans="1:16">
      <c r="A198" s="3" t="s">
        <v>391</v>
      </c>
      <c r="B198" s="7"/>
      <c r="C198" s="7" t="s">
        <v>390</v>
      </c>
      <c r="D198" s="7" t="s">
        <v>390</v>
      </c>
      <c r="E198" s="7"/>
      <c r="F198" s="7" t="s">
        <v>20</v>
      </c>
      <c r="G198" s="16"/>
      <c r="H198" s="16"/>
      <c r="I198" s="11" t="s">
        <v>21</v>
      </c>
      <c r="J198" s="10"/>
      <c r="K198" s="10"/>
      <c r="L198" s="7" t="s">
        <v>24</v>
      </c>
      <c r="M198" s="7" t="s">
        <v>146</v>
      </c>
      <c r="N198" s="7">
        <v>198</v>
      </c>
      <c r="O198" s="7">
        <f>1574+1300+2300</f>
        <v>5174</v>
      </c>
      <c r="P198" s="3"/>
    </row>
    <row r="199" spans="1:16">
      <c r="A199" s="3" t="s">
        <v>392</v>
      </c>
      <c r="B199" s="7"/>
      <c r="C199" s="7" t="s">
        <v>390</v>
      </c>
      <c r="D199" s="7" t="s">
        <v>390</v>
      </c>
      <c r="E199" s="7"/>
      <c r="F199" s="7" t="s">
        <v>20</v>
      </c>
      <c r="G199" s="16"/>
      <c r="H199" s="16"/>
      <c r="I199" s="11" t="s">
        <v>21</v>
      </c>
      <c r="J199" s="10"/>
      <c r="K199" s="10"/>
      <c r="L199" s="7" t="s">
        <v>24</v>
      </c>
      <c r="M199" s="7" t="s">
        <v>146</v>
      </c>
      <c r="N199" s="7">
        <v>199</v>
      </c>
      <c r="O199" s="7">
        <f>3600</f>
        <v>3600</v>
      </c>
      <c r="P199" s="3"/>
    </row>
    <row r="200" spans="1:16">
      <c r="A200" s="3" t="s">
        <v>393</v>
      </c>
      <c r="B200" s="7"/>
      <c r="C200" s="7" t="s">
        <v>390</v>
      </c>
      <c r="D200" s="7" t="s">
        <v>390</v>
      </c>
      <c r="E200" s="7"/>
      <c r="F200" s="7" t="s">
        <v>20</v>
      </c>
      <c r="G200" s="16"/>
      <c r="H200" s="16"/>
      <c r="I200" s="11" t="s">
        <v>21</v>
      </c>
      <c r="J200" s="10"/>
      <c r="K200" s="10"/>
      <c r="L200" s="7" t="s">
        <v>24</v>
      </c>
      <c r="M200" s="7" t="s">
        <v>146</v>
      </c>
      <c r="N200" s="7">
        <v>200</v>
      </c>
      <c r="O200" s="7">
        <f>2617+626+2116</f>
        <v>5359</v>
      </c>
      <c r="P200" s="3"/>
    </row>
    <row r="201" spans="1:16">
      <c r="A201" s="3" t="s">
        <v>394</v>
      </c>
      <c r="B201" s="7"/>
      <c r="C201" s="7" t="s">
        <v>395</v>
      </c>
      <c r="D201" s="7" t="s">
        <v>395</v>
      </c>
      <c r="E201" s="7"/>
      <c r="F201" s="7" t="s">
        <v>20</v>
      </c>
      <c r="G201" s="16"/>
      <c r="H201" s="16"/>
      <c r="I201" s="11" t="s">
        <v>21</v>
      </c>
      <c r="J201" s="10"/>
      <c r="K201" s="10"/>
      <c r="L201" s="7" t="s">
        <v>33</v>
      </c>
      <c r="M201" s="7" t="s">
        <v>38</v>
      </c>
      <c r="N201" s="7">
        <v>201</v>
      </c>
      <c r="O201" s="7">
        <f>5200+1400</f>
        <v>6600</v>
      </c>
      <c r="P201" s="3"/>
    </row>
    <row r="202" spans="1:16">
      <c r="A202" s="3" t="s">
        <v>396</v>
      </c>
      <c r="B202" s="7"/>
      <c r="C202" s="7" t="s">
        <v>395</v>
      </c>
      <c r="D202" s="7" t="s">
        <v>395</v>
      </c>
      <c r="E202" s="7"/>
      <c r="F202" s="7" t="s">
        <v>20</v>
      </c>
      <c r="G202" s="16"/>
      <c r="H202" s="16"/>
      <c r="I202" s="11" t="s">
        <v>21</v>
      </c>
      <c r="J202" s="10"/>
      <c r="K202" s="10"/>
      <c r="L202" s="7" t="s">
        <v>33</v>
      </c>
      <c r="M202" s="7" t="s">
        <v>38</v>
      </c>
      <c r="N202" s="7">
        <v>202</v>
      </c>
      <c r="O202" s="7">
        <f>3819+8400</f>
        <v>12219</v>
      </c>
      <c r="P202" s="3"/>
    </row>
    <row r="203" spans="1:16">
      <c r="A203" s="3" t="s">
        <v>397</v>
      </c>
      <c r="B203" s="7"/>
      <c r="C203" s="7" t="s">
        <v>398</v>
      </c>
      <c r="D203" s="7" t="s">
        <v>398</v>
      </c>
      <c r="E203" s="7"/>
      <c r="F203" s="7" t="s">
        <v>20</v>
      </c>
      <c r="G203" s="16"/>
      <c r="H203" s="16"/>
      <c r="I203" s="11" t="s">
        <v>21</v>
      </c>
      <c r="J203" s="10"/>
      <c r="K203" s="10"/>
      <c r="L203" s="7" t="s">
        <v>33</v>
      </c>
      <c r="M203" s="7" t="s">
        <v>38</v>
      </c>
      <c r="N203" s="7">
        <v>203</v>
      </c>
      <c r="O203" s="7">
        <v>16280</v>
      </c>
      <c r="P203" s="3"/>
    </row>
    <row r="204" spans="1:16">
      <c r="A204" s="3" t="s">
        <v>399</v>
      </c>
      <c r="B204" s="7"/>
      <c r="C204" s="7" t="s">
        <v>400</v>
      </c>
      <c r="D204" s="7" t="s">
        <v>400</v>
      </c>
      <c r="E204" s="7"/>
      <c r="F204" s="7" t="s">
        <v>20</v>
      </c>
      <c r="G204" s="16"/>
      <c r="H204" s="16"/>
      <c r="I204" s="11" t="s">
        <v>21</v>
      </c>
      <c r="J204" s="10"/>
      <c r="K204" s="10"/>
      <c r="L204" s="7" t="s">
        <v>33</v>
      </c>
      <c r="M204" s="7" t="s">
        <v>38</v>
      </c>
      <c r="N204" s="7">
        <v>204</v>
      </c>
      <c r="O204" s="7">
        <v>1800</v>
      </c>
      <c r="P204" s="3"/>
    </row>
    <row r="205" spans="1:16">
      <c r="A205" s="3" t="s">
        <v>401</v>
      </c>
      <c r="B205" s="7"/>
      <c r="C205" s="7" t="s">
        <v>402</v>
      </c>
      <c r="D205" s="7" t="s">
        <v>402</v>
      </c>
      <c r="E205" s="7"/>
      <c r="F205" s="7" t="s">
        <v>20</v>
      </c>
      <c r="G205" s="16"/>
      <c r="H205" s="16"/>
      <c r="I205" s="11" t="s">
        <v>21</v>
      </c>
      <c r="J205" s="10"/>
      <c r="K205" s="10"/>
      <c r="L205" s="7" t="s">
        <v>33</v>
      </c>
      <c r="M205" s="7" t="s">
        <v>38</v>
      </c>
      <c r="N205" s="7">
        <v>205</v>
      </c>
      <c r="O205" s="7">
        <v>3374</v>
      </c>
      <c r="P205" s="3"/>
    </row>
    <row r="206" spans="1:16">
      <c r="A206" s="3" t="s">
        <v>403</v>
      </c>
      <c r="B206" s="7"/>
      <c r="C206" s="7" t="s">
        <v>402</v>
      </c>
      <c r="D206" s="7" t="s">
        <v>402</v>
      </c>
      <c r="E206" s="7"/>
      <c r="F206" s="7" t="s">
        <v>20</v>
      </c>
      <c r="G206" s="16"/>
      <c r="H206" s="16"/>
      <c r="I206" s="11" t="s">
        <v>21</v>
      </c>
      <c r="J206" s="10"/>
      <c r="K206" s="10"/>
      <c r="L206" s="7" t="s">
        <v>33</v>
      </c>
      <c r="M206" s="7" t="s">
        <v>38</v>
      </c>
      <c r="N206" s="7">
        <v>206</v>
      </c>
      <c r="O206" s="7">
        <v>3602</v>
      </c>
      <c r="P206" s="3"/>
    </row>
    <row r="207" spans="1:16">
      <c r="A207" s="15" t="s">
        <v>404</v>
      </c>
      <c r="B207" s="7"/>
      <c r="C207" s="13" t="s">
        <v>405</v>
      </c>
      <c r="D207" s="13" t="s">
        <v>405</v>
      </c>
      <c r="E207" s="7"/>
      <c r="F207" s="7" t="s">
        <v>20</v>
      </c>
      <c r="G207" s="16"/>
      <c r="H207" s="16"/>
      <c r="I207" s="18" t="s">
        <v>21</v>
      </c>
      <c r="J207" s="10"/>
      <c r="K207" s="10"/>
      <c r="L207" s="13" t="s">
        <v>33</v>
      </c>
      <c r="M207" s="7" t="s">
        <v>38</v>
      </c>
      <c r="N207" s="7">
        <v>207</v>
      </c>
      <c r="O207" s="7">
        <v>3980</v>
      </c>
      <c r="P207" s="3"/>
    </row>
    <row r="208" spans="1:16">
      <c r="A208" s="15" t="s">
        <v>406</v>
      </c>
      <c r="B208" s="7"/>
      <c r="C208" s="13" t="s">
        <v>405</v>
      </c>
      <c r="D208" s="13" t="s">
        <v>405</v>
      </c>
      <c r="E208" s="7"/>
      <c r="F208" s="7" t="s">
        <v>20</v>
      </c>
      <c r="G208" s="17"/>
      <c r="H208" s="17"/>
      <c r="I208" s="18" t="s">
        <v>21</v>
      </c>
      <c r="J208" s="10"/>
      <c r="K208" s="10"/>
      <c r="L208" s="13" t="s">
        <v>33</v>
      </c>
      <c r="M208" s="7" t="s">
        <v>38</v>
      </c>
      <c r="N208" s="7">
        <v>208</v>
      </c>
      <c r="O208" s="7">
        <v>3681</v>
      </c>
      <c r="P208" s="3"/>
    </row>
    <row r="209" spans="1:16">
      <c r="A209" s="15" t="s">
        <v>407</v>
      </c>
      <c r="B209" s="7"/>
      <c r="C209" s="13" t="s">
        <v>408</v>
      </c>
      <c r="D209" s="13" t="s">
        <v>408</v>
      </c>
      <c r="E209" s="7"/>
      <c r="F209" s="7" t="s">
        <v>20</v>
      </c>
      <c r="G209" s="17"/>
      <c r="H209" s="17"/>
      <c r="I209" s="18" t="s">
        <v>21</v>
      </c>
      <c r="J209" s="10"/>
      <c r="K209" s="10"/>
      <c r="L209" s="13" t="s">
        <v>33</v>
      </c>
      <c r="M209" s="7" t="s">
        <v>38</v>
      </c>
      <c r="N209" s="7">
        <v>209</v>
      </c>
      <c r="O209" s="7">
        <v>1130</v>
      </c>
      <c r="P209" s="3"/>
    </row>
    <row r="210" spans="1:16" ht="25.5">
      <c r="A210" s="3" t="s">
        <v>409</v>
      </c>
      <c r="B210" s="7" t="s">
        <v>410</v>
      </c>
      <c r="C210" s="7" t="s">
        <v>411</v>
      </c>
      <c r="D210" s="7" t="s">
        <v>411</v>
      </c>
      <c r="E210" s="7"/>
      <c r="F210" s="7" t="s">
        <v>20</v>
      </c>
      <c r="G210" s="16"/>
      <c r="H210" s="16"/>
      <c r="I210" s="18" t="s">
        <v>21</v>
      </c>
      <c r="J210" s="10"/>
      <c r="K210" s="10"/>
      <c r="L210" s="13" t="s">
        <v>33</v>
      </c>
      <c r="M210" s="7" t="s">
        <v>38</v>
      </c>
      <c r="N210" s="7">
        <v>210</v>
      </c>
      <c r="O210" s="7">
        <v>3500</v>
      </c>
      <c r="P210" s="15" t="s">
        <v>412</v>
      </c>
    </row>
    <row r="211" spans="1:16">
      <c r="A211" s="3" t="s">
        <v>413</v>
      </c>
      <c r="B211" s="7" t="s">
        <v>217</v>
      </c>
      <c r="C211" s="7" t="s">
        <v>217</v>
      </c>
      <c r="D211" s="7" t="s">
        <v>217</v>
      </c>
      <c r="E211" s="7"/>
      <c r="F211" s="7" t="s">
        <v>20</v>
      </c>
      <c r="G211" s="16"/>
      <c r="H211" s="16"/>
      <c r="I211" s="18" t="s">
        <v>21</v>
      </c>
      <c r="J211" s="10"/>
      <c r="K211" s="10"/>
      <c r="L211" s="13" t="s">
        <v>33</v>
      </c>
      <c r="M211" s="7" t="s">
        <v>38</v>
      </c>
      <c r="N211" s="7">
        <v>211</v>
      </c>
      <c r="O211" s="7">
        <v>4000</v>
      </c>
      <c r="P211" s="3" t="s">
        <v>414</v>
      </c>
    </row>
  </sheetData>
  <pageMargins left="0.7" right="0.7" top="0.75" bottom="0.75" header="0.3" footer="0.3"/>
  <pageSetup paperSize="9" scale="10" orientation="portrait" horizontalDpi="4294967293" verticalDpi="0" r:id="rId1"/>
  <colBreaks count="1" manualBreakCount="1">
    <brk id="17"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Vilem Cekajle</dc:creator>
  <cp:keywords/>
  <dc:description/>
  <cp:lastModifiedBy/>
  <cp:revision/>
  <dcterms:created xsi:type="dcterms:W3CDTF">2023-10-22T19:36:26Z</dcterms:created>
  <dcterms:modified xsi:type="dcterms:W3CDTF">2024-06-18T13:13:24Z</dcterms:modified>
  <cp:category/>
  <cp:contentStatus/>
</cp:coreProperties>
</file>