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investic'!$A$1:$M$108</definedName>
    <definedName name="Text2" localSheetId="0">'Plán investic'!#REF!</definedName>
  </definedNames>
  <calcPr fullCalcOnLoad="1"/>
</workbook>
</file>

<file path=xl/sharedStrings.xml><?xml version="1.0" encoding="utf-8"?>
<sst xmlns="http://schemas.openxmlformats.org/spreadsheetml/2006/main" count="348" uniqueCount="223">
  <si>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</si>
  <si>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</si>
  <si>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</si>
  <si>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</si>
  <si>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</si>
  <si>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</si>
  <si>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</si>
  <si>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 xml:space="preserve">SK </t>
  </si>
  <si>
    <t>Výstavba a rekonstrukce Oblastní nemocnice Kladno, a.s., nemocnice Středočeského kraje - dofinancování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</si>
  <si>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</si>
  <si>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</si>
  <si>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</si>
  <si>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</si>
  <si>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</si>
  <si>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</si>
  <si>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</si>
  <si>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</si>
  <si>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</si>
  <si>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</si>
  <si>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</si>
  <si>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</si>
  <si>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</si>
  <si>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</si>
  <si>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</si>
  <si>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</si>
  <si>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</si>
  <si>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</si>
  <si>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</si>
  <si>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</si>
  <si>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</si>
  <si>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</si>
  <si>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</si>
  <si>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</si>
  <si>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</si>
  <si>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</si>
  <si>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</si>
  <si>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</si>
  <si>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</si>
  <si>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</si>
  <si>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</si>
  <si>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Rekonstrukce objektu - stavební úpravy v Poděbradově ul. 285, Kutná Hora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</si>
  <si>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</si>
  <si>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</si>
  <si>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</si>
  <si>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</si>
  <si>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</si>
  <si>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</si>
  <si>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</si>
  <si>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</si>
  <si>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</si>
  <si>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</si>
  <si>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</si>
  <si>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Muzeum Polabí</t>
  </si>
  <si>
    <t>ON Příbram, a.s.</t>
  </si>
  <si>
    <t>DC Milovice</t>
  </si>
  <si>
    <t>Mimořádná dotace Obci Zálezlice (Protipovodňová hráz Zálezlice)</t>
  </si>
  <si>
    <t>celkové náklady (v tis. Kč)</t>
  </si>
  <si>
    <t>Pořízení nových vozidel (třída nižší střední)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</si>
  <si>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</si>
  <si>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</si>
  <si>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</si>
  <si>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</si>
  <si>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</si>
  <si>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</si>
  <si>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</si>
  <si>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</si>
  <si>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</si>
  <si>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</si>
  <si>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</si>
  <si>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</si>
  <si>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</si>
  <si>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</si>
  <si>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</si>
  <si>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</si>
  <si>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</si>
  <si>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</si>
  <si>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</si>
  <si>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</si>
  <si>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 xml:space="preserve"> </t>
  </si>
  <si>
    <t>Oblastní  muzeum Praha - východ</t>
  </si>
  <si>
    <t xml:space="preserve">Jiné zdroje = prostředky nemocnice                                </t>
  </si>
  <si>
    <t>Poř. č.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</si>
  <si>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</si>
  <si>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</si>
  <si>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</si>
  <si>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</si>
  <si>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Jiné zdroje = prostředky nemocnice</t>
  </si>
  <si>
    <t>Jiné droje=prostředky města ze státní dotace</t>
  </si>
  <si>
    <t>SŠ oděvního a grafického designu Lysá nad Labem</t>
  </si>
  <si>
    <t>CELKEM kapitola 02 - Odbor Kancelář ředitele</t>
  </si>
  <si>
    <t>CELKEM kapitola 03 - Odbor informatiky</t>
  </si>
  <si>
    <t>Gymnázium Jana Palacha Mělník</t>
  </si>
  <si>
    <t>Domov Sedlčany</t>
  </si>
  <si>
    <t>Domov Rožďalovice</t>
  </si>
  <si>
    <t>Domov Pod Lipami Smečno</t>
  </si>
  <si>
    <t>Rekonstrukce spojovacích chodeb</t>
  </si>
  <si>
    <t>Rekonstrukce výtahu</t>
  </si>
  <si>
    <t>Havarijní stav střešní krytiny objektu domova pro osoby se zdravotním postižením</t>
  </si>
  <si>
    <t>Nákup 3ks automobilů</t>
  </si>
  <si>
    <t>Železniční zastávky v Hostivici, Chýni, Rudné a Jinočanech - neželezniční části</t>
  </si>
  <si>
    <t>CELKEM kapitola 01 - Odbor Kancelář hejtmana</t>
  </si>
  <si>
    <t xml:space="preserve">Nem. Rudolfa a Stefanie Benešov, a. s., nem. SČK </t>
  </si>
  <si>
    <t xml:space="preserve">Rekonstrukce výměníkových stanic </t>
  </si>
  <si>
    <t>Aktivní a pasivní zpětnovazební regulační prvky - vytápění GASK</t>
  </si>
  <si>
    <t>Kompletní obměna světel za LED v areálu Jezuitské koleje</t>
  </si>
  <si>
    <t>Centrum následné rehabilitační péče</t>
  </si>
  <si>
    <t>Středočeské muzeum v Roztokách u Prahy</t>
  </si>
  <si>
    <t>Úplatné nabytí pozemku p. č. 2286/51 v obci Roztoky u Prahy (součást areálu muzea)</t>
  </si>
  <si>
    <t>Dětské centrum Strančice</t>
  </si>
  <si>
    <t>Stavební úpravy obecně - Chocerady</t>
  </si>
  <si>
    <t>Nové zařízení kuchyně, mléčnice a vzduchotechniky</t>
  </si>
  <si>
    <t>Dětské hřiště bez architektonických barier</t>
  </si>
  <si>
    <t>Elektroinstalace</t>
  </si>
  <si>
    <t>Rekonstrukce kotelny</t>
  </si>
  <si>
    <t>Zimní zahrada</t>
  </si>
  <si>
    <t>Zdroj financování 2015</t>
  </si>
  <si>
    <t>Předpoklad v roce 2016     (v tis.Kč)</t>
  </si>
  <si>
    <t>Předpoklad v roce 2017-    (v tis.Kč)</t>
  </si>
  <si>
    <t>Jiné zdroje = dotace ze státního rozpočtu</t>
  </si>
  <si>
    <t>1/2015/I-ŠKO</t>
  </si>
  <si>
    <t>1/2015/I-DOP</t>
  </si>
  <si>
    <t>1/2015/I-INF</t>
  </si>
  <si>
    <t>1/2015/I-KŘÚ</t>
  </si>
  <si>
    <t>1/2015/I-KHT</t>
  </si>
  <si>
    <t>1/2015/I-KUL</t>
  </si>
  <si>
    <t>1/2015/I-SOC</t>
  </si>
  <si>
    <t>1/2015/I-REG</t>
  </si>
  <si>
    <t>1/2015/I-ZDR</t>
  </si>
  <si>
    <t>2/2015/I-KŘÚ</t>
  </si>
  <si>
    <t>3/2015/I-KŘÚ</t>
  </si>
  <si>
    <t>4/2015/I-KŘÚ</t>
  </si>
  <si>
    <t>5/2015/I-KŘÚ</t>
  </si>
  <si>
    <t>2/2015/I-INF</t>
  </si>
  <si>
    <t>3/2015/I-INF</t>
  </si>
  <si>
    <t>4/2015/I-INF</t>
  </si>
  <si>
    <t>5/2015/I-INF</t>
  </si>
  <si>
    <t>6/2015/I-INF</t>
  </si>
  <si>
    <t>7/2015/I-INF</t>
  </si>
  <si>
    <t>2/2015/I-DOP</t>
  </si>
  <si>
    <t>3/2015/I-DOP</t>
  </si>
  <si>
    <t>4/2015/I-DOP</t>
  </si>
  <si>
    <t>5/2015/I-DOP</t>
  </si>
  <si>
    <t>2/2015/I-ŠKO</t>
  </si>
  <si>
    <t>3/2015/I-ŠKO</t>
  </si>
  <si>
    <t>4/2015/I-ŠKO</t>
  </si>
  <si>
    <t>5/2015/I-ŠKO</t>
  </si>
  <si>
    <t>6/2015/I-ŠKO</t>
  </si>
  <si>
    <t>7/2015/I-ŠKO</t>
  </si>
  <si>
    <t>2/2015/I-KUL</t>
  </si>
  <si>
    <t>3/2015/I-KUL</t>
  </si>
  <si>
    <t>4/2015/I-KUL</t>
  </si>
  <si>
    <t>5/2015/I-KUL</t>
  </si>
  <si>
    <t>6/2015/I-KUL</t>
  </si>
  <si>
    <t>7/2015/I-KUL</t>
  </si>
  <si>
    <t>8/2015/I-KUL</t>
  </si>
  <si>
    <t>9/2015/I-KUL</t>
  </si>
  <si>
    <t>2/2015/I-ZDR</t>
  </si>
  <si>
    <t>3/2015/I-ZDR</t>
  </si>
  <si>
    <t>4/2015/I-ZDR</t>
  </si>
  <si>
    <t>5/2015/I-ZDR</t>
  </si>
  <si>
    <t>6/2015/I-ZDR</t>
  </si>
  <si>
    <t>7/2015/I-ZDR</t>
  </si>
  <si>
    <t>8/2015/I-ZDR</t>
  </si>
  <si>
    <t>9/2015/I-ZDR</t>
  </si>
  <si>
    <t>10/2015/I-ZDR</t>
  </si>
  <si>
    <t>11/2015/I-ZDR</t>
  </si>
  <si>
    <t>12/2015/I-ZDR</t>
  </si>
  <si>
    <t>13/2015/I-ZDR</t>
  </si>
  <si>
    <t>14/2015/I-ZDR</t>
  </si>
  <si>
    <t>15/2015/I-ZDR</t>
  </si>
  <si>
    <t>16/2015/I-ZDR</t>
  </si>
  <si>
    <t>17/2015/I-ZDR</t>
  </si>
  <si>
    <t>18/2015/I-ZDR</t>
  </si>
  <si>
    <t>2/2015/I-REG</t>
  </si>
  <si>
    <t>3/2015/I-REG</t>
  </si>
  <si>
    <t>4/2015/I-REG</t>
  </si>
  <si>
    <t>5/2015/I-REG</t>
  </si>
  <si>
    <t>6/2015/I-REG</t>
  </si>
  <si>
    <t>7/2015/I-REG</t>
  </si>
  <si>
    <t>2/2015/I-SOC</t>
  </si>
  <si>
    <t>3/2015/I-SOC</t>
  </si>
  <si>
    <t>19/2015/I-ZDR</t>
  </si>
  <si>
    <t>20/2015/I-ZDR</t>
  </si>
  <si>
    <t>21/2015/I-ZDR</t>
  </si>
  <si>
    <t>22/2015/I-ZDR</t>
  </si>
  <si>
    <t>ON Kolín, a.s., nem. SČK - Nemocnice Kutná Hora</t>
  </si>
  <si>
    <t xml:space="preserve">Přestěhování dětského oddělení </t>
  </si>
  <si>
    <t>Pořízení zdravotnické technologie pro Pavilon "N" - neproplacená dotace ROP</t>
  </si>
  <si>
    <t>Vybudování a zprovoznění paliativní péče, tzv. hospicových lůžek v nemocnici Kutná Hora</t>
  </si>
  <si>
    <t>Rekonstrukce porodních sálů a části křídla D4 monobloku pro porodní oddělení</t>
  </si>
  <si>
    <t>Odložené financování SČK</t>
  </si>
  <si>
    <t>Finanční rezerva - pro případ úhrady akce "Rekonstrukce gymnázia Hostivice" - v případě právního uložení</t>
  </si>
  <si>
    <t>Finanční rezerva</t>
  </si>
  <si>
    <t>Schválený rozpočet kapitálových výdajů na rok 2015</t>
  </si>
  <si>
    <t>Schválený rozpočet 2015 (usn. č. 009-14/2014/ZK ze dne 08.12.14)</t>
  </si>
  <si>
    <t>Čerpáno k 31.12.2014</t>
  </si>
  <si>
    <t xml:space="preserve">Kapitálové prostředky 2015 </t>
  </si>
  <si>
    <t xml:space="preserve">Nevyčerpané prostředky z roku 2014 </t>
  </si>
  <si>
    <t>6/2015/I-KŘÚ</t>
  </si>
  <si>
    <t>7/2015/I-KŘÚ</t>
  </si>
  <si>
    <t>Pořízení osvitové jednotky pro výrobu personifikovaných razítek</t>
  </si>
  <si>
    <t>Rekonstrukce suterénních prostor pod střední budovou včetně projektové dokumentace</t>
  </si>
  <si>
    <t>FINANČNÍ REZERVA CELKEM</t>
  </si>
  <si>
    <t>8/2015/I-KŘÚ</t>
  </si>
  <si>
    <t>9/2015/I-KŘÚ</t>
  </si>
  <si>
    <t>10/2015/I-KŘÚ</t>
  </si>
  <si>
    <t>11/2015/I-KŘÚ</t>
  </si>
  <si>
    <t>Rozšíření stávající telefonní ústředny</t>
  </si>
  <si>
    <t>Modernizace výtahu A a C</t>
  </si>
  <si>
    <t>Rozšíření docházkového a přístupového systému v budově KÚ</t>
  </si>
  <si>
    <t>Instalace klimatizačních jednotek do vybraných kanceláří ve druhém patře budovy</t>
  </si>
  <si>
    <t>6/2015/I-DOP</t>
  </si>
  <si>
    <t>III/0066 úprava sjezdu MUK Jeneč - Jih</t>
  </si>
  <si>
    <t>Revitalizace Vrchu Knihov</t>
  </si>
  <si>
    <t>8/2015/I-REG</t>
  </si>
  <si>
    <t>Vybavení zámku v Přerově nad Labem</t>
  </si>
  <si>
    <t>10/2015/I-KUL</t>
  </si>
  <si>
    <t>Ústav arch. a památkové péče středních Čech</t>
  </si>
  <si>
    <t>Vybudování poloautomatické popisovací linky v Kounicích</t>
  </si>
  <si>
    <t>23/2015/I-ZDR</t>
  </si>
  <si>
    <t>Demolice staré budovy THO a rozšíření odstavné plochy</t>
  </si>
  <si>
    <t>Prostředky převedené z kapitloly 07 (usn. č. 091-24/2015/RK ze dne 29.6.2015)</t>
  </si>
  <si>
    <t>Prostředky převedené z kapitoly 23 (usn. č. 162-24/2015/RK ze dne 29.6.2015)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</si>
</sst>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000"/>
    <numFmt numFmtId="174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54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4" fillId="0" borderId="24" xfId="54" applyNumberFormat="1" applyFont="1" applyFill="1" applyBorder="1" applyAlignment="1">
      <alignment vertical="center" wrapText="1"/>
      <protection/>
    </xf>
    <xf numFmtId="4" fontId="4" fillId="0" borderId="25" xfId="54" applyNumberFormat="1" applyFont="1" applyFill="1" applyBorder="1" applyAlignment="1">
      <alignment vertical="center" wrapText="1"/>
      <protection/>
    </xf>
    <xf numFmtId="4" fontId="4" fillId="0" borderId="26" xfId="54" applyNumberFormat="1" applyFont="1" applyFill="1" applyBorder="1" applyAlignment="1">
      <alignment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0" fillId="33" borderId="25" xfId="54" applyFont="1" applyFill="1" applyBorder="1" applyAlignment="1">
      <alignment horizontal="left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24" xfId="54" applyFont="1" applyFill="1" applyBorder="1" applyAlignment="1">
      <alignment horizontal="left" vertical="center" wrapText="1"/>
      <protection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14" xfId="54" applyFont="1" applyFill="1" applyBorder="1" applyAlignment="1">
      <alignment horizontal="center" vertical="center" wrapText="1"/>
      <protection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2" fillId="33" borderId="18" xfId="54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horizontal="right"/>
    </xf>
    <xf numFmtId="0" fontId="0" fillId="33" borderId="25" xfId="54" applyFont="1" applyFill="1" applyBorder="1" applyAlignment="1">
      <alignment horizontal="left" vertical="center" wrapText="1"/>
      <protection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20" xfId="55" applyNumberFormat="1" applyFont="1" applyFill="1" applyBorder="1" applyAlignment="1">
      <alignment vertical="center"/>
      <protection/>
    </xf>
    <xf numFmtId="4" fontId="0" fillId="0" borderId="20" xfId="55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21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6" xfId="54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15" fillId="33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wrapText="1"/>
    </xf>
    <xf numFmtId="49" fontId="2" fillId="33" borderId="32" xfId="0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" fontId="6" fillId="19" borderId="34" xfId="0" applyNumberFormat="1" applyFont="1" applyFill="1" applyBorder="1" applyAlignment="1">
      <alignment horizontal="center" vertical="center" wrapText="1"/>
    </xf>
    <xf numFmtId="0" fontId="4" fillId="19" borderId="35" xfId="54" applyFont="1" applyFill="1" applyBorder="1" applyAlignment="1">
      <alignment horizontal="left" vertical="center" wrapText="1"/>
      <protection/>
    </xf>
    <xf numFmtId="4" fontId="4" fillId="19" borderId="35" xfId="54" applyNumberFormat="1" applyFont="1" applyFill="1" applyBorder="1" applyAlignment="1">
      <alignment vertical="center" wrapText="1"/>
      <protection/>
    </xf>
    <xf numFmtId="1" fontId="6" fillId="19" borderId="34" xfId="54" applyNumberFormat="1" applyFont="1" applyFill="1" applyBorder="1" applyAlignment="1">
      <alignment horizontal="center" vertical="center" wrapText="1"/>
      <protection/>
    </xf>
    <xf numFmtId="3" fontId="6" fillId="19" borderId="34" xfId="54" applyNumberFormat="1" applyFont="1" applyFill="1" applyBorder="1" applyAlignment="1">
      <alignment horizontal="center" vertical="center" wrapText="1"/>
      <protection/>
    </xf>
    <xf numFmtId="49" fontId="6" fillId="19" borderId="34" xfId="0" applyNumberFormat="1" applyFont="1" applyFill="1" applyBorder="1" applyAlignment="1">
      <alignment horizontal="center" vertical="center" wrapText="1"/>
    </xf>
    <xf numFmtId="4" fontId="7" fillId="19" borderId="36" xfId="0" applyNumberFormat="1" applyFont="1" applyFill="1" applyBorder="1" applyAlignment="1">
      <alignment/>
    </xf>
    <xf numFmtId="4" fontId="7" fillId="19" borderId="37" xfId="0" applyNumberFormat="1" applyFont="1" applyFill="1" applyBorder="1" applyAlignment="1">
      <alignment/>
    </xf>
    <xf numFmtId="4" fontId="8" fillId="0" borderId="0" xfId="0" applyNumberFormat="1" applyFont="1" applyAlignment="1">
      <alignment horizontal="right"/>
    </xf>
    <xf numFmtId="168" fontId="0" fillId="0" borderId="16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19" borderId="38" xfId="0" applyFill="1" applyBorder="1" applyAlignment="1">
      <alignment wrapText="1"/>
    </xf>
    <xf numFmtId="0" fontId="0" fillId="19" borderId="39" xfId="0" applyFill="1" applyBorder="1" applyAlignment="1">
      <alignment/>
    </xf>
    <xf numFmtId="4" fontId="7" fillId="0" borderId="0" xfId="0" applyNumberFormat="1" applyFont="1" applyAlignment="1">
      <alignment/>
    </xf>
    <xf numFmtId="4" fontId="7" fillId="19" borderId="40" xfId="0" applyNumberFormat="1" applyFont="1" applyFill="1" applyBorder="1" applyAlignment="1">
      <alignment/>
    </xf>
    <xf numFmtId="4" fontId="7" fillId="19" borderId="35" xfId="0" applyNumberFormat="1" applyFont="1" applyFill="1" applyBorder="1" applyAlignment="1">
      <alignment/>
    </xf>
    <xf numFmtId="4" fontId="7" fillId="19" borderId="41" xfId="0" applyNumberFormat="1" applyFont="1" applyFill="1" applyBorder="1" applyAlignment="1">
      <alignment/>
    </xf>
    <xf numFmtId="4" fontId="7" fillId="19" borderId="42" xfId="0" applyNumberFormat="1" applyFont="1" applyFill="1" applyBorder="1" applyAlignment="1">
      <alignment/>
    </xf>
    <xf numFmtId="4" fontId="13" fillId="19" borderId="42" xfId="0" applyNumberFormat="1" applyFont="1" applyFill="1" applyBorder="1" applyAlignment="1">
      <alignment/>
    </xf>
    <xf numFmtId="4" fontId="8" fillId="19" borderId="43" xfId="0" applyNumberFormat="1" applyFont="1" applyFill="1" applyBorder="1" applyAlignment="1">
      <alignment/>
    </xf>
    <xf numFmtId="0" fontId="0" fillId="19" borderId="44" xfId="0" applyFill="1" applyBorder="1" applyAlignment="1">
      <alignment/>
    </xf>
    <xf numFmtId="4" fontId="8" fillId="19" borderId="24" xfId="0" applyNumberFormat="1" applyFont="1" applyFill="1" applyBorder="1" applyAlignment="1">
      <alignment/>
    </xf>
    <xf numFmtId="0" fontId="3" fillId="19" borderId="45" xfId="0" applyFont="1" applyFill="1" applyBorder="1" applyAlignment="1">
      <alignment vertical="center" wrapText="1"/>
    </xf>
    <xf numFmtId="0" fontId="2" fillId="19" borderId="35" xfId="54" applyFont="1" applyFill="1" applyBorder="1" applyAlignment="1">
      <alignment horizontal="center" vertical="center" wrapText="1"/>
      <protection/>
    </xf>
    <xf numFmtId="3" fontId="6" fillId="34" borderId="46" xfId="54" applyNumberFormat="1" applyFont="1" applyFill="1" applyBorder="1" applyAlignment="1">
      <alignment horizontal="center" vertical="center" wrapText="1"/>
      <protection/>
    </xf>
    <xf numFmtId="0" fontId="2" fillId="34" borderId="47" xfId="54" applyFont="1" applyFill="1" applyBorder="1" applyAlignment="1">
      <alignment horizontal="center" vertical="center" wrapText="1"/>
      <protection/>
    </xf>
    <xf numFmtId="0" fontId="4" fillId="34" borderId="47" xfId="54" applyFont="1" applyFill="1" applyBorder="1" applyAlignment="1">
      <alignment horizontal="center" vertical="center" wrapText="1"/>
      <protection/>
    </xf>
    <xf numFmtId="4" fontId="4" fillId="34" borderId="47" xfId="54" applyNumberFormat="1" applyFont="1" applyFill="1" applyBorder="1" applyAlignment="1">
      <alignment vertical="center" wrapText="1"/>
      <protection/>
    </xf>
    <xf numFmtId="0" fontId="3" fillId="34" borderId="48" xfId="0" applyFont="1" applyFill="1" applyBorder="1" applyAlignment="1">
      <alignment horizontal="center" vertical="center" wrapText="1"/>
    </xf>
    <xf numFmtId="4" fontId="4" fillId="33" borderId="25" xfId="54" applyNumberFormat="1" applyFont="1" applyFill="1" applyBorder="1" applyAlignment="1">
      <alignment vertical="center" wrapText="1"/>
      <protection/>
    </xf>
    <xf numFmtId="4" fontId="4" fillId="33" borderId="26" xfId="54" applyNumberFormat="1" applyFont="1" applyFill="1" applyBorder="1" applyAlignment="1">
      <alignment vertical="center" wrapText="1"/>
      <protection/>
    </xf>
    <xf numFmtId="4" fontId="4" fillId="33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33" borderId="25" xfId="54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4" fontId="4" fillId="33" borderId="26" xfId="54" applyNumberFormat="1" applyFont="1" applyFill="1" applyBorder="1" applyAlignment="1">
      <alignment horizontal="right" vertical="center" wrapText="1"/>
      <protection/>
    </xf>
    <xf numFmtId="4" fontId="2" fillId="33" borderId="3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/>
    </xf>
    <xf numFmtId="0" fontId="0" fillId="33" borderId="24" xfId="54" applyFont="1" applyFill="1" applyBorder="1" applyAlignment="1">
      <alignment horizontal="left" vertical="center" wrapText="1"/>
      <protection/>
    </xf>
    <xf numFmtId="0" fontId="0" fillId="0" borderId="25" xfId="54" applyFont="1" applyFill="1" applyBorder="1" applyAlignment="1">
      <alignment horizontal="left" vertical="center" wrapText="1"/>
      <protection/>
    </xf>
    <xf numFmtId="0" fontId="0" fillId="33" borderId="26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0" fontId="0" fillId="0" borderId="26" xfId="54" applyFont="1" applyFill="1" applyBorder="1" applyAlignment="1">
      <alignment horizontal="left" vertical="center" wrapText="1"/>
      <protection/>
    </xf>
    <xf numFmtId="4" fontId="0" fillId="0" borderId="22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9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8" fillId="19" borderId="50" xfId="0" applyNumberFormat="1" applyFont="1" applyFill="1" applyBorder="1" applyAlignment="1">
      <alignment/>
    </xf>
    <xf numFmtId="4" fontId="8" fillId="19" borderId="51" xfId="0" applyNumberFormat="1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49" fontId="6" fillId="0" borderId="0" xfId="47" applyNumberFormat="1" applyFont="1" applyAlignment="1">
      <alignment horizontal="left" vertical="center"/>
      <protection/>
    </xf>
    <xf numFmtId="3" fontId="6" fillId="34" borderId="46" xfId="54" applyNumberFormat="1" applyFont="1" applyFill="1" applyBorder="1" applyAlignment="1">
      <alignment vertical="center"/>
      <protection/>
    </xf>
    <xf numFmtId="49" fontId="6" fillId="33" borderId="52" xfId="0" applyNumberFormat="1" applyFont="1" applyFill="1" applyBorder="1" applyAlignment="1">
      <alignment vertical="center"/>
    </xf>
    <xf numFmtId="0" fontId="2" fillId="0" borderId="39" xfId="54" applyFont="1" applyFill="1" applyBorder="1" applyAlignment="1">
      <alignment horizontal="center" vertical="center" wrapText="1"/>
      <protection/>
    </xf>
    <xf numFmtId="0" fontId="0" fillId="0" borderId="53" xfId="54" applyFont="1" applyFill="1" applyBorder="1" applyAlignment="1">
      <alignment horizontal="left" vertical="center" wrapText="1"/>
      <protection/>
    </xf>
    <xf numFmtId="49" fontId="6" fillId="33" borderId="54" xfId="0" applyNumberFormat="1" applyFont="1" applyFill="1" applyBorder="1" applyAlignment="1">
      <alignment vertical="center"/>
    </xf>
    <xf numFmtId="0" fontId="2" fillId="0" borderId="55" xfId="54" applyFont="1" applyFill="1" applyBorder="1" applyAlignment="1">
      <alignment horizontal="center" vertical="center" wrapText="1"/>
      <protection/>
    </xf>
    <xf numFmtId="0" fontId="0" fillId="0" borderId="56" xfId="54" applyFont="1" applyFill="1" applyBorder="1" applyAlignment="1">
      <alignment horizontal="left" vertical="center" wrapText="1"/>
      <protection/>
    </xf>
    <xf numFmtId="49" fontId="60" fillId="19" borderId="0" xfId="0" applyNumberFormat="1" applyFont="1" applyFill="1" applyAlignment="1">
      <alignment horizontal="right"/>
    </xf>
    <xf numFmtId="49" fontId="8" fillId="19" borderId="38" xfId="0" applyNumberFormat="1" applyFont="1" applyFill="1" applyBorder="1" applyAlignment="1">
      <alignment horizontal="left"/>
    </xf>
    <xf numFmtId="4" fontId="8" fillId="19" borderId="40" xfId="0" applyNumberFormat="1" applyFont="1" applyFill="1" applyBorder="1" applyAlignment="1">
      <alignment horizontal="right"/>
    </xf>
    <xf numFmtId="49" fontId="8" fillId="19" borderId="57" xfId="0" applyNumberFormat="1" applyFont="1" applyFill="1" applyBorder="1" applyAlignment="1">
      <alignment horizontal="right"/>
    </xf>
    <xf numFmtId="4" fontId="8" fillId="19" borderId="58" xfId="0" applyNumberFormat="1" applyFont="1" applyFill="1" applyBorder="1" applyAlignment="1">
      <alignment/>
    </xf>
    <xf numFmtId="4" fontId="8" fillId="19" borderId="59" xfId="0" applyNumberFormat="1" applyFont="1" applyFill="1" applyBorder="1" applyAlignment="1">
      <alignment/>
    </xf>
    <xf numFmtId="4" fontId="8" fillId="19" borderId="53" xfId="0" applyNumberFormat="1" applyFont="1" applyFill="1" applyBorder="1" applyAlignment="1">
      <alignment/>
    </xf>
    <xf numFmtId="49" fontId="60" fillId="19" borderId="38" xfId="0" applyNumberFormat="1" applyFont="1" applyFill="1" applyBorder="1" applyAlignment="1">
      <alignment horizontal="right"/>
    </xf>
    <xf numFmtId="49" fontId="60" fillId="19" borderId="0" xfId="0" applyNumberFormat="1" applyFont="1" applyFill="1" applyBorder="1" applyAlignment="1">
      <alignment horizontal="right"/>
    </xf>
    <xf numFmtId="49" fontId="60" fillId="19" borderId="57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4" fillId="0" borderId="60" xfId="54" applyNumberFormat="1" applyFont="1" applyFill="1" applyBorder="1" applyAlignment="1">
      <alignment vertical="center" wrapText="1"/>
      <protection/>
    </xf>
    <xf numFmtId="4" fontId="8" fillId="19" borderId="61" xfId="0" applyNumberFormat="1" applyFont="1" applyFill="1" applyBorder="1" applyAlignment="1">
      <alignment/>
    </xf>
    <xf numFmtId="0" fontId="0" fillId="19" borderId="0" xfId="0" applyFill="1" applyBorder="1" applyAlignment="1">
      <alignment/>
    </xf>
    <xf numFmtId="4" fontId="8" fillId="19" borderId="62" xfId="0" applyNumberFormat="1" applyFont="1" applyFill="1" applyBorder="1" applyAlignment="1">
      <alignment/>
    </xf>
    <xf numFmtId="4" fontId="8" fillId="19" borderId="60" xfId="0" applyNumberFormat="1" applyFont="1" applyFill="1" applyBorder="1" applyAlignment="1">
      <alignment/>
    </xf>
    <xf numFmtId="49" fontId="60" fillId="19" borderId="63" xfId="0" applyNumberFormat="1" applyFont="1" applyFill="1" applyBorder="1" applyAlignment="1">
      <alignment horizontal="right"/>
    </xf>
    <xf numFmtId="4" fontId="8" fillId="19" borderId="64" xfId="0" applyNumberFormat="1" applyFont="1" applyFill="1" applyBorder="1" applyAlignment="1">
      <alignment/>
    </xf>
    <xf numFmtId="0" fontId="0" fillId="19" borderId="63" xfId="0" applyFill="1" applyBorder="1" applyAlignment="1">
      <alignment/>
    </xf>
    <xf numFmtId="4" fontId="8" fillId="19" borderId="13" xfId="0" applyNumberFormat="1" applyFont="1" applyFill="1" applyBorder="1" applyAlignment="1">
      <alignment/>
    </xf>
    <xf numFmtId="4" fontId="8" fillId="19" borderId="25" xfId="0" applyNumberFormat="1" applyFont="1" applyFill="1" applyBorder="1" applyAlignment="1">
      <alignment/>
    </xf>
    <xf numFmtId="49" fontId="6" fillId="13" borderId="65" xfId="0" applyNumberFormat="1" applyFont="1" applyFill="1" applyBorder="1" applyAlignment="1">
      <alignment horizontal="center" vertical="center" wrapText="1"/>
    </xf>
    <xf numFmtId="49" fontId="6" fillId="13" borderId="66" xfId="0" applyNumberFormat="1" applyFont="1" applyFill="1" applyBorder="1" applyAlignment="1">
      <alignment horizontal="center" vertical="center" wrapText="1"/>
    </xf>
    <xf numFmtId="0" fontId="3" fillId="13" borderId="67" xfId="54" applyFont="1" applyFill="1" applyBorder="1" applyAlignment="1">
      <alignment horizontal="center" vertical="center" wrapText="1"/>
      <protection/>
    </xf>
    <xf numFmtId="0" fontId="3" fillId="13" borderId="49" xfId="54" applyFont="1" applyFill="1" applyBorder="1" applyAlignment="1">
      <alignment horizontal="center" vertical="center" wrapText="1"/>
      <protection/>
    </xf>
    <xf numFmtId="0" fontId="4" fillId="6" borderId="68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4" fontId="4" fillId="6" borderId="70" xfId="0" applyNumberFormat="1" applyFont="1" applyFill="1" applyBorder="1" applyAlignment="1">
      <alignment horizontal="center" vertical="center" wrapText="1"/>
    </xf>
    <xf numFmtId="4" fontId="4" fillId="6" borderId="71" xfId="0" applyNumberFormat="1" applyFont="1" applyFill="1" applyBorder="1" applyAlignment="1">
      <alignment horizontal="center" vertical="center" wrapText="1"/>
    </xf>
    <xf numFmtId="0" fontId="4" fillId="5" borderId="67" xfId="0" applyFont="1" applyFill="1" applyBorder="1" applyAlignment="1">
      <alignment horizontal="center" vertical="center" wrapText="1"/>
    </xf>
    <xf numFmtId="0" fontId="4" fillId="13" borderId="67" xfId="54" applyFont="1" applyFill="1" applyBorder="1" applyAlignment="1">
      <alignment horizontal="left" vertical="center" wrapText="1"/>
      <protection/>
    </xf>
    <xf numFmtId="0" fontId="4" fillId="13" borderId="49" xfId="54" applyFont="1" applyFill="1" applyBorder="1" applyAlignment="1">
      <alignment horizontal="left" vertical="center" wrapText="1"/>
      <protection/>
    </xf>
    <xf numFmtId="4" fontId="4" fillId="6" borderId="72" xfId="0" applyNumberFormat="1" applyFont="1" applyFill="1" applyBorder="1" applyAlignment="1">
      <alignment horizontal="center" vertical="center" wrapText="1"/>
    </xf>
    <xf numFmtId="4" fontId="4" fillId="6" borderId="73" xfId="0" applyNumberFormat="1" applyFont="1" applyFill="1" applyBorder="1" applyAlignment="1">
      <alignment horizontal="center" vertical="center" wrapText="1"/>
    </xf>
    <xf numFmtId="4" fontId="4" fillId="5" borderId="74" xfId="54" applyNumberFormat="1" applyFont="1" applyFill="1" applyBorder="1" applyAlignment="1">
      <alignment horizontal="center" vertical="center" wrapText="1"/>
      <protection/>
    </xf>
    <xf numFmtId="4" fontId="4" fillId="5" borderId="75" xfId="54" applyNumberFormat="1" applyFont="1" applyFill="1" applyBorder="1" applyAlignment="1">
      <alignment horizontal="center" vertical="center" wrapText="1"/>
      <protection/>
    </xf>
    <xf numFmtId="4" fontId="4" fillId="5" borderId="72" xfId="0" applyNumberFormat="1" applyFont="1" applyFill="1" applyBorder="1" applyAlignment="1">
      <alignment horizontal="center" vertical="center" wrapText="1"/>
    </xf>
    <xf numFmtId="4" fontId="4" fillId="5" borderId="73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0" fontId="0" fillId="5" borderId="49" xfId="0" applyFont="1" applyFill="1" applyBorder="1" applyAlignment="1">
      <alignment horizontal="center" vertic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4" xfId="50"/>
    <cellStyle name="Normální 5" xfId="51"/>
    <cellStyle name="Normální 6" xfId="52"/>
    <cellStyle name="Normální 7" xfId="53"/>
    <cellStyle name="normální_List1" xfId="54"/>
    <cellStyle name="normální_t 01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0.140625" style="6" customWidth="1"/>
    <col min="2" max="2" width="14.421875" style="8" customWidth="1"/>
    <col min="3" max="3" width="14.57421875" style="8" customWidth="1"/>
    <col min="4" max="4" width="71.00390625" style="4" bestFit="1" customWidth="1"/>
    <col min="5" max="5" width="15.7109375" style="3" bestFit="1" customWidth="1"/>
    <col min="6" max="6" width="12.57421875" style="34" bestFit="1" customWidth="1"/>
    <col min="7" max="7" width="16.00390625" style="42" bestFit="1" customWidth="1"/>
    <col min="8" max="8" width="16.7109375" style="103" customWidth="1"/>
    <col min="9" max="9" width="13.28125" style="3" bestFit="1" customWidth="1"/>
    <col min="10" max="10" width="12.140625" style="3" customWidth="1"/>
    <col min="11" max="12" width="12.7109375" style="3" bestFit="1" customWidth="1"/>
    <col min="13" max="13" width="43.140625" style="8" customWidth="1"/>
    <col min="14" max="14" width="6.140625" style="0" customWidth="1"/>
    <col min="15" max="15" width="11.00390625" style="0" bestFit="1" customWidth="1"/>
  </cols>
  <sheetData>
    <row r="1" spans="2:13" ht="34.5" thickBot="1">
      <c r="B1" s="7"/>
      <c r="D1" s="106"/>
      <c r="M1" s="41" t="s">
        <v>60</v>
      </c>
    </row>
    <row r="2" spans="1:13" ht="39.75" customHeight="1" thickTop="1">
      <c r="A2" s="195" t="s">
        <v>81</v>
      </c>
      <c r="B2" s="197" t="s">
        <v>18</v>
      </c>
      <c r="C2" s="197" t="s">
        <v>19</v>
      </c>
      <c r="D2" s="204" t="s">
        <v>10</v>
      </c>
      <c r="E2" s="208" t="s">
        <v>56</v>
      </c>
      <c r="F2" s="212" t="s">
        <v>195</v>
      </c>
      <c r="G2" s="203" t="s">
        <v>115</v>
      </c>
      <c r="H2" s="203"/>
      <c r="I2" s="203"/>
      <c r="J2" s="210" t="s">
        <v>21</v>
      </c>
      <c r="K2" s="201" t="s">
        <v>116</v>
      </c>
      <c r="L2" s="206" t="s">
        <v>117</v>
      </c>
      <c r="M2" s="199" t="s">
        <v>9</v>
      </c>
    </row>
    <row r="3" spans="1:13" s="1" customFormat="1" ht="26.25" thickBot="1">
      <c r="A3" s="196"/>
      <c r="B3" s="198"/>
      <c r="C3" s="198"/>
      <c r="D3" s="205"/>
      <c r="E3" s="209"/>
      <c r="F3" s="213"/>
      <c r="G3" s="154" t="s">
        <v>196</v>
      </c>
      <c r="H3" s="154" t="s">
        <v>190</v>
      </c>
      <c r="I3" s="155" t="s">
        <v>20</v>
      </c>
      <c r="J3" s="211"/>
      <c r="K3" s="202"/>
      <c r="L3" s="207"/>
      <c r="M3" s="200"/>
    </row>
    <row r="4" spans="1:13" s="40" customFormat="1" ht="26.25" customHeight="1" thickBot="1" thickTop="1">
      <c r="A4" s="46" t="s">
        <v>123</v>
      </c>
      <c r="B4" s="66" t="s">
        <v>17</v>
      </c>
      <c r="C4" s="47" t="s">
        <v>17</v>
      </c>
      <c r="D4" s="137" t="s">
        <v>98</v>
      </c>
      <c r="E4" s="126">
        <v>2000</v>
      </c>
      <c r="F4" s="76"/>
      <c r="G4" s="153">
        <v>2000</v>
      </c>
      <c r="H4" s="153"/>
      <c r="I4" s="49"/>
      <c r="J4" s="50"/>
      <c r="K4" s="48"/>
      <c r="L4" s="50"/>
      <c r="M4" s="85"/>
    </row>
    <row r="5" spans="1:13" s="2" customFormat="1" ht="13.5" thickBot="1">
      <c r="A5" s="95"/>
      <c r="B5" s="119"/>
      <c r="C5" s="119"/>
      <c r="D5" s="96" t="s">
        <v>100</v>
      </c>
      <c r="E5" s="97">
        <f>SUM(E4)</f>
        <v>2000</v>
      </c>
      <c r="F5" s="97">
        <f aca="true" t="shared" si="0" ref="F5:L5">SUM(F4)</f>
        <v>0</v>
      </c>
      <c r="G5" s="97">
        <f t="shared" si="0"/>
        <v>2000</v>
      </c>
      <c r="H5" s="97">
        <f t="shared" si="0"/>
        <v>0</v>
      </c>
      <c r="I5" s="97">
        <f t="shared" si="0"/>
        <v>0</v>
      </c>
      <c r="J5" s="97">
        <f t="shared" si="0"/>
        <v>0</v>
      </c>
      <c r="K5" s="97">
        <f t="shared" si="0"/>
        <v>0</v>
      </c>
      <c r="L5" s="97">
        <f t="shared" si="0"/>
        <v>0</v>
      </c>
      <c r="M5" s="118"/>
    </row>
    <row r="6" spans="1:13" s="2" customFormat="1" ht="12.75">
      <c r="A6" s="46" t="s">
        <v>122</v>
      </c>
      <c r="B6" s="65" t="s">
        <v>17</v>
      </c>
      <c r="C6" s="68" t="s">
        <v>17</v>
      </c>
      <c r="D6" s="105" t="s">
        <v>57</v>
      </c>
      <c r="E6" s="185">
        <v>12357.714</v>
      </c>
      <c r="F6" s="77">
        <v>9357.714</v>
      </c>
      <c r="G6" s="156">
        <v>3000</v>
      </c>
      <c r="H6" s="156"/>
      <c r="I6" s="13"/>
      <c r="J6" s="104"/>
      <c r="K6" s="15"/>
      <c r="L6" s="14"/>
      <c r="M6" s="82"/>
    </row>
    <row r="7" spans="1:13" s="2" customFormat="1" ht="29.25" customHeight="1">
      <c r="A7" s="26" t="s">
        <v>128</v>
      </c>
      <c r="B7" s="32" t="s">
        <v>17</v>
      </c>
      <c r="C7" s="10" t="s">
        <v>17</v>
      </c>
      <c r="D7" s="72" t="s">
        <v>33</v>
      </c>
      <c r="E7" s="23">
        <v>29356.837</v>
      </c>
      <c r="F7" s="74">
        <v>21856.837</v>
      </c>
      <c r="G7" s="156">
        <v>7500</v>
      </c>
      <c r="H7" s="156"/>
      <c r="I7" s="16"/>
      <c r="J7" s="17"/>
      <c r="K7" s="18"/>
      <c r="L7" s="17"/>
      <c r="M7" s="83"/>
    </row>
    <row r="8" spans="1:13" s="2" customFormat="1" ht="12.75">
      <c r="A8" s="26" t="s">
        <v>129</v>
      </c>
      <c r="B8" s="32" t="s">
        <v>17</v>
      </c>
      <c r="C8" s="10" t="s">
        <v>17</v>
      </c>
      <c r="D8" s="72" t="s">
        <v>45</v>
      </c>
      <c r="E8" s="22">
        <v>2388</v>
      </c>
      <c r="F8" s="143">
        <v>2086</v>
      </c>
      <c r="G8" s="156">
        <v>302</v>
      </c>
      <c r="H8" s="156"/>
      <c r="I8" s="139"/>
      <c r="J8" s="140"/>
      <c r="K8" s="138"/>
      <c r="L8" s="140"/>
      <c r="M8" s="141"/>
    </row>
    <row r="9" spans="1:13" s="2" customFormat="1" ht="29.25" customHeight="1">
      <c r="A9" s="52" t="s">
        <v>130</v>
      </c>
      <c r="B9" s="57" t="s">
        <v>17</v>
      </c>
      <c r="C9" s="37" t="s">
        <v>17</v>
      </c>
      <c r="D9" s="71" t="s">
        <v>62</v>
      </c>
      <c r="E9" s="125">
        <v>1430.664</v>
      </c>
      <c r="F9" s="75"/>
      <c r="G9" s="156">
        <v>1430.664</v>
      </c>
      <c r="H9" s="156"/>
      <c r="I9" s="51"/>
      <c r="J9" s="54"/>
      <c r="K9" s="53"/>
      <c r="L9" s="54"/>
      <c r="M9" s="84"/>
    </row>
    <row r="10" spans="1:13" s="2" customFormat="1" ht="29.25" customHeight="1">
      <c r="A10" s="46" t="s">
        <v>131</v>
      </c>
      <c r="B10" s="66" t="s">
        <v>17</v>
      </c>
      <c r="C10" s="47" t="s">
        <v>17</v>
      </c>
      <c r="D10" s="44" t="s">
        <v>63</v>
      </c>
      <c r="E10" s="126">
        <v>1200</v>
      </c>
      <c r="F10" s="76"/>
      <c r="G10" s="156">
        <v>1200</v>
      </c>
      <c r="H10" s="156"/>
      <c r="I10" s="49"/>
      <c r="J10" s="50"/>
      <c r="K10" s="48"/>
      <c r="L10" s="50"/>
      <c r="M10" s="85"/>
    </row>
    <row r="11" spans="1:13" s="2" customFormat="1" ht="29.25" customHeight="1">
      <c r="A11" s="46" t="s">
        <v>198</v>
      </c>
      <c r="B11" s="66" t="s">
        <v>17</v>
      </c>
      <c r="C11" s="47" t="s">
        <v>17</v>
      </c>
      <c r="D11" s="137" t="s">
        <v>200</v>
      </c>
      <c r="E11" s="126">
        <v>50</v>
      </c>
      <c r="F11" s="76"/>
      <c r="G11" s="156">
        <v>50</v>
      </c>
      <c r="H11" s="156"/>
      <c r="I11" s="49"/>
      <c r="J11" s="50"/>
      <c r="K11" s="48"/>
      <c r="L11" s="50"/>
      <c r="M11" s="85"/>
    </row>
    <row r="12" spans="1:13" s="2" customFormat="1" ht="29.25" customHeight="1">
      <c r="A12" s="46" t="s">
        <v>199</v>
      </c>
      <c r="B12" s="66" t="s">
        <v>17</v>
      </c>
      <c r="C12" s="47" t="s">
        <v>17</v>
      </c>
      <c r="D12" s="137" t="s">
        <v>201</v>
      </c>
      <c r="E12" s="126">
        <v>5000</v>
      </c>
      <c r="F12" s="76"/>
      <c r="G12" s="156">
        <v>2000</v>
      </c>
      <c r="H12" s="156"/>
      <c r="I12" s="49"/>
      <c r="J12" s="50"/>
      <c r="K12" s="48">
        <v>3000</v>
      </c>
      <c r="L12" s="50"/>
      <c r="M12" s="85"/>
    </row>
    <row r="13" spans="1:13" s="2" customFormat="1" ht="29.25" customHeight="1">
      <c r="A13" s="46" t="s">
        <v>203</v>
      </c>
      <c r="B13" s="66" t="s">
        <v>17</v>
      </c>
      <c r="C13" s="47" t="s">
        <v>17</v>
      </c>
      <c r="D13" s="137" t="s">
        <v>207</v>
      </c>
      <c r="E13" s="126">
        <v>680</v>
      </c>
      <c r="F13" s="76"/>
      <c r="G13" s="156">
        <v>680</v>
      </c>
      <c r="H13" s="156"/>
      <c r="I13" s="49"/>
      <c r="J13" s="50"/>
      <c r="K13" s="48"/>
      <c r="L13" s="50"/>
      <c r="M13" s="85"/>
    </row>
    <row r="14" spans="1:13" s="2" customFormat="1" ht="29.25" customHeight="1">
      <c r="A14" s="46" t="s">
        <v>204</v>
      </c>
      <c r="B14" s="66" t="s">
        <v>17</v>
      </c>
      <c r="C14" s="47" t="s">
        <v>17</v>
      </c>
      <c r="D14" s="137" t="s">
        <v>208</v>
      </c>
      <c r="E14" s="126">
        <v>2700</v>
      </c>
      <c r="F14" s="76"/>
      <c r="G14" s="156">
        <v>2700</v>
      </c>
      <c r="H14" s="156"/>
      <c r="I14" s="49"/>
      <c r="J14" s="50"/>
      <c r="K14" s="48"/>
      <c r="L14" s="50"/>
      <c r="M14" s="85"/>
    </row>
    <row r="15" spans="1:13" s="2" customFormat="1" ht="29.25" customHeight="1">
      <c r="A15" s="46" t="s">
        <v>205</v>
      </c>
      <c r="B15" s="66" t="s">
        <v>17</v>
      </c>
      <c r="C15" s="47" t="s">
        <v>17</v>
      </c>
      <c r="D15" s="137" t="s">
        <v>209</v>
      </c>
      <c r="E15" s="126">
        <v>750</v>
      </c>
      <c r="F15" s="76"/>
      <c r="G15" s="156">
        <v>750</v>
      </c>
      <c r="H15" s="156"/>
      <c r="I15" s="49"/>
      <c r="J15" s="50"/>
      <c r="K15" s="48"/>
      <c r="L15" s="50"/>
      <c r="M15" s="85"/>
    </row>
    <row r="16" spans="1:13" s="2" customFormat="1" ht="29.25" customHeight="1" thickBot="1">
      <c r="A16" s="46" t="s">
        <v>206</v>
      </c>
      <c r="B16" s="66" t="s">
        <v>17</v>
      </c>
      <c r="C16" s="47" t="s">
        <v>17</v>
      </c>
      <c r="D16" s="137" t="s">
        <v>210</v>
      </c>
      <c r="E16" s="126">
        <v>1200</v>
      </c>
      <c r="F16" s="76"/>
      <c r="G16" s="156">
        <v>1200</v>
      </c>
      <c r="H16" s="156"/>
      <c r="I16" s="49"/>
      <c r="J16" s="50"/>
      <c r="K16" s="48"/>
      <c r="L16" s="50"/>
      <c r="M16" s="85"/>
    </row>
    <row r="17" spans="1:13" s="2" customFormat="1" ht="13.5" thickBot="1">
      <c r="A17" s="95"/>
      <c r="B17" s="119"/>
      <c r="C17" s="119"/>
      <c r="D17" s="96" t="s">
        <v>89</v>
      </c>
      <c r="E17" s="97">
        <f>SUM(E6:E16)</f>
        <v>57113.215</v>
      </c>
      <c r="F17" s="97">
        <f aca="true" t="shared" si="1" ref="F17:L17">SUM(F6:F16)</f>
        <v>33300.551</v>
      </c>
      <c r="G17" s="97">
        <f t="shared" si="1"/>
        <v>20812.664</v>
      </c>
      <c r="H17" s="97">
        <f t="shared" si="1"/>
        <v>0</v>
      </c>
      <c r="I17" s="97">
        <f t="shared" si="1"/>
        <v>0</v>
      </c>
      <c r="J17" s="97">
        <f t="shared" si="1"/>
        <v>0</v>
      </c>
      <c r="K17" s="97">
        <f t="shared" si="1"/>
        <v>3000</v>
      </c>
      <c r="L17" s="97">
        <f t="shared" si="1"/>
        <v>0</v>
      </c>
      <c r="M17" s="118"/>
    </row>
    <row r="18" spans="1:13" s="2" customFormat="1" ht="12.75">
      <c r="A18" s="46" t="s">
        <v>121</v>
      </c>
      <c r="B18" s="67" t="s">
        <v>17</v>
      </c>
      <c r="C18" s="31" t="s">
        <v>17</v>
      </c>
      <c r="D18" s="105" t="s">
        <v>35</v>
      </c>
      <c r="E18" s="22">
        <v>10659.61</v>
      </c>
      <c r="F18" s="77">
        <v>6813.837</v>
      </c>
      <c r="G18" s="156">
        <v>3845.77</v>
      </c>
      <c r="H18" s="156"/>
      <c r="I18" s="13"/>
      <c r="J18" s="14"/>
      <c r="K18" s="15"/>
      <c r="L18" s="14"/>
      <c r="M18" s="82"/>
    </row>
    <row r="19" spans="1:13" s="2" customFormat="1" ht="12.75">
      <c r="A19" s="46" t="s">
        <v>132</v>
      </c>
      <c r="B19" s="32" t="s">
        <v>17</v>
      </c>
      <c r="C19" s="10" t="s">
        <v>17</v>
      </c>
      <c r="D19" s="72" t="s">
        <v>36</v>
      </c>
      <c r="E19" s="23">
        <v>2758.85</v>
      </c>
      <c r="F19" s="74">
        <v>2576.8308</v>
      </c>
      <c r="G19" s="156">
        <v>182.022</v>
      </c>
      <c r="H19" s="156"/>
      <c r="I19" s="16"/>
      <c r="J19" s="17"/>
      <c r="K19" s="18"/>
      <c r="L19" s="17"/>
      <c r="M19" s="83"/>
    </row>
    <row r="20" spans="1:13" s="2" customFormat="1" ht="12.75">
      <c r="A20" s="46" t="s">
        <v>133</v>
      </c>
      <c r="B20" s="57" t="s">
        <v>17</v>
      </c>
      <c r="C20" s="37" t="s">
        <v>17</v>
      </c>
      <c r="D20" s="71" t="s">
        <v>34</v>
      </c>
      <c r="E20" s="125">
        <v>1000</v>
      </c>
      <c r="F20" s="75"/>
      <c r="G20" s="156">
        <v>1000</v>
      </c>
      <c r="H20" s="156"/>
      <c r="I20" s="51"/>
      <c r="J20" s="54"/>
      <c r="K20" s="53"/>
      <c r="L20" s="54"/>
      <c r="M20" s="86"/>
    </row>
    <row r="21" spans="1:13" s="2" customFormat="1" ht="12.75">
      <c r="A21" s="46" t="s">
        <v>134</v>
      </c>
      <c r="B21" s="57" t="s">
        <v>17</v>
      </c>
      <c r="C21" s="37" t="s">
        <v>17</v>
      </c>
      <c r="D21" s="71" t="s">
        <v>64</v>
      </c>
      <c r="E21" s="125">
        <v>500</v>
      </c>
      <c r="F21" s="75"/>
      <c r="G21" s="156">
        <v>0</v>
      </c>
      <c r="H21" s="156"/>
      <c r="I21" s="51"/>
      <c r="J21" s="54"/>
      <c r="K21" s="53">
        <v>500</v>
      </c>
      <c r="L21" s="54"/>
      <c r="M21" s="84"/>
    </row>
    <row r="22" spans="1:13" s="2" customFormat="1" ht="12.75">
      <c r="A22" s="46" t="s">
        <v>135</v>
      </c>
      <c r="B22" s="57" t="s">
        <v>17</v>
      </c>
      <c r="C22" s="37" t="s">
        <v>17</v>
      </c>
      <c r="D22" s="71" t="s">
        <v>65</v>
      </c>
      <c r="E22" s="125">
        <v>5200</v>
      </c>
      <c r="F22" s="75"/>
      <c r="G22" s="156">
        <v>5200</v>
      </c>
      <c r="H22" s="156"/>
      <c r="I22" s="51"/>
      <c r="J22" s="54"/>
      <c r="K22" s="53"/>
      <c r="L22" s="54"/>
      <c r="M22" s="84"/>
    </row>
    <row r="23" spans="1:13" s="2" customFormat="1" ht="12.75">
      <c r="A23" s="46" t="s">
        <v>136</v>
      </c>
      <c r="B23" s="57" t="s">
        <v>17</v>
      </c>
      <c r="C23" s="37" t="s">
        <v>17</v>
      </c>
      <c r="D23" s="72" t="s">
        <v>58</v>
      </c>
      <c r="E23" s="125">
        <v>1000</v>
      </c>
      <c r="F23" s="78"/>
      <c r="G23" s="156">
        <v>1000</v>
      </c>
      <c r="H23" s="156"/>
      <c r="I23" s="60"/>
      <c r="J23" s="81"/>
      <c r="K23" s="80"/>
      <c r="L23" s="92"/>
      <c r="M23" s="84"/>
    </row>
    <row r="24" spans="1:13" s="2" customFormat="1" ht="13.5" thickBot="1">
      <c r="A24" s="46" t="s">
        <v>137</v>
      </c>
      <c r="B24" s="57" t="s">
        <v>17</v>
      </c>
      <c r="C24" s="37" t="s">
        <v>17</v>
      </c>
      <c r="D24" s="71" t="s">
        <v>66</v>
      </c>
      <c r="E24" s="125">
        <v>700</v>
      </c>
      <c r="F24" s="75"/>
      <c r="G24" s="156">
        <v>0</v>
      </c>
      <c r="H24" s="156"/>
      <c r="I24" s="51"/>
      <c r="J24" s="54"/>
      <c r="K24" s="53">
        <v>700</v>
      </c>
      <c r="L24" s="54"/>
      <c r="M24" s="84"/>
    </row>
    <row r="25" spans="1:13" s="2" customFormat="1" ht="13.5" thickBot="1">
      <c r="A25" s="95"/>
      <c r="B25" s="119"/>
      <c r="C25" s="119"/>
      <c r="D25" s="96" t="s">
        <v>90</v>
      </c>
      <c r="E25" s="97">
        <f>SUM(E18:E24)</f>
        <v>21818.46</v>
      </c>
      <c r="F25" s="97">
        <f aca="true" t="shared" si="2" ref="F25:L25">SUM(F18:F24)</f>
        <v>9390.667800000001</v>
      </c>
      <c r="G25" s="97">
        <f t="shared" si="2"/>
        <v>11227.792</v>
      </c>
      <c r="H25" s="97">
        <f t="shared" si="2"/>
        <v>0</v>
      </c>
      <c r="I25" s="97">
        <f t="shared" si="2"/>
        <v>0</v>
      </c>
      <c r="J25" s="97">
        <f t="shared" si="2"/>
        <v>0</v>
      </c>
      <c r="K25" s="97">
        <f t="shared" si="2"/>
        <v>1200</v>
      </c>
      <c r="L25" s="97">
        <f t="shared" si="2"/>
        <v>0</v>
      </c>
      <c r="M25" s="118"/>
    </row>
    <row r="26" spans="1:13" s="2" customFormat="1" ht="12.75">
      <c r="A26" s="46" t="s">
        <v>120</v>
      </c>
      <c r="B26" s="67" t="s">
        <v>17</v>
      </c>
      <c r="C26" s="31" t="s">
        <v>17</v>
      </c>
      <c r="D26" s="135" t="s">
        <v>26</v>
      </c>
      <c r="E26" s="22">
        <v>23000</v>
      </c>
      <c r="F26" s="77">
        <v>5877.71169</v>
      </c>
      <c r="G26" s="156">
        <v>17122.28831</v>
      </c>
      <c r="H26" s="156"/>
      <c r="I26" s="13"/>
      <c r="J26" s="14"/>
      <c r="K26" s="15"/>
      <c r="L26" s="14"/>
      <c r="M26" s="82"/>
    </row>
    <row r="27" spans="1:13" s="2" customFormat="1" ht="12.75">
      <c r="A27" s="46" t="s">
        <v>138</v>
      </c>
      <c r="B27" s="32" t="s">
        <v>17</v>
      </c>
      <c r="C27" s="10" t="s">
        <v>17</v>
      </c>
      <c r="D27" s="59" t="s">
        <v>27</v>
      </c>
      <c r="E27" s="23">
        <v>190165.42566</v>
      </c>
      <c r="F27" s="74">
        <v>109231.67494</v>
      </c>
      <c r="G27" s="156">
        <v>50933.75072</v>
      </c>
      <c r="H27" s="156"/>
      <c r="I27" s="16"/>
      <c r="J27" s="17"/>
      <c r="K27" s="18">
        <v>30000</v>
      </c>
      <c r="L27" s="17"/>
      <c r="M27" s="83"/>
    </row>
    <row r="28" spans="1:13" s="2" customFormat="1" ht="12.75">
      <c r="A28" s="46" t="s">
        <v>139</v>
      </c>
      <c r="B28" s="32" t="s">
        <v>28</v>
      </c>
      <c r="C28" s="10" t="s">
        <v>46</v>
      </c>
      <c r="D28" s="59" t="s">
        <v>29</v>
      </c>
      <c r="E28" s="23">
        <v>44059.6479</v>
      </c>
      <c r="F28" s="74">
        <v>44026.41633</v>
      </c>
      <c r="G28" s="156">
        <v>33.23</v>
      </c>
      <c r="H28" s="156"/>
      <c r="I28" s="16"/>
      <c r="J28" s="17"/>
      <c r="K28" s="18"/>
      <c r="L28" s="17"/>
      <c r="M28" s="83"/>
    </row>
    <row r="29" spans="1:13" s="2" customFormat="1" ht="12.75">
      <c r="A29" s="46" t="s">
        <v>140</v>
      </c>
      <c r="B29" s="32" t="s">
        <v>28</v>
      </c>
      <c r="C29" s="10" t="s">
        <v>46</v>
      </c>
      <c r="D29" s="38" t="s">
        <v>30</v>
      </c>
      <c r="E29" s="23">
        <v>256451.6325</v>
      </c>
      <c r="F29" s="74">
        <v>254785.37403</v>
      </c>
      <c r="G29" s="156">
        <v>1666.26</v>
      </c>
      <c r="H29" s="156"/>
      <c r="I29" s="16"/>
      <c r="J29" s="17"/>
      <c r="K29" s="18"/>
      <c r="L29" s="17"/>
      <c r="M29" s="83"/>
    </row>
    <row r="30" spans="1:13" s="2" customFormat="1" ht="21" customHeight="1">
      <c r="A30" s="46" t="s">
        <v>141</v>
      </c>
      <c r="B30" s="66" t="s">
        <v>28</v>
      </c>
      <c r="C30" s="47" t="s">
        <v>46</v>
      </c>
      <c r="D30" s="137" t="s">
        <v>6</v>
      </c>
      <c r="E30" s="126">
        <v>306481.998</v>
      </c>
      <c r="F30" s="76">
        <v>13780.19612</v>
      </c>
      <c r="G30" s="156">
        <v>26061.401879999998</v>
      </c>
      <c r="H30" s="156"/>
      <c r="I30" s="49"/>
      <c r="J30" s="50">
        <v>266640.4</v>
      </c>
      <c r="K30" s="48"/>
      <c r="L30" s="50"/>
      <c r="M30" s="85" t="s">
        <v>118</v>
      </c>
    </row>
    <row r="31" spans="1:13" s="2" customFormat="1" ht="21" customHeight="1" thickBot="1">
      <c r="A31" s="46" t="s">
        <v>211</v>
      </c>
      <c r="B31" s="66" t="s">
        <v>28</v>
      </c>
      <c r="C31" s="47" t="s">
        <v>46</v>
      </c>
      <c r="D31" s="137" t="s">
        <v>212</v>
      </c>
      <c r="E31" s="126">
        <v>9921.17275</v>
      </c>
      <c r="F31" s="76"/>
      <c r="G31" s="156"/>
      <c r="H31" s="156"/>
      <c r="I31" s="49"/>
      <c r="J31" s="50">
        <v>9921.17275</v>
      </c>
      <c r="K31" s="48"/>
      <c r="L31" s="50"/>
      <c r="M31" s="85" t="s">
        <v>118</v>
      </c>
    </row>
    <row r="32" spans="1:13" s="2" customFormat="1" ht="13.5" thickBot="1">
      <c r="A32" s="95"/>
      <c r="B32" s="119"/>
      <c r="C32" s="119"/>
      <c r="D32" s="96" t="s">
        <v>25</v>
      </c>
      <c r="E32" s="97">
        <f>SUM(E26:E31)</f>
        <v>830079.87681</v>
      </c>
      <c r="F32" s="97">
        <f aca="true" t="shared" si="3" ref="F32:L32">SUM(F26:F31)</f>
        <v>427701.37311</v>
      </c>
      <c r="G32" s="97">
        <f t="shared" si="3"/>
        <v>95816.93091</v>
      </c>
      <c r="H32" s="97">
        <f t="shared" si="3"/>
        <v>0</v>
      </c>
      <c r="I32" s="97">
        <f t="shared" si="3"/>
        <v>0</v>
      </c>
      <c r="J32" s="97">
        <f t="shared" si="3"/>
        <v>276561.57275000005</v>
      </c>
      <c r="K32" s="97">
        <f t="shared" si="3"/>
        <v>30000</v>
      </c>
      <c r="L32" s="97">
        <f t="shared" si="3"/>
        <v>0</v>
      </c>
      <c r="M32" s="118"/>
    </row>
    <row r="33" spans="1:13" s="27" customFormat="1" ht="46.5" customHeight="1">
      <c r="A33" s="25" t="s">
        <v>119</v>
      </c>
      <c r="B33" s="67" t="s">
        <v>88</v>
      </c>
      <c r="C33" s="31" t="s">
        <v>88</v>
      </c>
      <c r="D33" s="45" t="s">
        <v>2</v>
      </c>
      <c r="E33" s="22">
        <v>5042.016806722689</v>
      </c>
      <c r="F33" s="77">
        <v>756.61</v>
      </c>
      <c r="G33" s="156">
        <v>4285.41</v>
      </c>
      <c r="H33" s="156"/>
      <c r="I33" s="13"/>
      <c r="J33" s="14"/>
      <c r="K33" s="15"/>
      <c r="L33" s="14"/>
      <c r="M33" s="82"/>
    </row>
    <row r="34" spans="1:13" s="55" customFormat="1" ht="22.5">
      <c r="A34" s="25" t="s">
        <v>142</v>
      </c>
      <c r="B34" s="57" t="s">
        <v>7</v>
      </c>
      <c r="C34" s="37" t="s">
        <v>31</v>
      </c>
      <c r="D34" s="38" t="s">
        <v>32</v>
      </c>
      <c r="E34" s="125">
        <v>42228.1432</v>
      </c>
      <c r="F34" s="75">
        <v>25327.266</v>
      </c>
      <c r="G34" s="156">
        <v>0</v>
      </c>
      <c r="H34" s="156"/>
      <c r="I34" s="51"/>
      <c r="J34" s="54"/>
      <c r="K34" s="53">
        <v>16900.88</v>
      </c>
      <c r="L34" s="54"/>
      <c r="M34" s="87"/>
    </row>
    <row r="35" spans="1:13" s="55" customFormat="1" ht="39" customHeight="1">
      <c r="A35" s="25" t="s">
        <v>143</v>
      </c>
      <c r="B35" s="57" t="s">
        <v>17</v>
      </c>
      <c r="C35" s="37" t="s">
        <v>91</v>
      </c>
      <c r="D35" s="38" t="s">
        <v>4</v>
      </c>
      <c r="E35" s="125">
        <v>46254.68</v>
      </c>
      <c r="F35" s="75">
        <v>925.65</v>
      </c>
      <c r="G35" s="156">
        <v>39074.35</v>
      </c>
      <c r="H35" s="156"/>
      <c r="I35" s="51" t="s">
        <v>78</v>
      </c>
      <c r="J35" s="54"/>
      <c r="K35" s="53">
        <v>6254.68</v>
      </c>
      <c r="L35" s="54"/>
      <c r="M35" s="87"/>
    </row>
    <row r="36" spans="1:13" s="35" customFormat="1" ht="12.75">
      <c r="A36" s="25" t="s">
        <v>144</v>
      </c>
      <c r="B36" s="64" t="s">
        <v>39</v>
      </c>
      <c r="C36" s="70" t="s">
        <v>39</v>
      </c>
      <c r="D36" s="59" t="s">
        <v>40</v>
      </c>
      <c r="E36" s="127">
        <v>5000</v>
      </c>
      <c r="F36" s="75"/>
      <c r="G36" s="156">
        <v>5000</v>
      </c>
      <c r="H36" s="156"/>
      <c r="I36" s="51"/>
      <c r="J36" s="56"/>
      <c r="K36" s="61"/>
      <c r="L36" s="94"/>
      <c r="M36" s="87"/>
    </row>
    <row r="37" spans="1:13" s="35" customFormat="1" ht="22.5">
      <c r="A37" s="25" t="s">
        <v>145</v>
      </c>
      <c r="B37" s="63" t="s">
        <v>1</v>
      </c>
      <c r="C37" s="69" t="s">
        <v>1</v>
      </c>
      <c r="D37" s="59" t="s">
        <v>43</v>
      </c>
      <c r="E37" s="128">
        <v>2420</v>
      </c>
      <c r="F37" s="74">
        <v>286.5</v>
      </c>
      <c r="G37" s="156">
        <v>2133.5</v>
      </c>
      <c r="H37" s="156"/>
      <c r="I37" s="16"/>
      <c r="J37" s="33"/>
      <c r="K37" s="62"/>
      <c r="L37" s="93"/>
      <c r="M37" s="88"/>
    </row>
    <row r="38" spans="1:13" s="30" customFormat="1" ht="22.5">
      <c r="A38" s="25" t="s">
        <v>146</v>
      </c>
      <c r="B38" s="63" t="s">
        <v>38</v>
      </c>
      <c r="C38" s="69" t="s">
        <v>38</v>
      </c>
      <c r="D38" s="59" t="s">
        <v>48</v>
      </c>
      <c r="E38" s="128">
        <v>1700</v>
      </c>
      <c r="F38" s="74"/>
      <c r="G38" s="156">
        <v>1700</v>
      </c>
      <c r="H38" s="156"/>
      <c r="I38" s="16"/>
      <c r="J38" s="33"/>
      <c r="K38" s="62"/>
      <c r="L38" s="93"/>
      <c r="M38" s="88"/>
    </row>
    <row r="39" spans="1:13" s="35" customFormat="1" ht="41.25" customHeight="1" thickBot="1">
      <c r="A39" s="25" t="s">
        <v>147</v>
      </c>
      <c r="B39" s="64" t="s">
        <v>17</v>
      </c>
      <c r="C39" s="70" t="s">
        <v>47</v>
      </c>
      <c r="D39" s="38" t="s">
        <v>49</v>
      </c>
      <c r="E39" s="127">
        <v>20000</v>
      </c>
      <c r="F39" s="75"/>
      <c r="G39" s="156">
        <v>20000</v>
      </c>
      <c r="H39" s="156"/>
      <c r="I39" s="51"/>
      <c r="J39" s="56"/>
      <c r="K39" s="61"/>
      <c r="L39" s="94"/>
      <c r="M39" s="89"/>
    </row>
    <row r="40" spans="1:13" s="2" customFormat="1" ht="13.5" thickBot="1">
      <c r="A40" s="98"/>
      <c r="B40" s="119"/>
      <c r="C40" s="119"/>
      <c r="D40" s="96" t="s">
        <v>12</v>
      </c>
      <c r="E40" s="97">
        <f>SUM(E33:E39)</f>
        <v>122644.84000672269</v>
      </c>
      <c r="F40" s="97">
        <f aca="true" t="shared" si="4" ref="F40:L40">SUM(F33:F39)</f>
        <v>27296.026</v>
      </c>
      <c r="G40" s="97">
        <f t="shared" si="4"/>
        <v>72193.26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23155.56</v>
      </c>
      <c r="L40" s="97">
        <f t="shared" si="4"/>
        <v>0</v>
      </c>
      <c r="M40" s="118"/>
    </row>
    <row r="41" spans="1:13" s="2" customFormat="1" ht="45" customHeight="1">
      <c r="A41" s="46" t="s">
        <v>124</v>
      </c>
      <c r="B41" s="57" t="s">
        <v>52</v>
      </c>
      <c r="C41" s="37" t="s">
        <v>52</v>
      </c>
      <c r="D41" s="59" t="s">
        <v>215</v>
      </c>
      <c r="E41" s="125">
        <v>14000</v>
      </c>
      <c r="F41" s="75"/>
      <c r="G41" s="156">
        <v>14000</v>
      </c>
      <c r="H41" s="156"/>
      <c r="I41" s="51"/>
      <c r="J41" s="54"/>
      <c r="K41" s="53"/>
      <c r="L41" s="54"/>
      <c r="M41" s="84"/>
    </row>
    <row r="42" spans="1:13" s="40" customFormat="1" ht="22.5">
      <c r="A42" s="46" t="s">
        <v>148</v>
      </c>
      <c r="B42" s="57" t="s">
        <v>17</v>
      </c>
      <c r="C42" s="37" t="s">
        <v>79</v>
      </c>
      <c r="D42" s="59" t="s">
        <v>74</v>
      </c>
      <c r="E42" s="125">
        <v>38758.11</v>
      </c>
      <c r="F42" s="75">
        <v>12822.373</v>
      </c>
      <c r="G42" s="156">
        <v>25935.74</v>
      </c>
      <c r="H42" s="156"/>
      <c r="I42" s="51"/>
      <c r="J42" s="54"/>
      <c r="K42" s="53"/>
      <c r="L42" s="54"/>
      <c r="M42" s="84"/>
    </row>
    <row r="43" spans="1:13" s="40" customFormat="1" ht="22.5">
      <c r="A43" s="46" t="s">
        <v>149</v>
      </c>
      <c r="B43" s="57" t="s">
        <v>17</v>
      </c>
      <c r="C43" s="37" t="s">
        <v>69</v>
      </c>
      <c r="D43" s="38" t="s">
        <v>70</v>
      </c>
      <c r="E43" s="125">
        <v>200</v>
      </c>
      <c r="F43" s="75"/>
      <c r="G43" s="156">
        <v>200</v>
      </c>
      <c r="H43" s="156"/>
      <c r="I43" s="51"/>
      <c r="J43" s="54"/>
      <c r="K43" s="53"/>
      <c r="L43" s="54"/>
      <c r="M43" s="84"/>
    </row>
    <row r="44" spans="1:13" s="40" customFormat="1" ht="12.75">
      <c r="A44" s="46" t="s">
        <v>150</v>
      </c>
      <c r="B44" s="57" t="s">
        <v>17</v>
      </c>
      <c r="C44" s="37" t="s">
        <v>17</v>
      </c>
      <c r="D44" s="38" t="s">
        <v>71</v>
      </c>
      <c r="E44" s="125">
        <v>2711</v>
      </c>
      <c r="F44" s="75"/>
      <c r="G44" s="156">
        <v>2711</v>
      </c>
      <c r="H44" s="156"/>
      <c r="I44" s="51"/>
      <c r="J44" s="54"/>
      <c r="K44" s="53"/>
      <c r="L44" s="54"/>
      <c r="M44" s="84"/>
    </row>
    <row r="45" spans="1:13" s="40" customFormat="1" ht="33.75">
      <c r="A45" s="46" t="s">
        <v>151</v>
      </c>
      <c r="B45" s="57" t="s">
        <v>11</v>
      </c>
      <c r="C45" s="37" t="s">
        <v>11</v>
      </c>
      <c r="D45" s="59" t="s">
        <v>82</v>
      </c>
      <c r="E45" s="125">
        <v>11200</v>
      </c>
      <c r="F45" s="75"/>
      <c r="G45" s="156">
        <v>11200</v>
      </c>
      <c r="H45" s="156"/>
      <c r="I45" s="51"/>
      <c r="J45" s="54"/>
      <c r="K45" s="53"/>
      <c r="L45" s="54"/>
      <c r="M45" s="84"/>
    </row>
    <row r="46" spans="1:13" s="40" customFormat="1" ht="22.5">
      <c r="A46" s="46" t="s">
        <v>152</v>
      </c>
      <c r="B46" s="66" t="s">
        <v>72</v>
      </c>
      <c r="C46" s="47" t="s">
        <v>72</v>
      </c>
      <c r="D46" s="73" t="s">
        <v>73</v>
      </c>
      <c r="E46" s="126">
        <v>3000</v>
      </c>
      <c r="F46" s="76">
        <v>2863.0529</v>
      </c>
      <c r="G46" s="156">
        <v>136.9471</v>
      </c>
      <c r="H46" s="156"/>
      <c r="I46" s="49"/>
      <c r="J46" s="50"/>
      <c r="K46" s="48"/>
      <c r="L46" s="50"/>
      <c r="M46" s="85"/>
    </row>
    <row r="47" spans="1:13" s="40" customFormat="1" ht="33.75">
      <c r="A47" s="46" t="s">
        <v>153</v>
      </c>
      <c r="B47" s="57" t="s">
        <v>11</v>
      </c>
      <c r="C47" s="37" t="s">
        <v>11</v>
      </c>
      <c r="D47" s="59" t="s">
        <v>103</v>
      </c>
      <c r="E47" s="125">
        <v>2000</v>
      </c>
      <c r="F47" s="75">
        <v>128.26</v>
      </c>
      <c r="G47" s="156">
        <v>1871.74</v>
      </c>
      <c r="H47" s="156"/>
      <c r="I47" s="51"/>
      <c r="J47" s="54"/>
      <c r="K47" s="53"/>
      <c r="L47" s="54"/>
      <c r="M47" s="84"/>
    </row>
    <row r="48" spans="1:13" s="40" customFormat="1" ht="33.75">
      <c r="A48" s="46" t="s">
        <v>154</v>
      </c>
      <c r="B48" s="66" t="s">
        <v>11</v>
      </c>
      <c r="C48" s="47" t="s">
        <v>11</v>
      </c>
      <c r="D48" s="73" t="s">
        <v>104</v>
      </c>
      <c r="E48" s="126">
        <v>1520</v>
      </c>
      <c r="F48" s="76"/>
      <c r="G48" s="156">
        <v>1520</v>
      </c>
      <c r="H48" s="156"/>
      <c r="I48" s="49"/>
      <c r="J48" s="50"/>
      <c r="K48" s="48"/>
      <c r="L48" s="50"/>
      <c r="M48" s="85"/>
    </row>
    <row r="49" spans="1:13" s="40" customFormat="1" ht="33.75">
      <c r="A49" s="46" t="s">
        <v>155</v>
      </c>
      <c r="B49" s="66" t="s">
        <v>17</v>
      </c>
      <c r="C49" s="47" t="s">
        <v>106</v>
      </c>
      <c r="D49" s="73" t="s">
        <v>107</v>
      </c>
      <c r="E49" s="126">
        <v>24</v>
      </c>
      <c r="F49" s="76"/>
      <c r="G49" s="156">
        <v>24</v>
      </c>
      <c r="H49" s="156"/>
      <c r="I49" s="49"/>
      <c r="J49" s="50"/>
      <c r="K49" s="48"/>
      <c r="L49" s="50"/>
      <c r="M49" s="85"/>
    </row>
    <row r="50" spans="1:13" s="40" customFormat="1" ht="34.5" thickBot="1">
      <c r="A50" s="46" t="s">
        <v>216</v>
      </c>
      <c r="B50" s="66" t="s">
        <v>217</v>
      </c>
      <c r="C50" s="47" t="s">
        <v>217</v>
      </c>
      <c r="D50" s="73" t="s">
        <v>218</v>
      </c>
      <c r="E50" s="126">
        <v>197.23</v>
      </c>
      <c r="F50" s="76"/>
      <c r="G50" s="156">
        <v>197.23</v>
      </c>
      <c r="H50" s="156"/>
      <c r="I50" s="49"/>
      <c r="J50" s="50"/>
      <c r="K50" s="48"/>
      <c r="L50" s="50"/>
      <c r="M50" s="85"/>
    </row>
    <row r="51" spans="1:13" s="2" customFormat="1" ht="13.5" thickBot="1">
      <c r="A51" s="98"/>
      <c r="B51" s="119"/>
      <c r="C51" s="119"/>
      <c r="D51" s="96" t="s">
        <v>13</v>
      </c>
      <c r="E51" s="97">
        <f aca="true" t="shared" si="5" ref="E51:L51">SUM(E41:E50)</f>
        <v>73610.34</v>
      </c>
      <c r="F51" s="97">
        <f t="shared" si="5"/>
        <v>15813.6859</v>
      </c>
      <c r="G51" s="97">
        <f t="shared" si="5"/>
        <v>57796.657100000004</v>
      </c>
      <c r="H51" s="97">
        <f t="shared" si="5"/>
        <v>0</v>
      </c>
      <c r="I51" s="97">
        <f t="shared" si="5"/>
        <v>0</v>
      </c>
      <c r="J51" s="97">
        <f t="shared" si="5"/>
        <v>0</v>
      </c>
      <c r="K51" s="97">
        <f t="shared" si="5"/>
        <v>0</v>
      </c>
      <c r="L51" s="97">
        <f t="shared" si="5"/>
        <v>0</v>
      </c>
      <c r="M51" s="118"/>
    </row>
    <row r="52" spans="1:14" s="2" customFormat="1" ht="25.5">
      <c r="A52" s="46" t="s">
        <v>127</v>
      </c>
      <c r="B52" s="67" t="s">
        <v>3</v>
      </c>
      <c r="C52" s="31" t="s">
        <v>3</v>
      </c>
      <c r="D52" s="135" t="s">
        <v>5</v>
      </c>
      <c r="E52" s="22">
        <v>582000</v>
      </c>
      <c r="F52" s="151">
        <v>173863.56934000002</v>
      </c>
      <c r="G52" s="156">
        <v>43950.560659999996</v>
      </c>
      <c r="H52" s="156"/>
      <c r="I52" s="13"/>
      <c r="J52" s="14">
        <v>120000</v>
      </c>
      <c r="K52" s="15">
        <v>75710.62</v>
      </c>
      <c r="L52" s="14">
        <v>168475.25</v>
      </c>
      <c r="M52" s="82" t="s">
        <v>80</v>
      </c>
      <c r="N52" s="11"/>
    </row>
    <row r="53" spans="1:14" s="29" customFormat="1" ht="34.5" customHeight="1">
      <c r="A53" s="46" t="s">
        <v>156</v>
      </c>
      <c r="B53" s="57" t="s">
        <v>23</v>
      </c>
      <c r="C53" s="37" t="s">
        <v>23</v>
      </c>
      <c r="D53" s="59" t="s">
        <v>8</v>
      </c>
      <c r="E53" s="129">
        <v>233731.28</v>
      </c>
      <c r="F53" s="75">
        <v>189531.95872</v>
      </c>
      <c r="G53" s="156">
        <v>44199.04</v>
      </c>
      <c r="H53" s="156"/>
      <c r="I53" s="51"/>
      <c r="J53" s="54"/>
      <c r="K53" s="53">
        <v>0.28</v>
      </c>
      <c r="L53" s="54"/>
      <c r="M53" s="90"/>
      <c r="N53" s="36"/>
    </row>
    <row r="54" spans="1:14" s="29" customFormat="1" ht="34.5" customHeight="1">
      <c r="A54" s="46" t="s">
        <v>157</v>
      </c>
      <c r="B54" s="57" t="s">
        <v>53</v>
      </c>
      <c r="C54" s="37" t="s">
        <v>53</v>
      </c>
      <c r="D54" s="59" t="s">
        <v>44</v>
      </c>
      <c r="E54" s="129">
        <v>73049.63836</v>
      </c>
      <c r="F54" s="75">
        <v>73049.63836</v>
      </c>
      <c r="G54" s="156">
        <v>0</v>
      </c>
      <c r="H54" s="156"/>
      <c r="I54" s="51"/>
      <c r="J54" s="54"/>
      <c r="K54" s="53"/>
      <c r="L54" s="54"/>
      <c r="M54" s="90"/>
      <c r="N54" s="36"/>
    </row>
    <row r="55" spans="1:14" s="29" customFormat="1" ht="34.5" customHeight="1">
      <c r="A55" s="46" t="s">
        <v>158</v>
      </c>
      <c r="B55" s="57" t="s">
        <v>17</v>
      </c>
      <c r="C55" s="37" t="s">
        <v>54</v>
      </c>
      <c r="D55" s="59" t="s">
        <v>67</v>
      </c>
      <c r="E55" s="129">
        <v>1992.71</v>
      </c>
      <c r="F55" s="75"/>
      <c r="G55" s="156">
        <v>1992.71</v>
      </c>
      <c r="H55" s="156"/>
      <c r="I55" s="51"/>
      <c r="J55" s="54"/>
      <c r="K55" s="53"/>
      <c r="L55" s="54"/>
      <c r="M55" s="90"/>
      <c r="N55" s="36"/>
    </row>
    <row r="56" spans="1:14" s="29" customFormat="1" ht="34.5" customHeight="1">
      <c r="A56" s="46" t="s">
        <v>159</v>
      </c>
      <c r="B56" s="57" t="s">
        <v>17</v>
      </c>
      <c r="C56" s="37" t="s">
        <v>54</v>
      </c>
      <c r="D56" s="59" t="s">
        <v>68</v>
      </c>
      <c r="E56" s="129">
        <v>1868.7</v>
      </c>
      <c r="F56" s="75"/>
      <c r="G56" s="156">
        <v>1868.7</v>
      </c>
      <c r="H56" s="156"/>
      <c r="I56" s="51"/>
      <c r="J56" s="54"/>
      <c r="K56" s="53"/>
      <c r="L56" s="54"/>
      <c r="M56" s="90"/>
      <c r="N56" s="36"/>
    </row>
    <row r="57" spans="1:14" s="29" customFormat="1" ht="34.5" customHeight="1">
      <c r="A57" s="46" t="s">
        <v>160</v>
      </c>
      <c r="B57" s="57" t="s">
        <v>3</v>
      </c>
      <c r="C57" s="37" t="s">
        <v>3</v>
      </c>
      <c r="D57" s="59" t="s">
        <v>50</v>
      </c>
      <c r="E57" s="129">
        <v>5700</v>
      </c>
      <c r="F57" s="75"/>
      <c r="G57" s="156">
        <v>5000</v>
      </c>
      <c r="H57" s="156"/>
      <c r="I57" s="51"/>
      <c r="J57" s="54">
        <v>700</v>
      </c>
      <c r="K57" s="53"/>
      <c r="L57" s="54"/>
      <c r="M57" s="90" t="s">
        <v>86</v>
      </c>
      <c r="N57" s="36"/>
    </row>
    <row r="58" spans="1:14" s="29" customFormat="1" ht="34.5" customHeight="1">
      <c r="A58" s="46" t="s">
        <v>161</v>
      </c>
      <c r="B58" s="57" t="s">
        <v>23</v>
      </c>
      <c r="C58" s="37" t="s">
        <v>23</v>
      </c>
      <c r="D58" s="59" t="s">
        <v>51</v>
      </c>
      <c r="E58" s="129">
        <v>270000</v>
      </c>
      <c r="F58" s="75"/>
      <c r="G58" s="156">
        <v>25040</v>
      </c>
      <c r="H58" s="156">
        <v>29000</v>
      </c>
      <c r="I58" s="51"/>
      <c r="J58" s="54"/>
      <c r="K58" s="53">
        <v>215960</v>
      </c>
      <c r="L58" s="54"/>
      <c r="M58" s="90"/>
      <c r="N58" s="36"/>
    </row>
    <row r="59" spans="1:14" s="29" customFormat="1" ht="34.5" customHeight="1">
      <c r="A59" s="46" t="s">
        <v>162</v>
      </c>
      <c r="B59" s="57" t="s">
        <v>3</v>
      </c>
      <c r="C59" s="37" t="s">
        <v>3</v>
      </c>
      <c r="D59" s="59" t="s">
        <v>83</v>
      </c>
      <c r="E59" s="129">
        <v>135000</v>
      </c>
      <c r="F59" s="75">
        <v>981.048</v>
      </c>
      <c r="G59" s="156">
        <v>49018.952000000005</v>
      </c>
      <c r="H59" s="156">
        <v>30000</v>
      </c>
      <c r="I59" s="51"/>
      <c r="J59" s="54"/>
      <c r="K59" s="53">
        <v>55000</v>
      </c>
      <c r="L59" s="54"/>
      <c r="M59" s="90"/>
      <c r="N59" s="36"/>
    </row>
    <row r="60" spans="1:14" s="29" customFormat="1" ht="34.5" customHeight="1">
      <c r="A60" s="46" t="s">
        <v>163</v>
      </c>
      <c r="B60" s="57" t="s">
        <v>22</v>
      </c>
      <c r="C60" s="37" t="s">
        <v>22</v>
      </c>
      <c r="D60" s="59" t="s">
        <v>84</v>
      </c>
      <c r="E60" s="129">
        <v>1937</v>
      </c>
      <c r="F60" s="75"/>
      <c r="G60" s="156">
        <v>1937</v>
      </c>
      <c r="H60" s="156"/>
      <c r="I60" s="51"/>
      <c r="J60" s="54"/>
      <c r="K60" s="53"/>
      <c r="L60" s="54"/>
      <c r="M60" s="90"/>
      <c r="N60" s="36"/>
    </row>
    <row r="61" spans="1:14" s="29" customFormat="1" ht="30" customHeight="1">
      <c r="A61" s="46" t="s">
        <v>164</v>
      </c>
      <c r="B61" s="57" t="s">
        <v>22</v>
      </c>
      <c r="C61" s="37" t="s">
        <v>22</v>
      </c>
      <c r="D61" s="59" t="s">
        <v>85</v>
      </c>
      <c r="E61" s="129">
        <v>3412</v>
      </c>
      <c r="F61" s="75"/>
      <c r="G61" s="156">
        <v>3412</v>
      </c>
      <c r="H61" s="156"/>
      <c r="I61" s="51"/>
      <c r="J61" s="54"/>
      <c r="K61" s="53"/>
      <c r="L61" s="54"/>
      <c r="M61" s="90"/>
      <c r="N61" s="36"/>
    </row>
    <row r="62" spans="1:13" s="2" customFormat="1" ht="33.75">
      <c r="A62" s="46" t="s">
        <v>165</v>
      </c>
      <c r="B62" s="66" t="s">
        <v>101</v>
      </c>
      <c r="C62" s="47" t="s">
        <v>101</v>
      </c>
      <c r="D62" s="73" t="s">
        <v>102</v>
      </c>
      <c r="E62" s="131">
        <v>16800</v>
      </c>
      <c r="F62" s="76"/>
      <c r="G62" s="156">
        <v>16800</v>
      </c>
      <c r="H62" s="156"/>
      <c r="I62" s="49"/>
      <c r="J62" s="50"/>
      <c r="K62" s="48"/>
      <c r="L62" s="50"/>
      <c r="M62" s="132"/>
    </row>
    <row r="63" spans="1:13" s="2" customFormat="1" ht="12.75">
      <c r="A63" s="46" t="s">
        <v>166</v>
      </c>
      <c r="B63" s="39" t="s">
        <v>53</v>
      </c>
      <c r="C63" s="12" t="s">
        <v>53</v>
      </c>
      <c r="D63" s="144" t="s">
        <v>105</v>
      </c>
      <c r="E63" s="24">
        <v>7998.1</v>
      </c>
      <c r="F63" s="79"/>
      <c r="G63" s="156">
        <v>7998.1</v>
      </c>
      <c r="H63" s="156"/>
      <c r="I63" s="19"/>
      <c r="J63" s="20"/>
      <c r="K63" s="21"/>
      <c r="L63" s="145"/>
      <c r="M63" s="91"/>
    </row>
    <row r="64" spans="1:13" s="2" customFormat="1" ht="22.5">
      <c r="A64" s="46" t="s">
        <v>167</v>
      </c>
      <c r="B64" s="39" t="s">
        <v>108</v>
      </c>
      <c r="C64" s="12" t="s">
        <v>108</v>
      </c>
      <c r="D64" s="144" t="s">
        <v>109</v>
      </c>
      <c r="E64" s="24">
        <v>7500</v>
      </c>
      <c r="F64" s="79"/>
      <c r="G64" s="156">
        <v>7500</v>
      </c>
      <c r="H64" s="156"/>
      <c r="I64" s="153"/>
      <c r="J64" s="20"/>
      <c r="K64" s="21"/>
      <c r="L64" s="145"/>
      <c r="M64" s="91"/>
    </row>
    <row r="65" spans="1:13" s="2" customFormat="1" ht="22.5">
      <c r="A65" s="46" t="s">
        <v>168</v>
      </c>
      <c r="B65" s="39" t="s">
        <v>108</v>
      </c>
      <c r="C65" s="12" t="s">
        <v>108</v>
      </c>
      <c r="D65" s="144" t="s">
        <v>110</v>
      </c>
      <c r="E65" s="24">
        <v>850</v>
      </c>
      <c r="F65" s="79"/>
      <c r="G65" s="156">
        <v>850</v>
      </c>
      <c r="H65" s="156"/>
      <c r="I65" s="19"/>
      <c r="J65" s="20"/>
      <c r="K65" s="21"/>
      <c r="L65" s="145"/>
      <c r="M65" s="91"/>
    </row>
    <row r="66" spans="1:13" s="2" customFormat="1" ht="22.5">
      <c r="A66" s="46" t="s">
        <v>169</v>
      </c>
      <c r="B66" s="39" t="s">
        <v>108</v>
      </c>
      <c r="C66" s="12" t="s">
        <v>108</v>
      </c>
      <c r="D66" s="144" t="s">
        <v>111</v>
      </c>
      <c r="E66" s="24">
        <v>1500</v>
      </c>
      <c r="F66" s="79"/>
      <c r="G66" s="156">
        <v>1500</v>
      </c>
      <c r="H66" s="156"/>
      <c r="I66" s="153"/>
      <c r="J66" s="20"/>
      <c r="K66" s="21"/>
      <c r="L66" s="145"/>
      <c r="M66" s="91"/>
    </row>
    <row r="67" spans="1:13" s="2" customFormat="1" ht="22.5">
      <c r="A67" s="46" t="s">
        <v>170</v>
      </c>
      <c r="B67" s="39" t="s">
        <v>108</v>
      </c>
      <c r="C67" s="12" t="s">
        <v>108</v>
      </c>
      <c r="D67" s="144" t="s">
        <v>112</v>
      </c>
      <c r="E67" s="24">
        <v>3000</v>
      </c>
      <c r="F67" s="79"/>
      <c r="G67" s="156">
        <v>3000</v>
      </c>
      <c r="H67" s="156"/>
      <c r="I67" s="19"/>
      <c r="J67" s="20"/>
      <c r="K67" s="21"/>
      <c r="L67" s="145"/>
      <c r="M67" s="91"/>
    </row>
    <row r="68" spans="1:13" s="2" customFormat="1" ht="22.5">
      <c r="A68" s="46" t="s">
        <v>171</v>
      </c>
      <c r="B68" s="39" t="s">
        <v>108</v>
      </c>
      <c r="C68" s="12" t="s">
        <v>108</v>
      </c>
      <c r="D68" s="144" t="s">
        <v>113</v>
      </c>
      <c r="E68" s="24">
        <v>1800</v>
      </c>
      <c r="F68" s="79"/>
      <c r="G68" s="156">
        <v>1800</v>
      </c>
      <c r="H68" s="156"/>
      <c r="I68" s="19"/>
      <c r="J68" s="20"/>
      <c r="K68" s="21"/>
      <c r="L68" s="145"/>
      <c r="M68" s="91"/>
    </row>
    <row r="69" spans="1:13" s="2" customFormat="1" ht="22.5">
      <c r="A69" s="46" t="s">
        <v>172</v>
      </c>
      <c r="B69" s="32" t="s">
        <v>108</v>
      </c>
      <c r="C69" s="10" t="s">
        <v>108</v>
      </c>
      <c r="D69" s="136" t="s">
        <v>114</v>
      </c>
      <c r="E69" s="23">
        <v>1200</v>
      </c>
      <c r="F69" s="143"/>
      <c r="G69" s="156">
        <v>1200</v>
      </c>
      <c r="H69" s="156"/>
      <c r="I69" s="139"/>
      <c r="J69" s="150"/>
      <c r="K69" s="138"/>
      <c r="L69" s="140"/>
      <c r="M69" s="141"/>
    </row>
    <row r="70" spans="1:13" s="2" customFormat="1" ht="33.75">
      <c r="A70" s="46" t="s">
        <v>181</v>
      </c>
      <c r="B70" s="32" t="s">
        <v>101</v>
      </c>
      <c r="C70" s="10" t="s">
        <v>101</v>
      </c>
      <c r="D70" s="136" t="s">
        <v>186</v>
      </c>
      <c r="E70" s="23">
        <v>18200</v>
      </c>
      <c r="F70" s="143"/>
      <c r="G70" s="156"/>
      <c r="H70" s="156">
        <v>18000</v>
      </c>
      <c r="I70" s="139"/>
      <c r="J70" s="150">
        <v>200</v>
      </c>
      <c r="K70" s="138"/>
      <c r="L70" s="140"/>
      <c r="M70" s="141"/>
    </row>
    <row r="71" spans="1:13" s="2" customFormat="1" ht="22.5">
      <c r="A71" s="46" t="s">
        <v>182</v>
      </c>
      <c r="B71" s="32" t="s">
        <v>22</v>
      </c>
      <c r="C71" s="10" t="s">
        <v>22</v>
      </c>
      <c r="D71" s="136" t="s">
        <v>187</v>
      </c>
      <c r="E71" s="23">
        <v>80460</v>
      </c>
      <c r="F71" s="143"/>
      <c r="G71" s="156"/>
      <c r="H71" s="156">
        <v>40000</v>
      </c>
      <c r="I71" s="139"/>
      <c r="J71" s="150">
        <v>40460</v>
      </c>
      <c r="K71" s="138"/>
      <c r="L71" s="140"/>
      <c r="M71" s="141"/>
    </row>
    <row r="72" spans="1:13" s="2" customFormat="1" ht="45">
      <c r="A72" s="46" t="s">
        <v>183</v>
      </c>
      <c r="B72" s="32" t="s">
        <v>185</v>
      </c>
      <c r="C72" s="10" t="s">
        <v>185</v>
      </c>
      <c r="D72" s="59" t="s">
        <v>188</v>
      </c>
      <c r="E72" s="23">
        <v>3635</v>
      </c>
      <c r="F72" s="74"/>
      <c r="G72" s="156"/>
      <c r="H72" s="156">
        <v>3000</v>
      </c>
      <c r="I72" s="16"/>
      <c r="J72" s="17">
        <v>635</v>
      </c>
      <c r="K72" s="18"/>
      <c r="L72" s="17"/>
      <c r="M72" s="83"/>
    </row>
    <row r="73" spans="1:13" s="2" customFormat="1" ht="12.75">
      <c r="A73" s="46" t="s">
        <v>184</v>
      </c>
      <c r="B73" s="39" t="s">
        <v>53</v>
      </c>
      <c r="C73" s="12" t="s">
        <v>53</v>
      </c>
      <c r="D73" s="144" t="s">
        <v>189</v>
      </c>
      <c r="E73" s="24">
        <v>68500</v>
      </c>
      <c r="F73" s="79"/>
      <c r="G73" s="156"/>
      <c r="H73" s="156">
        <v>30000</v>
      </c>
      <c r="I73" s="19"/>
      <c r="J73" s="20">
        <v>38500</v>
      </c>
      <c r="K73" s="21"/>
      <c r="L73" s="20"/>
      <c r="M73" s="91"/>
    </row>
    <row r="74" spans="1:13" s="2" customFormat="1" ht="34.5" thickBot="1">
      <c r="A74" s="46" t="s">
        <v>219</v>
      </c>
      <c r="B74" s="39" t="s">
        <v>101</v>
      </c>
      <c r="C74" s="12" t="s">
        <v>101</v>
      </c>
      <c r="D74" s="144" t="s">
        <v>220</v>
      </c>
      <c r="E74" s="24">
        <v>10300</v>
      </c>
      <c r="F74" s="79"/>
      <c r="G74" s="156">
        <v>10300</v>
      </c>
      <c r="H74" s="156"/>
      <c r="I74" s="19"/>
      <c r="J74" s="20"/>
      <c r="K74" s="21"/>
      <c r="L74" s="20"/>
      <c r="M74" s="91"/>
    </row>
    <row r="75" spans="1:65" s="5" customFormat="1" ht="14.25" thickBot="1" thickTop="1">
      <c r="A75" s="99"/>
      <c r="B75" s="119"/>
      <c r="C75" s="119"/>
      <c r="D75" s="96" t="s">
        <v>14</v>
      </c>
      <c r="E75" s="97">
        <f>SUM(E52:E74)</f>
        <v>1530434.42836</v>
      </c>
      <c r="F75" s="97">
        <f aca="true" t="shared" si="6" ref="F75:L75">SUM(F52:F74)</f>
        <v>437426.21442000003</v>
      </c>
      <c r="G75" s="97">
        <f t="shared" si="6"/>
        <v>227367.06266000003</v>
      </c>
      <c r="H75" s="97">
        <f t="shared" si="6"/>
        <v>150000</v>
      </c>
      <c r="I75" s="97">
        <f t="shared" si="6"/>
        <v>0</v>
      </c>
      <c r="J75" s="97">
        <f t="shared" si="6"/>
        <v>200495</v>
      </c>
      <c r="K75" s="97">
        <f t="shared" si="6"/>
        <v>346670.9</v>
      </c>
      <c r="L75" s="97">
        <f t="shared" si="6"/>
        <v>168475.25</v>
      </c>
      <c r="M75" s="118"/>
      <c r="N75" s="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9"/>
    </row>
    <row r="76" spans="1:13" s="2" customFormat="1" ht="12.75">
      <c r="A76" s="46" t="s">
        <v>126</v>
      </c>
      <c r="B76" s="67" t="s">
        <v>17</v>
      </c>
      <c r="C76" s="31" t="s">
        <v>17</v>
      </c>
      <c r="D76" s="135" t="s">
        <v>41</v>
      </c>
      <c r="E76" s="22">
        <v>26002.74138</v>
      </c>
      <c r="F76" s="151">
        <v>13695.12788</v>
      </c>
      <c r="G76" s="156">
        <v>540.09</v>
      </c>
      <c r="H76" s="156"/>
      <c r="I76" s="147"/>
      <c r="J76" s="152">
        <v>11767.525</v>
      </c>
      <c r="K76" s="146"/>
      <c r="L76" s="148"/>
      <c r="M76" s="149"/>
    </row>
    <row r="77" spans="1:13" s="2" customFormat="1" ht="12.75">
      <c r="A77" s="46" t="s">
        <v>173</v>
      </c>
      <c r="B77" s="32" t="s">
        <v>17</v>
      </c>
      <c r="C77" s="10" t="s">
        <v>17</v>
      </c>
      <c r="D77" s="59" t="s">
        <v>24</v>
      </c>
      <c r="E77" s="23">
        <v>42336.13</v>
      </c>
      <c r="F77" s="143">
        <v>40266.48108</v>
      </c>
      <c r="G77" s="156">
        <v>2069.6531</v>
      </c>
      <c r="H77" s="156"/>
      <c r="I77" s="133"/>
      <c r="J77" s="150"/>
      <c r="K77" s="142"/>
      <c r="L77" s="150"/>
      <c r="M77" s="83"/>
    </row>
    <row r="78" spans="1:13" s="2" customFormat="1" ht="12.75">
      <c r="A78" s="46" t="s">
        <v>174</v>
      </c>
      <c r="B78" s="32" t="s">
        <v>17</v>
      </c>
      <c r="C78" s="10" t="s">
        <v>17</v>
      </c>
      <c r="D78" s="136" t="s">
        <v>42</v>
      </c>
      <c r="E78" s="23">
        <v>63584.84281</v>
      </c>
      <c r="F78" s="143">
        <v>28616.927319999995</v>
      </c>
      <c r="G78" s="156">
        <v>34513.91351</v>
      </c>
      <c r="H78" s="156"/>
      <c r="I78" s="139"/>
      <c r="J78" s="150">
        <v>454</v>
      </c>
      <c r="K78" s="138"/>
      <c r="L78" s="140"/>
      <c r="M78" s="141"/>
    </row>
    <row r="79" spans="1:13" s="2" customFormat="1" ht="12.75">
      <c r="A79" s="46" t="s">
        <v>175</v>
      </c>
      <c r="B79" s="32" t="s">
        <v>17</v>
      </c>
      <c r="C79" s="10" t="s">
        <v>17</v>
      </c>
      <c r="D79" s="136" t="s">
        <v>61</v>
      </c>
      <c r="E79" s="23">
        <v>3110.1834200000003</v>
      </c>
      <c r="F79" s="143">
        <v>531.8103</v>
      </c>
      <c r="G79" s="156">
        <v>2578.37312</v>
      </c>
      <c r="H79" s="156"/>
      <c r="I79" s="139"/>
      <c r="J79" s="150"/>
      <c r="K79" s="138"/>
      <c r="L79" s="140"/>
      <c r="M79" s="141"/>
    </row>
    <row r="80" spans="1:13" s="2" customFormat="1" ht="12.75">
      <c r="A80" s="46" t="s">
        <v>176</v>
      </c>
      <c r="B80" s="32" t="s">
        <v>17</v>
      </c>
      <c r="C80" s="10" t="s">
        <v>17</v>
      </c>
      <c r="D80" s="136" t="s">
        <v>37</v>
      </c>
      <c r="E80" s="23">
        <v>133162.229</v>
      </c>
      <c r="F80" s="143">
        <v>109214.20035</v>
      </c>
      <c r="G80" s="156">
        <v>23948.03165</v>
      </c>
      <c r="H80" s="156"/>
      <c r="I80" s="139"/>
      <c r="J80" s="150"/>
      <c r="K80" s="138"/>
      <c r="L80" s="140"/>
      <c r="M80" s="141"/>
    </row>
    <row r="81" spans="1:13" s="2" customFormat="1" ht="12.75">
      <c r="A81" s="46" t="s">
        <v>177</v>
      </c>
      <c r="B81" s="32" t="s">
        <v>17</v>
      </c>
      <c r="C81" s="10" t="s">
        <v>17</v>
      </c>
      <c r="D81" s="59" t="s">
        <v>55</v>
      </c>
      <c r="E81" s="23">
        <v>191912.40442</v>
      </c>
      <c r="F81" s="74">
        <v>3895.4579999999996</v>
      </c>
      <c r="G81" s="156">
        <v>2285.502</v>
      </c>
      <c r="H81" s="156"/>
      <c r="I81" s="16"/>
      <c r="J81" s="17">
        <v>185731.44442</v>
      </c>
      <c r="K81" s="18"/>
      <c r="L81" s="17"/>
      <c r="M81" s="83" t="s">
        <v>87</v>
      </c>
    </row>
    <row r="82" spans="1:13" s="2" customFormat="1" ht="12.75">
      <c r="A82" s="46" t="s">
        <v>178</v>
      </c>
      <c r="B82" s="39" t="s">
        <v>17</v>
      </c>
      <c r="C82" s="12" t="s">
        <v>17</v>
      </c>
      <c r="D82" s="144" t="s">
        <v>99</v>
      </c>
      <c r="E82" s="24">
        <v>2700</v>
      </c>
      <c r="F82" s="79">
        <v>2046.63272</v>
      </c>
      <c r="G82" s="156">
        <v>653.36728</v>
      </c>
      <c r="H82" s="156"/>
      <c r="I82" s="19"/>
      <c r="J82" s="20"/>
      <c r="K82" s="21"/>
      <c r="L82" s="20"/>
      <c r="M82" s="91"/>
    </row>
    <row r="83" spans="1:13" s="2" customFormat="1" ht="13.5" thickBot="1">
      <c r="A83" s="46" t="s">
        <v>214</v>
      </c>
      <c r="B83" s="39" t="s">
        <v>17</v>
      </c>
      <c r="C83" s="12" t="s">
        <v>17</v>
      </c>
      <c r="D83" s="144" t="s">
        <v>213</v>
      </c>
      <c r="E83" s="24">
        <v>11500</v>
      </c>
      <c r="F83" s="79"/>
      <c r="G83" s="156">
        <v>11500</v>
      </c>
      <c r="H83" s="156"/>
      <c r="I83" s="19"/>
      <c r="J83" s="20"/>
      <c r="K83" s="21"/>
      <c r="L83" s="20"/>
      <c r="M83" s="91"/>
    </row>
    <row r="84" spans="1:13" s="2" customFormat="1" ht="13.5" thickBot="1">
      <c r="A84" s="100"/>
      <c r="B84" s="119"/>
      <c r="C84" s="119"/>
      <c r="D84" s="96" t="s">
        <v>15</v>
      </c>
      <c r="E84" s="97">
        <f>SUM(E76:E83)</f>
        <v>474308.53102999995</v>
      </c>
      <c r="F84" s="97">
        <f aca="true" t="shared" si="7" ref="F84:L84">SUM(F76:F83)</f>
        <v>198266.63765000002</v>
      </c>
      <c r="G84" s="97">
        <f t="shared" si="7"/>
        <v>78088.93066</v>
      </c>
      <c r="H84" s="97">
        <f t="shared" si="7"/>
        <v>0</v>
      </c>
      <c r="I84" s="97">
        <f t="shared" si="7"/>
        <v>0</v>
      </c>
      <c r="J84" s="97">
        <f t="shared" si="7"/>
        <v>197952.96942</v>
      </c>
      <c r="K84" s="97">
        <f t="shared" si="7"/>
        <v>0</v>
      </c>
      <c r="L84" s="97">
        <f t="shared" si="7"/>
        <v>0</v>
      </c>
      <c r="M84" s="118"/>
    </row>
    <row r="85" spans="1:13" s="2" customFormat="1" ht="12.75">
      <c r="A85" s="46" t="s">
        <v>125</v>
      </c>
      <c r="B85" s="32" t="s">
        <v>17</v>
      </c>
      <c r="C85" s="10" t="s">
        <v>92</v>
      </c>
      <c r="D85" s="136" t="s">
        <v>95</v>
      </c>
      <c r="E85" s="23">
        <v>7174.72</v>
      </c>
      <c r="F85" s="74"/>
      <c r="G85" s="156">
        <v>7174.72</v>
      </c>
      <c r="H85" s="156"/>
      <c r="I85" s="16"/>
      <c r="J85" s="17"/>
      <c r="K85" s="18"/>
      <c r="L85" s="17"/>
      <c r="M85" s="83"/>
    </row>
    <row r="86" spans="1:13" s="2" customFormat="1" ht="22.5">
      <c r="A86" s="46" t="s">
        <v>179</v>
      </c>
      <c r="B86" s="32" t="s">
        <v>17</v>
      </c>
      <c r="C86" s="10" t="s">
        <v>93</v>
      </c>
      <c r="D86" s="136" t="s">
        <v>96</v>
      </c>
      <c r="E86" s="23">
        <v>1523.39</v>
      </c>
      <c r="F86" s="74"/>
      <c r="G86" s="156">
        <v>1523.39</v>
      </c>
      <c r="H86" s="156"/>
      <c r="I86" s="16"/>
      <c r="J86" s="17"/>
      <c r="K86" s="18"/>
      <c r="L86" s="17"/>
      <c r="M86" s="83"/>
    </row>
    <row r="87" spans="1:13" s="2" customFormat="1" ht="23.25" thickBot="1">
      <c r="A87" s="46" t="s">
        <v>180</v>
      </c>
      <c r="B87" s="32" t="s">
        <v>17</v>
      </c>
      <c r="C87" s="10" t="s">
        <v>94</v>
      </c>
      <c r="D87" s="136" t="s">
        <v>97</v>
      </c>
      <c r="E87" s="23">
        <v>11521.52</v>
      </c>
      <c r="F87" s="74"/>
      <c r="G87" s="156">
        <v>11521.523</v>
      </c>
      <c r="H87" s="156"/>
      <c r="I87" s="16"/>
      <c r="J87" s="17"/>
      <c r="K87" s="18"/>
      <c r="L87" s="17"/>
      <c r="M87" s="83"/>
    </row>
    <row r="88" spans="1:13" s="2" customFormat="1" ht="13.5" thickBot="1">
      <c r="A88" s="100"/>
      <c r="B88" s="119"/>
      <c r="C88" s="119"/>
      <c r="D88" s="96"/>
      <c r="E88" s="97">
        <f>SUM(E85:E87)</f>
        <v>20219.63</v>
      </c>
      <c r="F88" s="97">
        <f aca="true" t="shared" si="8" ref="F88:L88">SUM(F85:F87)</f>
        <v>0</v>
      </c>
      <c r="G88" s="97">
        <f t="shared" si="8"/>
        <v>20219.633</v>
      </c>
      <c r="H88" s="97">
        <f t="shared" si="8"/>
        <v>0</v>
      </c>
      <c r="I88" s="97">
        <f t="shared" si="8"/>
        <v>0</v>
      </c>
      <c r="J88" s="97">
        <f t="shared" si="8"/>
        <v>0</v>
      </c>
      <c r="K88" s="97">
        <f t="shared" si="8"/>
        <v>0</v>
      </c>
      <c r="L88" s="97">
        <f t="shared" si="8"/>
        <v>0</v>
      </c>
      <c r="M88" s="118"/>
    </row>
    <row r="89" spans="1:15" s="2" customFormat="1" ht="13.5" thickBot="1">
      <c r="A89" s="120"/>
      <c r="B89" s="121"/>
      <c r="C89" s="121"/>
      <c r="D89" s="122" t="s">
        <v>16</v>
      </c>
      <c r="E89" s="123">
        <f aca="true" t="shared" si="9" ref="E89:L89">SUM(E88,E84,E75,E51,E40,E32,E25,E17,E5)</f>
        <v>3132229.3212067224</v>
      </c>
      <c r="F89" s="123">
        <f t="shared" si="9"/>
        <v>1149195.15588</v>
      </c>
      <c r="G89" s="123">
        <f t="shared" si="9"/>
        <v>585522.9303300001</v>
      </c>
      <c r="H89" s="123">
        <f t="shared" si="9"/>
        <v>150000</v>
      </c>
      <c r="I89" s="123">
        <f t="shared" si="9"/>
        <v>0</v>
      </c>
      <c r="J89" s="123">
        <f t="shared" si="9"/>
        <v>675009.54217</v>
      </c>
      <c r="K89" s="123">
        <f t="shared" si="9"/>
        <v>404026.46</v>
      </c>
      <c r="L89" s="123">
        <f t="shared" si="9"/>
        <v>168475.25</v>
      </c>
      <c r="M89" s="124"/>
      <c r="O89" s="28"/>
    </row>
    <row r="90" spans="1:13" s="2" customFormat="1" ht="18" customHeight="1" thickTop="1">
      <c r="A90" s="166" t="s">
        <v>191</v>
      </c>
      <c r="B90" s="167"/>
      <c r="C90" s="167"/>
      <c r="D90" s="168"/>
      <c r="E90" s="23"/>
      <c r="F90" s="74"/>
      <c r="G90" s="156">
        <v>16900.89</v>
      </c>
      <c r="H90" s="156"/>
      <c r="I90" s="16"/>
      <c r="J90" s="17"/>
      <c r="K90" s="18"/>
      <c r="L90" s="17"/>
      <c r="M90" s="83"/>
    </row>
    <row r="91" spans="1:13" s="2" customFormat="1" ht="18" customHeight="1" thickBot="1">
      <c r="A91" s="163" t="s">
        <v>192</v>
      </c>
      <c r="B91" s="164"/>
      <c r="C91" s="164"/>
      <c r="D91" s="165"/>
      <c r="E91" s="23"/>
      <c r="F91" s="74"/>
      <c r="G91" s="156">
        <v>422.77</v>
      </c>
      <c r="H91" s="156"/>
      <c r="I91" s="16"/>
      <c r="J91" s="17"/>
      <c r="K91" s="18"/>
      <c r="L91" s="17"/>
      <c r="M91" s="83"/>
    </row>
    <row r="92" spans="1:15" s="2" customFormat="1" ht="19.5" customHeight="1" thickBot="1">
      <c r="A92" s="162" t="s">
        <v>193</v>
      </c>
      <c r="B92" s="121"/>
      <c r="C92" s="121"/>
      <c r="D92" s="122"/>
      <c r="E92" s="123"/>
      <c r="F92" s="123"/>
      <c r="G92" s="123">
        <f>SUM(G89:G91)</f>
        <v>602846.5903300002</v>
      </c>
      <c r="H92" s="123"/>
      <c r="I92" s="123"/>
      <c r="J92" s="123"/>
      <c r="K92" s="123"/>
      <c r="L92" s="123"/>
      <c r="M92" s="124"/>
      <c r="O92" s="28"/>
    </row>
    <row r="93" ht="16.5" thickTop="1">
      <c r="H93" s="134"/>
    </row>
    <row r="94" spans="1:9" ht="16.5" customHeight="1">
      <c r="A94" s="130"/>
      <c r="I94" s="109"/>
    </row>
    <row r="95" spans="1:9" ht="16.5" customHeight="1">
      <c r="A95" s="183"/>
      <c r="B95" s="161"/>
      <c r="C95" s="161"/>
      <c r="I95" s="109"/>
    </row>
    <row r="96" spans="1:3" ht="16.5" customHeight="1">
      <c r="A96" s="182"/>
      <c r="B96" s="161"/>
      <c r="C96" s="161"/>
    </row>
    <row r="97" spans="1:7" ht="16.5" customHeight="1">
      <c r="A97" s="159"/>
      <c r="B97" s="161"/>
      <c r="C97" s="161"/>
      <c r="F97" s="43"/>
      <c r="G97" s="58"/>
    </row>
    <row r="98" spans="1:6" ht="16.5" customHeight="1" thickBot="1">
      <c r="A98" s="179"/>
      <c r="B98" s="161"/>
      <c r="C98" s="161"/>
      <c r="F98" s="43"/>
    </row>
    <row r="99" spans="1:9" ht="18.75" customHeight="1" thickBot="1">
      <c r="A99" s="184"/>
      <c r="B99" s="160"/>
      <c r="D99" s="114" t="s">
        <v>75</v>
      </c>
      <c r="E99" s="107"/>
      <c r="F99" s="107"/>
      <c r="G99" s="170"/>
      <c r="H99" s="171"/>
      <c r="I99" s="171" t="s">
        <v>60</v>
      </c>
    </row>
    <row r="100" spans="1:9" ht="15">
      <c r="A100" s="181"/>
      <c r="D100" s="115" t="s">
        <v>194</v>
      </c>
      <c r="E100" s="116"/>
      <c r="F100" s="116"/>
      <c r="G100" s="172"/>
      <c r="H100" s="173"/>
      <c r="I100" s="117">
        <f>350000</f>
        <v>350000</v>
      </c>
    </row>
    <row r="101" spans="1:9" ht="15">
      <c r="A101" s="180"/>
      <c r="D101" s="115" t="s">
        <v>197</v>
      </c>
      <c r="E101" s="116"/>
      <c r="F101" s="116"/>
      <c r="G101" s="190"/>
      <c r="H101" s="174"/>
      <c r="I101" s="117">
        <f>151328.26+46772.69+22945.64+10000</f>
        <v>231046.59000000003</v>
      </c>
    </row>
    <row r="102" spans="1:9" ht="15">
      <c r="A102" s="180"/>
      <c r="D102" s="191" t="s">
        <v>222</v>
      </c>
      <c r="E102" s="192"/>
      <c r="F102" s="192"/>
      <c r="G102" s="190"/>
      <c r="H102" s="193"/>
      <c r="I102" s="194">
        <v>11500</v>
      </c>
    </row>
    <row r="103" spans="1:9" ht="15.75" thickBot="1">
      <c r="A103" s="180"/>
      <c r="D103" s="186" t="s">
        <v>221</v>
      </c>
      <c r="E103" s="187"/>
      <c r="F103" s="187"/>
      <c r="G103" s="169"/>
      <c r="H103" s="188"/>
      <c r="I103" s="189">
        <v>10300</v>
      </c>
    </row>
    <row r="104" spans="4:9" ht="16.5" customHeight="1" thickBot="1">
      <c r="D104" s="113" t="s">
        <v>59</v>
      </c>
      <c r="E104" s="107"/>
      <c r="F104" s="107"/>
      <c r="G104" s="176"/>
      <c r="H104" s="110"/>
      <c r="I104" s="111">
        <f>SUM(I100:I103)</f>
        <v>602846.5900000001</v>
      </c>
    </row>
    <row r="105" spans="4:9" ht="16.5" thickBot="1">
      <c r="D105" s="101"/>
      <c r="E105" s="102"/>
      <c r="F105" s="102"/>
      <c r="G105" s="177"/>
      <c r="H105" s="112"/>
      <c r="I105" s="112"/>
    </row>
    <row r="106" spans="4:9" ht="18.75" thickBot="1">
      <c r="D106" s="114" t="s">
        <v>76</v>
      </c>
      <c r="E106" s="107"/>
      <c r="F106" s="107"/>
      <c r="G106" s="176"/>
      <c r="H106" s="110"/>
      <c r="I106" s="110"/>
    </row>
    <row r="107" spans="4:9" ht="15">
      <c r="D107" s="115" t="s">
        <v>77</v>
      </c>
      <c r="E107" s="116"/>
      <c r="F107" s="116"/>
      <c r="G107" s="178"/>
      <c r="H107" s="174"/>
      <c r="I107" s="117">
        <f>G89</f>
        <v>585522.9303300001</v>
      </c>
    </row>
    <row r="108" spans="4:9" ht="15.75" thickBot="1">
      <c r="D108" s="158" t="s">
        <v>202</v>
      </c>
      <c r="E108" s="108"/>
      <c r="F108" s="108"/>
      <c r="G108" s="177"/>
      <c r="H108" s="175"/>
      <c r="I108" s="157">
        <f>G90+G91</f>
        <v>17323.66</v>
      </c>
    </row>
    <row r="109" spans="4:9" ht="16.5" customHeight="1" thickBot="1">
      <c r="D109" s="113" t="s">
        <v>0</v>
      </c>
      <c r="E109" s="107"/>
      <c r="F109" s="107"/>
      <c r="G109" s="176"/>
      <c r="H109" s="110"/>
      <c r="I109" s="111">
        <f>I107+I108</f>
        <v>602846.5903300002</v>
      </c>
    </row>
  </sheetData>
  <sheetProtection/>
  <mergeCells count="11">
    <mergeCell ref="F2:F3"/>
    <mergeCell ref="A2:A3"/>
    <mergeCell ref="B2:B3"/>
    <mergeCell ref="C2:C3"/>
    <mergeCell ref="M2:M3"/>
    <mergeCell ref="K2:K3"/>
    <mergeCell ref="G2:I2"/>
    <mergeCell ref="D2:D3"/>
    <mergeCell ref="L2:L3"/>
    <mergeCell ref="E2:E3"/>
    <mergeCell ref="J2:J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60" r:id="rId1"/>
  <headerFooter alignWithMargins="0">
    <oddHeader>&amp;C&amp;22Plán investic Středočeského kraje na rok 2015 - změna č. 5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2015-01-29T09:05:36Z</cp:lastPrinted>
  <dcterms:created xsi:type="dcterms:W3CDTF">2007-11-05T12:53:24Z</dcterms:created>
  <dcterms:modified xsi:type="dcterms:W3CDTF">2015-09-25T06:34:18Z</dcterms:modified>
  <cp:category/>
  <cp:version/>
  <cp:contentType/>
  <cp:contentStatus/>
</cp:coreProperties>
</file>