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gererova\Documents\Zveřejňování\"/>
    </mc:Choice>
  </mc:AlternateContent>
  <bookViews>
    <workbookView xWindow="-120" yWindow="-120" windowWidth="29040" windowHeight="15840" tabRatio="668"/>
  </bookViews>
  <sheets>
    <sheet name="kap.01" sheetId="1" r:id="rId1"/>
    <sheet name="kap.02" sheetId="2" r:id="rId2"/>
    <sheet name="kap.03" sheetId="3" r:id="rId3"/>
    <sheet name="kap.04" sheetId="5" r:id="rId4"/>
    <sheet name="kap.05" sheetId="6" r:id="rId5"/>
    <sheet name="kap.06" sheetId="7" r:id="rId6"/>
    <sheet name="kap.07" sheetId="8" r:id="rId7"/>
    <sheet name="kap.08" sheetId="9" r:id="rId8"/>
    <sheet name="kap.09" sheetId="10" r:id="rId9"/>
    <sheet name="kap.10" sheetId="11" r:id="rId10"/>
    <sheet name="kap.11" sheetId="12" r:id="rId11"/>
    <sheet name="kap.12" sheetId="17" r:id="rId12"/>
    <sheet name="kap.13" sheetId="15" r:id="rId13"/>
    <sheet name="kap. 15" sheetId="21" r:id="rId14"/>
    <sheet name="kap. 16" sheetId="22" r:id="rId15"/>
    <sheet name="kap.17" sheetId="20" r:id="rId16"/>
    <sheet name="kap.18" sheetId="16" r:id="rId17"/>
    <sheet name="kap. 23" sheetId="23" r:id="rId18"/>
    <sheet name="kap. 25" sheetId="19" r:id="rId19"/>
  </sheets>
  <definedNames>
    <definedName name="_xlnm.Print_Area" localSheetId="0">kap.01!$A$1:$M$718</definedName>
  </definedNames>
  <calcPr calcId="152511"/>
</workbook>
</file>

<file path=xl/calcChain.xml><?xml version="1.0" encoding="utf-8"?>
<calcChain xmlns="http://schemas.openxmlformats.org/spreadsheetml/2006/main">
  <c r="K1049" i="9" l="1"/>
  <c r="J1049" i="9"/>
  <c r="I1049" i="9"/>
  <c r="L1048" i="9"/>
  <c r="L1047" i="9"/>
  <c r="L1046" i="9"/>
  <c r="L1045" i="9"/>
  <c r="L1044" i="9"/>
  <c r="L1043" i="9"/>
  <c r="L1042" i="9"/>
  <c r="L1041" i="9"/>
  <c r="L1040" i="9"/>
  <c r="L1039" i="9"/>
  <c r="L1049" i="9" l="1"/>
  <c r="K1082" i="9"/>
  <c r="J1082" i="9"/>
  <c r="I1082" i="9"/>
  <c r="L1080" i="9"/>
  <c r="L1079" i="9"/>
  <c r="L1078" i="9"/>
  <c r="L1077" i="9"/>
  <c r="L1076" i="9"/>
  <c r="L1075" i="9"/>
  <c r="L1074" i="9"/>
  <c r="L1073" i="9"/>
  <c r="L1072" i="9"/>
  <c r="L1071" i="9"/>
  <c r="L1070" i="9"/>
  <c r="L1069" i="9"/>
  <c r="L1068" i="9"/>
  <c r="L1067" i="9"/>
  <c r="L1066" i="9"/>
  <c r="L1065" i="9"/>
  <c r="L1064" i="9"/>
  <c r="L1082" i="9" l="1"/>
  <c r="L884" i="1"/>
  <c r="K884" i="1"/>
  <c r="J884" i="1"/>
  <c r="K1410" i="9" l="1"/>
  <c r="J1410" i="9"/>
  <c r="I1410" i="9"/>
  <c r="L1407" i="9"/>
  <c r="L1406" i="9"/>
  <c r="L1405" i="9"/>
  <c r="L1404" i="9"/>
  <c r="L1403" i="9"/>
  <c r="L1402" i="9"/>
  <c r="L1401" i="9"/>
  <c r="L1400" i="9"/>
  <c r="L1410" i="9" l="1"/>
  <c r="K131" i="23"/>
  <c r="J131" i="23"/>
  <c r="I131" i="23"/>
  <c r="L130" i="23"/>
  <c r="L129" i="23"/>
  <c r="L131" i="23" s="1"/>
  <c r="K773" i="15" l="1"/>
  <c r="J773" i="15"/>
  <c r="I773" i="15"/>
  <c r="L772" i="15"/>
  <c r="L771" i="15"/>
  <c r="L773" i="15" s="1"/>
  <c r="L362" i="19" l="1"/>
  <c r="K362" i="19"/>
  <c r="J362" i="19"/>
  <c r="I362" i="19"/>
  <c r="L335" i="19"/>
  <c r="K335" i="19"/>
  <c r="J335" i="19"/>
  <c r="K151" i="23"/>
  <c r="J151" i="23"/>
  <c r="I151" i="23"/>
  <c r="L150" i="23"/>
  <c r="L149" i="23"/>
  <c r="L151" i="23" s="1"/>
  <c r="K208" i="16"/>
  <c r="J208" i="16"/>
  <c r="I208" i="16"/>
  <c r="L207" i="16"/>
  <c r="L206" i="16"/>
  <c r="L208" i="16" s="1"/>
  <c r="L188" i="16"/>
  <c r="K188" i="16"/>
  <c r="I188" i="16"/>
  <c r="L187" i="16"/>
  <c r="L186" i="16"/>
  <c r="L185" i="16"/>
  <c r="L184" i="16"/>
  <c r="J946" i="20"/>
  <c r="I946" i="20"/>
  <c r="K945" i="20"/>
  <c r="K944" i="20"/>
  <c r="K943" i="20"/>
  <c r="K942" i="20"/>
  <c r="K941" i="20"/>
  <c r="K940" i="20"/>
  <c r="K939" i="20"/>
  <c r="K938" i="20"/>
  <c r="K937" i="20"/>
  <c r="K936" i="20"/>
  <c r="K935" i="20"/>
  <c r="K934" i="20"/>
  <c r="K933" i="20"/>
  <c r="K932" i="20"/>
  <c r="K931" i="20"/>
  <c r="K930" i="20"/>
  <c r="K929" i="20"/>
  <c r="K928" i="20"/>
  <c r="K927" i="20"/>
  <c r="K926" i="20"/>
  <c r="K925" i="20"/>
  <c r="K924" i="20"/>
  <c r="K923" i="20"/>
  <c r="K922" i="20"/>
  <c r="K921" i="20"/>
  <c r="K920" i="20"/>
  <c r="K919" i="20"/>
  <c r="K918" i="20"/>
  <c r="K917" i="20"/>
  <c r="K916" i="20"/>
  <c r="K946" i="20" s="1"/>
  <c r="J900" i="20"/>
  <c r="I900" i="20"/>
  <c r="K899" i="20"/>
  <c r="K898" i="20"/>
  <c r="K897" i="20"/>
  <c r="K896" i="20"/>
  <c r="K895" i="20"/>
  <c r="K894" i="20"/>
  <c r="K893" i="20"/>
  <c r="K892" i="20"/>
  <c r="K891" i="20"/>
  <c r="K890" i="20"/>
  <c r="K889" i="20"/>
  <c r="K888" i="20"/>
  <c r="K887" i="20"/>
  <c r="K886" i="20"/>
  <c r="K885" i="20"/>
  <c r="K884" i="20"/>
  <c r="K883" i="20"/>
  <c r="K882" i="20"/>
  <c r="K881" i="20"/>
  <c r="K880" i="20"/>
  <c r="K879" i="20"/>
  <c r="K878" i="20"/>
  <c r="K877" i="20"/>
  <c r="K876" i="20"/>
  <c r="J860" i="20"/>
  <c r="I860" i="20"/>
  <c r="K859" i="20"/>
  <c r="K858" i="20"/>
  <c r="K857" i="20"/>
  <c r="K856" i="20"/>
  <c r="K855" i="20"/>
  <c r="K854" i="20"/>
  <c r="J838" i="20"/>
  <c r="I838" i="20"/>
  <c r="K837" i="20"/>
  <c r="K836" i="20"/>
  <c r="K835" i="20"/>
  <c r="K834" i="20"/>
  <c r="K833" i="20"/>
  <c r="K832" i="20"/>
  <c r="K831" i="20"/>
  <c r="K830" i="20"/>
  <c r="K829" i="20"/>
  <c r="K828" i="20"/>
  <c r="K827" i="20"/>
  <c r="K826" i="20"/>
  <c r="K825" i="20"/>
  <c r="K824" i="20"/>
  <c r="K823" i="20"/>
  <c r="K822" i="20"/>
  <c r="K821" i="20"/>
  <c r="K820" i="20"/>
  <c r="K819" i="20"/>
  <c r="K818" i="20"/>
  <c r="K817" i="20"/>
  <c r="K816" i="20"/>
  <c r="K815" i="20"/>
  <c r="K814" i="20"/>
  <c r="J798" i="20"/>
  <c r="I798" i="20"/>
  <c r="K797" i="20"/>
  <c r="K796" i="20"/>
  <c r="K795" i="20"/>
  <c r="K794" i="20"/>
  <c r="K793" i="20"/>
  <c r="K792" i="20"/>
  <c r="K791" i="20"/>
  <c r="K790" i="20"/>
  <c r="K789" i="20"/>
  <c r="K788" i="20"/>
  <c r="K787" i="20"/>
  <c r="K786" i="20"/>
  <c r="K785" i="20"/>
  <c r="K784" i="20"/>
  <c r="K783" i="20"/>
  <c r="K782" i="20"/>
  <c r="K781" i="20"/>
  <c r="K780" i="20"/>
  <c r="K779" i="20"/>
  <c r="K778" i="20"/>
  <c r="K777" i="20"/>
  <c r="K776" i="20"/>
  <c r="K775" i="20"/>
  <c r="K774" i="20"/>
  <c r="K757" i="20"/>
  <c r="J757" i="20"/>
  <c r="I757" i="20"/>
  <c r="L756" i="20"/>
  <c r="L755" i="20"/>
  <c r="L754" i="20"/>
  <c r="L753" i="20"/>
  <c r="L752" i="20"/>
  <c r="L751" i="20"/>
  <c r="L750" i="20"/>
  <c r="L749" i="20"/>
  <c r="L748" i="20"/>
  <c r="L747" i="20"/>
  <c r="L746" i="20"/>
  <c r="L745" i="20"/>
  <c r="L744" i="20"/>
  <c r="L743" i="20"/>
  <c r="L742" i="20"/>
  <c r="L741" i="20"/>
  <c r="L740" i="20"/>
  <c r="L739" i="20"/>
  <c r="L738" i="20"/>
  <c r="L737" i="20"/>
  <c r="L736" i="20"/>
  <c r="L735" i="20"/>
  <c r="L734" i="20"/>
  <c r="L733" i="20"/>
  <c r="K716" i="20"/>
  <c r="J716" i="20"/>
  <c r="I716" i="20"/>
  <c r="L715" i="20"/>
  <c r="L714" i="20"/>
  <c r="L713" i="20"/>
  <c r="L712" i="20"/>
  <c r="L711" i="20"/>
  <c r="L710" i="20"/>
  <c r="L709" i="20"/>
  <c r="L708" i="20"/>
  <c r="L707" i="20"/>
  <c r="L706" i="20"/>
  <c r="L705" i="20"/>
  <c r="L704" i="20"/>
  <c r="L703" i="20"/>
  <c r="L702" i="20"/>
  <c r="L701" i="20"/>
  <c r="L700" i="20"/>
  <c r="L699" i="20"/>
  <c r="L698" i="20"/>
  <c r="K680" i="20"/>
  <c r="J680" i="20"/>
  <c r="I680" i="20"/>
  <c r="L678" i="20"/>
  <c r="L677" i="20"/>
  <c r="L680" i="20" s="1"/>
  <c r="L656" i="20"/>
  <c r="L637" i="20"/>
  <c r="L618" i="20"/>
  <c r="L602" i="20"/>
  <c r="J602" i="20"/>
  <c r="L601" i="20"/>
  <c r="L600" i="20"/>
  <c r="L231" i="22"/>
  <c r="K231" i="22"/>
  <c r="J231" i="22"/>
  <c r="I231" i="22"/>
  <c r="K207" i="22"/>
  <c r="J207" i="22"/>
  <c r="I207" i="22"/>
  <c r="L206" i="22"/>
  <c r="L205" i="22"/>
  <c r="L204" i="22"/>
  <c r="L203" i="22"/>
  <c r="L207" i="22" s="1"/>
  <c r="K751" i="15"/>
  <c r="J751" i="15"/>
  <c r="I751" i="15"/>
  <c r="L750" i="15"/>
  <c r="L749" i="15"/>
  <c r="L748" i="15"/>
  <c r="K747" i="15"/>
  <c r="L747" i="15" s="1"/>
  <c r="L746" i="15"/>
  <c r="L745" i="15"/>
  <c r="L744" i="15"/>
  <c r="L743" i="15"/>
  <c r="L742" i="15"/>
  <c r="L741" i="15"/>
  <c r="L740" i="15"/>
  <c r="L739" i="15"/>
  <c r="L738" i="15"/>
  <c r="L737" i="15"/>
  <c r="L736" i="15"/>
  <c r="L735" i="15"/>
  <c r="K734" i="15"/>
  <c r="L734" i="15" s="1"/>
  <c r="L751" i="15" s="1"/>
  <c r="J716" i="15"/>
  <c r="I716" i="15"/>
  <c r="L715" i="15"/>
  <c r="L714" i="15"/>
  <c r="K713" i="15"/>
  <c r="L713" i="15" s="1"/>
  <c r="L712" i="15"/>
  <c r="L711" i="15"/>
  <c r="L710" i="15"/>
  <c r="L709" i="15"/>
  <c r="L708" i="15"/>
  <c r="L707" i="15"/>
  <c r="L706" i="15"/>
  <c r="L705" i="15"/>
  <c r="L704" i="15"/>
  <c r="L703" i="15"/>
  <c r="L702" i="15"/>
  <c r="L701" i="15"/>
  <c r="K700" i="15"/>
  <c r="L700" i="15" s="1"/>
  <c r="L699" i="15"/>
  <c r="L698" i="15"/>
  <c r="L697" i="15"/>
  <c r="K696" i="15"/>
  <c r="K716" i="15" s="1"/>
  <c r="L695" i="15"/>
  <c r="L694" i="15"/>
  <c r="K693" i="15"/>
  <c r="L693" i="15" s="1"/>
  <c r="J1748" i="17"/>
  <c r="I1748" i="17"/>
  <c r="K1747" i="17"/>
  <c r="L1747" i="17" s="1"/>
  <c r="L1746" i="17"/>
  <c r="L1745" i="17"/>
  <c r="K1745" i="17"/>
  <c r="K1748" i="17" s="1"/>
  <c r="L1744" i="17"/>
  <c r="L1743" i="17"/>
  <c r="L1742" i="17"/>
  <c r="L1741" i="17"/>
  <c r="L1748" i="17" s="1"/>
  <c r="K1723" i="17"/>
  <c r="J1723" i="17"/>
  <c r="I1723" i="17"/>
  <c r="L1722" i="17"/>
  <c r="L1721" i="17"/>
  <c r="K1720" i="17"/>
  <c r="L1720" i="17" s="1"/>
  <c r="L1719" i="17"/>
  <c r="L1718" i="17"/>
  <c r="L1717" i="17"/>
  <c r="L1716" i="17"/>
  <c r="L1715" i="17"/>
  <c r="L1714" i="17"/>
  <c r="L1713" i="17"/>
  <c r="J1695" i="17"/>
  <c r="I1695" i="17"/>
  <c r="L1694" i="17"/>
  <c r="L1693" i="17"/>
  <c r="K1692" i="17"/>
  <c r="L1692" i="17" s="1"/>
  <c r="L1691" i="17"/>
  <c r="L1690" i="17"/>
  <c r="L1689" i="17"/>
  <c r="L1688" i="17"/>
  <c r="L1687" i="17"/>
  <c r="L1686" i="17"/>
  <c r="L1685" i="17"/>
  <c r="L1684" i="17"/>
  <c r="L1683" i="17"/>
  <c r="L1682" i="17"/>
  <c r="L1681" i="17"/>
  <c r="L1680" i="17"/>
  <c r="L1679" i="17"/>
  <c r="L1678" i="17"/>
  <c r="L1677" i="17"/>
  <c r="L1676" i="17"/>
  <c r="L1675" i="17"/>
  <c r="L1674" i="17"/>
  <c r="L1673" i="17"/>
  <c r="L1672" i="17"/>
  <c r="L1671" i="17"/>
  <c r="K1670" i="17"/>
  <c r="L1670" i="17" s="1"/>
  <c r="L1669" i="17"/>
  <c r="L1668" i="17"/>
  <c r="L1667" i="17"/>
  <c r="L1666" i="17"/>
  <c r="L1665" i="17"/>
  <c r="L1664" i="17"/>
  <c r="L1663" i="17"/>
  <c r="L1662" i="17"/>
  <c r="L1661" i="17"/>
  <c r="L1660" i="17"/>
  <c r="L1659" i="17"/>
  <c r="L1658" i="17"/>
  <c r="L1657" i="17"/>
  <c r="L1656" i="17"/>
  <c r="L1655" i="17"/>
  <c r="L1654" i="17"/>
  <c r="L1653" i="17"/>
  <c r="L1652" i="17"/>
  <c r="L1651" i="17"/>
  <c r="L1650" i="17"/>
  <c r="L1649" i="17"/>
  <c r="L1648" i="17"/>
  <c r="L1647" i="17"/>
  <c r="L1646" i="17"/>
  <c r="L1645" i="17"/>
  <c r="K1644" i="17"/>
  <c r="K1695" i="17" s="1"/>
  <c r="L1643" i="17"/>
  <c r="J1625" i="17"/>
  <c r="I1625" i="17"/>
  <c r="L1624" i="17"/>
  <c r="K1624" i="17"/>
  <c r="L1623" i="17"/>
  <c r="L1622" i="17"/>
  <c r="L1621" i="17"/>
  <c r="L1620" i="17"/>
  <c r="L1619" i="17"/>
  <c r="L1618" i="17"/>
  <c r="L1617" i="17"/>
  <c r="K1616" i="17"/>
  <c r="L1616" i="17" s="1"/>
  <c r="L1615" i="17"/>
  <c r="L1614" i="17"/>
  <c r="L1613" i="17"/>
  <c r="L1612" i="17"/>
  <c r="L1611" i="17"/>
  <c r="L1610" i="17"/>
  <c r="K1609" i="17"/>
  <c r="K1625" i="17" s="1"/>
  <c r="L1608" i="17"/>
  <c r="L1607" i="17"/>
  <c r="L1606" i="17"/>
  <c r="L1605" i="17"/>
  <c r="L1604" i="17"/>
  <c r="L1603" i="17"/>
  <c r="L1602" i="17"/>
  <c r="L456" i="12"/>
  <c r="K456" i="12"/>
  <c r="J456" i="12"/>
  <c r="I456" i="12"/>
  <c r="L434" i="12"/>
  <c r="K434" i="12"/>
  <c r="J434" i="12"/>
  <c r="I434" i="12"/>
  <c r="L410" i="12"/>
  <c r="K410" i="12"/>
  <c r="J410" i="12"/>
  <c r="I410" i="12"/>
  <c r="K556" i="11"/>
  <c r="J556" i="11"/>
  <c r="I556" i="11"/>
  <c r="L555" i="11"/>
  <c r="L554" i="11"/>
  <c r="L553" i="11"/>
  <c r="L552" i="11"/>
  <c r="L551" i="11"/>
  <c r="L550" i="11"/>
  <c r="L549" i="11"/>
  <c r="L548" i="11"/>
  <c r="L547" i="11"/>
  <c r="L546" i="11"/>
  <c r="L545" i="11"/>
  <c r="L544" i="11"/>
  <c r="L543" i="11"/>
  <c r="L542" i="11"/>
  <c r="L556" i="11" s="1"/>
  <c r="L541" i="11"/>
  <c r="L540" i="11"/>
  <c r="L539" i="11"/>
  <c r="L538" i="11"/>
  <c r="L537" i="11"/>
  <c r="L536" i="11"/>
  <c r="L531" i="11"/>
  <c r="K531" i="11"/>
  <c r="J531" i="11"/>
  <c r="I531" i="11"/>
  <c r="L530" i="11"/>
  <c r="K1423" i="10"/>
  <c r="J1423" i="10"/>
  <c r="I1423" i="10"/>
  <c r="L1422" i="10"/>
  <c r="L1421" i="10"/>
  <c r="L1420" i="10"/>
  <c r="L1419" i="10"/>
  <c r="L1418" i="10"/>
  <c r="L1417" i="10"/>
  <c r="L1416" i="10"/>
  <c r="L1415" i="10"/>
  <c r="L1423" i="10" s="1"/>
  <c r="K1395" i="10"/>
  <c r="J1395" i="10"/>
  <c r="I1395" i="10"/>
  <c r="L1394" i="10"/>
  <c r="L1393" i="10"/>
  <c r="L1392" i="10"/>
  <c r="L1391" i="10"/>
  <c r="L1390" i="10"/>
  <c r="L1389" i="10"/>
  <c r="L1388" i="10"/>
  <c r="L1387" i="10"/>
  <c r="L1386" i="10"/>
  <c r="L1385" i="10"/>
  <c r="L1395" i="10" s="1"/>
  <c r="L1384" i="10"/>
  <c r="L1383" i="10"/>
  <c r="L1362" i="10"/>
  <c r="K1362" i="10"/>
  <c r="J1362" i="10"/>
  <c r="L1342" i="10"/>
  <c r="K1342" i="10"/>
  <c r="J1342" i="10"/>
  <c r="K1324" i="10"/>
  <c r="J1324" i="10"/>
  <c r="I1324" i="10"/>
  <c r="L1323" i="10"/>
  <c r="L1322" i="10"/>
  <c r="L1324" i="10" s="1"/>
  <c r="K1310" i="10"/>
  <c r="J1310" i="10"/>
  <c r="I1310" i="10"/>
  <c r="L1307" i="10"/>
  <c r="L1306" i="10"/>
  <c r="L1310" i="10" s="1"/>
  <c r="L1293" i="10"/>
  <c r="K1293" i="10"/>
  <c r="J1293" i="10"/>
  <c r="I1293" i="10"/>
  <c r="L1288" i="10"/>
  <c r="L1287" i="10"/>
  <c r="K1674" i="9"/>
  <c r="J1674" i="9"/>
  <c r="I1674" i="9"/>
  <c r="L1673" i="9"/>
  <c r="L1672" i="9"/>
  <c r="L1674" i="9" s="1"/>
  <c r="K1657" i="9"/>
  <c r="J1657" i="9"/>
  <c r="I1657" i="9"/>
  <c r="L1656" i="9"/>
  <c r="L1657" i="9" s="1"/>
  <c r="L1655" i="9"/>
  <c r="K1640" i="9"/>
  <c r="J1640" i="9"/>
  <c r="I1640" i="9"/>
  <c r="L1638" i="9"/>
  <c r="L1637" i="9"/>
  <c r="K1622" i="9"/>
  <c r="J1622" i="9"/>
  <c r="I1622" i="9"/>
  <c r="L1620" i="9"/>
  <c r="L1619" i="9"/>
  <c r="L1618" i="9"/>
  <c r="L1617" i="9"/>
  <c r="L1616" i="9"/>
  <c r="L1615" i="9"/>
  <c r="K1600" i="9"/>
  <c r="J1600" i="9"/>
  <c r="I1600" i="9"/>
  <c r="L1598" i="9"/>
  <c r="L1597" i="9"/>
  <c r="L1596" i="9"/>
  <c r="L1595" i="9"/>
  <c r="L1594" i="9"/>
  <c r="L1593" i="9"/>
  <c r="L1592" i="9"/>
  <c r="L1591" i="9"/>
  <c r="L1590" i="9"/>
  <c r="L1589" i="9"/>
  <c r="L1588" i="9"/>
  <c r="L1587" i="9"/>
  <c r="L1586" i="9"/>
  <c r="L1585" i="9"/>
  <c r="L1584" i="9"/>
  <c r="L1583" i="9"/>
  <c r="L1582" i="9"/>
  <c r="L1581" i="9"/>
  <c r="L1580" i="9"/>
  <c r="L1579" i="9"/>
  <c r="L1578" i="9"/>
  <c r="L1577" i="9"/>
  <c r="L1576" i="9"/>
  <c r="L1575" i="9"/>
  <c r="L1574" i="9"/>
  <c r="L1573" i="9"/>
  <c r="L1572" i="9"/>
  <c r="L1571" i="9"/>
  <c r="L1570" i="9"/>
  <c r="L1569" i="9"/>
  <c r="L1568" i="9"/>
  <c r="L1567" i="9"/>
  <c r="L1566" i="9"/>
  <c r="L1565" i="9"/>
  <c r="L1564" i="9"/>
  <c r="L1563" i="9"/>
  <c r="L1562" i="9"/>
  <c r="L1561" i="9"/>
  <c r="L1560" i="9"/>
  <c r="L1559" i="9"/>
  <c r="L1558" i="9"/>
  <c r="L1557" i="9"/>
  <c r="L1556" i="9"/>
  <c r="L1555" i="9"/>
  <c r="L1554" i="9"/>
  <c r="L1553" i="9"/>
  <c r="L1552" i="9"/>
  <c r="L1551" i="9"/>
  <c r="L1550" i="9"/>
  <c r="L1549" i="9"/>
  <c r="L1548" i="9"/>
  <c r="L1547" i="9"/>
  <c r="L1546" i="9"/>
  <c r="L1545" i="9"/>
  <c r="L1544" i="9"/>
  <c r="L1543" i="9"/>
  <c r="L1542" i="9"/>
  <c r="L1541" i="9"/>
  <c r="L1540" i="9"/>
  <c r="L1539" i="9"/>
  <c r="L1538" i="9"/>
  <c r="L1537" i="9"/>
  <c r="L1536" i="9"/>
  <c r="L1535" i="9"/>
  <c r="L1534" i="9"/>
  <c r="L1533" i="9"/>
  <c r="L1532" i="9"/>
  <c r="L1531" i="9"/>
  <c r="L1530" i="9"/>
  <c r="L1529" i="9"/>
  <c r="L1528" i="9"/>
  <c r="L1527" i="9"/>
  <c r="L1526" i="9"/>
  <c r="L1525" i="9"/>
  <c r="L1524" i="9"/>
  <c r="L1523" i="9"/>
  <c r="L1522" i="9"/>
  <c r="L1521" i="9"/>
  <c r="L1520" i="9"/>
  <c r="L1519" i="9"/>
  <c r="L1518" i="9"/>
  <c r="L1517" i="9"/>
  <c r="L1516" i="9"/>
  <c r="L1515" i="9"/>
  <c r="L1514" i="9"/>
  <c r="L1513" i="9"/>
  <c r="L1512" i="9"/>
  <c r="L1511" i="9"/>
  <c r="K1496" i="9"/>
  <c r="J1496" i="9"/>
  <c r="I1496" i="9"/>
  <c r="L1493" i="9"/>
  <c r="L1492" i="9"/>
  <c r="L1491" i="9"/>
  <c r="L1490" i="9"/>
  <c r="L1489" i="9"/>
  <c r="L1487" i="9"/>
  <c r="L1486" i="9"/>
  <c r="L1484" i="9"/>
  <c r="L1483" i="9"/>
  <c r="L1481" i="9"/>
  <c r="L1480" i="9"/>
  <c r="L1478" i="9"/>
  <c r="L1477" i="9"/>
  <c r="K1462" i="9"/>
  <c r="J1462" i="9"/>
  <c r="I1462" i="9"/>
  <c r="L1459" i="9"/>
  <c r="L1458" i="9"/>
  <c r="L1457" i="9"/>
  <c r="L1456" i="9"/>
  <c r="L1455" i="9"/>
  <c r="L1454" i="9"/>
  <c r="K1438" i="9"/>
  <c r="J1438" i="9"/>
  <c r="I1438" i="9"/>
  <c r="L1435" i="9"/>
  <c r="L1434" i="9"/>
  <c r="L1433" i="9"/>
  <c r="L1432" i="9"/>
  <c r="L1431" i="9"/>
  <c r="L1430" i="9"/>
  <c r="L1429" i="9"/>
  <c r="L1428" i="9"/>
  <c r="L1427" i="9"/>
  <c r="L1426" i="9"/>
  <c r="L647" i="7"/>
  <c r="K647" i="7"/>
  <c r="J647" i="7"/>
  <c r="I647" i="7"/>
  <c r="K627" i="7"/>
  <c r="J627" i="7"/>
  <c r="I627" i="7"/>
  <c r="L626" i="7"/>
  <c r="L627" i="7" s="1"/>
  <c r="L1640" i="9" l="1"/>
  <c r="L1438" i="9"/>
  <c r="L716" i="20"/>
  <c r="K798" i="20"/>
  <c r="K838" i="20"/>
  <c r="K860" i="20"/>
  <c r="L757" i="20"/>
  <c r="K900" i="20"/>
  <c r="L696" i="15"/>
  <c r="L716" i="15" s="1"/>
  <c r="L1723" i="17"/>
  <c r="L1609" i="17"/>
  <c r="L1625" i="17" s="1"/>
  <c r="L1644" i="17"/>
  <c r="L1695" i="17" s="1"/>
  <c r="L1462" i="9"/>
  <c r="L1496" i="9"/>
  <c r="L1600" i="9"/>
  <c r="L1622" i="9"/>
  <c r="J1393" i="6" l="1"/>
  <c r="I1393" i="6"/>
  <c r="L1387" i="6"/>
  <c r="L1383" i="6"/>
  <c r="L1380" i="6"/>
  <c r="L1348" i="6"/>
  <c r="L1313" i="6"/>
  <c r="L1294" i="6"/>
  <c r="L1288" i="6"/>
  <c r="L1286" i="6"/>
  <c r="L1393" i="6" s="1"/>
  <c r="K1268" i="6"/>
  <c r="J1268" i="6"/>
  <c r="I1268" i="6"/>
  <c r="L1267" i="6"/>
  <c r="L1266" i="6"/>
  <c r="L1265" i="6"/>
  <c r="L1264" i="6"/>
  <c r="L1268" i="6" s="1"/>
  <c r="K1260" i="6"/>
  <c r="J1260" i="6"/>
  <c r="I1260" i="6"/>
  <c r="L1259" i="6"/>
  <c r="L1258" i="6"/>
  <c r="L1257" i="6"/>
  <c r="L1256" i="6"/>
  <c r="L1260" i="6" s="1"/>
  <c r="K1238" i="6"/>
  <c r="J1238" i="6"/>
  <c r="I1238" i="6"/>
  <c r="L1237" i="6"/>
  <c r="L1236" i="6"/>
  <c r="L1235" i="6"/>
  <c r="L1234" i="6"/>
  <c r="L1233" i="6"/>
  <c r="L1232" i="6"/>
  <c r="L1231" i="6"/>
  <c r="L1230" i="6"/>
  <c r="L1229" i="6"/>
  <c r="L1228" i="6"/>
  <c r="L1227" i="6"/>
  <c r="L1226" i="6"/>
  <c r="L1225" i="6"/>
  <c r="L1224" i="6"/>
  <c r="L1223" i="6"/>
  <c r="L1222" i="6"/>
  <c r="L1221" i="6"/>
  <c r="L1220" i="6"/>
  <c r="L1219" i="6"/>
  <c r="L1218" i="6"/>
  <c r="L1217" i="6"/>
  <c r="L1216" i="6"/>
  <c r="L1215" i="6"/>
  <c r="L1214" i="6"/>
  <c r="L1238" i="6" s="1"/>
  <c r="L1195" i="6"/>
  <c r="K1195" i="6"/>
  <c r="J1195" i="6"/>
  <c r="I1195" i="6"/>
  <c r="L1194" i="6"/>
  <c r="L1193" i="6"/>
  <c r="L1192" i="6"/>
  <c r="L1191" i="6"/>
  <c r="K1137" i="6"/>
  <c r="J1137" i="6"/>
  <c r="I1137" i="6"/>
  <c r="L1136" i="6"/>
  <c r="L1135" i="6"/>
  <c r="L1134" i="6"/>
  <c r="L1133" i="6"/>
  <c r="L1132" i="6"/>
  <c r="L1137" i="6" s="1"/>
  <c r="L1131" i="6"/>
  <c r="K1113" i="6"/>
  <c r="J1113" i="6"/>
  <c r="I1113" i="6"/>
  <c r="L1112" i="6"/>
  <c r="L1111" i="6"/>
  <c r="L1110" i="6"/>
  <c r="L1109" i="6"/>
  <c r="L1108" i="6"/>
  <c r="L1107" i="6"/>
  <c r="L1106" i="6"/>
  <c r="L1105" i="6"/>
  <c r="L1104" i="6"/>
  <c r="L1103" i="6"/>
  <c r="L1102" i="6"/>
  <c r="L1101" i="6"/>
  <c r="L1100" i="6"/>
  <c r="L1099" i="6"/>
  <c r="L1098" i="6"/>
  <c r="L1097" i="6"/>
  <c r="L1096" i="6"/>
  <c r="L1095" i="6"/>
  <c r="L1094" i="6"/>
  <c r="L1093" i="6"/>
  <c r="L1092" i="6"/>
  <c r="L1091" i="6"/>
  <c r="L1090" i="6"/>
  <c r="L1089" i="6"/>
  <c r="L1113" i="6" s="1"/>
  <c r="K682" i="5"/>
  <c r="J682" i="5"/>
  <c r="I682" i="5"/>
  <c r="L681" i="5"/>
  <c r="L680" i="5"/>
  <c r="L679" i="5"/>
  <c r="L678" i="5"/>
  <c r="L677" i="5"/>
  <c r="L676" i="5"/>
  <c r="L675" i="5"/>
  <c r="L682" i="5" s="1"/>
  <c r="L674" i="5"/>
  <c r="L673" i="5"/>
  <c r="L672" i="5"/>
  <c r="L671" i="5"/>
  <c r="J652" i="5"/>
  <c r="I652" i="5"/>
  <c r="L651" i="5"/>
  <c r="L650" i="5"/>
  <c r="L649" i="5"/>
  <c r="L648" i="5"/>
  <c r="L647" i="5"/>
  <c r="L646" i="5"/>
  <c r="L645" i="5"/>
  <c r="L644" i="5"/>
  <c r="L643" i="5"/>
  <c r="L642" i="5"/>
  <c r="L641" i="5"/>
  <c r="L640" i="5"/>
  <c r="L639" i="5"/>
  <c r="L638" i="5"/>
  <c r="L637" i="5"/>
  <c r="L636" i="5"/>
  <c r="K636" i="5"/>
  <c r="L635" i="5"/>
  <c r="K635" i="5"/>
  <c r="L634" i="5"/>
  <c r="L652" i="5" s="1"/>
  <c r="K616" i="5"/>
  <c r="J616" i="5"/>
  <c r="I616" i="5"/>
  <c r="L615" i="5"/>
  <c r="L614" i="5"/>
  <c r="L613" i="5"/>
  <c r="L612" i="5"/>
  <c r="L616" i="5" s="1"/>
  <c r="K594" i="5"/>
  <c r="J594" i="5"/>
  <c r="I594" i="5"/>
  <c r="L593" i="5"/>
  <c r="L592" i="5"/>
  <c r="L591" i="5"/>
  <c r="L590" i="5"/>
  <c r="L589" i="5"/>
  <c r="L588" i="5"/>
  <c r="L587" i="5"/>
  <c r="L586" i="5"/>
  <c r="L585" i="5"/>
  <c r="L584" i="5"/>
  <c r="L583" i="5"/>
  <c r="L582" i="5"/>
  <c r="L581" i="5"/>
  <c r="L580" i="5"/>
  <c r="L579" i="5"/>
  <c r="L578" i="5"/>
  <c r="L594" i="5" s="1"/>
  <c r="L305" i="2"/>
  <c r="K305" i="2"/>
  <c r="J305" i="2"/>
  <c r="I305" i="2"/>
  <c r="L299" i="2"/>
  <c r="L298" i="2"/>
  <c r="K277" i="2"/>
  <c r="J277" i="2"/>
  <c r="I277" i="2"/>
  <c r="L270" i="2"/>
  <c r="L277" i="2" s="1"/>
  <c r="K249" i="2"/>
  <c r="J249" i="2"/>
  <c r="I249" i="2"/>
  <c r="L246" i="2"/>
  <c r="L245" i="2"/>
  <c r="L244" i="2"/>
  <c r="L243" i="2"/>
  <c r="L242" i="2"/>
  <c r="L241" i="2"/>
  <c r="L249" i="2" s="1"/>
  <c r="K861" i="1"/>
  <c r="K1385" i="9" l="1"/>
  <c r="J1385" i="9"/>
  <c r="I1385" i="9"/>
  <c r="L1384" i="9"/>
  <c r="L1383" i="9"/>
  <c r="L1382" i="9"/>
  <c r="L1381" i="9"/>
  <c r="L1380" i="9"/>
  <c r="L1379" i="9"/>
  <c r="L1378" i="9"/>
  <c r="L1377" i="9"/>
  <c r="L1376" i="9"/>
  <c r="L1375" i="9"/>
  <c r="L1374" i="9"/>
  <c r="L1373" i="9"/>
  <c r="L1372" i="9"/>
  <c r="L1371" i="9"/>
  <c r="L1370" i="9"/>
  <c r="L1369" i="9"/>
  <c r="L1368" i="9"/>
  <c r="L1367" i="9"/>
  <c r="L1366" i="9"/>
  <c r="L1365" i="9"/>
  <c r="L1364" i="9"/>
  <c r="L1363" i="9"/>
  <c r="K1347" i="9"/>
  <c r="J1347" i="9"/>
  <c r="L1347" i="9" s="1"/>
  <c r="I1347" i="9"/>
  <c r="L1346" i="9"/>
  <c r="L1345" i="9"/>
  <c r="K1330" i="9"/>
  <c r="J1330" i="9"/>
  <c r="I1330" i="9"/>
  <c r="L1329" i="9"/>
  <c r="L1328" i="9"/>
  <c r="L1327" i="9"/>
  <c r="L1326" i="9"/>
  <c r="L1325" i="9"/>
  <c r="L1324" i="9"/>
  <c r="L1323" i="9"/>
  <c r="L1322" i="9"/>
  <c r="L1321" i="9"/>
  <c r="L1320" i="9"/>
  <c r="L1319" i="9"/>
  <c r="L1385" i="9" l="1"/>
  <c r="L1330" i="9"/>
  <c r="L316" i="19"/>
  <c r="K316" i="19"/>
  <c r="J316" i="19"/>
  <c r="L297" i="19"/>
  <c r="K297" i="19"/>
  <c r="J297" i="19"/>
  <c r="K111" i="23"/>
  <c r="J111" i="23"/>
  <c r="I111" i="23"/>
  <c r="L110" i="23"/>
  <c r="L109" i="23"/>
  <c r="L108" i="23"/>
  <c r="L107" i="23"/>
  <c r="L111" i="23" s="1"/>
  <c r="K89" i="23"/>
  <c r="J89" i="23"/>
  <c r="I89" i="23"/>
  <c r="L88" i="23"/>
  <c r="L87" i="23"/>
  <c r="L89" i="23" s="1"/>
  <c r="L584" i="20"/>
  <c r="K584" i="20"/>
  <c r="J584" i="20"/>
  <c r="I584" i="20"/>
  <c r="L562" i="20"/>
  <c r="K562" i="20"/>
  <c r="J562" i="20"/>
  <c r="I562" i="20"/>
  <c r="L541" i="20"/>
  <c r="K541" i="20"/>
  <c r="J541" i="20"/>
  <c r="I541" i="20"/>
  <c r="K185" i="22"/>
  <c r="J185" i="22"/>
  <c r="I185" i="22"/>
  <c r="L184" i="22"/>
  <c r="L183" i="22"/>
  <c r="L182" i="22"/>
  <c r="L181" i="22"/>
  <c r="L180" i="22"/>
  <c r="L185" i="22" s="1"/>
  <c r="L179" i="22"/>
  <c r="L178" i="22"/>
  <c r="K157" i="22"/>
  <c r="J157" i="22"/>
  <c r="I157" i="22"/>
  <c r="L156" i="22"/>
  <c r="L155" i="22"/>
  <c r="L157" i="22" s="1"/>
  <c r="L157" i="21"/>
  <c r="K157" i="21"/>
  <c r="J157" i="21"/>
  <c r="I157" i="21"/>
  <c r="J676" i="15"/>
  <c r="I676" i="15"/>
  <c r="L675" i="15"/>
  <c r="L674" i="15"/>
  <c r="L673" i="15"/>
  <c r="L672" i="15"/>
  <c r="K671" i="15"/>
  <c r="L671" i="15" s="1"/>
  <c r="L670" i="15"/>
  <c r="L669" i="15"/>
  <c r="L668" i="15"/>
  <c r="L667" i="15"/>
  <c r="L666" i="15"/>
  <c r="L665" i="15"/>
  <c r="K664" i="15"/>
  <c r="L664" i="15" s="1"/>
  <c r="L663" i="15"/>
  <c r="L662" i="15"/>
  <c r="L661" i="15"/>
  <c r="L660" i="15"/>
  <c r="L659" i="15"/>
  <c r="L658" i="15"/>
  <c r="K657" i="15"/>
  <c r="L657" i="15" s="1"/>
  <c r="L656" i="15"/>
  <c r="L655" i="15"/>
  <c r="L654" i="15"/>
  <c r="L653" i="15"/>
  <c r="K652" i="15"/>
  <c r="L652" i="15" s="1"/>
  <c r="L651" i="15"/>
  <c r="L650" i="15"/>
  <c r="L649" i="15"/>
  <c r="L648" i="15"/>
  <c r="L647" i="15"/>
  <c r="L646" i="15"/>
  <c r="L645" i="15"/>
  <c r="L644" i="15"/>
  <c r="L643" i="15"/>
  <c r="L642" i="15"/>
  <c r="L641" i="15"/>
  <c r="L640" i="15"/>
  <c r="L639" i="15"/>
  <c r="L638" i="15"/>
  <c r="K637" i="15"/>
  <c r="K676" i="15" s="1"/>
  <c r="J617" i="15"/>
  <c r="I617" i="15"/>
  <c r="L616" i="15"/>
  <c r="L615" i="15"/>
  <c r="L614" i="15"/>
  <c r="L613" i="15"/>
  <c r="K612" i="15"/>
  <c r="L612" i="15" s="1"/>
  <c r="L617" i="15" s="1"/>
  <c r="L1358" i="17"/>
  <c r="J1584" i="17"/>
  <c r="I1584" i="17"/>
  <c r="K1583" i="17"/>
  <c r="L1583" i="17" s="1"/>
  <c r="L1582" i="17"/>
  <c r="L1581" i="17"/>
  <c r="L1580" i="17"/>
  <c r="L1579" i="17"/>
  <c r="L1578" i="17"/>
  <c r="L1577" i="17"/>
  <c r="L1576" i="17"/>
  <c r="L1575" i="17"/>
  <c r="L1574" i="17"/>
  <c r="L1573" i="17"/>
  <c r="L1572" i="17"/>
  <c r="L1571" i="17"/>
  <c r="L1570" i="17"/>
  <c r="L1569" i="17"/>
  <c r="L1568" i="17"/>
  <c r="L1567" i="17"/>
  <c r="L1566" i="17"/>
  <c r="L1565" i="17"/>
  <c r="L1564" i="17"/>
  <c r="L1563" i="17"/>
  <c r="L1562" i="17"/>
  <c r="L1561" i="17"/>
  <c r="L1560" i="17"/>
  <c r="L1559" i="17"/>
  <c r="L1558" i="17"/>
  <c r="L1557" i="17"/>
  <c r="L1556" i="17"/>
  <c r="L1555" i="17"/>
  <c r="L1554" i="17"/>
  <c r="L1553" i="17"/>
  <c r="L1552" i="17"/>
  <c r="L1551" i="17"/>
  <c r="L1550" i="17"/>
  <c r="L1549" i="17"/>
  <c r="L1548" i="17"/>
  <c r="L1547" i="17"/>
  <c r="L1546" i="17"/>
  <c r="L1545" i="17"/>
  <c r="L1544" i="17"/>
  <c r="L1543" i="17"/>
  <c r="L1542" i="17"/>
  <c r="L1541" i="17"/>
  <c r="L1540" i="17"/>
  <c r="K1539" i="17"/>
  <c r="L1539" i="17" s="1"/>
  <c r="L1538" i="17"/>
  <c r="L1537" i="17"/>
  <c r="L1536" i="17"/>
  <c r="L1535" i="17"/>
  <c r="L1534" i="17"/>
  <c r="L1533" i="17"/>
  <c r="L1532" i="17"/>
  <c r="L1531" i="17"/>
  <c r="L1530" i="17"/>
  <c r="K1529" i="17"/>
  <c r="L1529" i="17" s="1"/>
  <c r="L1528" i="17"/>
  <c r="L1527" i="17"/>
  <c r="L1526" i="17"/>
  <c r="L1525" i="17"/>
  <c r="L1524" i="17"/>
  <c r="K1524" i="17"/>
  <c r="L1523" i="17"/>
  <c r="L1522" i="17"/>
  <c r="L1521" i="17"/>
  <c r="L1520" i="17"/>
  <c r="K1519" i="17"/>
  <c r="L1519" i="17" s="1"/>
  <c r="L1518" i="17"/>
  <c r="L1517" i="17"/>
  <c r="L1516" i="17"/>
  <c r="L1515" i="17"/>
  <c r="L1514" i="17"/>
  <c r="L1513" i="17"/>
  <c r="L1512" i="17"/>
  <c r="L1511" i="17"/>
  <c r="L1510" i="17"/>
  <c r="L1509" i="17"/>
  <c r="L1508" i="17"/>
  <c r="L1507" i="17"/>
  <c r="L1506" i="17"/>
  <c r="L1505" i="17"/>
  <c r="K1483" i="17"/>
  <c r="J1483" i="17"/>
  <c r="I1483" i="17"/>
  <c r="L1482" i="17"/>
  <c r="L1481" i="17"/>
  <c r="L1480" i="17"/>
  <c r="L1479" i="17"/>
  <c r="L1478" i="17"/>
  <c r="L1477" i="17"/>
  <c r="L1476" i="17"/>
  <c r="L1475" i="17"/>
  <c r="L1474" i="17"/>
  <c r="L1473" i="17"/>
  <c r="L1472" i="17"/>
  <c r="J1454" i="17"/>
  <c r="I1454" i="17"/>
  <c r="K1453" i="17"/>
  <c r="L1453" i="17" s="1"/>
  <c r="L1452" i="17"/>
  <c r="L1451" i="17"/>
  <c r="L1450" i="17"/>
  <c r="L1449" i="17"/>
  <c r="L1448" i="17"/>
  <c r="L1447" i="17"/>
  <c r="L1446" i="17"/>
  <c r="L1445" i="17"/>
  <c r="L1444" i="17"/>
  <c r="L1443" i="17"/>
  <c r="L1442" i="17"/>
  <c r="L1441" i="17"/>
  <c r="L1440" i="17"/>
  <c r="L1439" i="17"/>
  <c r="L1438" i="17"/>
  <c r="L1437" i="17"/>
  <c r="L1436" i="17"/>
  <c r="L1435" i="17"/>
  <c r="L1434" i="17"/>
  <c r="L1433" i="17"/>
  <c r="L1432" i="17"/>
  <c r="L1431" i="17"/>
  <c r="L1430" i="17"/>
  <c r="L1429" i="17"/>
  <c r="L1428" i="17"/>
  <c r="L1427" i="17"/>
  <c r="L1426" i="17"/>
  <c r="L1425" i="17"/>
  <c r="L1424" i="17"/>
  <c r="L1423" i="17"/>
  <c r="L1422" i="17"/>
  <c r="L1421" i="17"/>
  <c r="L1420" i="17"/>
  <c r="L1419" i="17"/>
  <c r="L1418" i="17"/>
  <c r="L1417" i="17"/>
  <c r="L1416" i="17"/>
  <c r="L1415" i="17"/>
  <c r="L1414" i="17"/>
  <c r="L1413" i="17"/>
  <c r="L1412" i="17"/>
  <c r="L1411" i="17"/>
  <c r="L1410" i="17"/>
  <c r="K1409" i="17"/>
  <c r="L1409" i="17" s="1"/>
  <c r="L1408" i="17"/>
  <c r="L1407" i="17"/>
  <c r="L1406" i="17"/>
  <c r="L1405" i="17"/>
  <c r="L1404" i="17"/>
  <c r="L1403" i="17"/>
  <c r="L1402" i="17"/>
  <c r="L1401" i="17"/>
  <c r="L1400" i="17"/>
  <c r="L1399" i="17"/>
  <c r="L1398" i="17"/>
  <c r="K1397" i="17"/>
  <c r="K1454" i="17" s="1"/>
  <c r="L1396" i="17"/>
  <c r="L1395" i="17"/>
  <c r="L1394" i="17"/>
  <c r="L1393" i="17"/>
  <c r="L1392" i="17"/>
  <c r="L1391" i="17"/>
  <c r="J1373" i="17"/>
  <c r="I1373" i="17"/>
  <c r="K1372" i="17"/>
  <c r="L1372" i="17" s="1"/>
  <c r="L1371" i="17"/>
  <c r="L1370" i="17"/>
  <c r="L1369" i="17"/>
  <c r="K1368" i="17"/>
  <c r="L1368" i="17" s="1"/>
  <c r="L1367" i="17"/>
  <c r="L1366" i="17"/>
  <c r="K1365" i="17"/>
  <c r="L1365" i="17" s="1"/>
  <c r="L1364" i="17"/>
  <c r="L1363" i="17"/>
  <c r="L1362" i="17"/>
  <c r="K1361" i="17"/>
  <c r="L1361" i="17" s="1"/>
  <c r="L1360" i="17"/>
  <c r="L1359" i="17"/>
  <c r="L1357" i="17"/>
  <c r="L1356" i="17"/>
  <c r="K1355" i="17"/>
  <c r="L1355" i="17" s="1"/>
  <c r="L1354" i="17"/>
  <c r="L1353" i="17"/>
  <c r="J1335" i="17"/>
  <c r="I1335" i="17"/>
  <c r="K1334" i="17"/>
  <c r="L1334" i="17" s="1"/>
  <c r="L1333" i="17"/>
  <c r="L1332" i="17"/>
  <c r="L1331" i="17"/>
  <c r="L1330" i="17"/>
  <c r="L1329" i="17"/>
  <c r="L1328" i="17"/>
  <c r="K1327" i="17"/>
  <c r="L1327" i="17" s="1"/>
  <c r="L1326" i="17"/>
  <c r="K1325" i="17"/>
  <c r="L1325" i="17" s="1"/>
  <c r="L1324" i="17"/>
  <c r="L390" i="12"/>
  <c r="K390" i="12"/>
  <c r="J390" i="12"/>
  <c r="I390" i="12"/>
  <c r="L370" i="12"/>
  <c r="K370" i="12"/>
  <c r="J370" i="12"/>
  <c r="I370" i="12"/>
  <c r="L350" i="12"/>
  <c r="K350" i="12"/>
  <c r="J350" i="12"/>
  <c r="I350" i="12"/>
  <c r="K511" i="11"/>
  <c r="J511" i="11"/>
  <c r="I511" i="11"/>
  <c r="L510" i="11"/>
  <c r="L509" i="11"/>
  <c r="L508" i="11"/>
  <c r="L507" i="11"/>
  <c r="L506" i="11"/>
  <c r="L505" i="11"/>
  <c r="L504" i="11"/>
  <c r="L503" i="11"/>
  <c r="L502" i="11"/>
  <c r="L501" i="11"/>
  <c r="L500" i="11"/>
  <c r="L499" i="11"/>
  <c r="L498" i="11"/>
  <c r="L497" i="11"/>
  <c r="L496" i="11"/>
  <c r="L495" i="11"/>
  <c r="L494" i="11"/>
  <c r="L493" i="11"/>
  <c r="L492" i="11"/>
  <c r="L491" i="11"/>
  <c r="L490" i="11"/>
  <c r="L489" i="11"/>
  <c r="L488" i="11"/>
  <c r="L487" i="11"/>
  <c r="L486" i="11"/>
  <c r="L485" i="11"/>
  <c r="L484" i="11"/>
  <c r="L483" i="11"/>
  <c r="L482" i="11"/>
  <c r="L481" i="11"/>
  <c r="L480" i="11"/>
  <c r="L479" i="11"/>
  <c r="L478" i="11"/>
  <c r="L477" i="11"/>
  <c r="L476" i="11"/>
  <c r="L475" i="11"/>
  <c r="L474" i="11"/>
  <c r="L473" i="11"/>
  <c r="L472" i="11"/>
  <c r="L471" i="11"/>
  <c r="L470" i="11"/>
  <c r="L469" i="11"/>
  <c r="L468" i="11"/>
  <c r="L467" i="11"/>
  <c r="L466" i="11"/>
  <c r="L465" i="11"/>
  <c r="L464" i="11"/>
  <c r="L463" i="11"/>
  <c r="L462" i="11"/>
  <c r="L461" i="11"/>
  <c r="L460" i="11"/>
  <c r="L459" i="11"/>
  <c r="L458" i="11"/>
  <c r="L457" i="11"/>
  <c r="L456" i="11"/>
  <c r="L455" i="11"/>
  <c r="L454" i="11"/>
  <c r="L453" i="11"/>
  <c r="L452" i="11"/>
  <c r="L451" i="11"/>
  <c r="L450" i="11"/>
  <c r="L449" i="11"/>
  <c r="L448" i="11"/>
  <c r="L447" i="11"/>
  <c r="L446" i="11"/>
  <c r="L445" i="11"/>
  <c r="L444" i="11"/>
  <c r="L443" i="11"/>
  <c r="L442" i="11"/>
  <c r="L441" i="11"/>
  <c r="K422" i="11"/>
  <c r="J422" i="11"/>
  <c r="I422" i="11"/>
  <c r="L421" i="11"/>
  <c r="L420" i="11"/>
  <c r="L419" i="11"/>
  <c r="L418" i="11"/>
  <c r="L417" i="11"/>
  <c r="L416" i="11"/>
  <c r="L415" i="11"/>
  <c r="L414" i="11"/>
  <c r="L413" i="11"/>
  <c r="K394" i="11"/>
  <c r="J394" i="11"/>
  <c r="I394" i="11"/>
  <c r="L393" i="11"/>
  <c r="L392" i="11"/>
  <c r="L391" i="11"/>
  <c r="K386" i="11"/>
  <c r="J386" i="11"/>
  <c r="I386" i="11"/>
  <c r="L385" i="11"/>
  <c r="L386" i="11" s="1"/>
  <c r="L637" i="15" l="1"/>
  <c r="L676" i="15" s="1"/>
  <c r="K617" i="15"/>
  <c r="K1335" i="17"/>
  <c r="L1483" i="17"/>
  <c r="L1335" i="17"/>
  <c r="L1373" i="17"/>
  <c r="L1584" i="17"/>
  <c r="K1373" i="17"/>
  <c r="L1397" i="17"/>
  <c r="L1454" i="17" s="1"/>
  <c r="K1584" i="17"/>
  <c r="L422" i="11"/>
  <c r="L511" i="11"/>
  <c r="L394" i="11"/>
  <c r="K1274" i="10"/>
  <c r="J1274" i="10"/>
  <c r="I1274" i="10"/>
  <c r="L1272" i="10"/>
  <c r="L1271" i="10"/>
  <c r="L1274" i="10" s="1"/>
  <c r="K1258" i="10"/>
  <c r="J1258" i="10"/>
  <c r="I1258" i="10"/>
  <c r="L1257" i="10"/>
  <c r="L1258" i="10" s="1"/>
  <c r="L1256" i="10"/>
  <c r="L1239" i="10"/>
  <c r="L1238" i="10"/>
  <c r="L1236" i="10"/>
  <c r="K1220" i="10"/>
  <c r="J1220" i="10"/>
  <c r="L1218" i="10"/>
  <c r="L1220" i="10" s="1"/>
  <c r="L1217" i="10"/>
  <c r="L1215" i="10"/>
  <c r="K1201" i="10"/>
  <c r="J1201" i="10"/>
  <c r="I1201" i="10"/>
  <c r="L1200" i="10"/>
  <c r="L1199" i="10"/>
  <c r="L1201" i="10" s="1"/>
  <c r="L1198" i="10"/>
  <c r="L1197" i="10"/>
  <c r="K230" i="8"/>
  <c r="J230" i="8"/>
  <c r="I230" i="8"/>
  <c r="L229" i="8"/>
  <c r="L230" i="8" s="1"/>
  <c r="K1071" i="6"/>
  <c r="J1071" i="6"/>
  <c r="I1071" i="6"/>
  <c r="L1070" i="6"/>
  <c r="L1069" i="6"/>
  <c r="L1068" i="6"/>
  <c r="L1067" i="6"/>
  <c r="L1066" i="6"/>
  <c r="L1065" i="6"/>
  <c r="L1064" i="6"/>
  <c r="L1063" i="6"/>
  <c r="L1062" i="6"/>
  <c r="L1071" i="6" s="1"/>
  <c r="L560" i="5"/>
  <c r="K560" i="5"/>
  <c r="J560" i="5"/>
  <c r="I560" i="5"/>
  <c r="L559" i="5"/>
  <c r="L558" i="5"/>
  <c r="L557" i="5"/>
  <c r="L556" i="5"/>
  <c r="L538" i="5"/>
  <c r="K538" i="5"/>
  <c r="J538" i="5"/>
  <c r="I538" i="5"/>
  <c r="L537" i="5"/>
  <c r="L536" i="5"/>
  <c r="L535" i="5"/>
  <c r="L534" i="5"/>
  <c r="K799" i="1"/>
  <c r="L799" i="1" s="1"/>
  <c r="J799" i="1"/>
  <c r="K221" i="2"/>
  <c r="J221" i="2"/>
  <c r="I221" i="2"/>
  <c r="L218" i="2"/>
  <c r="L221" i="2" s="1"/>
  <c r="K198" i="2"/>
  <c r="J198" i="2"/>
  <c r="I198" i="2"/>
  <c r="L196" i="2"/>
  <c r="L195" i="2"/>
  <c r="L194" i="2"/>
  <c r="L193" i="2"/>
  <c r="L192" i="2"/>
  <c r="K172" i="2"/>
  <c r="J172" i="2"/>
  <c r="I172" i="2"/>
  <c r="L170" i="2"/>
  <c r="L169" i="2"/>
  <c r="L168" i="2"/>
  <c r="L167" i="2"/>
  <c r="L166" i="2"/>
  <c r="L165" i="2"/>
  <c r="L164" i="2"/>
  <c r="L163" i="2"/>
  <c r="L198" i="2" l="1"/>
  <c r="L172" i="2"/>
  <c r="K1279" i="9" l="1"/>
  <c r="J1279" i="9"/>
  <c r="I1279" i="9"/>
  <c r="L1278" i="9"/>
  <c r="L1277" i="9"/>
  <c r="L1276" i="9"/>
  <c r="L1275" i="9"/>
  <c r="L1274" i="9"/>
  <c r="L1273" i="9"/>
  <c r="L1272" i="9"/>
  <c r="L1271" i="9"/>
  <c r="L1270" i="9"/>
  <c r="L1269" i="9"/>
  <c r="L1268" i="9"/>
  <c r="L1267" i="9"/>
  <c r="L1266" i="9"/>
  <c r="L1265" i="9"/>
  <c r="K1248" i="9"/>
  <c r="J1248" i="9"/>
  <c r="I1248" i="9"/>
  <c r="L1247" i="9"/>
  <c r="L1246" i="9"/>
  <c r="L1245" i="9"/>
  <c r="L1244" i="9"/>
  <c r="L1243" i="9"/>
  <c r="L1242" i="9"/>
  <c r="L1241" i="9"/>
  <c r="L1240" i="9"/>
  <c r="L1239" i="9"/>
  <c r="L1238" i="9"/>
  <c r="L1237" i="9"/>
  <c r="L1236" i="9"/>
  <c r="L1235" i="9"/>
  <c r="L1234" i="9"/>
  <c r="L1233" i="9"/>
  <c r="L1232" i="9"/>
  <c r="L1231" i="9"/>
  <c r="L1230" i="9"/>
  <c r="L1229" i="9"/>
  <c r="L1228" i="9"/>
  <c r="L1227" i="9"/>
  <c r="L1226" i="9"/>
  <c r="L1225" i="9"/>
  <c r="L1224" i="9"/>
  <c r="L1223" i="9"/>
  <c r="L1222" i="9"/>
  <c r="L1221" i="9"/>
  <c r="L1220" i="9"/>
  <c r="L1219" i="9"/>
  <c r="L1218" i="9"/>
  <c r="L1217" i="9"/>
  <c r="L1216" i="9"/>
  <c r="L1215" i="9"/>
  <c r="L1214" i="9"/>
  <c r="L1213" i="9"/>
  <c r="L1212" i="9"/>
  <c r="L1248" i="9" l="1"/>
  <c r="L1279" i="9"/>
  <c r="K812" i="9" l="1"/>
  <c r="J812" i="9"/>
  <c r="I812" i="9"/>
  <c r="L812" i="9" s="1"/>
  <c r="L811" i="9"/>
  <c r="K1148" i="9" l="1"/>
  <c r="J1148" i="9"/>
  <c r="I1148" i="9"/>
  <c r="L1147" i="9"/>
  <c r="L1148" i="9" l="1"/>
  <c r="K1302" i="9"/>
  <c r="J1302" i="9"/>
  <c r="I1302" i="9"/>
  <c r="L1300" i="9"/>
  <c r="L1299" i="9"/>
  <c r="L1297" i="9"/>
  <c r="L1296" i="9"/>
  <c r="K1195" i="9"/>
  <c r="J1195" i="9"/>
  <c r="I1195" i="9"/>
  <c r="L1193" i="9"/>
  <c r="L1192" i="9"/>
  <c r="L1190" i="9"/>
  <c r="L1189" i="9"/>
  <c r="K1170" i="9"/>
  <c r="J1170" i="9"/>
  <c r="I1170" i="9"/>
  <c r="L1169" i="9"/>
  <c r="L1168" i="9"/>
  <c r="L1167" i="9"/>
  <c r="L1166" i="9"/>
  <c r="L1165" i="9"/>
  <c r="K1129" i="9"/>
  <c r="J1129" i="9"/>
  <c r="I1129" i="9"/>
  <c r="L1127" i="9"/>
  <c r="L1126" i="9"/>
  <c r="L1129" i="9" s="1"/>
  <c r="K1109" i="9"/>
  <c r="J1109" i="9"/>
  <c r="I1109" i="9"/>
  <c r="L1106" i="9"/>
  <c r="L1105" i="9"/>
  <c r="L1103" i="9"/>
  <c r="L1102" i="9"/>
  <c r="L1101" i="9"/>
  <c r="L1100" i="9"/>
  <c r="L1099" i="9"/>
  <c r="K1022" i="9"/>
  <c r="J1022" i="9"/>
  <c r="I1022" i="9"/>
  <c r="L1020" i="9"/>
  <c r="L1019" i="9"/>
  <c r="L1018" i="9"/>
  <c r="K998" i="9"/>
  <c r="J998" i="9"/>
  <c r="I998" i="9"/>
  <c r="L997" i="9"/>
  <c r="L998" i="9" s="1"/>
  <c r="L1195" i="9" l="1"/>
  <c r="L1022" i="9"/>
  <c r="L1109" i="9"/>
  <c r="L1302" i="9"/>
  <c r="L1170" i="9"/>
  <c r="L280" i="19"/>
  <c r="K280" i="19"/>
  <c r="J280" i="19"/>
  <c r="L70" i="23"/>
  <c r="K70" i="23"/>
  <c r="J70" i="23"/>
  <c r="I70" i="23"/>
  <c r="L69" i="23"/>
  <c r="L68" i="23"/>
  <c r="L518" i="20"/>
  <c r="K518" i="20"/>
  <c r="J518" i="20"/>
  <c r="I518" i="20"/>
  <c r="L137" i="21"/>
  <c r="K137" i="21"/>
  <c r="J137" i="21"/>
  <c r="I137" i="21"/>
  <c r="L116" i="21"/>
  <c r="K116" i="21"/>
  <c r="J116" i="21"/>
  <c r="I116" i="21"/>
  <c r="J594" i="15"/>
  <c r="I594" i="15"/>
  <c r="L593" i="15"/>
  <c r="L592" i="15"/>
  <c r="L591" i="15"/>
  <c r="L590" i="15"/>
  <c r="L589" i="15"/>
  <c r="L588" i="15"/>
  <c r="L587" i="15"/>
  <c r="L586" i="15"/>
  <c r="L585" i="15"/>
  <c r="L584" i="15"/>
  <c r="K583" i="15"/>
  <c r="L583" i="15" s="1"/>
  <c r="L582" i="15"/>
  <c r="L581" i="15"/>
  <c r="L580" i="15"/>
  <c r="L579" i="15"/>
  <c r="L578" i="15"/>
  <c r="L577" i="15"/>
  <c r="L576" i="15"/>
  <c r="K575" i="15"/>
  <c r="L575" i="15" s="1"/>
  <c r="L574" i="15"/>
  <c r="L573" i="15"/>
  <c r="L572" i="15"/>
  <c r="L571" i="15"/>
  <c r="L570" i="15"/>
  <c r="L569" i="15"/>
  <c r="L568" i="15"/>
  <c r="L567" i="15"/>
  <c r="L566" i="15"/>
  <c r="L565" i="15"/>
  <c r="L564" i="15"/>
  <c r="L563" i="15"/>
  <c r="L562" i="15"/>
  <c r="L561" i="15"/>
  <c r="L560" i="15"/>
  <c r="K559" i="15"/>
  <c r="L559" i="15" s="1"/>
  <c r="L594" i="15" s="1"/>
  <c r="J541" i="15"/>
  <c r="I541" i="15"/>
  <c r="L540" i="15"/>
  <c r="L539" i="15"/>
  <c r="L538" i="15"/>
  <c r="L537" i="15"/>
  <c r="K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K513" i="15"/>
  <c r="L513" i="15" s="1"/>
  <c r="L541" i="15" s="1"/>
  <c r="K1306" i="17"/>
  <c r="J1306" i="17"/>
  <c r="I1306" i="17"/>
  <c r="K1305" i="17"/>
  <c r="L1305" i="17" s="1"/>
  <c r="L1304" i="17"/>
  <c r="L1303" i="17"/>
  <c r="L1302" i="17"/>
  <c r="L1301" i="17"/>
  <c r="L1300" i="17"/>
  <c r="L1299" i="17"/>
  <c r="L1298" i="17"/>
  <c r="L1297" i="17"/>
  <c r="K1296" i="17"/>
  <c r="L1296" i="17" s="1"/>
  <c r="L1295" i="17"/>
  <c r="L1294" i="17"/>
  <c r="J1276" i="17"/>
  <c r="I1276" i="17"/>
  <c r="K1275" i="17"/>
  <c r="K1276" i="17" s="1"/>
  <c r="L1274" i="17"/>
  <c r="L1273" i="17"/>
  <c r="L1272" i="17"/>
  <c r="L1271" i="17"/>
  <c r="L1270" i="17"/>
  <c r="L1269" i="17"/>
  <c r="L1268" i="17"/>
  <c r="L1267" i="17"/>
  <c r="L1266" i="17"/>
  <c r="L1265" i="17"/>
  <c r="L1264" i="17"/>
  <c r="L1263" i="17"/>
  <c r="L1262" i="17"/>
  <c r="L1261" i="17"/>
  <c r="L1260" i="17"/>
  <c r="J1242" i="17"/>
  <c r="I1242" i="17"/>
  <c r="K1241" i="17"/>
  <c r="L1241" i="17" s="1"/>
  <c r="L1240" i="17"/>
  <c r="L1239" i="17"/>
  <c r="K1238" i="17"/>
  <c r="L1238" i="17" s="1"/>
  <c r="L1237" i="17"/>
  <c r="L1236" i="17"/>
  <c r="L1235" i="17"/>
  <c r="L1234" i="17"/>
  <c r="L1233" i="17"/>
  <c r="L1232" i="17"/>
  <c r="K1232" i="17"/>
  <c r="L1231" i="17"/>
  <c r="L1230" i="17"/>
  <c r="L1229" i="17"/>
  <c r="L1228" i="17"/>
  <c r="L1227" i="17"/>
  <c r="L1226" i="17"/>
  <c r="L1225" i="17"/>
  <c r="L1224" i="17"/>
  <c r="L1223" i="17"/>
  <c r="L1222" i="17"/>
  <c r="L1221" i="17"/>
  <c r="L1220" i="17"/>
  <c r="L1219" i="17"/>
  <c r="L1218" i="17"/>
  <c r="L1217" i="17"/>
  <c r="L1216" i="17"/>
  <c r="L1215" i="17"/>
  <c r="L1214" i="17"/>
  <c r="L1213" i="17"/>
  <c r="L1212" i="17"/>
  <c r="L1211" i="17"/>
  <c r="L1210" i="17"/>
  <c r="L1209" i="17"/>
  <c r="L1208" i="17"/>
  <c r="L1207" i="17"/>
  <c r="L1206" i="17"/>
  <c r="L1205" i="17"/>
  <c r="J1187" i="17"/>
  <c r="I1187" i="17"/>
  <c r="K1186" i="17"/>
  <c r="K1187" i="17" s="1"/>
  <c r="L1185" i="17"/>
  <c r="L1184" i="17"/>
  <c r="L1183" i="17"/>
  <c r="L1182" i="17"/>
  <c r="L1181" i="17"/>
  <c r="L1180" i="17"/>
  <c r="L1179" i="17"/>
  <c r="L330" i="12"/>
  <c r="K330" i="12"/>
  <c r="J330" i="12"/>
  <c r="I330" i="12"/>
  <c r="L308" i="12"/>
  <c r="K308" i="12"/>
  <c r="J308" i="12"/>
  <c r="I308" i="12"/>
  <c r="L287" i="12"/>
  <c r="K287" i="12"/>
  <c r="J287" i="12"/>
  <c r="I287" i="12"/>
  <c r="L268" i="12"/>
  <c r="K268" i="12"/>
  <c r="J268" i="12"/>
  <c r="I268" i="12"/>
  <c r="L244" i="12"/>
  <c r="K244" i="12"/>
  <c r="J244" i="12"/>
  <c r="I244" i="12"/>
  <c r="K1182" i="10"/>
  <c r="J1182" i="10"/>
  <c r="I1182" i="10"/>
  <c r="L1181" i="10"/>
  <c r="L1180" i="10"/>
  <c r="L1179" i="10"/>
  <c r="L1177" i="10"/>
  <c r="L1176" i="10"/>
  <c r="L1175" i="10"/>
  <c r="L1182" i="10" s="1"/>
  <c r="K1161" i="10"/>
  <c r="J1161" i="10"/>
  <c r="I1161" i="10"/>
  <c r="L1160" i="10"/>
  <c r="L1159" i="10"/>
  <c r="L1161" i="10" s="1"/>
  <c r="L212" i="8"/>
  <c r="K212" i="8"/>
  <c r="J212" i="8"/>
  <c r="I212" i="8"/>
  <c r="L211" i="8"/>
  <c r="L210" i="8"/>
  <c r="L194" i="8"/>
  <c r="K194" i="8"/>
  <c r="J194" i="8"/>
  <c r="I194" i="8"/>
  <c r="L193" i="8"/>
  <c r="L192" i="8"/>
  <c r="L191" i="8"/>
  <c r="L603" i="7"/>
  <c r="K603" i="7"/>
  <c r="J603" i="7"/>
  <c r="I603" i="7"/>
  <c r="L602" i="7"/>
  <c r="L601" i="7"/>
  <c r="L600" i="7"/>
  <c r="L599" i="7"/>
  <c r="L581" i="7"/>
  <c r="K581" i="7"/>
  <c r="J581" i="7"/>
  <c r="I581" i="7"/>
  <c r="L580" i="7"/>
  <c r="L579" i="7"/>
  <c r="L578" i="7"/>
  <c r="K516" i="5"/>
  <c r="J516" i="5"/>
  <c r="I516" i="5"/>
  <c r="L515" i="5"/>
  <c r="L514" i="5"/>
  <c r="L513" i="5"/>
  <c r="K495" i="5"/>
  <c r="J495" i="5"/>
  <c r="I495" i="5"/>
  <c r="L494" i="5"/>
  <c r="L493" i="5"/>
  <c r="L495" i="5" s="1"/>
  <c r="K143" i="2"/>
  <c r="J143" i="2"/>
  <c r="I143" i="2"/>
  <c r="L141" i="2"/>
  <c r="L140" i="2"/>
  <c r="L139" i="2"/>
  <c r="L138" i="2"/>
  <c r="L137" i="2"/>
  <c r="L143" i="2" s="1"/>
  <c r="L760" i="1"/>
  <c r="K760" i="1"/>
  <c r="J760" i="1"/>
  <c r="L1306" i="17" l="1"/>
  <c r="K1242" i="17"/>
  <c r="L1275" i="17"/>
  <c r="L1276" i="17" s="1"/>
  <c r="L516" i="5"/>
  <c r="K541" i="15"/>
  <c r="K594" i="15"/>
  <c r="L1242" i="17"/>
  <c r="L1186" i="17"/>
  <c r="L1187" i="17" s="1"/>
  <c r="K563" i="7"/>
  <c r="J563" i="7"/>
  <c r="I563" i="7"/>
  <c r="L562" i="7"/>
  <c r="L561" i="7"/>
  <c r="L560" i="7"/>
  <c r="L559" i="7"/>
  <c r="L558" i="7"/>
  <c r="L557" i="7"/>
  <c r="L556" i="7"/>
  <c r="L555" i="7"/>
  <c r="L554" i="7"/>
  <c r="L553" i="7"/>
  <c r="L552" i="7"/>
  <c r="L551" i="7"/>
  <c r="L550" i="7"/>
  <c r="L549" i="7"/>
  <c r="L563" i="7" s="1"/>
  <c r="K531" i="7"/>
  <c r="J531" i="7"/>
  <c r="I531" i="7"/>
  <c r="L530" i="7"/>
  <c r="L529" i="7"/>
  <c r="L531" i="7" s="1"/>
  <c r="K979" i="9"/>
  <c r="J979" i="9"/>
  <c r="I979" i="9"/>
  <c r="L978" i="9"/>
  <c r="L977" i="9"/>
  <c r="L976" i="9"/>
  <c r="L975" i="9"/>
  <c r="L974" i="9"/>
  <c r="L973" i="9"/>
  <c r="L972" i="9"/>
  <c r="L971" i="9"/>
  <c r="L970" i="9"/>
  <c r="L969" i="9"/>
  <c r="L968" i="9"/>
  <c r="L967" i="9"/>
  <c r="L966" i="9"/>
  <c r="L965" i="9"/>
  <c r="L964" i="9"/>
  <c r="L963" i="9"/>
  <c r="L962" i="9"/>
  <c r="K948" i="9"/>
  <c r="J948" i="9"/>
  <c r="I948" i="9"/>
  <c r="L947" i="9"/>
  <c r="L946" i="9"/>
  <c r="L945" i="9"/>
  <c r="L944" i="9"/>
  <c r="L943" i="9"/>
  <c r="L942" i="9"/>
  <c r="K924" i="9"/>
  <c r="J924" i="9"/>
  <c r="I924" i="9"/>
  <c r="L923" i="9"/>
  <c r="L922" i="9"/>
  <c r="L921" i="9"/>
  <c r="L920" i="9"/>
  <c r="L919" i="9"/>
  <c r="L918" i="9"/>
  <c r="K902" i="9"/>
  <c r="J902" i="9"/>
  <c r="I902" i="9"/>
  <c r="L901" i="9"/>
  <c r="L900" i="9"/>
  <c r="L899" i="9"/>
  <c r="L898" i="9"/>
  <c r="L897" i="9"/>
  <c r="L896" i="9"/>
  <c r="L895" i="9"/>
  <c r="L894" i="9"/>
  <c r="K878" i="9"/>
  <c r="J878" i="9"/>
  <c r="I878" i="9"/>
  <c r="L877" i="9"/>
  <c r="L876" i="9"/>
  <c r="L875" i="9"/>
  <c r="L874" i="9"/>
  <c r="K166" i="16"/>
  <c r="J166" i="16"/>
  <c r="I166" i="16"/>
  <c r="L165" i="16"/>
  <c r="L164" i="16"/>
  <c r="L166" i="16" s="1"/>
  <c r="L878" i="9" l="1"/>
  <c r="L924" i="9"/>
  <c r="L948" i="9"/>
  <c r="L979" i="9"/>
  <c r="L902" i="9"/>
  <c r="L263" i="19"/>
  <c r="K263" i="19"/>
  <c r="J263" i="19"/>
  <c r="L246" i="19"/>
  <c r="K246" i="19"/>
  <c r="J246" i="19"/>
  <c r="K228" i="19"/>
  <c r="J228" i="19"/>
  <c r="L227" i="19"/>
  <c r="L228" i="19" s="1"/>
  <c r="L226" i="19"/>
  <c r="K211" i="19"/>
  <c r="J211" i="19"/>
  <c r="L210" i="19"/>
  <c r="L209" i="19"/>
  <c r="L211" i="19" s="1"/>
  <c r="K194" i="19"/>
  <c r="J194" i="19"/>
  <c r="L193" i="19"/>
  <c r="L192" i="19"/>
  <c r="L191" i="19"/>
  <c r="L194" i="19" s="1"/>
  <c r="K219" i="1" l="1"/>
  <c r="J219" i="1"/>
  <c r="K495" i="15" l="1"/>
  <c r="J495" i="15"/>
  <c r="I495" i="15"/>
  <c r="L494" i="15"/>
  <c r="L493" i="15"/>
  <c r="L495" i="15" s="1"/>
  <c r="L175" i="8"/>
  <c r="K175" i="8"/>
  <c r="J175" i="8"/>
  <c r="L716" i="1"/>
  <c r="K716" i="1"/>
  <c r="J716" i="1"/>
  <c r="L686" i="1"/>
  <c r="K686" i="1"/>
  <c r="J686" i="1"/>
  <c r="K1045" i="6" l="1"/>
  <c r="J1045" i="6"/>
  <c r="I1045" i="6"/>
  <c r="L1040" i="6"/>
  <c r="L1036" i="6"/>
  <c r="L1033" i="6"/>
  <c r="L1001" i="6"/>
  <c r="L967" i="6"/>
  <c r="L948" i="6"/>
  <c r="L943" i="6"/>
  <c r="L942" i="6"/>
  <c r="L1045" i="6" s="1"/>
  <c r="K923" i="6" l="1"/>
  <c r="J923" i="6"/>
  <c r="I923" i="6"/>
  <c r="L922" i="6"/>
  <c r="L921" i="6"/>
  <c r="L920" i="6"/>
  <c r="L919" i="6"/>
  <c r="L923" i="6" l="1"/>
  <c r="K899" i="6"/>
  <c r="J899" i="6"/>
  <c r="I899" i="6"/>
  <c r="L898" i="6"/>
  <c r="L897" i="6"/>
  <c r="L896" i="6"/>
  <c r="L895" i="6"/>
  <c r="L894" i="6"/>
  <c r="L893" i="6"/>
  <c r="L899" i="6" l="1"/>
  <c r="J1161" i="17"/>
  <c r="I1161" i="17"/>
  <c r="K1160" i="17"/>
  <c r="L1160" i="17" s="1"/>
  <c r="L1159" i="17"/>
  <c r="L1158" i="17"/>
  <c r="L1157" i="17"/>
  <c r="L1156" i="17"/>
  <c r="L1155" i="17"/>
  <c r="L1154" i="17"/>
  <c r="L1153" i="17"/>
  <c r="L1152" i="17"/>
  <c r="L1151" i="17"/>
  <c r="K1150" i="17"/>
  <c r="L1149" i="17"/>
  <c r="L1148" i="17"/>
  <c r="L1147" i="17"/>
  <c r="L1146" i="17"/>
  <c r="K1161" i="17" l="1"/>
  <c r="L1150" i="17"/>
  <c r="L1161" i="17"/>
  <c r="K453" i="5"/>
  <c r="J453" i="5"/>
  <c r="I453" i="5"/>
  <c r="L452" i="5"/>
  <c r="L451" i="5"/>
  <c r="L450" i="5"/>
  <c r="L449" i="5"/>
  <c r="L453" i="5" l="1"/>
  <c r="K1144" i="10"/>
  <c r="J1144" i="10"/>
  <c r="I1144" i="10"/>
  <c r="L1143" i="10"/>
  <c r="L1142" i="10"/>
  <c r="L1140" i="10"/>
  <c r="L1139" i="10"/>
  <c r="L1144" i="10" l="1"/>
  <c r="L670" i="1"/>
  <c r="K670" i="1"/>
  <c r="J670" i="1"/>
  <c r="L103" i="1"/>
  <c r="K103" i="1"/>
  <c r="J103" i="1"/>
  <c r="K379" i="9" l="1"/>
  <c r="J379" i="9"/>
  <c r="I379" i="9"/>
  <c r="L378" i="9"/>
  <c r="L377" i="9"/>
  <c r="L376" i="9"/>
  <c r="L375" i="9"/>
  <c r="L374" i="9"/>
  <c r="L373" i="9"/>
  <c r="L372" i="9"/>
  <c r="L371" i="9"/>
  <c r="L370" i="9"/>
  <c r="L369" i="9"/>
  <c r="L368" i="9"/>
  <c r="L367" i="9"/>
  <c r="L366" i="9"/>
  <c r="L365" i="9"/>
  <c r="K858" i="9"/>
  <c r="J858" i="9"/>
  <c r="I858" i="9"/>
  <c r="L856" i="9"/>
  <c r="L855" i="9"/>
  <c r="L854" i="9"/>
  <c r="L853" i="9"/>
  <c r="L852" i="9"/>
  <c r="L851" i="9"/>
  <c r="K834" i="9"/>
  <c r="J834" i="9"/>
  <c r="I834" i="9"/>
  <c r="L833" i="9"/>
  <c r="L832" i="9"/>
  <c r="L831" i="9"/>
  <c r="L830" i="9"/>
  <c r="K794" i="9"/>
  <c r="J794" i="9"/>
  <c r="I794" i="9"/>
  <c r="L793" i="9"/>
  <c r="L792" i="9"/>
  <c r="L791" i="9"/>
  <c r="L790" i="9"/>
  <c r="L789" i="9"/>
  <c r="L788" i="9"/>
  <c r="L787" i="9"/>
  <c r="K768" i="9"/>
  <c r="J768" i="9"/>
  <c r="I768" i="9"/>
  <c r="L767" i="9"/>
  <c r="L766" i="9"/>
  <c r="L765" i="9"/>
  <c r="L764" i="9"/>
  <c r="L763" i="9"/>
  <c r="L762" i="9"/>
  <c r="L768" i="9" l="1"/>
  <c r="L794" i="9"/>
  <c r="L858" i="9"/>
  <c r="L834" i="9"/>
  <c r="L379" i="9"/>
  <c r="J1128" i="17"/>
  <c r="I1128" i="17"/>
  <c r="K1127" i="17"/>
  <c r="L1127" i="17" s="1"/>
  <c r="L1126" i="17"/>
  <c r="L1125" i="17"/>
  <c r="L1124" i="17"/>
  <c r="L1123" i="17"/>
  <c r="L1122" i="17"/>
  <c r="L1121" i="17"/>
  <c r="L1120" i="17"/>
  <c r="L1119" i="17"/>
  <c r="L1118" i="17"/>
  <c r="L1117" i="17"/>
  <c r="L1116" i="17"/>
  <c r="L1115" i="17"/>
  <c r="L1128" i="17" l="1"/>
  <c r="K1128" i="17"/>
  <c r="K1123" i="10" l="1"/>
  <c r="J1123" i="10"/>
  <c r="L1121" i="10"/>
  <c r="L1118" i="10"/>
  <c r="L1115" i="10"/>
  <c r="L1112" i="10"/>
  <c r="L1111" i="10"/>
  <c r="L1110" i="10"/>
  <c r="L1109" i="10"/>
  <c r="L1108" i="10"/>
  <c r="L1107" i="10"/>
  <c r="L1106" i="10"/>
  <c r="L1105" i="10"/>
  <c r="L1104" i="10"/>
  <c r="L1103" i="10"/>
  <c r="L1102" i="10"/>
  <c r="L1099" i="10"/>
  <c r="L1098" i="10"/>
  <c r="L1097" i="10"/>
  <c r="L1096" i="10"/>
  <c r="L1095" i="10"/>
  <c r="L1094" i="10"/>
  <c r="L1093" i="10"/>
  <c r="L1092" i="10"/>
  <c r="L1091" i="10"/>
  <c r="L1090" i="10"/>
  <c r="L1089" i="10"/>
  <c r="L1088" i="10"/>
  <c r="L1087" i="10"/>
  <c r="L1086" i="10"/>
  <c r="L1085" i="10"/>
  <c r="L1084" i="10"/>
  <c r="L1083" i="10"/>
  <c r="L1082" i="10"/>
  <c r="L1081" i="10"/>
  <c r="L1080" i="10"/>
  <c r="L1079" i="10"/>
  <c r="L1078" i="10"/>
  <c r="L1077" i="10"/>
  <c r="L1076" i="10"/>
  <c r="L1075" i="10"/>
  <c r="L1074" i="10"/>
  <c r="L1073" i="10"/>
  <c r="L1072" i="10"/>
  <c r="L1071" i="10"/>
  <c r="L1070" i="10"/>
  <c r="L1069" i="10"/>
  <c r="L1068" i="10"/>
  <c r="L1067" i="10"/>
  <c r="L1066" i="10"/>
  <c r="L1065" i="10"/>
  <c r="L1064" i="10"/>
  <c r="L1063" i="10"/>
  <c r="L1062" i="10"/>
  <c r="L1061" i="10"/>
  <c r="L1060" i="10"/>
  <c r="L1059" i="10"/>
  <c r="L1058" i="10"/>
  <c r="L1057" i="10"/>
  <c r="L1056" i="10"/>
  <c r="L1055" i="10"/>
  <c r="L1054" i="10"/>
  <c r="L1053" i="10"/>
  <c r="L1052" i="10"/>
  <c r="L1051" i="10"/>
  <c r="L1050" i="10"/>
  <c r="L1049" i="10"/>
  <c r="L1048" i="10"/>
  <c r="L1047" i="10"/>
  <c r="L1046" i="10"/>
  <c r="L1045" i="10"/>
  <c r="L1044" i="10"/>
  <c r="L1043" i="10"/>
  <c r="L1042" i="10"/>
  <c r="L1041" i="10"/>
  <c r="L1040" i="10"/>
  <c r="L1039" i="10"/>
  <c r="L1038" i="10"/>
  <c r="L1037" i="10"/>
  <c r="L1036" i="10"/>
  <c r="L1035" i="10"/>
  <c r="L1034" i="10"/>
  <c r="L1033" i="10"/>
  <c r="L1032" i="10"/>
  <c r="L1031" i="10"/>
  <c r="L1030" i="10"/>
  <c r="L1029" i="10"/>
  <c r="L1028" i="10"/>
  <c r="L1027" i="10"/>
  <c r="L1026" i="10"/>
  <c r="L1025" i="10"/>
  <c r="L1024" i="10"/>
  <c r="L1023" i="10"/>
  <c r="L1022" i="10"/>
  <c r="L1021" i="10"/>
  <c r="L1020" i="10"/>
  <c r="L1019" i="10"/>
  <c r="L1018" i="10"/>
  <c r="L1017" i="10"/>
  <c r="L1016" i="10"/>
  <c r="L1015" i="10"/>
  <c r="L1014" i="10"/>
  <c r="L1013" i="10"/>
  <c r="L1012" i="10"/>
  <c r="L1011" i="10"/>
  <c r="L1010" i="10"/>
  <c r="L1009" i="10"/>
  <c r="L1008" i="10"/>
  <c r="L1007" i="10"/>
  <c r="L1006" i="10"/>
  <c r="L1005" i="10"/>
  <c r="L1004" i="10"/>
  <c r="L1003" i="10"/>
  <c r="L1002" i="10"/>
  <c r="L1001" i="10"/>
  <c r="L1000" i="10"/>
  <c r="L999" i="10"/>
  <c r="L998" i="10"/>
  <c r="L997" i="10"/>
  <c r="L996" i="10"/>
  <c r="L995" i="10"/>
  <c r="L994" i="10"/>
  <c r="L993" i="10"/>
  <c r="L992" i="10"/>
  <c r="L991" i="10"/>
  <c r="L990" i="10"/>
  <c r="L989" i="10"/>
  <c r="L988" i="10"/>
  <c r="L987" i="10"/>
  <c r="L986" i="10"/>
  <c r="L985" i="10"/>
  <c r="L984" i="10"/>
  <c r="L983" i="10"/>
  <c r="L982" i="10"/>
  <c r="L981" i="10"/>
  <c r="L980" i="10"/>
  <c r="L979" i="10"/>
  <c r="L978" i="10"/>
  <c r="L977" i="10"/>
  <c r="L976" i="10"/>
  <c r="L975" i="10"/>
  <c r="L974" i="10"/>
  <c r="L973" i="10"/>
  <c r="L972" i="10"/>
  <c r="L971" i="10"/>
  <c r="L970" i="10"/>
  <c r="L969" i="10"/>
  <c r="L968" i="10"/>
  <c r="L967" i="10"/>
  <c r="L966" i="10"/>
  <c r="L965" i="10"/>
  <c r="L964" i="10"/>
  <c r="L963" i="10"/>
  <c r="L962" i="10"/>
  <c r="L961" i="10"/>
  <c r="L960" i="10"/>
  <c r="L958" i="10"/>
  <c r="L955" i="10"/>
  <c r="L952" i="10"/>
  <c r="L949" i="10"/>
  <c r="L948" i="10"/>
  <c r="L947" i="10"/>
  <c r="L946" i="10"/>
  <c r="L945" i="10"/>
  <c r="L944" i="10"/>
  <c r="L943" i="10"/>
  <c r="L942" i="10"/>
  <c r="L941" i="10"/>
  <c r="L940" i="10"/>
  <c r="L939" i="10"/>
  <c r="L936" i="10"/>
  <c r="L935" i="10"/>
  <c r="L934" i="10"/>
  <c r="L933" i="10"/>
  <c r="L932" i="10"/>
  <c r="L931" i="10"/>
  <c r="L930" i="10"/>
  <c r="L929" i="10"/>
  <c r="L928" i="10"/>
  <c r="L927" i="10"/>
  <c r="L926" i="10"/>
  <c r="L925" i="10"/>
  <c r="L924" i="10"/>
  <c r="L923" i="10"/>
  <c r="L922" i="10"/>
  <c r="L921" i="10"/>
  <c r="L920" i="10"/>
  <c r="L919" i="10"/>
  <c r="L918" i="10"/>
  <c r="L917" i="10"/>
  <c r="L916" i="10"/>
  <c r="L915" i="10"/>
  <c r="L914" i="10"/>
  <c r="L913" i="10"/>
  <c r="L912" i="10"/>
  <c r="L911" i="10"/>
  <c r="L910" i="10"/>
  <c r="L909" i="10"/>
  <c r="L908" i="10"/>
  <c r="L907" i="10"/>
  <c r="L906" i="10"/>
  <c r="L905" i="10"/>
  <c r="L904" i="10"/>
  <c r="L903" i="10"/>
  <c r="L902" i="10"/>
  <c r="L901" i="10"/>
  <c r="L900" i="10"/>
  <c r="L899" i="10"/>
  <c r="L898" i="10"/>
  <c r="L897" i="10"/>
  <c r="L896" i="10"/>
  <c r="L895" i="10"/>
  <c r="L894" i="10"/>
  <c r="L893" i="10"/>
  <c r="L892" i="10"/>
  <c r="L891" i="10"/>
  <c r="L890" i="10"/>
  <c r="L889" i="10"/>
  <c r="L888" i="10"/>
  <c r="L887" i="10"/>
  <c r="L886" i="10"/>
  <c r="L885" i="10"/>
  <c r="L884" i="10"/>
  <c r="L883" i="10"/>
  <c r="L882" i="10"/>
  <c r="L881" i="10"/>
  <c r="L880" i="10"/>
  <c r="L879" i="10"/>
  <c r="L878" i="10"/>
  <c r="L877" i="10"/>
  <c r="L876" i="10"/>
  <c r="L875" i="10"/>
  <c r="L874" i="10"/>
  <c r="L873" i="10"/>
  <c r="L872" i="10"/>
  <c r="L871" i="10"/>
  <c r="L870" i="10"/>
  <c r="L869" i="10"/>
  <c r="L868" i="10"/>
  <c r="L867" i="10"/>
  <c r="L866" i="10"/>
  <c r="L865" i="10"/>
  <c r="L864" i="10"/>
  <c r="L863" i="10"/>
  <c r="L862" i="10"/>
  <c r="L861" i="10"/>
  <c r="L860" i="10"/>
  <c r="L859" i="10"/>
  <c r="L858" i="10"/>
  <c r="L857" i="10"/>
  <c r="L856" i="10"/>
  <c r="L855" i="10"/>
  <c r="L854" i="10"/>
  <c r="L853" i="10"/>
  <c r="L852" i="10"/>
  <c r="L851" i="10"/>
  <c r="L850" i="10"/>
  <c r="L849" i="10"/>
  <c r="L848" i="10"/>
  <c r="L847" i="10"/>
  <c r="L846" i="10"/>
  <c r="L845" i="10"/>
  <c r="L844" i="10"/>
  <c r="L843" i="10"/>
  <c r="L842" i="10"/>
  <c r="L841" i="10"/>
  <c r="L840" i="10"/>
  <c r="L839" i="10"/>
  <c r="L838" i="10"/>
  <c r="L837" i="10"/>
  <c r="L836" i="10"/>
  <c r="L835" i="10"/>
  <c r="L834" i="10"/>
  <c r="L833" i="10"/>
  <c r="L832" i="10"/>
  <c r="L831" i="10"/>
  <c r="L830" i="10"/>
  <c r="L829" i="10"/>
  <c r="L828" i="10"/>
  <c r="L827" i="10"/>
  <c r="L826" i="10"/>
  <c r="L825" i="10"/>
  <c r="L824" i="10"/>
  <c r="L823" i="10"/>
  <c r="L822" i="10"/>
  <c r="L821" i="10"/>
  <c r="L820" i="10"/>
  <c r="L819" i="10"/>
  <c r="L818" i="10"/>
  <c r="L817" i="10"/>
  <c r="L816" i="10"/>
  <c r="L815" i="10"/>
  <c r="L814" i="10"/>
  <c r="L813" i="10"/>
  <c r="L812" i="10"/>
  <c r="L811" i="10"/>
  <c r="L810" i="10"/>
  <c r="L809" i="10"/>
  <c r="L808" i="10"/>
  <c r="L807" i="10"/>
  <c r="L806" i="10"/>
  <c r="L805" i="10"/>
  <c r="L804" i="10"/>
  <c r="L803" i="10"/>
  <c r="L802" i="10"/>
  <c r="L801" i="10"/>
  <c r="L800" i="10"/>
  <c r="L799" i="10"/>
  <c r="L798" i="10"/>
  <c r="L797" i="10"/>
  <c r="L1123" i="10" l="1"/>
  <c r="K366" i="11"/>
  <c r="J366" i="11"/>
  <c r="I366" i="11"/>
  <c r="L365" i="11"/>
  <c r="L364" i="11"/>
  <c r="L363" i="11"/>
  <c r="L362" i="11"/>
  <c r="L361" i="11"/>
  <c r="L360" i="11"/>
  <c r="L359" i="11"/>
  <c r="L358" i="11"/>
  <c r="L357" i="11"/>
  <c r="L356" i="11"/>
  <c r="L355" i="11"/>
  <c r="L354" i="11"/>
  <c r="L353" i="11"/>
  <c r="L352" i="11"/>
  <c r="L351" i="11"/>
  <c r="L350" i="11"/>
  <c r="L349" i="11"/>
  <c r="L348" i="11"/>
  <c r="L347" i="11"/>
  <c r="L346" i="11"/>
  <c r="L345" i="11"/>
  <c r="L344" i="11"/>
  <c r="L343" i="11"/>
  <c r="L342" i="11"/>
  <c r="L341" i="11"/>
  <c r="L340" i="11"/>
  <c r="L339" i="11"/>
  <c r="L338" i="11"/>
  <c r="L337" i="11"/>
  <c r="L336" i="11"/>
  <c r="L335" i="11"/>
  <c r="L334" i="11"/>
  <c r="L333" i="11"/>
  <c r="L332" i="11"/>
  <c r="L331" i="11"/>
  <c r="L330" i="11"/>
  <c r="L329" i="11"/>
  <c r="L328" i="11"/>
  <c r="L327" i="11"/>
  <c r="L326" i="11"/>
  <c r="L325" i="11"/>
  <c r="L324" i="11"/>
  <c r="L323" i="11"/>
  <c r="L322" i="11"/>
  <c r="L321" i="11"/>
  <c r="L320" i="11"/>
  <c r="L319" i="11"/>
  <c r="L318" i="11"/>
  <c r="L317" i="11"/>
  <c r="L316" i="11"/>
  <c r="L315" i="11"/>
  <c r="L314" i="11"/>
  <c r="L313" i="11"/>
  <c r="L312" i="11"/>
  <c r="L311" i="11"/>
  <c r="L310" i="11"/>
  <c r="L309" i="11"/>
  <c r="L308" i="11"/>
  <c r="L307" i="11"/>
  <c r="L306" i="11"/>
  <c r="L305" i="11"/>
  <c r="L304" i="11"/>
  <c r="L303" i="11"/>
  <c r="L302" i="11"/>
  <c r="L301" i="11"/>
  <c r="L300" i="11"/>
  <c r="L299" i="11"/>
  <c r="L298" i="11"/>
  <c r="L297" i="11"/>
  <c r="L296" i="11"/>
  <c r="L295" i="11"/>
  <c r="L294" i="11"/>
  <c r="L293" i="11"/>
  <c r="L292" i="11"/>
  <c r="L291" i="11"/>
  <c r="K286" i="11"/>
  <c r="J286" i="11"/>
  <c r="I286" i="11"/>
  <c r="L285" i="11"/>
  <c r="L286" i="11" s="1"/>
  <c r="L366" i="11" l="1"/>
  <c r="K873" i="6"/>
  <c r="J873" i="6"/>
  <c r="I873" i="6"/>
  <c r="L872" i="6"/>
  <c r="L871" i="6"/>
  <c r="L873" i="6" s="1"/>
  <c r="J1097" i="17" l="1"/>
  <c r="I1097" i="17"/>
  <c r="K1096" i="17"/>
  <c r="L1096" i="17" s="1"/>
  <c r="L1095" i="17"/>
  <c r="L1094" i="17"/>
  <c r="L1093" i="17"/>
  <c r="L1092" i="17"/>
  <c r="L1091" i="17"/>
  <c r="K1090" i="17"/>
  <c r="L1089" i="17"/>
  <c r="L1088" i="17"/>
  <c r="L1087" i="17"/>
  <c r="L1086" i="17"/>
  <c r="K1097" i="17" l="1"/>
  <c r="L1090" i="17"/>
  <c r="L1097" i="17" s="1"/>
  <c r="K175" i="3"/>
  <c r="J175" i="3"/>
  <c r="I175" i="3"/>
  <c r="L174" i="3"/>
  <c r="L173" i="3"/>
  <c r="L172" i="3"/>
  <c r="L171" i="3"/>
  <c r="L170" i="3"/>
  <c r="L169" i="3"/>
  <c r="L168" i="3"/>
  <c r="L175" i="3" l="1"/>
  <c r="K783" i="10"/>
  <c r="J783" i="10"/>
  <c r="I783" i="10"/>
  <c r="L779" i="10"/>
  <c r="L777" i="10"/>
  <c r="L776" i="10"/>
  <c r="L775" i="10"/>
  <c r="L774" i="10"/>
  <c r="L773" i="10"/>
  <c r="L772" i="10"/>
  <c r="L771" i="10"/>
  <c r="L770" i="10"/>
  <c r="L769" i="10"/>
  <c r="L768" i="10"/>
  <c r="L767" i="10"/>
  <c r="L766" i="10"/>
  <c r="L765" i="10"/>
  <c r="L764" i="10"/>
  <c r="L763" i="10"/>
  <c r="L762" i="10"/>
  <c r="L761" i="10"/>
  <c r="L760" i="10"/>
  <c r="L759" i="10"/>
  <c r="L758" i="10"/>
  <c r="L757" i="10"/>
  <c r="L756" i="10"/>
  <c r="L755" i="10"/>
  <c r="L754" i="10"/>
  <c r="L753" i="10"/>
  <c r="L752" i="10"/>
  <c r="L751" i="10"/>
  <c r="L750" i="10"/>
  <c r="L749" i="10"/>
  <c r="L748" i="10"/>
  <c r="L747" i="10"/>
  <c r="L746" i="10"/>
  <c r="L745" i="10"/>
  <c r="L744" i="10"/>
  <c r="K729" i="10"/>
  <c r="J729" i="10"/>
  <c r="L728" i="10"/>
  <c r="L727" i="10"/>
  <c r="L726" i="10"/>
  <c r="L725" i="10"/>
  <c r="L724" i="10"/>
  <c r="L723" i="10"/>
  <c r="L722" i="10"/>
  <c r="L721" i="10"/>
  <c r="L720" i="10"/>
  <c r="L719" i="10"/>
  <c r="L718" i="10"/>
  <c r="L717" i="10"/>
  <c r="L716" i="10"/>
  <c r="L715" i="10"/>
  <c r="L729" i="10" l="1"/>
  <c r="L783" i="10"/>
  <c r="J425" i="15" l="1"/>
  <c r="I425" i="15"/>
  <c r="L424" i="15" l="1"/>
  <c r="L423" i="15"/>
  <c r="K422" i="15"/>
  <c r="L422" i="15" s="1"/>
  <c r="L421" i="15"/>
  <c r="L420" i="15"/>
  <c r="L419" i="15"/>
  <c r="L418" i="15"/>
  <c r="K417" i="15"/>
  <c r="K425" i="15" s="1"/>
  <c r="L416" i="15"/>
  <c r="L415" i="15"/>
  <c r="L414" i="15"/>
  <c r="L413" i="15"/>
  <c r="L412" i="15"/>
  <c r="L411" i="15"/>
  <c r="J473" i="15"/>
  <c r="I473" i="15"/>
  <c r="L472" i="15"/>
  <c r="L471" i="15"/>
  <c r="L470" i="15"/>
  <c r="L469" i="15"/>
  <c r="L468" i="15"/>
  <c r="L467" i="15"/>
  <c r="L466" i="15"/>
  <c r="L465" i="15"/>
  <c r="L464" i="15"/>
  <c r="L463" i="15"/>
  <c r="L462" i="15"/>
  <c r="L461" i="15"/>
  <c r="L460" i="15"/>
  <c r="L459" i="15"/>
  <c r="L458" i="15"/>
  <c r="L457" i="15"/>
  <c r="K457" i="15"/>
  <c r="L456" i="15"/>
  <c r="L455" i="15"/>
  <c r="L454" i="15"/>
  <c r="L453" i="15"/>
  <c r="L452" i="15"/>
  <c r="L451" i="15"/>
  <c r="L450" i="15"/>
  <c r="K450" i="15"/>
  <c r="L449" i="15"/>
  <c r="L448" i="15"/>
  <c r="L447" i="15"/>
  <c r="L446" i="15"/>
  <c r="K445" i="15"/>
  <c r="K473" i="15" s="1"/>
  <c r="L445" i="15" l="1"/>
  <c r="L473" i="15" s="1"/>
  <c r="L417" i="15"/>
  <c r="L425" i="15" s="1"/>
  <c r="J1068" i="17"/>
  <c r="I1068" i="17"/>
  <c r="L1067" i="17"/>
  <c r="L1066" i="17"/>
  <c r="K1065" i="17"/>
  <c r="K1068" i="17" s="1"/>
  <c r="L1064" i="17"/>
  <c r="L1063" i="17"/>
  <c r="L1062" i="17"/>
  <c r="L1061" i="17"/>
  <c r="L1060" i="17"/>
  <c r="L1065" i="17" l="1"/>
  <c r="L1068" i="17" s="1"/>
  <c r="K50" i="23"/>
  <c r="J50" i="23"/>
  <c r="I50" i="23"/>
  <c r="L49" i="23"/>
  <c r="L48" i="23"/>
  <c r="L50" i="23" s="1"/>
  <c r="J853" i="6" l="1"/>
  <c r="I853" i="6"/>
  <c r="L852" i="6"/>
  <c r="L851" i="6"/>
  <c r="K850" i="6"/>
  <c r="K853" i="6" s="1"/>
  <c r="K666" i="10"/>
  <c r="J666" i="10"/>
  <c r="I666" i="10"/>
  <c r="L665" i="10"/>
  <c r="L664" i="10"/>
  <c r="L666" i="10" l="1"/>
  <c r="L850" i="6"/>
  <c r="L853" i="6" s="1"/>
  <c r="L497" i="20"/>
  <c r="K497" i="20"/>
  <c r="J497" i="20"/>
  <c r="I497" i="20"/>
  <c r="L476" i="20"/>
  <c r="K476" i="20"/>
  <c r="J476" i="20"/>
  <c r="I476" i="20"/>
  <c r="K702" i="10" l="1"/>
  <c r="J702" i="10"/>
  <c r="I702" i="10"/>
  <c r="L701" i="10"/>
  <c r="L700" i="10"/>
  <c r="L702" i="10" l="1"/>
  <c r="L95" i="21"/>
  <c r="K95" i="21"/>
  <c r="J95" i="21"/>
  <c r="I95" i="21"/>
  <c r="L74" i="21" l="1"/>
  <c r="K74" i="21"/>
  <c r="J74" i="21"/>
  <c r="I74" i="21"/>
  <c r="L53" i="21"/>
  <c r="K53" i="21"/>
  <c r="J53" i="21"/>
  <c r="I53" i="21"/>
  <c r="J1042" i="17" l="1"/>
  <c r="I1042" i="17"/>
  <c r="K1041" i="17"/>
  <c r="L1041" i="17" s="1"/>
  <c r="L1040" i="17"/>
  <c r="L1039" i="17"/>
  <c r="L1038" i="17"/>
  <c r="L1037" i="17"/>
  <c r="K1036" i="17"/>
  <c r="L1036" i="17" s="1"/>
  <c r="L1035" i="17"/>
  <c r="L1034" i="17"/>
  <c r="K1033" i="17"/>
  <c r="L1032" i="17"/>
  <c r="L1031" i="17"/>
  <c r="K1030" i="17"/>
  <c r="L1030" i="17" s="1"/>
  <c r="L1029" i="17"/>
  <c r="L1028" i="17"/>
  <c r="L1027" i="17"/>
  <c r="K1042" i="17" l="1"/>
  <c r="L1033" i="17"/>
  <c r="L1042" i="17" s="1"/>
  <c r="K686" i="10"/>
  <c r="J686" i="10"/>
  <c r="I686" i="10"/>
  <c r="L683" i="10"/>
  <c r="L679" i="10"/>
  <c r="L686" i="10" l="1"/>
  <c r="K810" i="6"/>
  <c r="J810" i="6"/>
  <c r="I810" i="6"/>
  <c r="L809" i="6"/>
  <c r="L808" i="6"/>
  <c r="L807" i="6"/>
  <c r="L806" i="6"/>
  <c r="L805" i="6"/>
  <c r="L804" i="6"/>
  <c r="L803" i="6"/>
  <c r="L802" i="6"/>
  <c r="L801" i="6"/>
  <c r="L800" i="6"/>
  <c r="L799" i="6"/>
  <c r="L798" i="6"/>
  <c r="L797" i="6"/>
  <c r="L796" i="6"/>
  <c r="L795" i="6"/>
  <c r="L810" i="6" l="1"/>
  <c r="K833" i="6" l="1"/>
  <c r="J833" i="6"/>
  <c r="I833" i="6"/>
  <c r="L832" i="6"/>
  <c r="L831" i="6"/>
  <c r="L830" i="6"/>
  <c r="L829" i="6"/>
  <c r="L828" i="6"/>
  <c r="L827" i="6"/>
  <c r="L833" i="6" l="1"/>
  <c r="L451" i="20"/>
  <c r="K451" i="20"/>
  <c r="J451" i="20"/>
  <c r="I451" i="20"/>
  <c r="K150" i="3" l="1"/>
  <c r="J150" i="3"/>
  <c r="I150" i="3"/>
  <c r="L148" i="3"/>
  <c r="L147" i="3"/>
  <c r="L150" i="3" l="1"/>
  <c r="L427" i="20"/>
  <c r="K427" i="20"/>
  <c r="J427" i="20"/>
  <c r="I427" i="20"/>
  <c r="K431" i="5" l="1"/>
  <c r="J431" i="5"/>
  <c r="I431" i="5"/>
  <c r="L430" i="5"/>
  <c r="L429" i="5"/>
  <c r="L431" i="5" l="1"/>
  <c r="K146" i="16"/>
  <c r="J146" i="16"/>
  <c r="I146" i="16"/>
  <c r="L145" i="16"/>
  <c r="L144" i="16"/>
  <c r="L491" i="7"/>
  <c r="K491" i="7"/>
  <c r="J491" i="7"/>
  <c r="I491" i="7"/>
  <c r="L509" i="7"/>
  <c r="L510" i="7"/>
  <c r="L511" i="7" s="1"/>
  <c r="I511" i="7"/>
  <c r="J511" i="7"/>
  <c r="K511" i="7"/>
  <c r="L146" i="16" l="1"/>
  <c r="K740" i="6"/>
  <c r="J740" i="6"/>
  <c r="I740" i="6"/>
  <c r="L739" i="6"/>
  <c r="L738" i="6"/>
  <c r="L737" i="6"/>
  <c r="L736" i="6"/>
  <c r="L735" i="6"/>
  <c r="L734" i="6"/>
  <c r="L740" i="6" l="1"/>
  <c r="K745" i="9"/>
  <c r="J745" i="9"/>
  <c r="I745" i="9"/>
  <c r="L743" i="9"/>
  <c r="L742" i="9"/>
  <c r="L741" i="9"/>
  <c r="L740" i="9"/>
  <c r="L739" i="9"/>
  <c r="L738" i="9"/>
  <c r="L737" i="9"/>
  <c r="L736" i="9"/>
  <c r="L735" i="9"/>
  <c r="L734" i="9"/>
  <c r="L733" i="9"/>
  <c r="L732" i="9"/>
  <c r="L731" i="9"/>
  <c r="L730" i="9"/>
  <c r="L729" i="9"/>
  <c r="L728" i="9"/>
  <c r="L727" i="9"/>
  <c r="L726" i="9"/>
  <c r="L725" i="9"/>
  <c r="L724" i="9"/>
  <c r="L723" i="9"/>
  <c r="L722" i="9"/>
  <c r="L721" i="9"/>
  <c r="L720" i="9"/>
  <c r="L719" i="9"/>
  <c r="K702" i="9"/>
  <c r="J702" i="9"/>
  <c r="I702" i="9"/>
  <c r="L700" i="9"/>
  <c r="L699" i="9"/>
  <c r="L698" i="9"/>
  <c r="L697" i="9"/>
  <c r="L696" i="9"/>
  <c r="L695" i="9"/>
  <c r="L694" i="9"/>
  <c r="L693" i="9"/>
  <c r="L692" i="9"/>
  <c r="L691" i="9"/>
  <c r="L690" i="9"/>
  <c r="L689" i="9"/>
  <c r="L688" i="9"/>
  <c r="L687" i="9"/>
  <c r="L686" i="9"/>
  <c r="L685" i="9"/>
  <c r="L684" i="9"/>
  <c r="L683" i="9"/>
  <c r="L682" i="9"/>
  <c r="L681" i="9"/>
  <c r="L680" i="9"/>
  <c r="L679" i="9"/>
  <c r="L678" i="9"/>
  <c r="L677" i="9"/>
  <c r="L676" i="9"/>
  <c r="L675" i="9"/>
  <c r="L674" i="9"/>
  <c r="L673" i="9"/>
  <c r="L672" i="9"/>
  <c r="L671" i="9"/>
  <c r="L670" i="9"/>
  <c r="L669" i="9"/>
  <c r="L668" i="9"/>
  <c r="L667" i="9"/>
  <c r="L666" i="9"/>
  <c r="L665" i="9"/>
  <c r="L664" i="9"/>
  <c r="L663" i="9"/>
  <c r="L662" i="9"/>
  <c r="L661" i="9"/>
  <c r="L660" i="9"/>
  <c r="L659" i="9"/>
  <c r="L658" i="9"/>
  <c r="L657" i="9"/>
  <c r="L656" i="9"/>
  <c r="L655" i="9"/>
  <c r="L654" i="9"/>
  <c r="L653" i="9"/>
  <c r="L652" i="9"/>
  <c r="L651" i="9"/>
  <c r="L650" i="9"/>
  <c r="L649" i="9"/>
  <c r="L648" i="9"/>
  <c r="L647" i="9"/>
  <c r="L646" i="9"/>
  <c r="L645" i="9"/>
  <c r="L644" i="9"/>
  <c r="L643" i="9"/>
  <c r="L642" i="9"/>
  <c r="L641" i="9"/>
  <c r="L640" i="9"/>
  <c r="L639" i="9"/>
  <c r="L638" i="9"/>
  <c r="L637" i="9"/>
  <c r="L636" i="9"/>
  <c r="L635" i="9"/>
  <c r="L634" i="9"/>
  <c r="L633" i="9"/>
  <c r="L632" i="9"/>
  <c r="L631" i="9"/>
  <c r="L629" i="9"/>
  <c r="L628" i="9"/>
  <c r="L627" i="9"/>
  <c r="L626" i="9"/>
  <c r="L625" i="9"/>
  <c r="L624" i="9"/>
  <c r="L623" i="9"/>
  <c r="L622" i="9"/>
  <c r="L621" i="9"/>
  <c r="L620" i="9"/>
  <c r="L619" i="9"/>
  <c r="L618" i="9"/>
  <c r="L617" i="9"/>
  <c r="L616" i="9"/>
  <c r="L614" i="9"/>
  <c r="L613" i="9"/>
  <c r="K594" i="9"/>
  <c r="J594" i="9"/>
  <c r="I594" i="9"/>
  <c r="L593" i="9"/>
  <c r="L592" i="9"/>
  <c r="L591" i="9"/>
  <c r="L590" i="9"/>
  <c r="L745" i="9" l="1"/>
  <c r="L594" i="9"/>
  <c r="L702" i="9"/>
  <c r="J1009" i="17"/>
  <c r="I1009" i="17"/>
  <c r="K1008" i="17"/>
  <c r="L1008" i="17" s="1"/>
  <c r="L1007" i="17"/>
  <c r="L1006" i="17"/>
  <c r="K1005" i="17"/>
  <c r="L1005" i="17" s="1"/>
  <c r="L1004" i="17"/>
  <c r="L1003" i="17"/>
  <c r="L1009" i="17" l="1"/>
  <c r="K1009" i="17"/>
  <c r="J985" i="17"/>
  <c r="I985" i="17"/>
  <c r="L984" i="17"/>
  <c r="L983" i="17"/>
  <c r="K982" i="17"/>
  <c r="K985" i="17" s="1"/>
  <c r="L981" i="17"/>
  <c r="L980" i="17"/>
  <c r="L979" i="17"/>
  <c r="L978" i="17"/>
  <c r="L977" i="17"/>
  <c r="L976" i="17"/>
  <c r="L975" i="17"/>
  <c r="L974" i="17"/>
  <c r="K956" i="17"/>
  <c r="J956" i="17"/>
  <c r="I956" i="17"/>
  <c r="L955" i="17"/>
  <c r="L954" i="17"/>
  <c r="L953" i="17"/>
  <c r="L952" i="17"/>
  <c r="L951" i="17"/>
  <c r="L950" i="17"/>
  <c r="L982" i="17" l="1"/>
  <c r="L985" i="17" s="1"/>
  <c r="L956" i="17"/>
  <c r="K266" i="11"/>
  <c r="J266" i="11"/>
  <c r="I266" i="11"/>
  <c r="L265" i="11"/>
  <c r="L264" i="11"/>
  <c r="L263" i="11"/>
  <c r="L266" i="11" s="1"/>
  <c r="L616" i="1" l="1"/>
  <c r="K616" i="1"/>
  <c r="J616" i="1"/>
  <c r="K651" i="10" l="1"/>
  <c r="J651" i="10"/>
  <c r="I651" i="10"/>
  <c r="L650" i="10"/>
  <c r="L649" i="10"/>
  <c r="L651" i="10" l="1"/>
  <c r="K778" i="6" l="1"/>
  <c r="J778" i="6"/>
  <c r="I778" i="6"/>
  <c r="L777" i="6"/>
  <c r="L776" i="6"/>
  <c r="L775" i="6"/>
  <c r="L774" i="6"/>
  <c r="L773" i="6"/>
  <c r="L772" i="6"/>
  <c r="L771" i="6"/>
  <c r="L770" i="6"/>
  <c r="L769" i="6"/>
  <c r="L768" i="6"/>
  <c r="L767" i="6"/>
  <c r="L766" i="6"/>
  <c r="L765" i="6"/>
  <c r="L764" i="6"/>
  <c r="L763" i="6"/>
  <c r="L762" i="6"/>
  <c r="L761" i="6"/>
  <c r="L760" i="6"/>
  <c r="L759" i="6"/>
  <c r="L758" i="6"/>
  <c r="L757" i="6"/>
  <c r="L778" i="6" l="1"/>
  <c r="K393" i="15"/>
  <c r="J393" i="15"/>
  <c r="I393" i="15"/>
  <c r="L392" i="15"/>
  <c r="L391" i="15"/>
  <c r="J932" i="17"/>
  <c r="I932" i="17"/>
  <c r="K931" i="17"/>
  <c r="K932" i="17" s="1"/>
  <c r="L930" i="17"/>
  <c r="L929" i="17"/>
  <c r="L928" i="17"/>
  <c r="L927" i="17"/>
  <c r="L926" i="17"/>
  <c r="L925" i="17"/>
  <c r="L924" i="17"/>
  <c r="L393" i="15" l="1"/>
  <c r="L931" i="17"/>
  <c r="L932" i="17" s="1"/>
  <c r="K30" i="23"/>
  <c r="J30" i="23"/>
  <c r="I30" i="23"/>
  <c r="L29" i="23"/>
  <c r="L28" i="23"/>
  <c r="L30" i="23" l="1"/>
  <c r="L595" i="1"/>
  <c r="K595" i="1"/>
  <c r="J595" i="1"/>
  <c r="L559" i="1"/>
  <c r="K559" i="1"/>
  <c r="J559" i="1"/>
  <c r="L533" i="1"/>
  <c r="K533" i="1"/>
  <c r="J533" i="1"/>
  <c r="L507" i="1"/>
  <c r="K507" i="1"/>
  <c r="J507" i="1"/>
  <c r="L344" i="1" l="1"/>
  <c r="J344" i="1"/>
  <c r="L322" i="1"/>
  <c r="K322" i="1"/>
  <c r="J322" i="1"/>
  <c r="I322" i="1"/>
  <c r="L307" i="1"/>
  <c r="K307" i="1"/>
  <c r="J307" i="1"/>
  <c r="L295" i="1"/>
  <c r="K295" i="1"/>
  <c r="J295" i="1"/>
  <c r="L259" i="1"/>
  <c r="K259" i="1"/>
  <c r="J259" i="1"/>
  <c r="L238" i="1"/>
  <c r="K238" i="1"/>
  <c r="J238" i="1"/>
  <c r="L219" i="1"/>
  <c r="L194" i="1"/>
  <c r="K194" i="1"/>
  <c r="J194" i="1"/>
  <c r="L172" i="1"/>
  <c r="K172" i="1"/>
  <c r="J172" i="1"/>
  <c r="L144" i="1"/>
  <c r="K144" i="1"/>
  <c r="J144" i="1"/>
  <c r="L126" i="1"/>
  <c r="K126" i="1"/>
  <c r="J126" i="1"/>
  <c r="L71" i="1" l="1"/>
  <c r="K71" i="1"/>
  <c r="J71" i="1"/>
  <c r="L35" i="1" l="1"/>
  <c r="K35" i="1"/>
  <c r="J35" i="1"/>
  <c r="K123" i="16" l="1"/>
  <c r="J123" i="16"/>
  <c r="I123" i="16"/>
  <c r="L122" i="16"/>
  <c r="L121" i="16"/>
  <c r="L123" i="16" l="1"/>
  <c r="K574" i="9"/>
  <c r="J574" i="9"/>
  <c r="I574" i="9"/>
  <c r="L573" i="9"/>
  <c r="L572" i="9"/>
  <c r="L571" i="9"/>
  <c r="L570" i="9"/>
  <c r="L569" i="9"/>
  <c r="L568" i="9"/>
  <c r="L567" i="9"/>
  <c r="L566" i="9"/>
  <c r="L565" i="9"/>
  <c r="L564" i="9"/>
  <c r="L563" i="9"/>
  <c r="L562" i="9"/>
  <c r="L561" i="9"/>
  <c r="L560" i="9"/>
  <c r="L559" i="9"/>
  <c r="L558" i="9"/>
  <c r="L557" i="9"/>
  <c r="L556" i="9"/>
  <c r="L555" i="9"/>
  <c r="L554" i="9"/>
  <c r="L553" i="9"/>
  <c r="L552" i="9"/>
  <c r="L551" i="9"/>
  <c r="L550" i="9"/>
  <c r="L549" i="9"/>
  <c r="L548" i="9"/>
  <c r="L547" i="9"/>
  <c r="L546" i="9"/>
  <c r="L545" i="9"/>
  <c r="L544" i="9"/>
  <c r="L543" i="9"/>
  <c r="L542" i="9"/>
  <c r="L541" i="9"/>
  <c r="L540" i="9"/>
  <c r="L539" i="9"/>
  <c r="L538" i="9"/>
  <c r="L537" i="9"/>
  <c r="L536" i="9"/>
  <c r="L535" i="9"/>
  <c r="L534" i="9"/>
  <c r="L533" i="9"/>
  <c r="L532" i="9"/>
  <c r="L531" i="9"/>
  <c r="K513" i="9"/>
  <c r="J513" i="9"/>
  <c r="I513" i="9"/>
  <c r="L512" i="9"/>
  <c r="L511" i="9"/>
  <c r="K494" i="9"/>
  <c r="J494" i="9"/>
  <c r="I494" i="9"/>
  <c r="L493" i="9"/>
  <c r="L492" i="9"/>
  <c r="L491" i="9"/>
  <c r="L490" i="9"/>
  <c r="K473" i="9"/>
  <c r="J473" i="9"/>
  <c r="I473" i="9"/>
  <c r="L472" i="9"/>
  <c r="L471" i="9"/>
  <c r="L470" i="9"/>
  <c r="L469" i="9"/>
  <c r="L468" i="9"/>
  <c r="L467" i="9"/>
  <c r="L466" i="9"/>
  <c r="L465" i="9"/>
  <c r="L464" i="9"/>
  <c r="L463" i="9"/>
  <c r="L462" i="9"/>
  <c r="L461" i="9"/>
  <c r="L460" i="9"/>
  <c r="L459" i="9"/>
  <c r="L458" i="9"/>
  <c r="L457" i="9"/>
  <c r="L456" i="9"/>
  <c r="K439" i="9"/>
  <c r="J439" i="9"/>
  <c r="I439" i="9"/>
  <c r="L437" i="9"/>
  <c r="L436" i="9"/>
  <c r="K453" i="7"/>
  <c r="J453" i="7"/>
  <c r="I453" i="7"/>
  <c r="L452" i="7"/>
  <c r="L451" i="7"/>
  <c r="L450" i="7"/>
  <c r="L449" i="7"/>
  <c r="K431" i="7"/>
  <c r="J431" i="7"/>
  <c r="I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K238" i="7"/>
  <c r="J238" i="7"/>
  <c r="I238" i="7"/>
  <c r="L237" i="7"/>
  <c r="L236" i="7"/>
  <c r="L513" i="9" l="1"/>
  <c r="L453" i="7"/>
  <c r="L238" i="7"/>
  <c r="L431" i="7"/>
  <c r="L439" i="9"/>
  <c r="L574" i="9"/>
  <c r="L473" i="9"/>
  <c r="L494" i="9"/>
  <c r="K636" i="10"/>
  <c r="J636" i="10"/>
  <c r="I636" i="10"/>
  <c r="L635" i="10"/>
  <c r="L634" i="10"/>
  <c r="L632" i="10"/>
  <c r="L631" i="10"/>
  <c r="L630" i="10"/>
  <c r="L629" i="10"/>
  <c r="K613" i="10"/>
  <c r="J613" i="10"/>
  <c r="L612" i="10"/>
  <c r="L611" i="10"/>
  <c r="L610" i="10"/>
  <c r="L609" i="10"/>
  <c r="L608" i="10"/>
  <c r="L607" i="10"/>
  <c r="L605" i="10"/>
  <c r="L604" i="10"/>
  <c r="L603" i="10"/>
  <c r="L602" i="10"/>
  <c r="L600" i="10"/>
  <c r="L636" i="10" l="1"/>
  <c r="L613" i="10"/>
  <c r="K117" i="2"/>
  <c r="J117" i="2"/>
  <c r="I117" i="2"/>
  <c r="L115" i="2"/>
  <c r="L114" i="2"/>
  <c r="L113" i="2"/>
  <c r="L112" i="2"/>
  <c r="L111" i="2"/>
  <c r="L110" i="2"/>
  <c r="L117" i="2" l="1"/>
  <c r="K411" i="5" l="1"/>
  <c r="J411" i="5"/>
  <c r="I411" i="5"/>
  <c r="L410" i="5"/>
  <c r="L409" i="5"/>
  <c r="L411" i="5" l="1"/>
  <c r="K244" i="11"/>
  <c r="J244" i="11"/>
  <c r="I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244" i="11" l="1"/>
  <c r="L32" i="21"/>
  <c r="K32" i="21"/>
  <c r="J32" i="21"/>
  <c r="I32" i="21"/>
  <c r="K155" i="8" l="1"/>
  <c r="J155" i="8"/>
  <c r="I155" i="8"/>
  <c r="L154" i="8"/>
  <c r="L153" i="8"/>
  <c r="L152" i="8"/>
  <c r="L151" i="8"/>
  <c r="L155" i="8" l="1"/>
  <c r="J906" i="17"/>
  <c r="I906" i="17"/>
  <c r="L905" i="17"/>
  <c r="L904" i="17"/>
  <c r="K903" i="17"/>
  <c r="K906" i="17" s="1"/>
  <c r="L902" i="17"/>
  <c r="L901" i="17"/>
  <c r="L903" i="17" l="1"/>
  <c r="L906" i="17" s="1"/>
  <c r="I549" i="10" l="1"/>
  <c r="J549" i="10"/>
  <c r="L546" i="10"/>
  <c r="L547" i="10"/>
  <c r="L548" i="10"/>
  <c r="L545" i="10"/>
  <c r="L549" i="10" l="1"/>
  <c r="K587" i="10"/>
  <c r="J587" i="10"/>
  <c r="I587" i="10"/>
  <c r="L586" i="10"/>
  <c r="L585" i="10"/>
  <c r="L584" i="10"/>
  <c r="L583" i="10"/>
  <c r="L582" i="10"/>
  <c r="L581" i="10"/>
  <c r="L580" i="10"/>
  <c r="L579" i="10"/>
  <c r="L578" i="10"/>
  <c r="L577" i="10"/>
  <c r="L576" i="10"/>
  <c r="L575" i="10"/>
  <c r="L574" i="10"/>
  <c r="L573" i="10"/>
  <c r="L572" i="10"/>
  <c r="L571" i="10"/>
  <c r="L570" i="10"/>
  <c r="L569" i="10"/>
  <c r="L568" i="10"/>
  <c r="L567" i="10"/>
  <c r="L566" i="10"/>
  <c r="L565" i="10"/>
  <c r="L564" i="10"/>
  <c r="L587" i="10" l="1"/>
  <c r="J883" i="17"/>
  <c r="I883" i="17"/>
  <c r="K882" i="17"/>
  <c r="L882" i="17" s="1"/>
  <c r="L881" i="17"/>
  <c r="L880" i="17"/>
  <c r="L879" i="17"/>
  <c r="L878" i="17"/>
  <c r="L877" i="17"/>
  <c r="K876" i="17"/>
  <c r="L875" i="17"/>
  <c r="L874" i="17"/>
  <c r="L873" i="17"/>
  <c r="L872" i="17"/>
  <c r="K883" i="17" l="1"/>
  <c r="L876" i="17"/>
  <c r="L883" i="17" s="1"/>
  <c r="J373" i="15"/>
  <c r="I373" i="15"/>
  <c r="L372" i="15"/>
  <c r="L371" i="15"/>
  <c r="L370" i="15"/>
  <c r="L369" i="15"/>
  <c r="K368" i="15"/>
  <c r="L368" i="15" s="1"/>
  <c r="L367" i="15"/>
  <c r="L366" i="15"/>
  <c r="K365" i="15"/>
  <c r="L365" i="15" s="1"/>
  <c r="L364" i="15"/>
  <c r="L363" i="15"/>
  <c r="L373" i="15" l="1"/>
  <c r="K373" i="15"/>
  <c r="L406" i="20"/>
  <c r="K406" i="20"/>
  <c r="J406" i="20"/>
  <c r="I406" i="20"/>
  <c r="L355" i="20"/>
  <c r="K355" i="20"/>
  <c r="J355" i="20"/>
  <c r="I355" i="20"/>
  <c r="J345" i="15" l="1"/>
  <c r="I345" i="15"/>
  <c r="L344" i="15"/>
  <c r="L343" i="15"/>
  <c r="L342" i="15"/>
  <c r="L341" i="15"/>
  <c r="L340" i="15"/>
  <c r="L339" i="15"/>
  <c r="L338" i="15"/>
  <c r="K337" i="15"/>
  <c r="L337" i="15" s="1"/>
  <c r="L336" i="15"/>
  <c r="L335" i="15"/>
  <c r="L334" i="15"/>
  <c r="L333" i="15"/>
  <c r="K332" i="15"/>
  <c r="L332" i="15" s="1"/>
  <c r="L331" i="15"/>
  <c r="L330" i="15"/>
  <c r="L329" i="15"/>
  <c r="L328" i="15"/>
  <c r="L327" i="15"/>
  <c r="L326" i="15"/>
  <c r="L325" i="15"/>
  <c r="L324" i="15"/>
  <c r="L323" i="15"/>
  <c r="L322" i="15"/>
  <c r="L321" i="15"/>
  <c r="L320" i="15"/>
  <c r="L319" i="15"/>
  <c r="K318" i="15"/>
  <c r="L318" i="15" s="1"/>
  <c r="K345" i="15" l="1"/>
  <c r="L345" i="15"/>
  <c r="J854" i="17"/>
  <c r="I854" i="17"/>
  <c r="K853" i="17"/>
  <c r="L853" i="17" s="1"/>
  <c r="L852" i="17"/>
  <c r="L851" i="17"/>
  <c r="L850" i="17"/>
  <c r="L849" i="17"/>
  <c r="L848" i="17"/>
  <c r="L847" i="17"/>
  <c r="L846" i="17"/>
  <c r="K845" i="17"/>
  <c r="L845" i="17" s="1"/>
  <c r="L844" i="17"/>
  <c r="L843" i="17"/>
  <c r="K842" i="17"/>
  <c r="L842" i="17" s="1"/>
  <c r="L841" i="17"/>
  <c r="L840" i="17"/>
  <c r="L839" i="17"/>
  <c r="L838" i="17"/>
  <c r="K837" i="17"/>
  <c r="L836" i="17"/>
  <c r="L835" i="17"/>
  <c r="K854" i="17" l="1"/>
  <c r="L837" i="17"/>
  <c r="L854" i="17" s="1"/>
  <c r="K371" i="5"/>
  <c r="J371" i="5"/>
  <c r="I371" i="5"/>
  <c r="L370" i="5"/>
  <c r="L369" i="5"/>
  <c r="L368" i="5"/>
  <c r="L367" i="5"/>
  <c r="L371" i="5" l="1"/>
  <c r="K391" i="5"/>
  <c r="J391" i="5"/>
  <c r="I391" i="5"/>
  <c r="L390" i="5"/>
  <c r="L389" i="5"/>
  <c r="L391" i="5" l="1"/>
  <c r="K717" i="6"/>
  <c r="J717" i="6"/>
  <c r="I717" i="6"/>
  <c r="L716" i="6"/>
  <c r="L715" i="6"/>
  <c r="L714" i="6"/>
  <c r="L713" i="6"/>
  <c r="L712" i="6"/>
  <c r="L711" i="6"/>
  <c r="L710" i="6"/>
  <c r="L709" i="6"/>
  <c r="L708" i="6"/>
  <c r="L707" i="6"/>
  <c r="L706" i="6"/>
  <c r="L705" i="6"/>
  <c r="L704" i="6"/>
  <c r="L703" i="6"/>
  <c r="L702" i="6"/>
  <c r="L701" i="6"/>
  <c r="L700" i="6"/>
  <c r="L699" i="6"/>
  <c r="L717" i="6" l="1"/>
  <c r="K137" i="22"/>
  <c r="J137" i="22"/>
  <c r="I137" i="22"/>
  <c r="L136" i="22"/>
  <c r="L135" i="22"/>
  <c r="L134" i="22"/>
  <c r="L133" i="22"/>
  <c r="L132" i="22"/>
  <c r="L131" i="22"/>
  <c r="L130" i="22"/>
  <c r="L129" i="22"/>
  <c r="L128" i="22"/>
  <c r="L137" i="22" l="1"/>
  <c r="K683" i="6"/>
  <c r="J682" i="6"/>
  <c r="I682" i="6"/>
  <c r="L677" i="6"/>
  <c r="L673" i="6"/>
  <c r="L670" i="6"/>
  <c r="L639" i="6"/>
  <c r="L606" i="6"/>
  <c r="L587" i="6"/>
  <c r="L583" i="6"/>
  <c r="L582" i="6"/>
  <c r="L682" i="6" l="1"/>
  <c r="K151" i="11"/>
  <c r="J151" i="11"/>
  <c r="I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51" i="11" l="1"/>
  <c r="L250" i="20"/>
  <c r="K250" i="20"/>
  <c r="J250" i="20"/>
  <c r="I250" i="20"/>
  <c r="K227" i="20"/>
  <c r="J227" i="20"/>
  <c r="I227" i="20"/>
  <c r="L226" i="20"/>
  <c r="L225" i="20"/>
  <c r="L224" i="20"/>
  <c r="L223" i="20"/>
  <c r="L222" i="20"/>
  <c r="L221" i="20"/>
  <c r="L227" i="20" l="1"/>
  <c r="L135" i="8" l="1"/>
  <c r="K532" i="10" l="1"/>
  <c r="J532" i="10"/>
  <c r="I532" i="10"/>
  <c r="L531" i="10"/>
  <c r="L530" i="10"/>
  <c r="L529" i="10"/>
  <c r="L532" i="10" l="1"/>
  <c r="K563" i="6"/>
  <c r="J563" i="6"/>
  <c r="I563" i="6"/>
  <c r="L562" i="6"/>
  <c r="L561" i="6"/>
  <c r="L560" i="6"/>
  <c r="L559" i="6"/>
  <c r="L558" i="6"/>
  <c r="L557" i="6"/>
  <c r="L563" i="6" l="1"/>
  <c r="K91" i="8"/>
  <c r="J91" i="8"/>
  <c r="I91" i="8"/>
  <c r="L90" i="8"/>
  <c r="L89" i="8"/>
  <c r="L88" i="8"/>
  <c r="L91" i="8" l="1"/>
  <c r="L224" i="12"/>
  <c r="K224" i="12"/>
  <c r="J224" i="12"/>
  <c r="I224" i="12"/>
  <c r="J817" i="17" l="1"/>
  <c r="I817" i="17"/>
  <c r="K816" i="17"/>
  <c r="L816" i="17" s="1"/>
  <c r="L815" i="17"/>
  <c r="L814" i="17"/>
  <c r="L813" i="17"/>
  <c r="L812" i="17"/>
  <c r="L817" i="17" l="1"/>
  <c r="K817" i="17"/>
  <c r="J301" i="15"/>
  <c r="I301" i="15"/>
  <c r="L300" i="15"/>
  <c r="L299" i="15"/>
  <c r="K298" i="15"/>
  <c r="K301" i="15" s="1"/>
  <c r="L298" i="15" l="1"/>
  <c r="L301" i="15" s="1"/>
  <c r="L784" i="17"/>
  <c r="L785" i="17"/>
  <c r="K786" i="17"/>
  <c r="L786" i="17" s="1"/>
  <c r="L787" i="17"/>
  <c r="L788" i="17"/>
  <c r="K789" i="17"/>
  <c r="L789" i="17" s="1"/>
  <c r="L790" i="17"/>
  <c r="L791" i="17"/>
  <c r="L792" i="17"/>
  <c r="K793" i="17"/>
  <c r="L793" i="17"/>
  <c r="J794" i="17"/>
  <c r="I794" i="17"/>
  <c r="K515" i="10"/>
  <c r="J515" i="10"/>
  <c r="I515" i="10"/>
  <c r="L514" i="10"/>
  <c r="L512" i="10"/>
  <c r="L511" i="10"/>
  <c r="L510" i="10"/>
  <c r="L509" i="10"/>
  <c r="J281" i="15"/>
  <c r="I281" i="15"/>
  <c r="L280" i="15"/>
  <c r="L279" i="15"/>
  <c r="L278" i="15"/>
  <c r="L277" i="15"/>
  <c r="L276" i="15"/>
  <c r="L275" i="15"/>
  <c r="K274" i="15"/>
  <c r="L274" i="15" s="1"/>
  <c r="L273" i="15"/>
  <c r="K272" i="15"/>
  <c r="K251" i="15"/>
  <c r="J251" i="15"/>
  <c r="I251" i="15"/>
  <c r="L250" i="15"/>
  <c r="L249" i="15"/>
  <c r="L272" i="15"/>
  <c r="K419" i="9"/>
  <c r="J419" i="9"/>
  <c r="I419" i="9"/>
  <c r="L417" i="9"/>
  <c r="L416" i="9"/>
  <c r="J110" i="22"/>
  <c r="I110" i="22"/>
  <c r="L109" i="22"/>
  <c r="L108" i="22"/>
  <c r="L107" i="22"/>
  <c r="J766" i="17"/>
  <c r="I766" i="17"/>
  <c r="K765" i="17"/>
  <c r="L765" i="17" s="1"/>
  <c r="L764" i="17"/>
  <c r="L763" i="17"/>
  <c r="L762" i="17"/>
  <c r="L761" i="17"/>
  <c r="L760" i="17"/>
  <c r="L759" i="17"/>
  <c r="L758" i="17"/>
  <c r="L757" i="17"/>
  <c r="L756" i="17"/>
  <c r="K755" i="17"/>
  <c r="L754" i="17"/>
  <c r="J736" i="17"/>
  <c r="I736" i="17"/>
  <c r="K735" i="17"/>
  <c r="K736" i="17" s="1"/>
  <c r="L734" i="17"/>
  <c r="L733" i="17"/>
  <c r="L732" i="17"/>
  <c r="L731" i="17"/>
  <c r="L730" i="17"/>
  <c r="K495" i="10"/>
  <c r="J495" i="10"/>
  <c r="I495" i="10"/>
  <c r="L494" i="10"/>
  <c r="L493" i="10"/>
  <c r="L495" i="10" s="1"/>
  <c r="K349" i="5"/>
  <c r="J349" i="5"/>
  <c r="I349" i="5"/>
  <c r="L348" i="5"/>
  <c r="L347" i="5"/>
  <c r="L346" i="5"/>
  <c r="L707" i="17"/>
  <c r="L708" i="17"/>
  <c r="K709" i="17"/>
  <c r="K710" i="17" s="1"/>
  <c r="J710" i="17"/>
  <c r="I710" i="17"/>
  <c r="K540" i="6"/>
  <c r="J540" i="6"/>
  <c r="I540" i="6"/>
  <c r="L539" i="6"/>
  <c r="L538" i="6"/>
  <c r="L537" i="6"/>
  <c r="L536" i="6"/>
  <c r="L535" i="6"/>
  <c r="L534" i="6"/>
  <c r="L533" i="6"/>
  <c r="L532" i="6"/>
  <c r="L531" i="6"/>
  <c r="L530" i="6"/>
  <c r="L529" i="6"/>
  <c r="L528" i="6"/>
  <c r="L527" i="6"/>
  <c r="L526" i="6"/>
  <c r="L525" i="6"/>
  <c r="L524" i="6"/>
  <c r="L523" i="6"/>
  <c r="L522" i="6"/>
  <c r="L521" i="6"/>
  <c r="L520" i="6"/>
  <c r="L519" i="6"/>
  <c r="L518" i="6"/>
  <c r="L517" i="6"/>
  <c r="L516" i="6"/>
  <c r="K499" i="6"/>
  <c r="J499" i="6"/>
  <c r="I499" i="6"/>
  <c r="L498" i="6"/>
  <c r="L497" i="6"/>
  <c r="L496" i="6"/>
  <c r="L495" i="6"/>
  <c r="L203" i="20"/>
  <c r="K203" i="20"/>
  <c r="J203" i="20"/>
  <c r="I203" i="20"/>
  <c r="J689" i="17"/>
  <c r="I689" i="17"/>
  <c r="L688" i="17"/>
  <c r="L687" i="17"/>
  <c r="K686" i="17"/>
  <c r="L686" i="17" s="1"/>
  <c r="L685" i="17"/>
  <c r="L684" i="17"/>
  <c r="K683" i="17"/>
  <c r="L683" i="17" s="1"/>
  <c r="L682" i="17"/>
  <c r="K681" i="17"/>
  <c r="L681" i="17" s="1"/>
  <c r="L680" i="17"/>
  <c r="L679" i="17"/>
  <c r="K86" i="11"/>
  <c r="J86" i="11"/>
  <c r="I86" i="11"/>
  <c r="L85" i="11"/>
  <c r="L84" i="11"/>
  <c r="L83" i="11"/>
  <c r="L82" i="11"/>
  <c r="L81" i="11"/>
  <c r="L80" i="11"/>
  <c r="L79" i="11"/>
  <c r="L78" i="11"/>
  <c r="L77" i="11"/>
  <c r="L76" i="11"/>
  <c r="L75" i="11"/>
  <c r="L74" i="11"/>
  <c r="L73" i="11"/>
  <c r="L72" i="11"/>
  <c r="L71" i="11"/>
  <c r="K480" i="10"/>
  <c r="J480" i="10"/>
  <c r="I480" i="10"/>
  <c r="L479" i="10"/>
  <c r="L478" i="10"/>
  <c r="J232" i="15"/>
  <c r="I232" i="15"/>
  <c r="L231" i="15"/>
  <c r="K230" i="15"/>
  <c r="K232" i="15" s="1"/>
  <c r="K399" i="9"/>
  <c r="J399" i="9"/>
  <c r="I399" i="9"/>
  <c r="L397" i="9"/>
  <c r="L396" i="9"/>
  <c r="K446" i="10"/>
  <c r="J446" i="10"/>
  <c r="I446" i="10"/>
  <c r="L445" i="10"/>
  <c r="L444" i="10"/>
  <c r="I176" i="19"/>
  <c r="I407" i="10"/>
  <c r="J661" i="17"/>
  <c r="I661" i="17"/>
  <c r="K660" i="17"/>
  <c r="L660" i="17" s="1"/>
  <c r="L659" i="17"/>
  <c r="L658" i="17"/>
  <c r="L657" i="17"/>
  <c r="L656" i="17"/>
  <c r="L655" i="17"/>
  <c r="L654" i="17"/>
  <c r="L653" i="17"/>
  <c r="L652" i="17"/>
  <c r="L651" i="17"/>
  <c r="K650" i="17"/>
  <c r="L649" i="17"/>
  <c r="L648" i="17"/>
  <c r="L647" i="17"/>
  <c r="L646" i="17"/>
  <c r="L645" i="17"/>
  <c r="L644" i="17"/>
  <c r="K463" i="10"/>
  <c r="J463" i="10"/>
  <c r="I463" i="10"/>
  <c r="L461" i="10"/>
  <c r="L463" i="10" s="1"/>
  <c r="K350" i="9"/>
  <c r="J350" i="9"/>
  <c r="I350" i="9"/>
  <c r="L348" i="9"/>
  <c r="L347" i="9"/>
  <c r="L346" i="9"/>
  <c r="K327" i="9"/>
  <c r="J327" i="9"/>
  <c r="I327" i="9"/>
  <c r="L324" i="9"/>
  <c r="K308" i="9"/>
  <c r="J308" i="9"/>
  <c r="I308" i="9"/>
  <c r="L306" i="9"/>
  <c r="L305" i="9"/>
  <c r="L304" i="9"/>
  <c r="L303" i="9"/>
  <c r="L302" i="9"/>
  <c r="L301" i="9"/>
  <c r="L300" i="9"/>
  <c r="L299" i="9"/>
  <c r="L298" i="9"/>
  <c r="L297" i="9"/>
  <c r="L296" i="9"/>
  <c r="L295" i="9"/>
  <c r="L294" i="9"/>
  <c r="L293" i="9"/>
  <c r="L292" i="9"/>
  <c r="L291" i="9"/>
  <c r="L290" i="9"/>
  <c r="L289" i="9"/>
  <c r="K270" i="9"/>
  <c r="J270" i="9"/>
  <c r="I270" i="9"/>
  <c r="L268" i="9"/>
  <c r="L267" i="9"/>
  <c r="K218" i="7"/>
  <c r="J218" i="7"/>
  <c r="I218" i="7"/>
  <c r="L217" i="7"/>
  <c r="L216" i="7"/>
  <c r="K198" i="7"/>
  <c r="J198" i="7"/>
  <c r="I198" i="7"/>
  <c r="L197" i="7"/>
  <c r="L196" i="7"/>
  <c r="L195" i="7"/>
  <c r="L194" i="7"/>
  <c r="L193" i="7"/>
  <c r="L191" i="7"/>
  <c r="L190" i="7"/>
  <c r="L189" i="7"/>
  <c r="L188" i="7"/>
  <c r="L187" i="7"/>
  <c r="L186" i="7"/>
  <c r="L185" i="7"/>
  <c r="K167" i="7"/>
  <c r="J167" i="7"/>
  <c r="I167" i="7"/>
  <c r="L166" i="7"/>
  <c r="L165" i="7"/>
  <c r="L147" i="7"/>
  <c r="K147" i="7"/>
  <c r="J147" i="7"/>
  <c r="I147" i="7"/>
  <c r="K428" i="10"/>
  <c r="J428" i="10"/>
  <c r="I428" i="10"/>
  <c r="L427" i="10"/>
  <c r="L426" i="10"/>
  <c r="L425" i="10"/>
  <c r="L175" i="12"/>
  <c r="K175" i="12"/>
  <c r="J175" i="12"/>
  <c r="I175" i="12"/>
  <c r="K68" i="8"/>
  <c r="J68" i="8"/>
  <c r="I68" i="8"/>
  <c r="L67" i="8"/>
  <c r="L66" i="8"/>
  <c r="K407" i="10"/>
  <c r="J407" i="10"/>
  <c r="L397" i="10"/>
  <c r="L407" i="10" s="1"/>
  <c r="K382" i="10"/>
  <c r="J382" i="10"/>
  <c r="I382" i="10"/>
  <c r="L380" i="10"/>
  <c r="L382" i="10" s="1"/>
  <c r="J213" i="15"/>
  <c r="I213" i="15"/>
  <c r="L212" i="15"/>
  <c r="L211" i="15"/>
  <c r="L210" i="15"/>
  <c r="L209" i="15"/>
  <c r="L208" i="15"/>
  <c r="L207" i="15"/>
  <c r="L206" i="15"/>
  <c r="K205" i="15"/>
  <c r="L205" i="15" s="1"/>
  <c r="L204" i="15"/>
  <c r="L203" i="15"/>
  <c r="K202" i="15"/>
  <c r="L202" i="15" s="1"/>
  <c r="J626" i="17"/>
  <c r="I626" i="17"/>
  <c r="L625" i="17"/>
  <c r="L624" i="17"/>
  <c r="K623" i="17"/>
  <c r="L623" i="17" s="1"/>
  <c r="L622" i="17"/>
  <c r="L621" i="17"/>
  <c r="L620" i="17"/>
  <c r="L619" i="17"/>
  <c r="L618" i="17"/>
  <c r="K617" i="17"/>
  <c r="L617" i="17" s="1"/>
  <c r="L616" i="17"/>
  <c r="L615" i="17"/>
  <c r="L614" i="17"/>
  <c r="L613" i="17"/>
  <c r="L612" i="17"/>
  <c r="L611" i="17"/>
  <c r="L610" i="17"/>
  <c r="L609" i="17"/>
  <c r="L608" i="17"/>
  <c r="L607" i="17"/>
  <c r="J586" i="17"/>
  <c r="I586" i="17"/>
  <c r="K585" i="17"/>
  <c r="L585" i="17" s="1"/>
  <c r="L584" i="17"/>
  <c r="L583" i="17"/>
  <c r="L582" i="17"/>
  <c r="L581" i="17"/>
  <c r="L580" i="17"/>
  <c r="L579" i="17"/>
  <c r="L578" i="17"/>
  <c r="L577" i="17"/>
  <c r="L576" i="17"/>
  <c r="L575" i="17"/>
  <c r="L574" i="17"/>
  <c r="K476" i="6"/>
  <c r="J476" i="6"/>
  <c r="I476" i="6"/>
  <c r="L475" i="6"/>
  <c r="L474" i="6"/>
  <c r="K452" i="6"/>
  <c r="J452" i="6"/>
  <c r="I452" i="6"/>
  <c r="L451" i="6"/>
  <c r="L450" i="6"/>
  <c r="L449" i="6"/>
  <c r="L448" i="6"/>
  <c r="L447" i="6"/>
  <c r="L446" i="6"/>
  <c r="L445" i="6"/>
  <c r="L444" i="6"/>
  <c r="L443" i="6"/>
  <c r="L442" i="6"/>
  <c r="L441" i="6"/>
  <c r="L440" i="6"/>
  <c r="L439" i="6"/>
  <c r="L438" i="6"/>
  <c r="L437" i="6"/>
  <c r="L436" i="6"/>
  <c r="L435" i="6"/>
  <c r="K364" i="10"/>
  <c r="J364" i="10"/>
  <c r="I364" i="10"/>
  <c r="L363" i="10"/>
  <c r="L362" i="10"/>
  <c r="L361" i="10"/>
  <c r="L360" i="10"/>
  <c r="L359" i="10"/>
  <c r="L358" i="10"/>
  <c r="L357" i="10"/>
  <c r="L356" i="10"/>
  <c r="K339" i="10"/>
  <c r="J339" i="10"/>
  <c r="I339" i="10"/>
  <c r="L335" i="10"/>
  <c r="L339" i="10" s="1"/>
  <c r="K318" i="10"/>
  <c r="J318" i="10"/>
  <c r="I318" i="10"/>
  <c r="L317" i="10"/>
  <c r="L316" i="10"/>
  <c r="L314" i="10"/>
  <c r="K328" i="5"/>
  <c r="J328" i="5"/>
  <c r="I328" i="5"/>
  <c r="L327" i="5"/>
  <c r="L326" i="5"/>
  <c r="K60" i="22"/>
  <c r="J60" i="22"/>
  <c r="I60" i="22"/>
  <c r="L59" i="22"/>
  <c r="L58" i="22"/>
  <c r="J556" i="17"/>
  <c r="I556" i="17"/>
  <c r="K555" i="17"/>
  <c r="L555" i="17" s="1"/>
  <c r="L554" i="17"/>
  <c r="L553" i="17"/>
  <c r="L552" i="17"/>
  <c r="L551" i="17"/>
  <c r="K281" i="5"/>
  <c r="J281" i="5"/>
  <c r="I281" i="5"/>
  <c r="L280" i="5"/>
  <c r="L279" i="5"/>
  <c r="L278" i="5"/>
  <c r="L277" i="5"/>
  <c r="L276" i="5"/>
  <c r="L275" i="5"/>
  <c r="L274" i="5"/>
  <c r="L273" i="5"/>
  <c r="L272" i="5"/>
  <c r="L271" i="5"/>
  <c r="L270" i="5"/>
  <c r="L269" i="5"/>
  <c r="L268" i="5"/>
  <c r="L267" i="5"/>
  <c r="L266" i="5"/>
  <c r="L265" i="5"/>
  <c r="L264" i="5"/>
  <c r="L263" i="5"/>
  <c r="L262" i="5"/>
  <c r="K176" i="19"/>
  <c r="J176" i="19"/>
  <c r="L175" i="19"/>
  <c r="L174" i="19"/>
  <c r="L173" i="19"/>
  <c r="L172" i="19"/>
  <c r="L171" i="19"/>
  <c r="L170" i="19"/>
  <c r="L169" i="19"/>
  <c r="L168" i="19"/>
  <c r="K89" i="22"/>
  <c r="J89" i="22"/>
  <c r="I89" i="22"/>
  <c r="L88" i="22"/>
  <c r="L87" i="22"/>
  <c r="L86" i="22"/>
  <c r="L85" i="22"/>
  <c r="L84" i="22"/>
  <c r="L83" i="22"/>
  <c r="L82" i="22"/>
  <c r="L81" i="22"/>
  <c r="J533" i="17"/>
  <c r="I533" i="17"/>
  <c r="K532" i="17"/>
  <c r="K533" i="17" s="1"/>
  <c r="L531" i="17"/>
  <c r="L530" i="17"/>
  <c r="L529" i="17"/>
  <c r="L528" i="17"/>
  <c r="L527" i="17"/>
  <c r="L526" i="17"/>
  <c r="L525" i="17"/>
  <c r="L524" i="17"/>
  <c r="L523" i="17"/>
  <c r="K308" i="5"/>
  <c r="J308" i="5"/>
  <c r="I308" i="5"/>
  <c r="L307" i="5"/>
  <c r="L306" i="5"/>
  <c r="L305" i="5"/>
  <c r="L304" i="5"/>
  <c r="L303" i="5"/>
  <c r="L302" i="5"/>
  <c r="L301" i="5"/>
  <c r="L300" i="5"/>
  <c r="L299" i="5"/>
  <c r="L298" i="5"/>
  <c r="J506" i="17"/>
  <c r="I506" i="17"/>
  <c r="K505" i="17"/>
  <c r="L505" i="17" s="1"/>
  <c r="L504" i="17"/>
  <c r="L503" i="17"/>
  <c r="L502" i="17"/>
  <c r="L501" i="17"/>
  <c r="L500" i="17"/>
  <c r="L499" i="17"/>
  <c r="L498" i="17"/>
  <c r="L497" i="17"/>
  <c r="L496" i="17"/>
  <c r="L495" i="17"/>
  <c r="L494" i="17"/>
  <c r="L493" i="17"/>
  <c r="L492" i="17"/>
  <c r="L491" i="17"/>
  <c r="K53" i="11"/>
  <c r="J53" i="11"/>
  <c r="I53" i="11"/>
  <c r="L52" i="11"/>
  <c r="L51" i="11"/>
  <c r="L50" i="11"/>
  <c r="L49" i="11"/>
  <c r="L48" i="11"/>
  <c r="L47" i="11"/>
  <c r="L46" i="11"/>
  <c r="L45" i="11"/>
  <c r="L44" i="11"/>
  <c r="K297" i="10"/>
  <c r="J297" i="10"/>
  <c r="I297" i="10"/>
  <c r="L295" i="10"/>
  <c r="L297" i="10" s="1"/>
  <c r="K278" i="10"/>
  <c r="J278" i="10"/>
  <c r="I278" i="10"/>
  <c r="L276" i="10"/>
  <c r="L278" i="10" s="1"/>
  <c r="K259" i="10"/>
  <c r="J259" i="10"/>
  <c r="I259" i="10"/>
  <c r="L257" i="10"/>
  <c r="L259" i="10" s="1"/>
  <c r="J185" i="15"/>
  <c r="I185" i="15"/>
  <c r="L184" i="15"/>
  <c r="L183" i="15"/>
  <c r="L182" i="15"/>
  <c r="L181" i="15"/>
  <c r="L180" i="15"/>
  <c r="L179" i="15"/>
  <c r="L178" i="15"/>
  <c r="L177" i="15"/>
  <c r="L176" i="15"/>
  <c r="L175" i="15"/>
  <c r="L174" i="15"/>
  <c r="L173" i="15"/>
  <c r="L172" i="15"/>
  <c r="K171" i="15"/>
  <c r="K185" i="15" s="1"/>
  <c r="J474" i="17"/>
  <c r="I474" i="17"/>
  <c r="K473" i="17"/>
  <c r="L473" i="17" s="1"/>
  <c r="L472" i="17"/>
  <c r="L471" i="17"/>
  <c r="K470" i="17"/>
  <c r="L470" i="17" s="1"/>
  <c r="L469" i="17"/>
  <c r="L468" i="17"/>
  <c r="K467" i="17"/>
  <c r="L467" i="17" s="1"/>
  <c r="L466" i="17"/>
  <c r="L465" i="17"/>
  <c r="L464" i="17"/>
  <c r="K100" i="7"/>
  <c r="J100" i="7"/>
  <c r="I100" i="7"/>
  <c r="L99" i="7"/>
  <c r="L98" i="7"/>
  <c r="L97" i="7"/>
  <c r="L96" i="7"/>
  <c r="L118" i="7"/>
  <c r="L119" i="7"/>
  <c r="L120" i="7"/>
  <c r="L121" i="7"/>
  <c r="L122" i="7"/>
  <c r="I123" i="7"/>
  <c r="J123" i="7"/>
  <c r="K123" i="7"/>
  <c r="I119" i="20"/>
  <c r="K40" i="22"/>
  <c r="J40" i="22"/>
  <c r="I40" i="22"/>
  <c r="L39" i="22"/>
  <c r="L38" i="22"/>
  <c r="L37" i="22"/>
  <c r="L36" i="22"/>
  <c r="L35" i="22"/>
  <c r="L34" i="22"/>
  <c r="L33" i="22"/>
  <c r="L32" i="22"/>
  <c r="L31" i="22"/>
  <c r="J192" i="10"/>
  <c r="K192" i="10"/>
  <c r="L192" i="10"/>
  <c r="I192" i="10"/>
  <c r="J170" i="10"/>
  <c r="K170" i="10"/>
  <c r="L170" i="10"/>
  <c r="I170" i="10"/>
  <c r="J148" i="10"/>
  <c r="K148" i="10"/>
  <c r="L148" i="10"/>
  <c r="I148" i="10"/>
  <c r="J130" i="10"/>
  <c r="K130" i="10"/>
  <c r="L130" i="10"/>
  <c r="I130" i="10"/>
  <c r="J43" i="10"/>
  <c r="K43" i="10"/>
  <c r="I43" i="10"/>
  <c r="J90" i="10"/>
  <c r="K90" i="10"/>
  <c r="L90" i="10"/>
  <c r="I90" i="10"/>
  <c r="K202" i="5"/>
  <c r="J202" i="5"/>
  <c r="L199" i="5"/>
  <c r="L200" i="5"/>
  <c r="L201" i="5"/>
  <c r="L198" i="5"/>
  <c r="K244" i="5"/>
  <c r="J244" i="5"/>
  <c r="I244" i="5"/>
  <c r="L243" i="5"/>
  <c r="L242" i="5"/>
  <c r="L182" i="20"/>
  <c r="K182" i="20"/>
  <c r="J182" i="20"/>
  <c r="I182" i="20"/>
  <c r="L159" i="20"/>
  <c r="K159" i="20"/>
  <c r="J159" i="20"/>
  <c r="I159" i="20"/>
  <c r="L138" i="20"/>
  <c r="K138" i="20"/>
  <c r="J138" i="20"/>
  <c r="I138" i="20"/>
  <c r="K248" i="9"/>
  <c r="J248" i="9"/>
  <c r="I248" i="9"/>
  <c r="L245" i="9"/>
  <c r="L246" i="9" s="1"/>
  <c r="L248" i="9" s="1"/>
  <c r="K227" i="9"/>
  <c r="J227" i="9"/>
  <c r="I227" i="9"/>
  <c r="L226" i="9"/>
  <c r="L225" i="9"/>
  <c r="L224" i="9"/>
  <c r="L223" i="9"/>
  <c r="L222" i="9"/>
  <c r="K100" i="16"/>
  <c r="J100" i="16"/>
  <c r="I100" i="16"/>
  <c r="L99" i="16"/>
  <c r="L98" i="16"/>
  <c r="K418" i="6"/>
  <c r="J418" i="6"/>
  <c r="I418" i="6"/>
  <c r="L417" i="6"/>
  <c r="L416" i="6"/>
  <c r="L415" i="6"/>
  <c r="L414" i="6"/>
  <c r="L413" i="6"/>
  <c r="L412" i="6"/>
  <c r="L411" i="6"/>
  <c r="L410" i="6"/>
  <c r="L409" i="6"/>
  <c r="L408" i="6"/>
  <c r="L407" i="6"/>
  <c r="L406" i="6"/>
  <c r="L405" i="6"/>
  <c r="L404" i="6"/>
  <c r="L403" i="6"/>
  <c r="L402" i="6"/>
  <c r="L401" i="6"/>
  <c r="L400" i="6"/>
  <c r="K128" i="3"/>
  <c r="J128" i="3"/>
  <c r="I128" i="3"/>
  <c r="L126" i="3"/>
  <c r="L125" i="3"/>
  <c r="L124" i="3"/>
  <c r="K383" i="6"/>
  <c r="J383" i="6"/>
  <c r="I383" i="6"/>
  <c r="L382" i="6"/>
  <c r="L381" i="6"/>
  <c r="L380" i="6"/>
  <c r="L379" i="6"/>
  <c r="L378" i="6"/>
  <c r="L377" i="6"/>
  <c r="L376" i="6"/>
  <c r="L375" i="6"/>
  <c r="L374" i="6"/>
  <c r="L373" i="6"/>
  <c r="L372" i="6"/>
  <c r="L371" i="6"/>
  <c r="L370" i="6"/>
  <c r="L369" i="6"/>
  <c r="L368" i="6"/>
  <c r="L367" i="6"/>
  <c r="L366" i="6"/>
  <c r="L365" i="6"/>
  <c r="L364" i="6"/>
  <c r="L363" i="6"/>
  <c r="L362" i="6"/>
  <c r="L129" i="19"/>
  <c r="K129" i="19"/>
  <c r="J129" i="19"/>
  <c r="I129" i="19"/>
  <c r="J446" i="17"/>
  <c r="I446" i="17"/>
  <c r="K445" i="17"/>
  <c r="L445" i="17" s="1"/>
  <c r="L444" i="17"/>
  <c r="L443" i="17"/>
  <c r="L442" i="17"/>
  <c r="K80" i="16"/>
  <c r="J80" i="16"/>
  <c r="I80" i="16"/>
  <c r="L75" i="16"/>
  <c r="L74" i="16"/>
  <c r="J424" i="17"/>
  <c r="I424" i="17"/>
  <c r="L422" i="17"/>
  <c r="K421" i="17"/>
  <c r="K423" i="17"/>
  <c r="L423" i="17" s="1"/>
  <c r="L420" i="17"/>
  <c r="L419" i="17"/>
  <c r="L418" i="17"/>
  <c r="L417" i="17"/>
  <c r="L416" i="17"/>
  <c r="L415" i="17"/>
  <c r="L414" i="17"/>
  <c r="L421" i="17"/>
  <c r="K346" i="6"/>
  <c r="J345" i="6"/>
  <c r="I345" i="6"/>
  <c r="L340" i="6"/>
  <c r="L336" i="6"/>
  <c r="L333" i="6"/>
  <c r="L304" i="6"/>
  <c r="L273" i="6"/>
  <c r="L254" i="6"/>
  <c r="L251" i="6"/>
  <c r="L250" i="6"/>
  <c r="K240" i="10"/>
  <c r="J240" i="10"/>
  <c r="I240" i="10"/>
  <c r="L238" i="10"/>
  <c r="L240" i="10" s="1"/>
  <c r="K221" i="10"/>
  <c r="J221" i="10"/>
  <c r="I221" i="10"/>
  <c r="L219" i="10"/>
  <c r="L208" i="10"/>
  <c r="J396" i="17"/>
  <c r="I396" i="17"/>
  <c r="K395" i="17"/>
  <c r="L395" i="17" s="1"/>
  <c r="L394" i="17"/>
  <c r="L393" i="17"/>
  <c r="L392" i="17"/>
  <c r="L391" i="17"/>
  <c r="L390" i="17"/>
  <c r="L389" i="17"/>
  <c r="L388" i="17"/>
  <c r="L387" i="17"/>
  <c r="L386" i="17"/>
  <c r="L385" i="17"/>
  <c r="L384" i="17"/>
  <c r="L154" i="12"/>
  <c r="K154" i="12"/>
  <c r="J154" i="12"/>
  <c r="I154" i="12"/>
  <c r="L134" i="12"/>
  <c r="K134" i="12"/>
  <c r="J134" i="12"/>
  <c r="I134" i="12"/>
  <c r="L114" i="12"/>
  <c r="K114" i="12"/>
  <c r="J114" i="12"/>
  <c r="I114" i="12"/>
  <c r="K154" i="15"/>
  <c r="J154" i="15"/>
  <c r="I154" i="15"/>
  <c r="L153" i="15"/>
  <c r="L152" i="15"/>
  <c r="K233" i="6"/>
  <c r="J233" i="6"/>
  <c r="I233" i="6"/>
  <c r="L232" i="6"/>
  <c r="L231" i="6"/>
  <c r="L230" i="6"/>
  <c r="L229" i="6"/>
  <c r="L228" i="6"/>
  <c r="L227" i="6"/>
  <c r="L226" i="6"/>
  <c r="L225" i="6"/>
  <c r="L224" i="6"/>
  <c r="L223" i="6"/>
  <c r="L222" i="6"/>
  <c r="L221" i="6"/>
  <c r="J366" i="17"/>
  <c r="I366" i="17"/>
  <c r="K365" i="17"/>
  <c r="K366" i="17" s="1"/>
  <c r="L364" i="17"/>
  <c r="L363" i="17"/>
  <c r="L362" i="17"/>
  <c r="L361" i="17"/>
  <c r="L360" i="17"/>
  <c r="L359" i="17"/>
  <c r="L358" i="17"/>
  <c r="L357" i="17"/>
  <c r="L356" i="17"/>
  <c r="K169" i="6"/>
  <c r="J169" i="6"/>
  <c r="I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K90" i="2"/>
  <c r="J90" i="2"/>
  <c r="I90" i="2"/>
  <c r="L84" i="2"/>
  <c r="L83" i="2"/>
  <c r="K51" i="9"/>
  <c r="J51" i="9"/>
  <c r="I51" i="9"/>
  <c r="L49" i="9"/>
  <c r="K10" i="9"/>
  <c r="J10" i="9"/>
  <c r="I10" i="9"/>
  <c r="L9" i="9"/>
  <c r="L8" i="9"/>
  <c r="K95" i="9"/>
  <c r="J95" i="9"/>
  <c r="I95" i="9"/>
  <c r="L94" i="9"/>
  <c r="L93" i="9"/>
  <c r="L92" i="9"/>
  <c r="L91" i="9"/>
  <c r="L90" i="9"/>
  <c r="L89" i="9"/>
  <c r="K204" i="9"/>
  <c r="J204" i="9"/>
  <c r="I204" i="9"/>
  <c r="L203" i="9"/>
  <c r="L202" i="9"/>
  <c r="L201" i="9"/>
  <c r="L200" i="9"/>
  <c r="L199" i="9"/>
  <c r="L198" i="9"/>
  <c r="K180" i="9"/>
  <c r="J180" i="9"/>
  <c r="I180" i="9"/>
  <c r="L179" i="9"/>
  <c r="L178" i="9"/>
  <c r="L177" i="9"/>
  <c r="L176" i="9"/>
  <c r="L175" i="9"/>
  <c r="K157" i="9"/>
  <c r="J157" i="9"/>
  <c r="I157" i="9"/>
  <c r="L156" i="9"/>
  <c r="L155" i="9"/>
  <c r="L154" i="9"/>
  <c r="L153" i="9"/>
  <c r="K135" i="9"/>
  <c r="J135" i="9"/>
  <c r="I135" i="9"/>
  <c r="L134" i="9"/>
  <c r="L133" i="9"/>
  <c r="K115" i="9"/>
  <c r="J115" i="9"/>
  <c r="I115" i="9"/>
  <c r="L114" i="9"/>
  <c r="L113" i="9"/>
  <c r="K71" i="9"/>
  <c r="J71" i="9"/>
  <c r="I71" i="9"/>
  <c r="L70" i="9"/>
  <c r="L69" i="9"/>
  <c r="K32" i="9"/>
  <c r="J32" i="9"/>
  <c r="I32" i="9"/>
  <c r="L31" i="9"/>
  <c r="L30" i="9"/>
  <c r="L29" i="9"/>
  <c r="L28" i="9"/>
  <c r="K78" i="7"/>
  <c r="J78" i="7"/>
  <c r="I78" i="7"/>
  <c r="L77" i="7"/>
  <c r="L76" i="7"/>
  <c r="L75" i="7"/>
  <c r="L74" i="7"/>
  <c r="K56" i="7"/>
  <c r="J56" i="7"/>
  <c r="I56" i="7"/>
  <c r="L55" i="7"/>
  <c r="L54" i="7"/>
  <c r="K36" i="7"/>
  <c r="J36" i="7"/>
  <c r="I36" i="7"/>
  <c r="L35" i="7"/>
  <c r="L34" i="7"/>
  <c r="L33" i="7"/>
  <c r="L32" i="7"/>
  <c r="L31" i="7"/>
  <c r="L30" i="7"/>
  <c r="L29" i="7"/>
  <c r="K11" i="7"/>
  <c r="J11" i="7"/>
  <c r="I11" i="7"/>
  <c r="L10" i="7"/>
  <c r="L9" i="7"/>
  <c r="L8" i="7"/>
  <c r="K10" i="23"/>
  <c r="J10" i="23"/>
  <c r="I10" i="23"/>
  <c r="L9" i="23"/>
  <c r="L8" i="23"/>
  <c r="K10" i="22"/>
  <c r="J10" i="22"/>
  <c r="I10" i="22"/>
  <c r="L9" i="22"/>
  <c r="L8" i="22"/>
  <c r="J338" i="17"/>
  <c r="I338" i="17"/>
  <c r="K337" i="17"/>
  <c r="L337" i="17" s="1"/>
  <c r="L336" i="17"/>
  <c r="L335" i="17"/>
  <c r="L334" i="17"/>
  <c r="L333" i="17"/>
  <c r="L332" i="17"/>
  <c r="J135" i="15"/>
  <c r="I135" i="15"/>
  <c r="L134" i="15"/>
  <c r="L133" i="15"/>
  <c r="L132" i="15"/>
  <c r="L131" i="15"/>
  <c r="K130" i="15"/>
  <c r="L130" i="15" s="1"/>
  <c r="L129" i="15"/>
  <c r="L128" i="15"/>
  <c r="L11" i="21"/>
  <c r="K11" i="21"/>
  <c r="J11" i="21"/>
  <c r="I11" i="21"/>
  <c r="K179" i="5"/>
  <c r="J179" i="5"/>
  <c r="I179" i="5"/>
  <c r="L178" i="5"/>
  <c r="L179" i="5" s="1"/>
  <c r="L177" i="5"/>
  <c r="K204" i="6"/>
  <c r="J204" i="6"/>
  <c r="I204" i="6"/>
  <c r="L203" i="6"/>
  <c r="L202" i="6"/>
  <c r="L201" i="6"/>
  <c r="L200" i="6"/>
  <c r="L199" i="6"/>
  <c r="L198" i="6"/>
  <c r="L197" i="6"/>
  <c r="L196" i="6"/>
  <c r="L195" i="6"/>
  <c r="L194" i="6"/>
  <c r="L193" i="6"/>
  <c r="L192" i="6"/>
  <c r="L191" i="6"/>
  <c r="L190" i="6"/>
  <c r="L189" i="6"/>
  <c r="L188" i="6"/>
  <c r="L187" i="6"/>
  <c r="L186" i="6"/>
  <c r="L94" i="12"/>
  <c r="K94" i="12"/>
  <c r="J94" i="12"/>
  <c r="I94" i="12"/>
  <c r="L74" i="12"/>
  <c r="K74" i="12"/>
  <c r="J74" i="12"/>
  <c r="I74" i="12"/>
  <c r="L54" i="12"/>
  <c r="K54" i="12"/>
  <c r="J54" i="12"/>
  <c r="I54" i="12"/>
  <c r="L34" i="12"/>
  <c r="K34" i="12"/>
  <c r="J34" i="12"/>
  <c r="I34" i="12"/>
  <c r="K119" i="20"/>
  <c r="J119" i="20"/>
  <c r="L118" i="20"/>
  <c r="L117" i="20"/>
  <c r="L116" i="20"/>
  <c r="L115" i="20"/>
  <c r="L114" i="20"/>
  <c r="L113" i="20"/>
  <c r="J314" i="17"/>
  <c r="I314" i="17"/>
  <c r="K313" i="17"/>
  <c r="L313" i="17" s="1"/>
  <c r="L312" i="17"/>
  <c r="L311" i="17"/>
  <c r="L310" i="17"/>
  <c r="L309" i="17"/>
  <c r="K62" i="2"/>
  <c r="J62" i="2"/>
  <c r="I62" i="2"/>
  <c r="L58" i="2"/>
  <c r="L57" i="2"/>
  <c r="L110" i="19"/>
  <c r="K110" i="19"/>
  <c r="J110" i="19"/>
  <c r="I110" i="19"/>
  <c r="K28" i="11"/>
  <c r="J28" i="11"/>
  <c r="I28" i="11"/>
  <c r="L27" i="11"/>
  <c r="L26" i="11"/>
  <c r="L25" i="11"/>
  <c r="L24" i="11"/>
  <c r="L23" i="11"/>
  <c r="L22" i="11"/>
  <c r="L21" i="11"/>
  <c r="L20" i="11"/>
  <c r="L19" i="11"/>
  <c r="L18" i="11"/>
  <c r="L17" i="11"/>
  <c r="L16" i="11"/>
  <c r="L15" i="11"/>
  <c r="K10" i="11"/>
  <c r="J10" i="11"/>
  <c r="I10" i="11"/>
  <c r="L9" i="11"/>
  <c r="L10" i="11" s="1"/>
  <c r="J241" i="17"/>
  <c r="I241" i="17"/>
  <c r="K240" i="17"/>
  <c r="L240" i="17" s="1"/>
  <c r="L239" i="17"/>
  <c r="L238" i="17"/>
  <c r="L237" i="17"/>
  <c r="L236" i="17"/>
  <c r="L235" i="17"/>
  <c r="L234" i="17"/>
  <c r="L233" i="17"/>
  <c r="L232" i="17"/>
  <c r="L231" i="17"/>
  <c r="L230" i="17"/>
  <c r="L229" i="17"/>
  <c r="L228" i="17"/>
  <c r="L227" i="17"/>
  <c r="L226" i="17"/>
  <c r="L225" i="17"/>
  <c r="L224" i="17"/>
  <c r="J291" i="17"/>
  <c r="I291" i="17"/>
  <c r="K290" i="17"/>
  <c r="L290" i="17" s="1"/>
  <c r="L289" i="17"/>
  <c r="L288" i="17"/>
  <c r="L287" i="17"/>
  <c r="L286" i="17"/>
  <c r="L285" i="17"/>
  <c r="L284" i="17"/>
  <c r="L283" i="17"/>
  <c r="L282" i="17"/>
  <c r="L281" i="17"/>
  <c r="J263" i="17"/>
  <c r="I263" i="17"/>
  <c r="K262" i="17"/>
  <c r="K263" i="17" s="1"/>
  <c r="L261" i="17"/>
  <c r="L260" i="17"/>
  <c r="L259" i="17"/>
  <c r="K159" i="5"/>
  <c r="J159" i="5"/>
  <c r="I159" i="5"/>
  <c r="L158" i="5"/>
  <c r="L157" i="5"/>
  <c r="L156" i="5"/>
  <c r="L155" i="5"/>
  <c r="L71" i="19"/>
  <c r="K71" i="19"/>
  <c r="J71" i="19"/>
  <c r="I71" i="19"/>
  <c r="K47" i="8"/>
  <c r="J47" i="8"/>
  <c r="I47" i="8"/>
  <c r="L31" i="8"/>
  <c r="L47" i="8" s="1"/>
  <c r="K56" i="16"/>
  <c r="J56" i="16"/>
  <c r="I56" i="16"/>
  <c r="L53" i="16"/>
  <c r="L52" i="16"/>
  <c r="L56" i="16" s="1"/>
  <c r="K137" i="5"/>
  <c r="J137" i="5"/>
  <c r="I137" i="5"/>
  <c r="L136" i="5"/>
  <c r="L135" i="5"/>
  <c r="L134" i="5"/>
  <c r="L133" i="5"/>
  <c r="J111" i="15"/>
  <c r="I111" i="15"/>
  <c r="L110" i="15"/>
  <c r="L109" i="15"/>
  <c r="K108" i="15"/>
  <c r="L108" i="15" s="1"/>
  <c r="L107" i="15"/>
  <c r="L106" i="15"/>
  <c r="L105" i="15"/>
  <c r="L104" i="15"/>
  <c r="L103" i="15"/>
  <c r="L102" i="15"/>
  <c r="K101" i="15"/>
  <c r="L100" i="15"/>
  <c r="L99" i="15"/>
  <c r="J206" i="17"/>
  <c r="I206" i="17"/>
  <c r="K205" i="17"/>
  <c r="L205" i="17" s="1"/>
  <c r="L204" i="17"/>
  <c r="L203" i="17"/>
  <c r="L202" i="17"/>
  <c r="L201" i="17"/>
  <c r="L200" i="17"/>
  <c r="L199" i="17"/>
  <c r="L198" i="17"/>
  <c r="L197" i="17"/>
  <c r="L196" i="17"/>
  <c r="L91" i="19"/>
  <c r="K91" i="19"/>
  <c r="J91" i="19"/>
  <c r="I91" i="19"/>
  <c r="K31" i="16"/>
  <c r="J31" i="16"/>
  <c r="I31" i="16"/>
  <c r="L30" i="16"/>
  <c r="L29" i="16"/>
  <c r="J174" i="17"/>
  <c r="I174" i="17"/>
  <c r="K173" i="17"/>
  <c r="L173" i="17" s="1"/>
  <c r="L172" i="17"/>
  <c r="L171" i="17"/>
  <c r="L170" i="17"/>
  <c r="L169" i="17"/>
  <c r="L168" i="17"/>
  <c r="L167" i="17"/>
  <c r="L166" i="17"/>
  <c r="L165" i="17"/>
  <c r="L164" i="17"/>
  <c r="K125" i="6"/>
  <c r="J125" i="6"/>
  <c r="I125" i="6"/>
  <c r="L124" i="6"/>
  <c r="L123" i="6"/>
  <c r="L122" i="6"/>
  <c r="L121" i="6"/>
  <c r="L120" i="6"/>
  <c r="L119" i="6"/>
  <c r="L118" i="6"/>
  <c r="L117" i="6"/>
  <c r="L116" i="6"/>
  <c r="L115" i="6"/>
  <c r="L114" i="6"/>
  <c r="L113" i="6"/>
  <c r="L112" i="6"/>
  <c r="L111" i="6"/>
  <c r="L110" i="6"/>
  <c r="L109" i="6"/>
  <c r="L108" i="6"/>
  <c r="L107" i="6"/>
  <c r="K115" i="5"/>
  <c r="J115" i="5"/>
  <c r="I115" i="5"/>
  <c r="L114" i="5"/>
  <c r="L113" i="5"/>
  <c r="L112" i="5"/>
  <c r="L111" i="5"/>
  <c r="L110" i="5"/>
  <c r="L109" i="5"/>
  <c r="L108" i="5"/>
  <c r="L107" i="5"/>
  <c r="L106" i="5"/>
  <c r="L105" i="5"/>
  <c r="L104" i="5"/>
  <c r="L103" i="5"/>
  <c r="L102" i="5"/>
  <c r="L101" i="5"/>
  <c r="L100" i="5"/>
  <c r="L99" i="5"/>
  <c r="L98" i="5"/>
  <c r="L97" i="5"/>
  <c r="K79" i="5"/>
  <c r="J79" i="5"/>
  <c r="I79" i="5"/>
  <c r="L78" i="5"/>
  <c r="L77" i="5"/>
  <c r="J142" i="17"/>
  <c r="I142" i="17"/>
  <c r="K141" i="17"/>
  <c r="L141" i="17" s="1"/>
  <c r="L140" i="17"/>
  <c r="L139" i="17"/>
  <c r="L138" i="17"/>
  <c r="L137" i="17"/>
  <c r="L136" i="17"/>
  <c r="L135" i="17"/>
  <c r="L134" i="17"/>
  <c r="K36" i="20"/>
  <c r="J36" i="20"/>
  <c r="I36" i="20"/>
  <c r="L35" i="20"/>
  <c r="L34" i="20"/>
  <c r="L33" i="20"/>
  <c r="L32" i="20"/>
  <c r="L31" i="20"/>
  <c r="L30" i="20"/>
  <c r="L12" i="20"/>
  <c r="K12" i="20"/>
  <c r="J12" i="20"/>
  <c r="I12" i="20"/>
  <c r="K82" i="15"/>
  <c r="J82" i="15"/>
  <c r="I82" i="15"/>
  <c r="L81" i="15"/>
  <c r="L80" i="15"/>
  <c r="L52" i="19"/>
  <c r="K52" i="19"/>
  <c r="J52" i="19"/>
  <c r="I52" i="19"/>
  <c r="L8" i="8"/>
  <c r="K10" i="8"/>
  <c r="J10" i="8"/>
  <c r="I10" i="8"/>
  <c r="L9" i="8"/>
  <c r="L10" i="8" s="1"/>
  <c r="J90" i="6"/>
  <c r="I90" i="6"/>
  <c r="L89" i="6"/>
  <c r="K88" i="6"/>
  <c r="K90" i="6" s="1"/>
  <c r="J59" i="5"/>
  <c r="I59" i="5"/>
  <c r="K58" i="5"/>
  <c r="L58" i="5" s="1"/>
  <c r="K57" i="5"/>
  <c r="L57" i="5" s="1"/>
  <c r="L56" i="5"/>
  <c r="L55" i="5"/>
  <c r="L54" i="5"/>
  <c r="L53" i="5"/>
  <c r="L52" i="5"/>
  <c r="L51" i="5"/>
  <c r="L50" i="5"/>
  <c r="L49" i="5"/>
  <c r="L48" i="5"/>
  <c r="L47" i="5"/>
  <c r="L46" i="5"/>
  <c r="L45" i="5"/>
  <c r="L44" i="5"/>
  <c r="L43" i="5"/>
  <c r="L42" i="5"/>
  <c r="L41" i="5"/>
  <c r="K40" i="5"/>
  <c r="L40" i="5" s="1"/>
  <c r="K39" i="5"/>
  <c r="L39" i="5" s="1"/>
  <c r="L38" i="5"/>
  <c r="L37" i="5"/>
  <c r="L36" i="5"/>
  <c r="L35" i="5"/>
  <c r="L34" i="5"/>
  <c r="L33" i="5"/>
  <c r="L32" i="5"/>
  <c r="L31" i="5"/>
  <c r="L30" i="5"/>
  <c r="L29" i="5"/>
  <c r="J112" i="17"/>
  <c r="I112" i="17"/>
  <c r="K111" i="17"/>
  <c r="L111" i="17" s="1"/>
  <c r="L110" i="17"/>
  <c r="L109" i="17"/>
  <c r="L108" i="17"/>
  <c r="L107" i="17"/>
  <c r="L106" i="17"/>
  <c r="L105" i="17"/>
  <c r="L104" i="17"/>
  <c r="L103" i="17"/>
  <c r="L102" i="17"/>
  <c r="L101" i="17"/>
  <c r="L100" i="17"/>
  <c r="L99" i="17"/>
  <c r="L98" i="17"/>
  <c r="L97" i="17"/>
  <c r="J63" i="15"/>
  <c r="I63" i="15"/>
  <c r="L61" i="15"/>
  <c r="L60" i="15"/>
  <c r="K59" i="15"/>
  <c r="K63" i="15" s="1"/>
  <c r="K71" i="6"/>
  <c r="J71" i="6"/>
  <c r="I71" i="6"/>
  <c r="L70" i="6"/>
  <c r="L69" i="6"/>
  <c r="L68" i="6"/>
  <c r="L67" i="6"/>
  <c r="L66" i="6"/>
  <c r="L65" i="6"/>
  <c r="K11" i="19"/>
  <c r="J11" i="19"/>
  <c r="I11" i="19"/>
  <c r="L10" i="19"/>
  <c r="L8" i="19"/>
  <c r="K48" i="6"/>
  <c r="J48" i="6"/>
  <c r="I48" i="6"/>
  <c r="L47" i="6"/>
  <c r="L46" i="6"/>
  <c r="L45" i="6"/>
  <c r="L44" i="6"/>
  <c r="L43" i="6"/>
  <c r="L42" i="6"/>
  <c r="L30" i="19"/>
  <c r="K30" i="19"/>
  <c r="J30" i="19"/>
  <c r="I30" i="19"/>
  <c r="L14" i="12"/>
  <c r="K14" i="12"/>
  <c r="J14" i="12"/>
  <c r="I14" i="12"/>
  <c r="K58" i="3"/>
  <c r="J58" i="3"/>
  <c r="I58" i="3"/>
  <c r="L56" i="3"/>
  <c r="L55" i="3"/>
  <c r="L58" i="3" s="1"/>
  <c r="K37" i="3"/>
  <c r="J37" i="3"/>
  <c r="I37" i="3"/>
  <c r="L35" i="3"/>
  <c r="L34" i="3"/>
  <c r="L33" i="3"/>
  <c r="L32" i="3"/>
  <c r="L31" i="3"/>
  <c r="K38" i="2"/>
  <c r="J38" i="2"/>
  <c r="I38" i="2"/>
  <c r="L36" i="2"/>
  <c r="L35" i="2"/>
  <c r="K11" i="2"/>
  <c r="J11" i="2"/>
  <c r="I11" i="2"/>
  <c r="L9" i="2"/>
  <c r="L8" i="2"/>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8" i="10"/>
  <c r="K11" i="5"/>
  <c r="J11" i="5"/>
  <c r="I11" i="5"/>
  <c r="L10" i="5"/>
  <c r="L9" i="5"/>
  <c r="J35" i="17"/>
  <c r="I35" i="17"/>
  <c r="L33" i="17"/>
  <c r="L32" i="17"/>
  <c r="L31" i="17"/>
  <c r="L30" i="17"/>
  <c r="L29" i="17"/>
  <c r="L28" i="17"/>
  <c r="L27" i="17"/>
  <c r="L26" i="17"/>
  <c r="L25" i="17"/>
  <c r="L24" i="17"/>
  <c r="L23" i="17"/>
  <c r="L22" i="17"/>
  <c r="L21" i="17"/>
  <c r="L20" i="17"/>
  <c r="L19" i="17"/>
  <c r="L18" i="17"/>
  <c r="L17" i="17"/>
  <c r="L16" i="17"/>
  <c r="L15" i="17"/>
  <c r="L14" i="17"/>
  <c r="L13" i="17"/>
  <c r="L12" i="17"/>
  <c r="L11" i="17"/>
  <c r="K10" i="17"/>
  <c r="L10" i="17" s="1"/>
  <c r="K9" i="17"/>
  <c r="L9" i="17" s="1"/>
  <c r="L8" i="17"/>
  <c r="I80" i="17"/>
  <c r="K79" i="17"/>
  <c r="L79" i="17" s="1"/>
  <c r="L78" i="17"/>
  <c r="J77" i="17"/>
  <c r="J80" i="17" s="1"/>
  <c r="L76" i="17"/>
  <c r="L75" i="17"/>
  <c r="L74" i="17"/>
  <c r="L73" i="17"/>
  <c r="L72" i="17"/>
  <c r="L71" i="17"/>
  <c r="L70" i="17"/>
  <c r="L69" i="17"/>
  <c r="L68" i="17"/>
  <c r="L67" i="17"/>
  <c r="L66" i="17"/>
  <c r="L65" i="17"/>
  <c r="L64" i="17"/>
  <c r="L63" i="17"/>
  <c r="L62" i="17"/>
  <c r="L61" i="17"/>
  <c r="L60" i="17"/>
  <c r="L59" i="17"/>
  <c r="L58" i="17"/>
  <c r="K12" i="16"/>
  <c r="J12" i="16"/>
  <c r="I12" i="16"/>
  <c r="L11" i="16"/>
  <c r="L10" i="16"/>
  <c r="L9" i="16"/>
  <c r="L8" i="16"/>
  <c r="K25" i="6"/>
  <c r="J25" i="6"/>
  <c r="I25" i="6"/>
  <c r="L24" i="6"/>
  <c r="L23" i="6"/>
  <c r="L22" i="6"/>
  <c r="L21" i="6"/>
  <c r="L20" i="6"/>
  <c r="L19" i="6"/>
  <c r="L18" i="6"/>
  <c r="L17" i="6"/>
  <c r="L16" i="6"/>
  <c r="L15" i="6"/>
  <c r="L14" i="6"/>
  <c r="L13" i="6"/>
  <c r="L12" i="6"/>
  <c r="L11" i="6"/>
  <c r="L10" i="6"/>
  <c r="L9" i="6"/>
  <c r="K14" i="3"/>
  <c r="J14" i="3"/>
  <c r="I14" i="3"/>
  <c r="L12" i="3"/>
  <c r="L11" i="3"/>
  <c r="L10" i="3"/>
  <c r="L9" i="3"/>
  <c r="L8" i="3"/>
  <c r="L327" i="9" l="1"/>
  <c r="L31" i="16"/>
  <c r="L221" i="10"/>
  <c r="L244" i="5"/>
  <c r="L10" i="9"/>
  <c r="L51" i="9"/>
  <c r="L71" i="9"/>
  <c r="L88" i="6"/>
  <c r="L90" i="6" s="1"/>
  <c r="L476" i="6"/>
  <c r="L10" i="23"/>
  <c r="K661" i="17"/>
  <c r="L171" i="15"/>
  <c r="L185" i="15" s="1"/>
  <c r="K338" i="17"/>
  <c r="L62" i="2"/>
  <c r="L90" i="2"/>
  <c r="L123" i="7"/>
  <c r="L515" i="10"/>
  <c r="K206" i="17"/>
  <c r="K111" i="15"/>
  <c r="L59" i="15"/>
  <c r="L11" i="2"/>
  <c r="L11" i="19"/>
  <c r="L38" i="2"/>
  <c r="L79" i="5"/>
  <c r="L125" i="6"/>
  <c r="L418" i="6"/>
  <c r="L218" i="7"/>
  <c r="L100" i="16"/>
  <c r="L318" i="10"/>
  <c r="K213" i="15"/>
  <c r="L101" i="15"/>
  <c r="L111" i="15" s="1"/>
  <c r="L63" i="15"/>
  <c r="K142" i="17"/>
  <c r="L365" i="17"/>
  <c r="L366" i="17" s="1"/>
  <c r="L709" i="17"/>
  <c r="L710" i="17" s="1"/>
  <c r="L650" i="17"/>
  <c r="L661" i="17" s="1"/>
  <c r="K586" i="17"/>
  <c r="K314" i="17"/>
  <c r="K112" i="17"/>
  <c r="L77" i="17"/>
  <c r="L80" i="17" s="1"/>
  <c r="K59" i="5"/>
  <c r="K135" i="15"/>
  <c r="L37" i="3"/>
  <c r="L204" i="6"/>
  <c r="L56" i="7"/>
  <c r="L480" i="10"/>
  <c r="L419" i="9"/>
  <c r="K291" i="17"/>
  <c r="L36" i="7"/>
  <c r="L78" i="7"/>
  <c r="L135" i="9"/>
  <c r="L95" i="9"/>
  <c r="L270" i="9"/>
  <c r="L446" i="10"/>
  <c r="L349" i="5"/>
  <c r="L60" i="22"/>
  <c r="L11" i="5"/>
  <c r="L157" i="9"/>
  <c r="L233" i="6"/>
  <c r="L154" i="15"/>
  <c r="L227" i="9"/>
  <c r="L350" i="9"/>
  <c r="L86" i="11"/>
  <c r="L82" i="15"/>
  <c r="L36" i="20"/>
  <c r="L115" i="5"/>
  <c r="L174" i="17"/>
  <c r="L159" i="5"/>
  <c r="L53" i="11"/>
  <c r="L308" i="5"/>
  <c r="L540" i="6"/>
  <c r="K241" i="17"/>
  <c r="K506" i="17"/>
  <c r="L14" i="3"/>
  <c r="L59" i="5"/>
  <c r="L135" i="15"/>
  <c r="L10" i="22"/>
  <c r="L383" i="6"/>
  <c r="L40" i="22"/>
  <c r="L100" i="7"/>
  <c r="L452" i="6"/>
  <c r="L68" i="8"/>
  <c r="L167" i="7"/>
  <c r="L735" i="17"/>
  <c r="L736" i="17" s="1"/>
  <c r="K689" i="17"/>
  <c r="L48" i="6"/>
  <c r="L71" i="6"/>
  <c r="L137" i="5"/>
  <c r="L119" i="20"/>
  <c r="L11" i="7"/>
  <c r="L169" i="6"/>
  <c r="L128" i="3"/>
  <c r="L176" i="19"/>
  <c r="L281" i="5"/>
  <c r="L213" i="15"/>
  <c r="L198" i="7"/>
  <c r="L308" i="9"/>
  <c r="L499" i="6"/>
  <c r="K766" i="17"/>
  <c r="L251" i="15"/>
  <c r="K281" i="15"/>
  <c r="K80" i="17"/>
  <c r="L25" i="6"/>
  <c r="L12" i="16"/>
  <c r="L43" i="10"/>
  <c r="L28" i="11"/>
  <c r="L32" i="9"/>
  <c r="L115" i="9"/>
  <c r="L180" i="9"/>
  <c r="L204" i="9"/>
  <c r="L345" i="6"/>
  <c r="K424" i="17"/>
  <c r="L80" i="16"/>
  <c r="L202" i="5"/>
  <c r="L89" i="22"/>
  <c r="L328" i="5"/>
  <c r="L364" i="10"/>
  <c r="L428" i="10"/>
  <c r="L399" i="9"/>
  <c r="L281" i="15"/>
  <c r="L291" i="17"/>
  <c r="L424" i="17"/>
  <c r="L626" i="17"/>
  <c r="K34" i="17"/>
  <c r="L34" i="17" s="1"/>
  <c r="L35" i="17" s="1"/>
  <c r="L262" i="17"/>
  <c r="L263" i="17" s="1"/>
  <c r="L586" i="17"/>
  <c r="L241" i="17"/>
  <c r="K626" i="17"/>
  <c r="L338" i="17"/>
  <c r="L206" i="17"/>
  <c r="L396" i="17"/>
  <c r="L689" i="17"/>
  <c r="L794" i="17"/>
  <c r="L112" i="17"/>
  <c r="L142" i="17"/>
  <c r="L314" i="17"/>
  <c r="L446" i="17"/>
  <c r="L230" i="15"/>
  <c r="L232" i="15" s="1"/>
  <c r="L506" i="17"/>
  <c r="L474" i="17"/>
  <c r="L556" i="17"/>
  <c r="K794" i="17"/>
  <c r="K446" i="17"/>
  <c r="L755" i="17"/>
  <c r="L766" i="17" s="1"/>
  <c r="K474" i="17"/>
  <c r="L532" i="17"/>
  <c r="L533" i="17" s="1"/>
  <c r="K396" i="17"/>
  <c r="K174" i="17"/>
  <c r="K556" i="17"/>
  <c r="K35" i="17" l="1"/>
  <c r="K652" i="5" l="1"/>
</calcChain>
</file>

<file path=xl/sharedStrings.xml><?xml version="1.0" encoding="utf-8"?>
<sst xmlns="http://schemas.openxmlformats.org/spreadsheetml/2006/main" count="21747" uniqueCount="4647">
  <si>
    <t>Kapitola: 03 Informatika</t>
  </si>
  <si>
    <t xml:space="preserve">   VNITŘNÍ  ROZPOČTOVÉ  OPATŘENÍ č. 01/03/2019</t>
  </si>
  <si>
    <t xml:space="preserve">Předmět: </t>
  </si>
  <si>
    <t>Úprava rozpisu prostředků rozpočtovaných na kapitole 03 k zajištění financování nákupů, které z důvodu problémů na straně výrobce a logistiky přešly z roku 2018 do roku 2019, a dále vytvoření položek pro úhradu za občerstvení při seminářích konaných v gesci našeho odboru a ubytování pracovníků při pracovních cestách hrazenýchplatební kartou odboru</t>
  </si>
  <si>
    <t xml:space="preserve">  v Kč</t>
  </si>
  <si>
    <t>SU</t>
  </si>
  <si>
    <t>AU</t>
  </si>
  <si>
    <t>ODPA</t>
  </si>
  <si>
    <t>POL</t>
  </si>
  <si>
    <t>ZJ</t>
  </si>
  <si>
    <t>UZ</t>
  </si>
  <si>
    <t>ORJ</t>
  </si>
  <si>
    <t>ORG</t>
  </si>
  <si>
    <t>Schválený rozpočet</t>
  </si>
  <si>
    <t>Upravený rozpočet</t>
  </si>
  <si>
    <t>úprava</t>
  </si>
  <si>
    <t>Rozpočet po úpravě</t>
  </si>
  <si>
    <t>Popis</t>
  </si>
  <si>
    <t>drobný dlouhodobý hmotný majetek</t>
  </si>
  <si>
    <t>zpracování dat a služby související s informačními a komunikačními technologiemi</t>
  </si>
  <si>
    <t>Nájemné</t>
  </si>
  <si>
    <t>Cestovné</t>
  </si>
  <si>
    <t>Pohoštění</t>
  </si>
  <si>
    <t>kontrolní součet:</t>
  </si>
  <si>
    <t xml:space="preserve">vypracoval: </t>
  </si>
  <si>
    <t xml:space="preserve">datum: </t>
  </si>
  <si>
    <t>Mgr. Petra Lázničková, ekonom kapitoly 03</t>
  </si>
  <si>
    <t>podpis</t>
  </si>
  <si>
    <t>Bc. Daniel Rokos</t>
  </si>
  <si>
    <t>Mgr. Jindřich Schenk</t>
  </si>
  <si>
    <t>MVDr. Josef Řihák,</t>
  </si>
  <si>
    <t>vedoucí Odboru informatiky</t>
  </si>
  <si>
    <t>zástupce pro sekci veřejných služeb</t>
  </si>
  <si>
    <t>radní pro oblast majektu a ICT</t>
  </si>
  <si>
    <t>Kapitola: 13</t>
  </si>
  <si>
    <t xml:space="preserve">   VNITŘNÍ  ROZPOČTOVÉ  OPATŘENÍ č. 1/13/2019</t>
  </si>
  <si>
    <t>Předmět: Rozpis prostředků běžných výdajů</t>
  </si>
  <si>
    <t>Položka 5169 - Nákup ostatních služeb</t>
  </si>
  <si>
    <t>Položka 5167 - Služby školení a vzdělávání</t>
  </si>
  <si>
    <t>Položka 5166 - Konzultační, poradenské a právní služby</t>
  </si>
  <si>
    <t>vypracoval: Ladislava Žáková</t>
  </si>
  <si>
    <t>datum: 07.01.2019</t>
  </si>
  <si>
    <t>podpis: Ing. Vladimír Kahánek, MPA</t>
  </si>
  <si>
    <t>podpis: Martin Herman</t>
  </si>
  <si>
    <t>vedoucí Odboru krajského investora, pověřen zastupováním</t>
  </si>
  <si>
    <t>Radní pro oblast investic a veřejných zakázek</t>
  </si>
  <si>
    <t>Kapitola: 05 - Školství</t>
  </si>
  <si>
    <t xml:space="preserve">   VNITŘNÍ  ROZPOČTOVÉ  OPATŘENÍ č. 01/05/2019</t>
  </si>
  <si>
    <t>Předmět: Úprava rozpisu prostředků UZ 33155 (soukromé školy)</t>
  </si>
  <si>
    <t>Vyhláškou č. 329 se mění vyhláška č. 323/2002 Sb., o rozpočtové skladbě, ve znění pozdějších předpisů od 1.1.2019 - změna transferových položek</t>
  </si>
  <si>
    <t>231</t>
  </si>
  <si>
    <t>0000</t>
  </si>
  <si>
    <t>000</t>
  </si>
  <si>
    <t>00033155</t>
  </si>
  <si>
    <t>0500</t>
  </si>
  <si>
    <t>0000005061216</t>
  </si>
  <si>
    <t>SPC při Národním ústavu pro autismus</t>
  </si>
  <si>
    <t>003146</t>
  </si>
  <si>
    <t>003113</t>
  </si>
  <si>
    <t>0000005060609</t>
  </si>
  <si>
    <t>ZŠ a MŠ Libertatis, Kralupy nad Vltavou</t>
  </si>
  <si>
    <t>003117</t>
  </si>
  <si>
    <t>0000005060219</t>
  </si>
  <si>
    <t>Naše základní škola, Nižbor</t>
  </si>
  <si>
    <t>ZŠ Kairos, z.ú., Zadní Třebáň</t>
  </si>
  <si>
    <t>ZŠ Otevřeno, z.ú., Benátky nad Jizerou</t>
  </si>
  <si>
    <t>003231</t>
  </si>
  <si>
    <t>5229</t>
  </si>
  <si>
    <t>ZUŠ a SVČ Průhonice</t>
  </si>
  <si>
    <t>5221</t>
  </si>
  <si>
    <t>003111</t>
  </si>
  <si>
    <t>Lesní MŠ Na dvorečku</t>
  </si>
  <si>
    <t>Základní škola a mat.škola Easyspeak z.ú.</t>
  </si>
  <si>
    <t>vypracovala: Bc. Jiřina Přádová</t>
  </si>
  <si>
    <t>datum: 10 1. 2019</t>
  </si>
  <si>
    <t>Mgr. et Mgr. Martin Müller - vedoucí odboru</t>
  </si>
  <si>
    <t>prof. MUDr. Zdeněk Seidl, CSc., radní pro oblast školství</t>
  </si>
  <si>
    <t>0000005060218</t>
  </si>
  <si>
    <t>0000005060723</t>
  </si>
  <si>
    <t>0000005061226</t>
  </si>
  <si>
    <t>0000005061228</t>
  </si>
  <si>
    <t>0000005061232</t>
  </si>
  <si>
    <t xml:space="preserve">   VNITŘNÍ  ROZPOČTOVÉ  OPATŘENÍ č. 01/18/2019</t>
  </si>
  <si>
    <t>Předmět: Přiřazení čísla akce ke schváleným finančním prostředkům v rámci kapitoly 18 - Odbor legislativně právní. Toto číslo akce bylo použito pro daný účel, tj. metodickou podporu PO (služby školení a zpracování dat a služby související s ICT), již v minulých letech.</t>
  </si>
  <si>
    <t>služby školení a vzdělávání pro PO</t>
  </si>
  <si>
    <t>služby školení a vzdělávání pro PO - přiřazení čísla akce</t>
  </si>
  <si>
    <t>zpracování dat a služby související s ICT</t>
  </si>
  <si>
    <t>zpracování dat a služby související s ICT - přiřazení čísla akce</t>
  </si>
  <si>
    <t>vypracoval: Mgr. Renata Jelínková</t>
  </si>
  <si>
    <t>Mgr. Vladimír Černý</t>
  </si>
  <si>
    <t>JUDr. Jiří Holub</t>
  </si>
  <si>
    <t>vedoucí Odboru legislativně právního</t>
  </si>
  <si>
    <t>ředitel Krajského úřadu Středočeského kraje</t>
  </si>
  <si>
    <t xml:space="preserve">   VNITŘNÍ  ROZPOČTOVÉ  OPATŘENÍ č. 2/13/2019</t>
  </si>
  <si>
    <t>A6608 P104212 II/603 Radějovice - Babice</t>
  </si>
  <si>
    <t>II/322 Kolín, ul. Třídvorská, okružní křižovatka</t>
  </si>
  <si>
    <t>II/115 Černošice, rekonstrukce silnice</t>
  </si>
  <si>
    <t>II/104, Davle, Most ev.č. 104-001, Most přes řeku Vltavu v Davli</t>
  </si>
  <si>
    <t>II/237 Nové Strašecí, oprava mostu ev. č. 237-007 nad tratí ČD</t>
  </si>
  <si>
    <t>II/610 Podolanka - Dřevčice, Dřevčice - Brandýs, rekonstrukce</t>
  </si>
  <si>
    <t>Zvýšení kapacity domova se zvláštním režimem v Domově seniorů Nové Strašecí</t>
  </si>
  <si>
    <t>Výstavba tělocvičny, Gymnázium Benešov</t>
  </si>
  <si>
    <t>datum: 16.01.2019</t>
  </si>
  <si>
    <t>Kapitola: 12</t>
  </si>
  <si>
    <t xml:space="preserve">   VNITŘNÍ  ROZPOČTOVÉ  OPATŘENÍ č. 02/12/2019</t>
  </si>
  <si>
    <t>Předmět: rozpis kapitálových (investičních) výdajů</t>
  </si>
  <si>
    <t>Nákup a obnova výpočetní techniky</t>
  </si>
  <si>
    <t>„II/101 – D-10, okružní křižovatka_PD"  - křiž. sil. II/101 mezi Brandýsem n.L. a Zápy</t>
  </si>
  <si>
    <t>Netvořice obchvat</t>
  </si>
  <si>
    <t>II/114, Neveklov – I/3</t>
  </si>
  <si>
    <t>„II/101 Úvaly - Říčany“,  PD ADA 4732</t>
  </si>
  <si>
    <t>II/268 Klášter-Hradiště n.J., most ev.č. 268-007 přes Jizeru před obcí Klášter-Hradiště nad Jizerou - PD</t>
  </si>
  <si>
    <t>II/603 Radějovice -Babice - zajištění AD, ADA 0003361</t>
  </si>
  <si>
    <t>II/107 Kamenice - hr. Okr. Benešov_PD</t>
  </si>
  <si>
    <t>II/116 Řevnice – sanace záchytného systému</t>
  </si>
  <si>
    <t>„Okružní křižovatky Nymburk – II/503 x II/330 a II/503 x II/331“</t>
  </si>
  <si>
    <t>III/23627 Nové Strašecí, oprava mostu ev.č. 23627-2 přes D6 - PD</t>
  </si>
  <si>
    <t>II/331 Brandýs n/Labem - I/9, rekonstrukce</t>
  </si>
  <si>
    <t>III/0031 Dolní Břežany - obchvat</t>
  </si>
  <si>
    <t>III/3353 Hrusice, most ev. Č. 3353-2</t>
  </si>
  <si>
    <t>„III/27938 Obrubce – Dolní Bousov“</t>
  </si>
  <si>
    <t>II/115 Černošice, rekonstrukce silnice - Smlouva o dílo na zhotovení projektové dokumentace, výkon autorského dozoru a souvisejících prací</t>
  </si>
  <si>
    <t>II/272 Lysá nad Labem, průtah</t>
  </si>
  <si>
    <t>II/229 Rakovník, obchvat, část B1-PD</t>
  </si>
  <si>
    <t>Rekonstrukce dílen SOŠ a SOU řemesel - TDS</t>
  </si>
  <si>
    <t>SPŠ Vlašim - Workoutové streetové hřiště</t>
  </si>
  <si>
    <t>SPŠ Vlašim - Olepovačka hran</t>
  </si>
  <si>
    <t>Kapitálové (investiční) výdaje na kapitole 12 - Investiční výdaje v rámci Plánu investic</t>
  </si>
  <si>
    <t>vypracovala: Ladislava Žáková</t>
  </si>
  <si>
    <t>datum: 21.01.2019</t>
  </si>
  <si>
    <t>podpis: Ing. Jaroslav Cingr</t>
  </si>
  <si>
    <t>podpis: Ing. Gabriel Kovács</t>
  </si>
  <si>
    <t>vedoucí Odboru řízení dotačních projektů</t>
  </si>
  <si>
    <t>náměstek hejtmanky pro oblast financí a evropských fondů</t>
  </si>
  <si>
    <t xml:space="preserve">   VNITŘNÍ  ROZPOČTOVÉ  OPATŘENÍ č. 01/12/2019</t>
  </si>
  <si>
    <t>Obnova technologických center kraje</t>
  </si>
  <si>
    <t>III/6031 Senohraby, rekonstrukce mostu ev. č. 6031-4</t>
  </si>
  <si>
    <t>Výkup pozemků (včetně pod stávající sítí)</t>
  </si>
  <si>
    <t>Domov Na Zámku Lysá - Evakuační výtah</t>
  </si>
  <si>
    <t>III/0069 a III/10138 Pletený Újezd, oprava silnice</t>
  </si>
  <si>
    <t>Dětský domo a  školní jídelna Nové Strašecí -Zhotovení Work out hřiště</t>
  </si>
  <si>
    <t>SPŠ a VOŠ Kladno - Zhotovení Work out hřiště</t>
  </si>
  <si>
    <t>Hornické muzeum Příbram - Rozšíření Skanzenu V. Chlumec o objekty z Mokřan a Řikova</t>
  </si>
  <si>
    <t>Rekonstrukce staré budovy výukového centra Tlustice - 2.etapa</t>
  </si>
  <si>
    <t>II/330 Poříčany, most přes D11 ev.č. 330-001</t>
  </si>
  <si>
    <t>Rekonstrukce elektrických rozvodů a svítidel na gymnáziu Dr. Josefa Pekaře, Mladá Boleslav</t>
  </si>
  <si>
    <t>Rekonstrukce dílen SOŠ a SOU řemesel Kutná Hora</t>
  </si>
  <si>
    <t>Optimalizace energetické bilance budovy gymnázia Jiřího Ortena v Kutné Hoře</t>
  </si>
  <si>
    <t>Obnova objektu kaple Sv. Anny, zámeckého parku Horního zámku, objektu bazénu z Gloriety a pergolou a vodního příkopu v areálu zámeckého parku Horního zámku v Panenských Břežanech</t>
  </si>
  <si>
    <t>III/6111 Jirny, most ev.č. 6111-1</t>
  </si>
  <si>
    <t>II/105 Kamenný Přívoz, rekonstrukce mostů ev.č. 105-010 a 105-011</t>
  </si>
  <si>
    <t>II/229 Rakovník, připojení na II/237 (obchvat města trasy B3)</t>
  </si>
  <si>
    <t>III/2746 Libichov - Dobrovice, rekonstrukce</t>
  </si>
  <si>
    <t>II/273 Mšeno, průtah</t>
  </si>
  <si>
    <t>II/101 Křenice - Hr. Obl., silnice a most ev.č. 101-082</t>
  </si>
  <si>
    <t>II/331 Sojovice, rekontrukce mostu ev.č. 331-008</t>
  </si>
  <si>
    <t>II/272 Starý Vestec přeložka silnice</t>
  </si>
  <si>
    <t>Generel ON Mladá Boleslav, a.s., nemocnice Středočeského kraje - pavilon 7 (interna), pavilon 37 (parkoviště)</t>
  </si>
  <si>
    <t>datum: 14.01.2019</t>
  </si>
  <si>
    <t>podpis: Mgr. Vladimír Kahánek, MPA</t>
  </si>
  <si>
    <t>vedoucí Odboru krajského investora</t>
  </si>
  <si>
    <t>radní pro oblast investic a veřejných zakázek</t>
  </si>
  <si>
    <t xml:space="preserve">   VNITŘNÍ  ROZPOČTOVÉ  OPATŘENÍ č. 01/04/2019</t>
  </si>
  <si>
    <t>002219</t>
  </si>
  <si>
    <t>5169</t>
  </si>
  <si>
    <t>0000004000000</t>
  </si>
  <si>
    <t>Nákup ostatních služeb</t>
  </si>
  <si>
    <t>vypracovala: Ing. Kateřina Špetová</t>
  </si>
  <si>
    <t>Ing. Jiří Svoboda</t>
  </si>
  <si>
    <t>Ing. František Petrtýl</t>
  </si>
  <si>
    <t>vedoucí Odboru dopravy-pověřen zastupováním</t>
  </si>
  <si>
    <t>radní pro oblast dopravy</t>
  </si>
  <si>
    <t xml:space="preserve">Předmět: Převod fin. prostředků na úhradu nájemného za pozemek u cyklostezky </t>
  </si>
  <si>
    <t>Kapitola: 04 - Doprava</t>
  </si>
  <si>
    <t xml:space="preserve">Kapitola: </t>
  </si>
  <si>
    <t>09</t>
  </si>
  <si>
    <t xml:space="preserve">   VNITŘNÍ  ROZPOČTOVÉ  OPATŘENÍ č. 1/09/2019</t>
  </si>
  <si>
    <t>Středočeský Fond obnovy venkova 2017-2020</t>
  </si>
  <si>
    <t>Středočeský Fond obnovy venkova 2017 - Bílkovice</t>
  </si>
  <si>
    <t xml:space="preserve"> Středočeský Fond obnovy venkova 2017 - Branžež</t>
  </si>
  <si>
    <t>Středočeský Fond obnovy venkova 2017 - Bukovno</t>
  </si>
  <si>
    <t xml:space="preserve"> Středočeský Fond obnovy venkova 2017 - Cerhovice</t>
  </si>
  <si>
    <t>Středočeský Fond obnovy venkova 2017 - Divišov</t>
  </si>
  <si>
    <t>Středočeský Fond obnovy venkova 2017 - Dolní Hbity</t>
  </si>
  <si>
    <t>Středočeský Fond obnovy venkova 2017 - Dolní stakory</t>
  </si>
  <si>
    <t>Středočeský Fond rozvoje obcí a měst 2016 - Hlízov</t>
  </si>
  <si>
    <t>Středočeský Fond obnovy venkova 2017 - Holubice</t>
  </si>
  <si>
    <t>Středočeský Fond obnovy venkova 2017- Chorušice</t>
  </si>
  <si>
    <t>Středočeský Fond obnovy venkova 2017- Kamýk nad Vltavou</t>
  </si>
  <si>
    <t>Středočeský Fond obnovy venkova 2017- Karlík</t>
  </si>
  <si>
    <t>Středočeský Fond obnovy venkova 2017- Malinová</t>
  </si>
  <si>
    <t>Středočeský Fond obnovy venkova 2017- Měšice</t>
  </si>
  <si>
    <t>Středočeský Fond obnovy venkova 2017- Němčice</t>
  </si>
  <si>
    <t>Středočeský Fond obnovy venkova 2017- Netřebice</t>
  </si>
  <si>
    <t>Středočeský Fond obnovy venkova 2017- Nezabudice</t>
  </si>
  <si>
    <t>Středočeský Fond obnovy venkova 2017- Ohaře</t>
  </si>
  <si>
    <t>Středočeský Fond obnovy venkova 2017- Paběnice</t>
  </si>
  <si>
    <t>Středočeský Fond obnovy venkova 2017- Petroupim</t>
  </si>
  <si>
    <t>Středočeský Fond obnovy venkova 2017- Pchery</t>
  </si>
  <si>
    <t>Středočeský Fond obnovy venkova 2017- Předměřice nad Jiz.</t>
  </si>
  <si>
    <t>Středočeský Fond obnovy venkova 2017- Radíč</t>
  </si>
  <si>
    <t>Středočeský Fond obnovy venkova 2017- Ratměřice</t>
  </si>
  <si>
    <t>Středočeský Fond obnovy venkova 2017- Smilovice</t>
  </si>
  <si>
    <t>Středočeský Fond obnovy venkova 2017- Starý Kolín</t>
  </si>
  <si>
    <t>Středočeský Fond obnovy venkova 2017- Středokluky</t>
  </si>
  <si>
    <t>Středočeský Fond obnovy venkova 2017- Tupadly</t>
  </si>
  <si>
    <t>Středočeský Fond obnovy venkova 2017- Úmyslovice</t>
  </si>
  <si>
    <t>Středočeský Fond obnovy venkova 2017- Vlkava</t>
  </si>
  <si>
    <t>Středočeský Fond obnovy venkova 2017- Vracovice</t>
  </si>
  <si>
    <t>Středočeský Fond obnovy venkova 2017- Všechlapy</t>
  </si>
  <si>
    <t>Středočeský Fond obnovy venkova 2017- Zdětín</t>
  </si>
  <si>
    <t>Středočeský Fond obnovy venkova 2017- Žíželice</t>
  </si>
  <si>
    <t>vypracoval:</t>
  </si>
  <si>
    <t>Ing. Iveta Sahulová</t>
  </si>
  <si>
    <t>datum:</t>
  </si>
  <si>
    <t>ekonom</t>
  </si>
  <si>
    <t>podpis:</t>
  </si>
  <si>
    <t xml:space="preserve">Ing.Jaroslav Cingr - vedoucí Odboru řízení dotačních projektů                                         </t>
  </si>
  <si>
    <t>Ing. Gabriel Kovács - náměstek hejtmanky pro oblast financí a evropských fondů</t>
  </si>
  <si>
    <t>Kapitola: 02</t>
  </si>
  <si>
    <t xml:space="preserve">   VNITŘNÍ  ROZPOČTOVÉ  OPATŘENÍ č. 01/02/2019</t>
  </si>
  <si>
    <t>Předmět: Rozpis prostředků k zajištění odvodu za neplnění povinného podílu osob se zdarvotním postižením</t>
  </si>
  <si>
    <t>výdaje na krytí očekávaných výdajů kapitol</t>
  </si>
  <si>
    <t>5195</t>
  </si>
  <si>
    <t>Odvody za neplnění povinnosti zaměstnávat ZP</t>
  </si>
  <si>
    <t xml:space="preserve">vypracoval: Ing. Šlapák </t>
  </si>
  <si>
    <t>datum: 21. 1. 2019</t>
  </si>
  <si>
    <t>Ing. František Snopek</t>
  </si>
  <si>
    <t>vedoucí Odboru podpory řízení krajského úřadu SK</t>
  </si>
  <si>
    <t>podpory řízení</t>
  </si>
  <si>
    <t>řízení krajského úřadu SK</t>
  </si>
  <si>
    <t>Ing. Radmila Tichá</t>
  </si>
  <si>
    <t>Ing.Kovács Gabriel</t>
  </si>
  <si>
    <t>vedoucí Odboru finančního, pověřená zastupováním</t>
  </si>
  <si>
    <t>Rozpis prostředků k zajištění odvodu za neplnění povinného podílu osob se zdarvotním postižením</t>
  </si>
  <si>
    <t xml:space="preserve">   VNITŘNÍ  ROZPOČTOVÉ  OPATŘENÍ č. 02/02/2019</t>
  </si>
  <si>
    <t>Předmět: Rozpis prostředků k zajištění vratky přeplatků záloh, přijatých v minulém roce</t>
  </si>
  <si>
    <t>nákup ostatních služeb</t>
  </si>
  <si>
    <t>5909</t>
  </si>
  <si>
    <t>vratky přeplatků záloh, přijatých v minulém roce</t>
  </si>
  <si>
    <t>datum: 22. 1. 2019</t>
  </si>
  <si>
    <t>Rozpis prostředků k zajištění vratky přeplatků záloh, přijatých v minulém roce</t>
  </si>
  <si>
    <t xml:space="preserve">   VNITŘNÍ  ROZPOČTOVÉ  OPATŘENÍ č. 02/03/2019</t>
  </si>
  <si>
    <t>Úprava rozpisu prostředků rozpočtovaných na kapitole 03 v návaznosti na novelu vyhlášky č. 323/2002 Sb., o rozpočtové skladbě, ktrerá vyšla ve sbírce zákonů 28.12.2018 a mění výklad některých rozpočtových položek</t>
  </si>
  <si>
    <t>Zpracování dat a služby související s informačními a komunikačními technologiemi</t>
  </si>
  <si>
    <t>Odměny za užití počítačových programů</t>
  </si>
  <si>
    <t>Služby školení a vzdělávání</t>
  </si>
  <si>
    <t xml:space="preserve">   VNITŘNÍ  ROZPOČTOVÉ  OPATŘENÍ č. 03/03/2019</t>
  </si>
  <si>
    <t>Úprava rozpisu prostředků rozpočtovaných na kapitole 03 v souvislosti s dodatkem ke smlouvě S-5426/ŘOI/2015, schváleným usn. č. 053-02/2019/RK ze dne 14.1.2019</t>
  </si>
  <si>
    <t>konzultační, poradenské a právní služby</t>
  </si>
  <si>
    <t>zpracování dat a služby související s informačními a komunikačními technologiemi (provozní náklady projektu spolufinancovaného z Výzvy 19 IOP)</t>
  </si>
  <si>
    <t>Kapitola:  11 - Správa majetku</t>
  </si>
  <si>
    <t xml:space="preserve">   VNITŘNÍ  ROZPOČTOVÉ  OPATŘENÍ č. 1/11/2019</t>
  </si>
  <si>
    <t>Analýza vozového parku Středočeského kraje - otevření nové položky rozpočtu</t>
  </si>
  <si>
    <t>platby daní a poplatků státnímu rozpočtu</t>
  </si>
  <si>
    <t>služby peněžních ústavů</t>
  </si>
  <si>
    <t>5164</t>
  </si>
  <si>
    <t>nájemné</t>
  </si>
  <si>
    <t>vedoucí Odboru majetku</t>
  </si>
  <si>
    <t xml:space="preserve">radní pro oblast majetku </t>
  </si>
  <si>
    <t>Kapitola: 25 - Bezpečnost a prevence</t>
  </si>
  <si>
    <t xml:space="preserve">   VNITŘNÍ  ROZPOČTOVÉ  OPATŘENÍ č. 02/25/2019</t>
  </si>
  <si>
    <t xml:space="preserve">Předmět: Úprava POL v roce 2019 v návaznosti na připravovanou Objednávku na zpracování studie proveditelnosti Centrálního řešení bezkontaktní a kontaktní autentizace včetně certifikačních autorit                                                                                                             </t>
  </si>
  <si>
    <t xml:space="preserve">Bezpečnost a prevence </t>
  </si>
  <si>
    <t>Bezpečnost a prevence - studie proveditelnosti Centrálního řešení bezkontaktní a kontaktní autentizace včetně certifikačních autorit</t>
  </si>
  <si>
    <t>vypracovala: Hedvika Dvořáková</t>
  </si>
  <si>
    <t>datum: 24.1.2019</t>
  </si>
  <si>
    <t>vedoucí Odboru Bezpečnostní ředitel Mgr. Ing. Marek Najman</t>
  </si>
  <si>
    <t xml:space="preserve">radní pro oblast bezpečnosti a zdravotnictví JUDr. Robert Bezděk, CSc. </t>
  </si>
  <si>
    <t xml:space="preserve">Předmět: Rozpis finančních prostředků v rámci  projektu "Krajský akční plán Středočeského kraje" </t>
  </si>
  <si>
    <t>v Kč</t>
  </si>
  <si>
    <t>Úprava</t>
  </si>
  <si>
    <t>25</t>
  </si>
  <si>
    <t>KAP rezerva převod prostředků ze služeb - podíl EU</t>
  </si>
  <si>
    <t>KAP rezerva převod prostředků ze služeb - podíl SR</t>
  </si>
  <si>
    <t>KAP rezerva převod prostředků ze služeb- podíl SK</t>
  </si>
  <si>
    <t>KAP občerstvení - podíl EU</t>
  </si>
  <si>
    <t>KAP občerstvení - podíl SR</t>
  </si>
  <si>
    <t>3269</t>
  </si>
  <si>
    <t>KAP občerstvení - podíl SK</t>
  </si>
  <si>
    <t xml:space="preserve">            kontrolní součet:</t>
  </si>
  <si>
    <t>vypracoval: Pavel Krejča</t>
  </si>
  <si>
    <t>24.1.2019</t>
  </si>
  <si>
    <t>Mgr. et Mgr. Martin Müller , vedoucí Odboru školství</t>
  </si>
  <si>
    <t xml:space="preserve">   VNITŘNÍ  ROZPOČTOVÉ  OPATŘENÍ č. 02/05/2019</t>
  </si>
  <si>
    <t xml:space="preserve">   VNITŘNÍ  ROZPOČTOVÉ  OPATŘENÍ č. 01/25/2019</t>
  </si>
  <si>
    <t xml:space="preserve">Předmět: Úprava POL v roce 2019 v návaznosti na připravovanou Smlouvu o realizaci a organizačním zajištění odborné konference "Bezpečnost škol a školských zařízení"                                                                                                             </t>
  </si>
  <si>
    <t>Bezpečnost a prevence - rezerva</t>
  </si>
  <si>
    <t>Odborná konference "Bezpečnost škol a školských zařízení" - náklady</t>
  </si>
  <si>
    <t>Odborná konference "Bezpečnost škol a školských zařízení" - lektorné</t>
  </si>
  <si>
    <t>datum: 23.1.2019</t>
  </si>
  <si>
    <t>KAP školení - podíl EU</t>
  </si>
  <si>
    <t>KAP školení - podíl SR</t>
  </si>
  <si>
    <t>KAP školení - podíl SK</t>
  </si>
  <si>
    <t>28.1.2019</t>
  </si>
  <si>
    <t xml:space="preserve">   VNITŘNÍ  ROZPOČTOVÉ  OPATŘENÍ č. 03/05/2019</t>
  </si>
  <si>
    <t xml:space="preserve">   VNITŘNÍ  ROZPOČTOVÉ  OPATŘENÍ č. 3/13/2019</t>
  </si>
  <si>
    <t>datum: 28.01.2019</t>
  </si>
  <si>
    <t>Smlouva o dílo   III/2761 Malá Bělá, rekontrukce mostu ev.č. 2761-2</t>
  </si>
  <si>
    <t>Smlouva o dílo na zhotovení projektové dokumentace III/2761 Malá Bělá, rekontrukce mostu ev.č. 2761-1</t>
  </si>
  <si>
    <t>Ideová studie Světa záchranářů</t>
  </si>
  <si>
    <t>II/240 Velvary - rekonstrukce mostu ev.č. 240-022  překládka</t>
  </si>
  <si>
    <t>Zajistění zabezpečenosti dodávky vody pro území SK</t>
  </si>
  <si>
    <t>II/101 Třebotov - Rudná, rekonstrukce - PD</t>
  </si>
  <si>
    <t>II/272 Lysá nad Labem, průtah Smlouva o relizaci přeložky distribučního zařízení ČEZ</t>
  </si>
  <si>
    <t>Okružní křižovatka na silnici II/610 v ul. Boleslavská – Stará Boleslav Smlouva o zajištění přeložky plynárenského zařízení GasNet</t>
  </si>
  <si>
    <t>Náklady na realizaci přeložky úsek SO427 k akci Cyklostezka Psáry – Libeř – Libeň, DUR, DSP, DZS</t>
  </si>
  <si>
    <t>Výstavba nové sportovní haly v Říčanech - PD</t>
  </si>
  <si>
    <t>III/3339 Lipany - Říčany - PD</t>
  </si>
  <si>
    <t>II/126 - Propojení D1 se sil. I/2 akt. PD</t>
  </si>
  <si>
    <t>II/106 hr. okresu Benešov - Chrást nad Sázavou, rekonstrukce Smlouva o realizaci překládky sítě CETIN</t>
  </si>
  <si>
    <t>Energetické úspory VOŠ a SZeŠ Benešov - TDI a BOZP</t>
  </si>
  <si>
    <t xml:space="preserve">   VNITŘNÍ  ROZPOČTOVÉ  OPATŘENÍ č. 03/12/2019</t>
  </si>
  <si>
    <t>datum: 30.01.2019</t>
  </si>
  <si>
    <t xml:space="preserve">   VNITŘNÍ  ROZPOČTOVÉ  OPATŘENÍ č. 02/04/2019</t>
  </si>
  <si>
    <t xml:space="preserve">Předmět: Převod finančních prostředků na akce v rámci předfinancování a kofinancování projektů EU </t>
  </si>
  <si>
    <t>0037</t>
  </si>
  <si>
    <t>002212</t>
  </si>
  <si>
    <t>6121</t>
  </si>
  <si>
    <t>107500999</t>
  </si>
  <si>
    <t>0000000400</t>
  </si>
  <si>
    <t>0003380000000</t>
  </si>
  <si>
    <t xml:space="preserve">II/605 Chrášťany, přeložka </t>
  </si>
  <si>
    <t>107100888</t>
  </si>
  <si>
    <t>0004736000000</t>
  </si>
  <si>
    <t>112-015 a 017 most přes strouhu v obci Domašín</t>
  </si>
  <si>
    <t>0002606000000</t>
  </si>
  <si>
    <t>0002450000000</t>
  </si>
  <si>
    <t>II/603 Radějovice - Babice</t>
  </si>
  <si>
    <t>0003385000000</t>
  </si>
  <si>
    <t>II/280 Březno, rekonstrukce</t>
  </si>
  <si>
    <t>0004735000000</t>
  </si>
  <si>
    <t>II/337, most ev. č. 337-007 Močovice</t>
  </si>
  <si>
    <t>0004734000000</t>
  </si>
  <si>
    <t>II/106 Hradišťko, rekonstrukce silnice</t>
  </si>
  <si>
    <t>0004762000000</t>
  </si>
  <si>
    <t>obchvat Králův Dvůr - silnice II. třídy - I. etapa</t>
  </si>
  <si>
    <t>0003126000000</t>
  </si>
  <si>
    <t>106500999</t>
  </si>
  <si>
    <t>0001789000000</t>
  </si>
  <si>
    <t>Komplexní sanace skal na silnici II/102 v úseku Strnady - Štěchovice</t>
  </si>
  <si>
    <t>106100888</t>
  </si>
  <si>
    <t>0003537000000</t>
  </si>
  <si>
    <t>II/229 Všesulov - most ev č. 229-009</t>
  </si>
  <si>
    <t>0003670000000</t>
  </si>
  <si>
    <t>II/105 Kamenný Přívoz, rekonstrukce mostů</t>
  </si>
  <si>
    <t>0003630000000</t>
  </si>
  <si>
    <t>II/240 Velvary - rekonstrukce mostu ev.č. 240-022</t>
  </si>
  <si>
    <t>0003381000000</t>
  </si>
  <si>
    <t>II/329 Plaňany obchvat I a II etapa</t>
  </si>
  <si>
    <t>0003899000000</t>
  </si>
  <si>
    <t>II/272 Lysá n. Labem, rekonstrukce mostu ev.č. 272-006</t>
  </si>
  <si>
    <t>vypracoval: Ing. Kateřina Špetová</t>
  </si>
  <si>
    <t>datum: 4.2.2019</t>
  </si>
  <si>
    <t>Bc. Zdeněk Škaloud</t>
  </si>
  <si>
    <t>vedoucí Odboru dopravy</t>
  </si>
  <si>
    <t>Kapitola 09 - Evropská integrace</t>
  </si>
  <si>
    <t xml:space="preserve">   VNITŘNÍ  ROZPOČTOVÉ  OPATŘENÍ č. 2/09/2019</t>
  </si>
  <si>
    <t xml:space="preserve">Předmět: Rozpis prostředků projektu pro refundaci mezd projektu "Výměna zdrojů tepla na pevná paliva v rodinných domech ve Středočeském kraji 2017 - 2019"  </t>
  </si>
  <si>
    <t>rezerva</t>
  </si>
  <si>
    <t>platy HPP</t>
  </si>
  <si>
    <t>platy DPČ</t>
  </si>
  <si>
    <t>sociální poj.</t>
  </si>
  <si>
    <t>zdravotní poj.</t>
  </si>
  <si>
    <t>vypracoval: Miroslava Schafferhansová</t>
  </si>
  <si>
    <t xml:space="preserve">Ing. Jaroslav Cingr - vedoucí Odboru řízení dotačních projektů                                         </t>
  </si>
  <si>
    <t xml:space="preserve">   VNITŘNÍ  ROZPOČTOVÉ  OPATŘENÍ č. 04 /05/2019</t>
  </si>
  <si>
    <t>Předmět: Rozpis prostředků kapitoly 05 - školství, ÚZ 002 prevence patologických jevů</t>
  </si>
  <si>
    <t>prevence patologických jevů - rezerva</t>
  </si>
  <si>
    <t>lektorné - seminář pro SŠ</t>
  </si>
  <si>
    <t>vypracovala:  Ing. Pavla Hemerková</t>
  </si>
  <si>
    <t xml:space="preserve">Mgr. et Mgr. Martin Müller, vedoucí Odboru školství </t>
  </si>
  <si>
    <t>Kapitola: 07 - Zdravotnictví</t>
  </si>
  <si>
    <t xml:space="preserve">   VNITŘNÍ  ROZPOČTOVÉ  OPATŘENÍ č. 01/07/2019</t>
  </si>
  <si>
    <t>Předmět: převod prostředků mezi položkami v rámci rozpočtu kapitoly 07 - Zdravotnictví</t>
  </si>
  <si>
    <t>ostatní nemocnice - jiné očekávané výdaje</t>
  </si>
  <si>
    <t>úhrada faktury za služby koronera 
za IV Q. 2018</t>
  </si>
  <si>
    <t>Jedná se o převod fin. prostředků na úhradu faktury na zajištění zdravotních služeb - prohlídek těl zemřelých na území Středočeského kraje za IV.Q 2018. Tato faktura má splatnost 10. 2. 2019.  
Finanční prostředky budou vráceny do rozpočtu kap. 07 na rok 2019 po schválení zůstatku hospodaření za rok 2018, kde má Odbor zdravotnictví tyto finanční prostředky nárokovány.</t>
  </si>
  <si>
    <t>vypracoval: Jitka Krumphanzlová, odd. EIM Odbor zdravotnictví</t>
  </si>
  <si>
    <t>datum: 1. 2. 2019</t>
  </si>
  <si>
    <t>JUDr. Alice Opočenská, MPA, vedoucí Odboru zdravotnictví</t>
  </si>
  <si>
    <t>JUDr. Robert Bezděk, CSc., radní pro oblast bezpečnosti a zdravotnictví</t>
  </si>
  <si>
    <t>0700</t>
  </si>
  <si>
    <t xml:space="preserve">   VNITŘNÍ  ROZPOČTOVÉ  OPATŘENÍ č. 03/25/2019</t>
  </si>
  <si>
    <t xml:space="preserve">Předmět: Úprava POL v roce 2019 v návaznosti na uzavřené smluvní vztahy z roku 2018 a na připravovanou Objednávku na zpracování analýzy reprografických a skartačních služeb                                                                                                   </t>
  </si>
  <si>
    <t>Webové stránky Bezpečný Středočeský kraj, smlouva S-2636/OBŘ/2017</t>
  </si>
  <si>
    <t>zpracování analýzy reprografických a skartačních služeb</t>
  </si>
  <si>
    <t>Inspekce, audity, šetření událostí a incidentů v kybernetické bezpečnosti                                     smlouva S-5068/OBŘ/2018</t>
  </si>
  <si>
    <t>datum: 6. 2. 2019</t>
  </si>
  <si>
    <t>Ing. Jaroslav Cingr- vedoucí Odboru řízení dotačních projektů</t>
  </si>
  <si>
    <t xml:space="preserve">   VNITŘNÍ  ROZPOČTOVÉ  OPATŘENÍ č. 4/13/2019</t>
  </si>
  <si>
    <t>datum: 07.02.2019</t>
  </si>
  <si>
    <t>Kapitola: 17 - Sociální věci</t>
  </si>
  <si>
    <t xml:space="preserve">   VNITŘNÍ  ROZPOČTOVÉ  OPATŘENÍ č. 1/17/2019</t>
  </si>
  <si>
    <t>Předmět: Rozpis prostředků na financování drobného majetku a DHM</t>
  </si>
  <si>
    <t>Nákup materiálu jinde nezařazený</t>
  </si>
  <si>
    <t>Drobný hmotný dlouhodobý majetek</t>
  </si>
  <si>
    <t>vypracoval: Divoká</t>
  </si>
  <si>
    <t>datum: 11.2.2019</t>
  </si>
  <si>
    <t>vedoucí Odboru sociálních věcí</t>
  </si>
  <si>
    <t>radní pro oblast sociálních věcí</t>
  </si>
  <si>
    <t>Mgr. Pavla Karmelitová</t>
  </si>
  <si>
    <t>Mgr. Aneta Heřmanová DiS.</t>
  </si>
  <si>
    <t>Kapitola: 17 - sociální věci</t>
  </si>
  <si>
    <t xml:space="preserve">   VNITŘNÍ  ROZPOČTOVÉ  OPATŘENÍ č. 2/17/2019</t>
  </si>
  <si>
    <t>Předmět: převod finančních prostředků v rámci projektu Podpora služeb</t>
  </si>
  <si>
    <t>Nákup ostatních služeb (5 %)</t>
  </si>
  <si>
    <t>Nákup ostatních služeb (10 %)</t>
  </si>
  <si>
    <t>Nákup ostatních služeb (85 %)</t>
  </si>
  <si>
    <t>Náhrada mezd v době nemoci (5 %)</t>
  </si>
  <si>
    <t>Náhrada mezd v době nemoci (10 %)</t>
  </si>
  <si>
    <t>Náhrada mezd v době nemoci (85 %)</t>
  </si>
  <si>
    <t>vypracoval: Ing. Jana Fulínová</t>
  </si>
  <si>
    <t>vedoucí Odboru Mgr. Pavla Karmelitová</t>
  </si>
  <si>
    <t>radní pro oblast sociálních věcí: Mgr. Aneta Heřmanová, DiS.</t>
  </si>
  <si>
    <t xml:space="preserve">   VNITŘNÍ  ROZPOČTOVÉ  OPATŘENÍ č. 04/12/2019</t>
  </si>
  <si>
    <t>Okružní křižovatky Nymburk – II/503 x II/330 a II/503 x II/331</t>
  </si>
  <si>
    <t>Střední škola designu a řemesel Kladno - PD a zateplení střechy budovy školy</t>
  </si>
  <si>
    <t>II/329 Pečky, rekonstrukce silnice</t>
  </si>
  <si>
    <t>Optimalizace energetické bilance budovy Gymnázia Jiřího Ortena v Kutné Hoře</t>
  </si>
  <si>
    <t>III/1051 Psáry, rekonstrukce mostu, ev.č. 1051-1 - CETIN přeložka</t>
  </si>
  <si>
    <t>PD - Půdní vestavba učeben, SZŠ a VOŠ zdravotnická Nymburk</t>
  </si>
  <si>
    <t xml:space="preserve">   VNITŘNÍ  ROZPOČTOVÉ  OPATŘENÍ č. 03/04/2019</t>
  </si>
  <si>
    <t>Předmět: Změna položky na úhradu sankcím jiným rozpočtům</t>
  </si>
  <si>
    <t>Silnice, Zaplacené sankce</t>
  </si>
  <si>
    <t>Silnice, Úhrady sankcí jiným rozpočtům</t>
  </si>
  <si>
    <t>datum: 29.01.2019</t>
  </si>
  <si>
    <t>vedoucí Odboru dopravy - pověřen zastupováním</t>
  </si>
  <si>
    <t xml:space="preserve">   VNITŘNÍ  ROZPOČTOVÉ  OPATŘENÍ č. 04/04/2019</t>
  </si>
  <si>
    <t>0002595000000</t>
  </si>
  <si>
    <t>II/118 Kladno, rekonstrukce</t>
  </si>
  <si>
    <t>0004761000000</t>
  </si>
  <si>
    <t>II/240 Velké Přílepy - Tursko, oprava silnice</t>
  </si>
  <si>
    <t>0004391000000</t>
  </si>
  <si>
    <t>II/237 N. Strašecí - Mšec, rekonstrukce - I. etapa</t>
  </si>
  <si>
    <t>0004760000000</t>
  </si>
  <si>
    <t>II/610 Brandýs nad Labem, II. etapa (rekonstrukce křižovatky Pražská - Průmyslová a části komunikace v ul. Pražská)</t>
  </si>
  <si>
    <t>00034630000000</t>
  </si>
  <si>
    <t>II/105 Počepice, most ev. č. 105-029</t>
  </si>
  <si>
    <t>II/105 Počepice, most ev. č. 105-030</t>
  </si>
  <si>
    <t>datum: 12. 2. 2019</t>
  </si>
  <si>
    <t xml:space="preserve">   VNITŘNÍ  ROZPOČTOVÉ  OPATŘENÍ č. 05/05/2019</t>
  </si>
  <si>
    <t xml:space="preserve">Předmět: Rozpis finančních prostředků na refundaci osobních výdajů za 01/2019 v rámci  projektu "Krajský akční plán Středočeského kraje" </t>
  </si>
  <si>
    <t>převod prostředků ze služeb - podíl EU</t>
  </si>
  <si>
    <t>převod prostředků ze služeb - podíl SR</t>
  </si>
  <si>
    <t>převod prostředků ze služeb - podíl SK</t>
  </si>
  <si>
    <t>mzdy - podíl EU</t>
  </si>
  <si>
    <t>mzdy - podíl SR</t>
  </si>
  <si>
    <t>mzdy - podíl SK</t>
  </si>
  <si>
    <t>pojistné na soc. zabezpečení - EU</t>
  </si>
  <si>
    <t>pojistné na soc. zabezpečení - SR</t>
  </si>
  <si>
    <t>pojistné na soc. zabezpečení - SK</t>
  </si>
  <si>
    <t>pojistné na zdrav. pojištění - EU</t>
  </si>
  <si>
    <t>pojistné na zdrav. pojištění - SR</t>
  </si>
  <si>
    <t>pojistné na zdrav. pojištění - SK</t>
  </si>
  <si>
    <t>zákonné úrazové pojištění - EU</t>
  </si>
  <si>
    <t>zákonné úrazové pojištění - SR</t>
  </si>
  <si>
    <t>zákonné úrazové pojištění - SK</t>
  </si>
  <si>
    <t>nemocenská - EU</t>
  </si>
  <si>
    <t>nemocenská - SR</t>
  </si>
  <si>
    <t>nemocenská - SK</t>
  </si>
  <si>
    <t>vypracovala: Mgr. Tereza Štvánová</t>
  </si>
  <si>
    <t>08.02.2019</t>
  </si>
  <si>
    <t xml:space="preserve">   VNITŘNÍ  ROZPOČTOVÉ  OPATŘENÍ č. 05/12/2019</t>
  </si>
  <si>
    <t>Energetické úspory VOŠ a SZeŠ Benešov</t>
  </si>
  <si>
    <t>Zajištění PD na akci III/25915 Bezděz, rekonstrukce mostu event.č. 25915-1</t>
  </si>
  <si>
    <t>Modernizace a rekonstrukce fyzikálního areálu školy, Gymnázium J.S. Machara, Brandýs n/Lab - Stará Boleslav</t>
  </si>
  <si>
    <t>Investiční software dle konkrétních požadavků odborů</t>
  </si>
  <si>
    <t>Realizace stavby: Optimalizace energetické bilance budovy Gymnázia Jiřího Ortena v Kutné Hoře</t>
  </si>
  <si>
    <t>datum: 12.02.2019</t>
  </si>
  <si>
    <t>Kapitola: 18 - Legislativně právní</t>
  </si>
  <si>
    <t xml:space="preserve">   VNITŘNÍ  ROZPOČTOVÉ  OPATŘENÍ č. 02/18/2019</t>
  </si>
  <si>
    <t>Předmět: Převod finančních prostředků z kapitoly 23 - Ostatní z výdajů na krytí očekávaných výdajů kapitol na kapitolu 18 - Legislativně právní na úhradu konzultačních, poradenských a právních služeb</t>
  </si>
  <si>
    <t>Výdaje na krytí očekávaných výdajů kapitol</t>
  </si>
  <si>
    <t>Konzultační, poradenské a právní služby</t>
  </si>
  <si>
    <t>vypracoval: Mgr. Renáta Jelínková</t>
  </si>
  <si>
    <t>datum: 13.2.2019</t>
  </si>
  <si>
    <t>Vedoucí Odboru legislativně právního a KŽÚ</t>
  </si>
  <si>
    <t>Kapitola: 25</t>
  </si>
  <si>
    <t xml:space="preserve">   VNITŘNÍ  ROZPOČTOVÉ  OPATŘENÍ č. 05/25/2019</t>
  </si>
  <si>
    <t>Materiál - nákup bezkontaktních a kontaktních čipových karet (převod)</t>
  </si>
  <si>
    <t xml:space="preserve">Materiál - nákup bezkontaktních a kontaktních čipových karet </t>
  </si>
  <si>
    <t>Anna Hrabáková</t>
  </si>
  <si>
    <t>vedoucí Odboru Bezpečnostní ředitel: Mgr. Ing. Marek Najman</t>
  </si>
  <si>
    <t>radní pro bezpečnost a zdravotnictví. JUDr. Robert Bezděk, CSc.</t>
  </si>
  <si>
    <t>Předmět:  Rozpis finančních prostředků kapitoly 25 - Bezpečnost a prevence, ÚZ 252 - činnost reginální správy, nákup čipových karet</t>
  </si>
  <si>
    <t xml:space="preserve">   VNITŘNÍ  ROZPOČTOVÉ  OPATŘENÍ č. 06/12/2019</t>
  </si>
  <si>
    <t xml:space="preserve">III/12550 Červené Pečky, most ev.č. 12550-3 </t>
  </si>
  <si>
    <t>III/27612-1, Husí Lhota, most ev.č. 27612-1</t>
  </si>
  <si>
    <t>III/3392 - křiž. II/339 Červené Janovice - Zhoř</t>
  </si>
  <si>
    <t>SOŠ a SOU řemesel, Kutná Hora, Rekonstrukce kotelny školy</t>
  </si>
  <si>
    <t>SZŠ Brandýs nad Labem - Stará Boleslav - PD a zateplení budovy</t>
  </si>
  <si>
    <t>SOU Nové Strašecí, Oprava a zateplení fasády školy</t>
  </si>
  <si>
    <t>III/33310 Svémyslice, most ev.č.33310-4 - PD</t>
  </si>
  <si>
    <t>datum: 19.02.2019</t>
  </si>
  <si>
    <t>pověřen vedením odboru</t>
  </si>
  <si>
    <t xml:space="preserve">   VNITŘNÍ  ROZPOČTOVÉ  OPATŘENÍ č. 5/13/2019</t>
  </si>
  <si>
    <t>SZŠ Čáslav - odbornost bez bariér, stavební práce</t>
  </si>
  <si>
    <t>II/330 Poříčany, most přes D11 ev. č. 330-001</t>
  </si>
  <si>
    <t>II/125 Vlašim, most ev.č. 152-019, most přes potok za městsem Vlašim</t>
  </si>
  <si>
    <t>II/272 Lysá nad Labem, rekonstrukce mostu ev.č. 272-006</t>
  </si>
  <si>
    <t>Oprava mostu ev.č. 112-017  a mostu ev.č. 112-015, mosty přes strouhu v obci Domašín</t>
  </si>
  <si>
    <t>Gymnázium VBT Slaný, nábytek do učeben a laboratoří</t>
  </si>
  <si>
    <t>datum: 20.02.2019</t>
  </si>
  <si>
    <t xml:space="preserve">   VNITŘNÍ  ROZPOČTOVÉ  OPATŘENÍ č. 03/18/2019</t>
  </si>
  <si>
    <t xml:space="preserve">Předmět: Převod finančních prostředků v rámci kapitoly 18 - Změna ORG </t>
  </si>
  <si>
    <t>Ostatní správa ve vzdělávání jinde nezařazená</t>
  </si>
  <si>
    <t xml:space="preserve">   VNITŘNÍ  ROZPOČTOVÉ  OPATŘENÍ č. 05/04/2019</t>
  </si>
  <si>
    <t>0004388000000</t>
  </si>
  <si>
    <t>II/102 hr. hl. m. Prahy – Štěchovice, rekonstrukce, ETAPA I.</t>
  </si>
  <si>
    <t>vypracoval: Ing. Veronika Hájková</t>
  </si>
  <si>
    <t>datum: 22. 2. 2019</t>
  </si>
  <si>
    <t>Ostatní záležitosti sociálních věcí a politiky zaměstnanosti</t>
  </si>
  <si>
    <t>Projekt „Podpora zajištění dostupnosti a kvality sociálních služeb ve Středočeském kraji“ - KISSOS</t>
  </si>
  <si>
    <t>Projekt "Implementace krajského akčního plánu" - IKAP</t>
  </si>
  <si>
    <t>datum: 25.2.2019</t>
  </si>
  <si>
    <t xml:space="preserve">   VNITŘNÍ  ROZPOČTOVÉ  OPATŘENÍ č. 3/17/2019</t>
  </si>
  <si>
    <t>Předmět: Změna POL u organizace Oblastní nemonice Příbram, a. s.</t>
  </si>
  <si>
    <t>Oblastní nemocnice Příbram, a. s.</t>
  </si>
  <si>
    <t>Bc. Josef Sysel</t>
  </si>
  <si>
    <t>Mgr. Aneta Heřmanová, Dis.</t>
  </si>
  <si>
    <t xml:space="preserve">   VNITŘNÍ  ROZPOČTOVÉ  OPATŘENÍ č. 02/07/2019</t>
  </si>
  <si>
    <t>000000722</t>
  </si>
  <si>
    <t>0000000700</t>
  </si>
  <si>
    <t>lékařská služba první pomoci (LPS)</t>
  </si>
  <si>
    <t>LPS - ON Mladá Boleslav, a. s., nem. SČK</t>
  </si>
  <si>
    <t>LPS - ON Kladno, a. s., nem. SČK</t>
  </si>
  <si>
    <t>LPS - ON Příbram, a. s.</t>
  </si>
  <si>
    <t>LPS - ON Kolín, a. s., nem. SČK</t>
  </si>
  <si>
    <t>5216</t>
  </si>
  <si>
    <t>LPS - Nemocnice Rudolfa a Stefanie Benešov, 
a. s., nem. SČK</t>
  </si>
  <si>
    <t>5321</t>
  </si>
  <si>
    <t>LPS - Nemocnice Slaný</t>
  </si>
  <si>
    <t>5213</t>
  </si>
  <si>
    <t>LPS - Nemocnice Nymburk s. r. o.</t>
  </si>
  <si>
    <t>LPS - Městská nemocnice Městec Králové, a. s.</t>
  </si>
  <si>
    <t>LPS - Mělnická zdravotní a. s. - Nemocnice Mělník</t>
  </si>
  <si>
    <t>Masarykova Nemocnice PRIVAMED s. r. o. - 
Masarykova nemocnice Rakovník</t>
  </si>
  <si>
    <t xml:space="preserve">LPS - JESSENIA a. s. - Rehabilitační nemocnie Beroun </t>
  </si>
  <si>
    <t>NH Hospital a. s. - Nemocnice Hořovice</t>
  </si>
  <si>
    <t>Olivova dětská léčebna, o. p. s.</t>
  </si>
  <si>
    <t xml:space="preserve">Nemocnice Říčany, a. s. </t>
  </si>
  <si>
    <t>LPS - stomatologové okres Rakovník a Nymburk</t>
  </si>
  <si>
    <t>5212</t>
  </si>
  <si>
    <t>datum:  22. 2. 2019</t>
  </si>
  <si>
    <t xml:space="preserve">   VNITŘNÍ  ROZPOČTOVÉ  OPATŘENÍ č. 04/25/2019</t>
  </si>
  <si>
    <t xml:space="preserve">Předmět: Úprava POL v roce 2019 v návaznosti na připravovanou smlouvu s VISKem na realizaci vzdělávacích aktivit v rámci projektu "Bezpečná škola 2019"                                                                                                  </t>
  </si>
  <si>
    <t>Vzdělávací aktivity - ozbrojený útočník ve škole - předfinancování projektů spolufin.z národních zdrojů</t>
  </si>
  <si>
    <t>Vzdělávací aktivity - ozbrojený útočník ve škole</t>
  </si>
  <si>
    <t>datum: 20. 2. 2019</t>
  </si>
  <si>
    <t xml:space="preserve">   VNITŘNÍ  ROZPOČTOVÉ  OPATŘENÍ č. 06/04/2019</t>
  </si>
  <si>
    <t>0003662000000</t>
  </si>
  <si>
    <t>II/125 Vlašim, most ev. č. 125-019</t>
  </si>
  <si>
    <t>datum: 1. 3. 2019</t>
  </si>
  <si>
    <t xml:space="preserve">   VNITŘNÍ  ROZPOČTOVÉ  OPATŘENÍ č. 08/12/2019</t>
  </si>
  <si>
    <t>II/112 Struhařov okružní křižovatka a silnice - PD</t>
  </si>
  <si>
    <t>II/117 Komárov, opěrná zeďSmlouva o realizaci překládky sítě elektrovnických komunikací CETIN</t>
  </si>
  <si>
    <t>datum: 01.03.2019</t>
  </si>
  <si>
    <t xml:space="preserve">   VNITŘNÍ  ROZPOČTOVÉ  OPATŘENÍ č. 09/12/2019</t>
  </si>
  <si>
    <t>KSUS II/110 Podolanka - Dřevčice, Dřevčice - Brandýs, rekonstrukce Smlouva o realizaci překládky CETIN</t>
  </si>
  <si>
    <t>Domov Barbora Kutná Hora - Stavební úpravy pro SAS</t>
  </si>
  <si>
    <t>Domov Buda, poskytovatel soc. služeb - myčka nádobí</t>
  </si>
  <si>
    <t>Domov seniorů TGM - Pračka</t>
  </si>
  <si>
    <t>Domov Seniorů TGM - Sušička</t>
  </si>
  <si>
    <t>Domov Hostomice-Zátor - Vyasfaltování cesty v parku</t>
  </si>
  <si>
    <t>Domov Slaný - Stavební úpravy objektu Žižice</t>
  </si>
  <si>
    <t xml:space="preserve">Materiální a technické vybavení pracoviště krizového řízení, zajištění komunikačních prostř. a informační podpory pro krizové řízení v kraji </t>
  </si>
  <si>
    <t>datum: 04.03.2019</t>
  </si>
  <si>
    <t xml:space="preserve">   VNITŘNÍ  ROZPOČTOVÉ  OPATŘENÍ č. 07/12/2019</t>
  </si>
  <si>
    <t>III/39911 Klipec po křižovatku III/32912</t>
  </si>
  <si>
    <t>III/00513 Chrášťany - Chýně, havarijní stav silničního tělesa</t>
  </si>
  <si>
    <t>2427-1 most přes strouhu před obcí Klíčany</t>
  </si>
  <si>
    <t>II/101 Říčany, mobilní protihluková stěna</t>
  </si>
  <si>
    <t>II/330 Poříčany, úprava křižovatky s III/3308</t>
  </si>
  <si>
    <t>III/01013 Nepřevázka - most ev.č. 01013-1</t>
  </si>
  <si>
    <t>Most ev.č. 1911-4 za Chrástem</t>
  </si>
  <si>
    <t>II/105 Všetice, most ev. č. 105-013</t>
  </si>
  <si>
    <t xml:space="preserve">III/3297 Plaňany </t>
  </si>
  <si>
    <t>III/10226 Nečín - Bělohrad</t>
  </si>
  <si>
    <t>III/1304 Vlkaneč - hr. Kraje</t>
  </si>
  <si>
    <t>III/1182 Zaječov, most ev.č.1182 přes Mourový potok v obci Zaječov</t>
  </si>
  <si>
    <t>III/32924 Všechlapy</t>
  </si>
  <si>
    <t>PD rekonstrukce vstupu C v budově KÚSK</t>
  </si>
  <si>
    <t>Zhotovení PD na akci II/280 Březno, rekonstrukce</t>
  </si>
  <si>
    <t>datum: 26.02.2019</t>
  </si>
  <si>
    <t xml:space="preserve">   VNITŘNÍ  ROZPOČTOVÉ  OPATŘENÍ č. 3/09/2019</t>
  </si>
  <si>
    <t>Středočeský infrastrukturní fond 2018</t>
  </si>
  <si>
    <t>Středočeský infrastrukturní fond 2018 Líbeznice</t>
  </si>
  <si>
    <t>Středočeský infrastrukturní fond 2018 Mníšek pod Brdy</t>
  </si>
  <si>
    <t>Středočeský infrastrukturní fond 2018 Kunice</t>
  </si>
  <si>
    <t xml:space="preserve">Středočeský infrastrukturní fond 2017 </t>
  </si>
  <si>
    <t>Středočeský infrastrukturní fond 2017 Loděnice</t>
  </si>
  <si>
    <t xml:space="preserve">Středočeský Fond rozvoje obcí a měst 2016 </t>
  </si>
  <si>
    <t>Středočeský Fond rozvoje obcí a měst 2016 - Středokluky</t>
  </si>
  <si>
    <t>Celkem</t>
  </si>
  <si>
    <t xml:space="preserve">   VNITŘNÍ  ROZPOČTOVÉ  OPATŘENÍ č. 4/09/2019</t>
  </si>
  <si>
    <t>Středočeský Fond obnovy venkova 2017 - Bradlec</t>
  </si>
  <si>
    <t xml:space="preserve"> Středočeský Fond obnovy venkova 2017 - Čechtice</t>
  </si>
  <si>
    <t>Středočeský Fond obnovy venkova 2017 - Heřmaničky</t>
  </si>
  <si>
    <t xml:space="preserve"> Středočeský Fond obnovy venkova 2017 - Klučov</t>
  </si>
  <si>
    <t>Středočeský Fond obnovy venkova 2017 - Kochánky</t>
  </si>
  <si>
    <t>Středočeský Fond obnovy venkova 2017 - Kostelní Hlavno</t>
  </si>
  <si>
    <t>Středočeský Fond obnovy venkova 2017 - Kozárovice</t>
  </si>
  <si>
    <t>Středočeský Fond rozvoje obcí a měst 2016 - Křečhoř</t>
  </si>
  <si>
    <t>Středočeský Fond obnovy venkova 2017 - Křepenice</t>
  </si>
  <si>
    <t>Středočeský Fond obnovy venkova 2017- Kuňovice</t>
  </si>
  <si>
    <t>Středočeský Fond obnovy venkova 2017- Lobeč</t>
  </si>
  <si>
    <t>Středočeský Fond obnovy venkova 2017- Milčice</t>
  </si>
  <si>
    <t>Středočeský Fond obnovy venkova 2017- Mšeno</t>
  </si>
  <si>
    <t>Středočeský Fond obnovy venkova 2017- Načeradec</t>
  </si>
  <si>
    <t>Středočeský Fond obnovy venkova 2017- Nová Telib</t>
  </si>
  <si>
    <t>Středočeský Fond obnovy venkova 2017- Předboj</t>
  </si>
  <si>
    <t>Středočeský Fond obnovy venkova 2017- Slatina</t>
  </si>
  <si>
    <t>Středočeský Fond obnovy venkova 2017- Sněť</t>
  </si>
  <si>
    <t>Středočeský Fond obnovy venkova 2017- Štětkovice</t>
  </si>
  <si>
    <t>Středočeský Fond obnovy venkova 2017- Vysoký Újezd</t>
  </si>
  <si>
    <t>Středočeský Fond obnovy venkova 2017- Želenice</t>
  </si>
  <si>
    <t>Kapitola 10 : Životní prostředí a zemědělství</t>
  </si>
  <si>
    <t xml:space="preserve">   VNITŘNÍ  ROZPOČTOVÉ  OPATŘENÍ č. 01/10/2019</t>
  </si>
  <si>
    <t>Předmět: Navýšení o příjmy z pokut IP, úprava výdajů kapitoly 10</t>
  </si>
  <si>
    <t>Příjmy</t>
  </si>
  <si>
    <t>Příjmy z pokut integrované prevence</t>
  </si>
  <si>
    <t>Výdaje</t>
  </si>
  <si>
    <t>Projekty v rámci EVVO</t>
  </si>
  <si>
    <t>Havarijní fond pro ochranu jakosti vod SK</t>
  </si>
  <si>
    <t>Nový Jáchymov</t>
  </si>
  <si>
    <t>Zásmuky</t>
  </si>
  <si>
    <t>Brandýs n.L. - Stará Boleslav</t>
  </si>
  <si>
    <t>Prevence vzniku odpadů - materiál</t>
  </si>
  <si>
    <t>Prevence vzniku odpadů - služby</t>
  </si>
  <si>
    <t>Chráněné části přírody - služby</t>
  </si>
  <si>
    <t>Platby daní a poplatků SR</t>
  </si>
  <si>
    <t>Jablonná</t>
  </si>
  <si>
    <t>Petrovice</t>
  </si>
  <si>
    <t>Žiželice</t>
  </si>
  <si>
    <t>vypracovala:  Ing. Jana Kloudová</t>
  </si>
  <si>
    <t>datum: 27.2.2019</t>
  </si>
  <si>
    <t>Schválil : Ing. Josef Keřka, Ph.D.</t>
  </si>
  <si>
    <t>Schválil : Ing. Miloš Petera</t>
  </si>
  <si>
    <t>vedoucí Odboru životního prostředí a zemědělství</t>
  </si>
  <si>
    <t>náměstek hejtmanky pro oblast životního prostředí a zemědělství</t>
  </si>
  <si>
    <t xml:space="preserve">   VNITŘNÍ  ROZPOČTOVÉ  OPATŘENÍ č. 04/03/2019</t>
  </si>
  <si>
    <t>Úprava rozpisu prostředků rozpočtovaných na kapitole 03  - zařazení investičních položek k financování "vedlejších" výdajů investičních akcí (náklady na technický dozor, zpracování zadávací dokumentace apod.) a navýšení položek 5137 a 5168, které jsou v roce 2019 čerpány více, než bylo plánováno, vzhledem k aktuálním potřebám krajského úřadu</t>
  </si>
  <si>
    <t>Nákup materiálu</t>
  </si>
  <si>
    <t>Drobný dlouhodobý hmotný majetek</t>
  </si>
  <si>
    <t xml:space="preserve">Zpracování dat a služby související s informačními a komunikačními technologiemi
</t>
  </si>
  <si>
    <t>Výpočetní technika - akce Obnova technologických center</t>
  </si>
  <si>
    <t>Programové vybavení - akce Zvýšení kybernetické bezpečnosti IS KÚ</t>
  </si>
  <si>
    <t>Programové vybavení - akce Přechod IS GINIS na verzi Enterprise</t>
  </si>
  <si>
    <t xml:space="preserve">   VNITŘNÍ  ROZPOČTOVÉ  OPATŘENÍ č. 06/25/2019</t>
  </si>
  <si>
    <t>Předmět:  Úprava položky k připravované objednávce - Příprava technické části dokumentace pro provedení VZ na obnovu kamerového systému a technické podpory v průběhu zakázky</t>
  </si>
  <si>
    <t>příprava technické části dokumentace pro provedení VZ na obnovu kamerového systému a technické podpory v průběhu zakázky</t>
  </si>
  <si>
    <t>Hedvika Dvořáková</t>
  </si>
  <si>
    <t xml:space="preserve">   VNITŘNÍ  ROZPOČTOVÉ  OPATŘENÍ č. 03/02/2019</t>
  </si>
  <si>
    <t>Předmět: nafinancování položek na základě změn v Rozpočtové skladbě pro rok 2019 oproti předcházejícím rokům</t>
  </si>
  <si>
    <t>ostatní náhrady placené obyvatelstvu</t>
  </si>
  <si>
    <t>5811</t>
  </si>
  <si>
    <t>výdaje na náhrady za nezpůsobenou újmu</t>
  </si>
  <si>
    <t>5168</t>
  </si>
  <si>
    <t>zpracování dat a služby související s informačními a komunikačními technolgiemi</t>
  </si>
  <si>
    <t xml:space="preserve">vypracoval: Ing. Kruliš </t>
  </si>
  <si>
    <t>datum: 07. 03. 2019</t>
  </si>
  <si>
    <t xml:space="preserve">zajištění narozpočtování nové položky 5811 (renty - případy po zrušené nemocnici Příbram) převedením rozpočtované částky z položky 5429 a zajištění financování smlouvy 3935/KŘÚ/2009 pod novou položkou </t>
  </si>
  <si>
    <t>5168 převedením částky z položky 5169.</t>
  </si>
  <si>
    <t xml:space="preserve">   VNITŘNÍ  ROZPOČTOVÉ  OPATŘENÍ č. 4/17/2019</t>
  </si>
  <si>
    <t>Předmět: Rozpis prostředků na financování pronájmu prostor</t>
  </si>
  <si>
    <t>datum: 4.3.2019</t>
  </si>
  <si>
    <t xml:space="preserve">   VNITŘNÍ  ROZPOČTOVÉ  OPATŘENÍ č. 5/17/2019</t>
  </si>
  <si>
    <t>Předmět: Změna POL u organizací Společenství Dobromysl a Statek Vlčkovice, o.p.s.</t>
  </si>
  <si>
    <t>Statek Vlčkovice, o.p.s.</t>
  </si>
  <si>
    <t>Společenství Dobromysl</t>
  </si>
  <si>
    <t xml:space="preserve">   VNITŘNÍ  ROZPOČTOVÉ  OPATŘENÍ č. 10/12/2019</t>
  </si>
  <si>
    <t>OA Vlašim - Zateplení objektu</t>
  </si>
  <si>
    <t>III/27938 Obrubce – Dolní Bousov</t>
  </si>
  <si>
    <t>II/116 Hostim a Nižbor a II/201 Višňová - Nezabudice, nestabilní skalní masiv - PD</t>
  </si>
  <si>
    <t>datum: 11.03.2019</t>
  </si>
  <si>
    <t xml:space="preserve">   VNITŘNÍ  ROZPOČTOVÉ  OPATŘENÍ č. 6/17/2019</t>
  </si>
  <si>
    <t>Předmět: převod finančních prostředků v rámci projektu Podpora zajištění dostupnosti a kvality soc. služeb v SK</t>
  </si>
  <si>
    <t>Nákup ostatních služeb, část financování z SK</t>
  </si>
  <si>
    <t>Nákup ostatních služeb, část financování ze SR</t>
  </si>
  <si>
    <t>Nákup ostatních služeb, část financování z ESF</t>
  </si>
  <si>
    <t>Platy zaměstnanců v pracovním poměru, část financování z SK</t>
  </si>
  <si>
    <t>Platy zaměstnanců v pracovním poměru, část financování ze SR</t>
  </si>
  <si>
    <t>Platy zaměstnanců v pracovním poměru, část financování z ESF</t>
  </si>
  <si>
    <t>vypracoval: Bc. Vincenc Peroutka</t>
  </si>
  <si>
    <t>vedoucí Odboru sociálních věcí: Mgr. Pavla Karmelitová</t>
  </si>
  <si>
    <t xml:space="preserve">   VNITŘNÍ  ROZPOČTOVÉ  OPATŘENÍ č. 2/11/2019</t>
  </si>
  <si>
    <t>Zpracování znaleckého posudku na vyčíslení rozsahu a ceny demolic v BVVP Mladá</t>
  </si>
  <si>
    <t>opravy a udržování</t>
  </si>
  <si>
    <t xml:space="preserve">   VNITŘNÍ  ROZPOČTOVÉ  OPATŘENÍ č. 3/11/2019</t>
  </si>
  <si>
    <t>Zhotovení žaluzií u bytů v objektu byového domu Budeničky čp. 39 a 40</t>
  </si>
  <si>
    <t>podlimitní technické zhodnocení</t>
  </si>
  <si>
    <t xml:space="preserve">   VNITŘNÍ  ROZPOČTOVÉ  OPATŘENÍ č. 4/11/2019</t>
  </si>
  <si>
    <t>Finanční prostředky budou sloužit k úhradě znaleckých posudků nebo služeb spojených s bytovým hospodářsvím zbytného majetku kraje</t>
  </si>
  <si>
    <t xml:space="preserve">   VNITŘNÍ  ROZPOČTOVÉ  OPATŘENÍ č. 5/11/2019</t>
  </si>
  <si>
    <t xml:space="preserve">Finanční prostředky budou sloužit k financování veřejné zakázky na statické zajištění vnějšího pláště budov v Budeničkách  </t>
  </si>
  <si>
    <t>teplo</t>
  </si>
  <si>
    <t xml:space="preserve">   VNITŘNÍ  ROZPOČTOVÉ  OPATŘENÍ č. 07/05/2019</t>
  </si>
  <si>
    <t xml:space="preserve">Předmět: Rozpis finančních prostředků na refundaci osobních výdajů za 02/2019 v rámci  projektu "Krajský akční plán Středočeského kraje" </t>
  </si>
  <si>
    <t>dohody -  podíl EU</t>
  </si>
  <si>
    <t>dohody - podíl SR</t>
  </si>
  <si>
    <t>dohody - podíl SK</t>
  </si>
  <si>
    <t>11.03.2019</t>
  </si>
  <si>
    <t xml:space="preserve">   VNITŘNÍ  ROZPOČTOVÉ  OPATŘENÍ č. 07/04/2019</t>
  </si>
  <si>
    <t>Předmět: Převod finančních prostředků na úhradu školících a vzdělávacích služeb</t>
  </si>
  <si>
    <t>002299</t>
  </si>
  <si>
    <t>5167</t>
  </si>
  <si>
    <t>000000000</t>
  </si>
  <si>
    <t>Nákup školících a vzdělávacích služeb</t>
  </si>
  <si>
    <t>datum: 12. 3. 2019</t>
  </si>
  <si>
    <t>Kapitola: 01 Činnost zastupitelstva</t>
  </si>
  <si>
    <t>0000000100</t>
  </si>
  <si>
    <t>0000001000000</t>
  </si>
  <si>
    <t>Činnost reg.správy, Odměny za užití duš.vlastnictví</t>
  </si>
  <si>
    <t>Činnost reg.správy, Odměny za užití počítačových programů</t>
  </si>
  <si>
    <t>0000001022508</t>
  </si>
  <si>
    <t>Dolní Kralovice</t>
  </si>
  <si>
    <t>0000001020529</t>
  </si>
  <si>
    <t>Jinočany</t>
  </si>
  <si>
    <t>0000001020207</t>
  </si>
  <si>
    <t>Hudlice</t>
  </si>
  <si>
    <t>0000001022311</t>
  </si>
  <si>
    <t>Nechvalice</t>
  </si>
  <si>
    <t>0000001021901</t>
  </si>
  <si>
    <t>Běrunice</t>
  </si>
  <si>
    <t>0000001021244</t>
  </si>
  <si>
    <t>Úžice</t>
  </si>
  <si>
    <t>0000001022517</t>
  </si>
  <si>
    <t>Kladruby</t>
  </si>
  <si>
    <t>0000001020308</t>
  </si>
  <si>
    <t>Dřevčice</t>
  </si>
  <si>
    <t>0000001020556</t>
  </si>
  <si>
    <t>Řevnice</t>
  </si>
  <si>
    <t>0000001021213</t>
  </si>
  <si>
    <t>Kácov</t>
  </si>
  <si>
    <t>0000001020244</t>
  </si>
  <si>
    <t xml:space="preserve">Všeradice </t>
  </si>
  <si>
    <t>0000001022223</t>
  </si>
  <si>
    <t>Modletice</t>
  </si>
  <si>
    <t>Investiční transfery obcím</t>
  </si>
  <si>
    <t>Neinvestiční transfery obcím</t>
  </si>
  <si>
    <t>Činnost zastupitelstva, nákup služeb</t>
  </si>
  <si>
    <t>Činnost zastupitelstva, poštovné</t>
  </si>
  <si>
    <t>Činnost reg.správy, nákup služeb</t>
  </si>
  <si>
    <t>Činnost reg.správy, nákup duševního vlastnictví</t>
  </si>
  <si>
    <t>0000001020147</t>
  </si>
  <si>
    <t>Požární ochrana, dobrov.část, obec Václavice</t>
  </si>
  <si>
    <t>Požární ochrana, dobrov.část., neinvestiční transfery obcím</t>
  </si>
  <si>
    <t>Klub zastupitelů STAN, nákup služeb</t>
  </si>
  <si>
    <t>Klub zastupitelů STAN, cestovné</t>
  </si>
  <si>
    <t>Klub zastupitelů STAN, pohoštění</t>
  </si>
  <si>
    <t>Činnost reg.správy, pohoštění</t>
  </si>
  <si>
    <t>Činnost reg.správy, odměny za užití počítač.programů</t>
  </si>
  <si>
    <t>Ing. Jaroslava Pokorná Jermanová, hejtmanka Střrdočeského kraje</t>
  </si>
  <si>
    <t>0000001031112</t>
  </si>
  <si>
    <t>DSO Příbram, nebytové hosp., neinvestiční. trans. obcím</t>
  </si>
  <si>
    <t>0000001020538</t>
  </si>
  <si>
    <t>Libeř, Hudební činnost,  neinvestiční. trans. Obcím</t>
  </si>
  <si>
    <t>0000001020543</t>
  </si>
  <si>
    <t>Nučice, Divadelní činnost,  neinvestiční. trans. Obcím</t>
  </si>
  <si>
    <t>0000001022531</t>
  </si>
  <si>
    <t>Psáře,  Ostatní záležitosti kultury,  neinvestiční. trans. Obcím</t>
  </si>
  <si>
    <t>0000001020947</t>
  </si>
  <si>
    <t>Zákolany, Ostatní záležitosti kultury,  neinvestiční. trans. Obcím</t>
  </si>
  <si>
    <t>0000001021519</t>
  </si>
  <si>
    <t>Dolní Bousov, Ostatní záležitosti kultury,  neinvestiční. trans. Obcím</t>
  </si>
  <si>
    <t>0000001020837</t>
  </si>
  <si>
    <t>Žebrák, Ostatní záležitosti kultury,  neinvestiční. trans. Obcím</t>
  </si>
  <si>
    <t>0000001022052</t>
  </si>
  <si>
    <t>Rožmitál pod Třemšínem, Ostatní záležitosti kultury,  neinvestiční. trans. Obcím</t>
  </si>
  <si>
    <t>0000001020131</t>
  </si>
  <si>
    <t>Petroupim, ost. zál. kul., církví a sděl. pros.,  neinvestiční. trans. Obcím</t>
  </si>
  <si>
    <t>Ostatní zájmová činnost a rekreace, úč. nein. transfery FO</t>
  </si>
  <si>
    <t>Hudební činnost, úč. nein. transfery FO</t>
  </si>
  <si>
    <t>ozdravování hosp. zvířat, polních a spec. plodin a zvl. vet.péče, nein. transfery spolkům</t>
  </si>
  <si>
    <t>Ostatní záležitosti kultury, nein. tran. nef. podnikatelským sub.- PO</t>
  </si>
  <si>
    <t>Ost. čin. souvis se služ. pro obyvatelstvo, nein. transfery spolkům</t>
  </si>
  <si>
    <t>Ostatní záležitosti kultury, nein. tran. spolkům</t>
  </si>
  <si>
    <t xml:space="preserve">Úpravy vodoh. významných  a vodárenských toků, nein. trans, o.p.s. </t>
  </si>
  <si>
    <t>Odborné sociální poradenství,  ost. nein. trans. nezis. a podob. org.</t>
  </si>
  <si>
    <t>Ostatní záležitosti předškolního vzdělávání, nein. transfery spolkům</t>
  </si>
  <si>
    <t>Ostatní záležitosti kultury, úč. nein. transfery FO</t>
  </si>
  <si>
    <t>0000001022546</t>
  </si>
  <si>
    <t>Vlašim,  Ostatní záležitosti kultury,  neinvestiční. trans. Obcím</t>
  </si>
  <si>
    <t>Ostatní záležitosti kultury, ost. nein. trans. nezis. a podob. org.</t>
  </si>
  <si>
    <t>Kapitola: 15 - Územní a stavební rozvoj</t>
  </si>
  <si>
    <t xml:space="preserve">   VNITŘNÍ  ROZPOČTOVÉ  OPATŘENÍ č. 01/15/2019</t>
  </si>
  <si>
    <t>Předmět: Rozpis již schválených finančních prostředků v rámci akce "Územní a stavební rozvoj SK" dle aktuálního čerpání</t>
  </si>
  <si>
    <t xml:space="preserve">Aktualizace zásad územního rozvoje (ZÚR) SK </t>
  </si>
  <si>
    <t>Aktualizace zásad územního rozvoje (ZÚR) SK - porada stavebních úřadů SK</t>
  </si>
  <si>
    <t>Územní a stavební rozvoj SK - ostatní služby</t>
  </si>
  <si>
    <t>Jana Šoborová</t>
  </si>
  <si>
    <t>datum: 15.3.2019</t>
  </si>
  <si>
    <t>Schválil :</t>
  </si>
  <si>
    <t>Ing. Lenka Holendová</t>
  </si>
  <si>
    <t>Martin Draxler</t>
  </si>
  <si>
    <t>vedoucí Odboru územní plánování a stabební řád</t>
  </si>
  <si>
    <t>člen Rady SK pro oblast regionálního rozvoje, cestovního ruchu a sportu</t>
  </si>
  <si>
    <t>investiční rezerva převod</t>
  </si>
  <si>
    <t>na neinvestiční rezervu II. Výzva</t>
  </si>
  <si>
    <t xml:space="preserve">   VNITŘNÍ  ROZPOČTOVÉ  OPATŘENÍ č. 6/13/2019</t>
  </si>
  <si>
    <t>VOŠ a SZeŠ Benešov - nákup vybavení a traktoru</t>
  </si>
  <si>
    <t>II/101 Kralupy n/Vlt., rekonstr. mostu ev.č. 101-054</t>
  </si>
  <si>
    <t>Vltavská cyklostezka, úsek Úholičky-Libčice n/Vlt., dokončení přípravy stavby</t>
  </si>
  <si>
    <t>datum: 12.03.2019</t>
  </si>
  <si>
    <t xml:space="preserve">   VNITŘNÍ  ROZPOČTOVÉ  OPATŘENÍ č. 11/12/2019</t>
  </si>
  <si>
    <t>II/110 Podolanka - Dřevčice, Dřevčice - Brandýs, rekonstrukce Smlouva o realizaci překládky CETIN</t>
  </si>
  <si>
    <t>II/114 - II/117  Hořovice, východní obchvat,  PD</t>
  </si>
  <si>
    <t>Generel ON Mladá Boleslav, a.s. nemocnice SK - pavilon 7 (interna), pavilon 37 (parkoviště)</t>
  </si>
  <si>
    <t>II/114, II/119 a III/10226 Dobříš - průtah, rek. silnice I. a II. etapa - AD</t>
  </si>
  <si>
    <t>datum: 15.03.2019</t>
  </si>
  <si>
    <t>0000001021905</t>
  </si>
  <si>
    <t>Dymokury, Poř., zach. a ob. hodnot kul., nár. a his. povědomí, neinvestiční. trans. obcím</t>
  </si>
  <si>
    <t>0000001020330</t>
  </si>
  <si>
    <t>Nehvizdy, Ostatní záležitosti kultury  neinvestiční. trans. Obcím</t>
  </si>
  <si>
    <t>0000001021425</t>
  </si>
  <si>
    <t>Mělník, Ostatní záležitosti kultury,  neinvestiční. trans. Obcím</t>
  </si>
  <si>
    <t>Ostatní zájmová činnost a rekreace, Nein. tran. nef. pod. subjektům FO</t>
  </si>
  <si>
    <t>Ostatní zájmová činnost a rekreace, neinvestiční. trans. obcím</t>
  </si>
  <si>
    <t>Ostatní záležitosti kultury, nein. tran. nef. pod. subj.- práv. osobám</t>
  </si>
  <si>
    <t>0000001021426</t>
  </si>
  <si>
    <t>Mělník,  Ostatní záležitosti kultury,  neinvestiční. trans. Obcím</t>
  </si>
  <si>
    <t>Činnost zastupitelstva, nákup ostatních služeb</t>
  </si>
  <si>
    <t>Činnost zastupitelstva, služby školení a vzdělávání</t>
  </si>
  <si>
    <t>Činnost zastupitelstva, opravy a udržování</t>
  </si>
  <si>
    <t>Činnost zastupitelstva, nákup materiálu</t>
  </si>
  <si>
    <t>Ostatní správa v oblasti kriz řízení, DHDM</t>
  </si>
  <si>
    <t>0003475000000</t>
  </si>
  <si>
    <t>Ostatní správa v oblasti kriz řízení, DHDM, číslo akce 3475</t>
  </si>
  <si>
    <t>Kapitola: 16 - Správní agendy</t>
  </si>
  <si>
    <t xml:space="preserve">   VNITŘNÍ  ROZPOČTOVÉ  OPATŘENÍ č. 01/16/2019</t>
  </si>
  <si>
    <t>Předmět: Převod finančních prostředků z kapitoly 23 - Ostatní z výdajů na krytí očekávaných výdajů kapitol na kapitolu 16 - Správní agendy - na úhradu výdajů KÚSK nad rámec dotace ze státního rozpočtu na zajištění dodatečných voleb do zastupitelstev obcí a opakovaného hlasování, konaných 26.1.2019</t>
  </si>
  <si>
    <t>Mzdové náklady</t>
  </si>
  <si>
    <t>vypracoval: Stanislava Krtičková</t>
  </si>
  <si>
    <t>datum: 06.03.2019</t>
  </si>
  <si>
    <t xml:space="preserve">   VNITŘNÍ  ROZPOČTOVÉ  OPATŘENÍ č. 1/23/2019</t>
  </si>
  <si>
    <t xml:space="preserve">Předmět: převod v rámci položky 5163 </t>
  </si>
  <si>
    <t>rozpočtový reprezentant</t>
  </si>
  <si>
    <t>účet č. 6444382/0800</t>
  </si>
  <si>
    <t>vypracoval: Ing. Pokorná</t>
  </si>
  <si>
    <t>Ing. Gabriel Kovács</t>
  </si>
  <si>
    <t>vedoucí Odboru finančního</t>
  </si>
  <si>
    <t>pověřená zastupováním</t>
  </si>
  <si>
    <t>06</t>
  </si>
  <si>
    <t xml:space="preserve">   VNITŘNÍ  ROZPOČTOVÉ  OPATŘENÍ č. 01/06/2019</t>
  </si>
  <si>
    <t>Předmět: Rozpis prostředků v rámci běžných výdajů kapitoly 06</t>
  </si>
  <si>
    <t>0600</t>
  </si>
  <si>
    <t>0000006000000</t>
  </si>
  <si>
    <t>Metodická a koncepční činnost odboru</t>
  </si>
  <si>
    <t>Porada ředitelů PO - občerstvení</t>
  </si>
  <si>
    <t>Porada ředitelů PO - pronájem kavárny a sálu v Národním muzeu</t>
  </si>
  <si>
    <t>Bc. Lucie Fořtová</t>
  </si>
  <si>
    <t>Mgr. Kateřina Pešatová</t>
  </si>
  <si>
    <t>Mgr. Karel Horčička</t>
  </si>
  <si>
    <t>vedoucí Odboru kultury a památkové péče</t>
  </si>
  <si>
    <t>radní pro oblast kultury a památkové péče</t>
  </si>
  <si>
    <t xml:space="preserve">   VNITŘNÍ  ROZPOČTOVÉ  OPATŘENÍ č. 02/06/2019</t>
  </si>
  <si>
    <t>Rozvojové projekty PO</t>
  </si>
  <si>
    <t>Znalecký posudek nálezu, objednávka 2018 - úhrada faktury</t>
  </si>
  <si>
    <t>Úhrada faktur dle uzavřených smluv a akceptovaných objednávek 2018</t>
  </si>
  <si>
    <t>Propagační materiály PO - úhrada faktur dle smluv a objednávek 2018</t>
  </si>
  <si>
    <t>Střihový dokument pro PO - úhrada faktury</t>
  </si>
  <si>
    <t>Metodická a koncepčí činnost odboru</t>
  </si>
  <si>
    <t>Letecké muzeum Metoděje Vlacha - kontrola plynovodní přípojky za rok 2018 (úhrada faktury)</t>
  </si>
  <si>
    <t xml:space="preserve">   VNITŘNÍ  ROZPOČTOVÉ  OPATŘENÍ č. 03/06/2019</t>
  </si>
  <si>
    <t>Literární noviny - prezentace muzeí a galerií v příloze Literárních novin</t>
  </si>
  <si>
    <t xml:space="preserve">   VNITŘNÍ  ROZPOČTOVÉ  OPATŘENÍ č. 05/06/2019</t>
  </si>
  <si>
    <t>Předmět: Rozpis prostředků v rámci běžných výdajů kapitoly 06 a oprava položky</t>
  </si>
  <si>
    <t>Příspěvek na provoz HM Příbram</t>
  </si>
  <si>
    <t>Školení k jednotnému vizálnímu stylu, seminář pro PO</t>
  </si>
  <si>
    <t>08 Regionální rozvoj</t>
  </si>
  <si>
    <t xml:space="preserve">   VNITŘNÍ  ROZPOČTOVÉ  OPATŘENÍ č.  2/08/2019</t>
  </si>
  <si>
    <t xml:space="preserve">Předmět:  Převod fin. prostředků mezi jednotlivými položkami dle aktuálního čerpání v rámci akce "Podpora cestovního ruchu, regionálních/lokálních akcí" a změna ORG u akce "Středočeské inovační centrum". </t>
  </si>
  <si>
    <t>Su</t>
  </si>
  <si>
    <t>Au</t>
  </si>
  <si>
    <t>Podpora cestovního ruchu, regionálních/lokálních akcí - ostatní služby</t>
  </si>
  <si>
    <t xml:space="preserve">Podpora cestovního ruchu, regionálních/lokálních akcí - účastnické poplatky na konference </t>
  </si>
  <si>
    <t>Středočeské inovační centrum</t>
  </si>
  <si>
    <t>Středočeské inovační centrum - změna ORG</t>
  </si>
  <si>
    <t xml:space="preserve">Vypracoval: Jana Kalhousová </t>
  </si>
  <si>
    <t>PhDr. Stanislav Dvořák, vedoucí Odboru regionálního rozvoje</t>
  </si>
  <si>
    <t>Martin Draxler, radní pro oblast regionálního rozvoje, cestovního ruchu a sportu</t>
  </si>
  <si>
    <t xml:space="preserve">   VNITŘNÍ  ROZPOČTOVÉ  OPATŘENÍ č.  4/08/2019</t>
  </si>
  <si>
    <t xml:space="preserve">Předmět:  Převod fin. prostředků mezi jednotlivými položkami dle aktuálního čerpání v rámci akce "Příprava a udržitelnost projektů regionálního rozvoje". </t>
  </si>
  <si>
    <t xml:space="preserve">Příprava a udržitelnost projektů regionálního rozvoje - ostatní služby </t>
  </si>
  <si>
    <t>Příprava a udržitelnost projektů regionálního rozvoje - pohoštění</t>
  </si>
  <si>
    <t xml:space="preserve">   VNITŘNÍ  ROZPOČTOVÉ  OPATŘENÍ č.  6/08/2019</t>
  </si>
  <si>
    <t>Předmět:  Převod fin. prostředků mezi jednotlivými položkami dle aktuálního čerpání v rámci akce "Podpora cestovního ruchu, regionálních/lokálních akcí".</t>
  </si>
  <si>
    <t xml:space="preserve">Podpora cestovního ruchu, regionálních/lokálních akcí - ostatní služby </t>
  </si>
  <si>
    <t>Podpora cestovního ruchu, regionálních/lokálních akcí - konzultační, poradenské a právní služby</t>
  </si>
  <si>
    <t xml:space="preserve">   VNITŘNÍ  ROZPOČTOVÉ  OPATŘENÍ č.  7/08/2019</t>
  </si>
  <si>
    <t>Předmět:  Převod finančních prostředků v rámci běžných výdajů kapitoly 08 z akce "Podpora podnikání, investiční příležitosti, brownfields" na akci "Projekt Platinn - Středočeské inovační centrum"</t>
  </si>
  <si>
    <t xml:space="preserve">Podpora podnikání, investiční příležitosti, brownfields - ostatní služby </t>
  </si>
  <si>
    <t xml:space="preserve">Projekt Platinn - Středočeské inovační centrum - neinvestiční transfery spolkům </t>
  </si>
  <si>
    <t xml:space="preserve">   VNITŘNÍ  ROZPOČTOVÉ  OPATŘENÍ č.  8/08/2019</t>
  </si>
  <si>
    <t>Předmět:  Převod fin. prostředků mezi jednotlivými položkami dle aktuálního čerpání v rámci akce "Podpora cestovního ruchu, regionálních/lokálních akcí" a akce "Podpora modernizace místní veřejné správy a samosprávy prostřednictvím rozvoje ICT".</t>
  </si>
  <si>
    <t xml:space="preserve">Podpora modernizace místní veřejné správy a samosprávy prostřednictvím rozvoje ICT - ostatní služby </t>
  </si>
  <si>
    <t xml:space="preserve">Reálné populace v Praze a SK:monitoring denní mobility a populační prognóza </t>
  </si>
  <si>
    <t xml:space="preserve">   VNITŘNÍ  ROZPOČTOVÉ  OPATŘENÍ č.  9/08/2019</t>
  </si>
  <si>
    <t>Podpora cestovního ruchu, regionálních/lokálních akcí - pohoštění</t>
  </si>
  <si>
    <t>Podpora cestovního ruchu, regionálních/lokálních akcí - SOUNDTRACK PODĚBRADY 2019</t>
  </si>
  <si>
    <t xml:space="preserve">Přípraprava a udržitelnost projektů regionálního rozvoje  - ostatní služby </t>
  </si>
  <si>
    <t xml:space="preserve">Přípraprava a udržitelnost projektů regionálního rozvoje  - pohoštění </t>
  </si>
  <si>
    <t xml:space="preserve">   VNITŘNÍ  ROZPOČTOVÉ  OPATŘENÍ č.  10/08/2019</t>
  </si>
  <si>
    <t>Předmět:  Převod fin. prostředků mezi jednotlivými položkami dle aktuálního čerpání v rámci akcí "Podpora podnikání, investiční příležitosti, brownfields", "Příprava a udržitelnost projektů regionálního rozvoje" a "Strategické dokumenty".</t>
  </si>
  <si>
    <t>Podpora podnikání, investiční příležitosti, brownfields - ostatní služby</t>
  </si>
  <si>
    <t xml:space="preserve">Podpora podnikání, investiční příležitosti, brownfields - kurzový rozdíl </t>
  </si>
  <si>
    <t>Příprava a udržitelnost projektů regionálního rozvoje - konzultační, poradneské a právní služby</t>
  </si>
  <si>
    <t>Strategické dokumenty - ostatní služby</t>
  </si>
  <si>
    <t>Strategické dokumenty - konzultační, poradneské a právní služby</t>
  </si>
  <si>
    <t xml:space="preserve">   VNITŘNÍ  ROZPOČTOVÉ  OPATŘENÍ č.  5/08/2019</t>
  </si>
  <si>
    <t>Předmět:  Převod fin. prostředků mezi jednotlivými položkami dle aktuálního čerpání v rámci akcí "Příprava a udržitelnost projektů regionálního rozvoje", "Podpora cestovního ruchu, regionálních/lokálních akcí " a  "Podpora podnikání, investiční příležitosti, brownfields".</t>
  </si>
  <si>
    <t xml:space="preserve">Podpora cestovního ruchu, regionálních/lokálních akcí - nákup materiálu jinde nezařazený </t>
  </si>
  <si>
    <t xml:space="preserve">Podpora podnikání, investiční příležitosti, brownfields - pohoštění </t>
  </si>
  <si>
    <t>Kapitola: 08 - Regionální rozvoj</t>
  </si>
  <si>
    <t xml:space="preserve">   VNITŘNÍ  ROZPOČTOVÉ  OPATŘENÍ č. 1/08/2019</t>
  </si>
  <si>
    <t>Předmět: Rozpis prostředků kapitoly 08, ÚZ 001 - sportovní akce  - dotace Středočeská organizace ČUS, z.s. Sportovec Středočeského kraje 2018</t>
  </si>
  <si>
    <t>ÚZ 001 finanční prostředky celkem</t>
  </si>
  <si>
    <t>Středočeská organizace ČUS</t>
  </si>
  <si>
    <t>Kontrolní součet</t>
  </si>
  <si>
    <t xml:space="preserve">Vypracoval: Ing. Miroslava Řezníková </t>
  </si>
  <si>
    <t>PhDr.Stanislav Dvořák, vedoucí Odboru regionálního rozvoje</t>
  </si>
  <si>
    <t xml:space="preserve">   VNITŘNÍ  ROZPOČTOVÉ  OPATŘENÍ č. 3/08/2019</t>
  </si>
  <si>
    <t>Předmět: Rozpis prostředků kapitoly 08, ÚZ 018 - olympiády dětí a mládeže  - reprezentační oblečení výpravy - věcný dar</t>
  </si>
  <si>
    <t>00000018</t>
  </si>
  <si>
    <t>ÚZ 018 finanční prostředky celkem</t>
  </si>
  <si>
    <t>věcné dary, reprezentační oblečení výpravy</t>
  </si>
  <si>
    <t>Klub zastupitelů STAN, ostatní osobní výdaje</t>
  </si>
  <si>
    <t>Klub zastupitelů STAN, povinné pojistné na soc.zabezpečení</t>
  </si>
  <si>
    <t>Klub zastupitelů STAN, povinné pojistné na veřejné zdravotní pojištění</t>
  </si>
  <si>
    <t>Klub zastupitelů KSČM, ostatní osobní výdaje</t>
  </si>
  <si>
    <t>Klub zastupitelů KSČM, povinné pojistné na soc.zabezpečení</t>
  </si>
  <si>
    <t>Klub zastupitelů KSČM, povinné pojistné na veřejné zdravotní pojištění</t>
  </si>
  <si>
    <t>Klub zastupitelů ČSSD, ostatní osobní výdaje</t>
  </si>
  <si>
    <t>Klub zastupitelů ČSSD, povinné pojistné na soc.zabezpečení</t>
  </si>
  <si>
    <t>Klub zastupitelů ČSSD, povinné pojistné na veřejné zdravotní pojištění</t>
  </si>
  <si>
    <t>Klub zastupitelů ANO, ostatní osobní výdaje</t>
  </si>
  <si>
    <t>Klub zastupitelů ANO, povinné pojistné na soc.zabezpečení</t>
  </si>
  <si>
    <t>Klub zastupitelů ANO, povinné pojistné na veřejné zdravotní pojištění</t>
  </si>
  <si>
    <t>Klub zastupitelů ODS, ostatní osobní výdaje</t>
  </si>
  <si>
    <t>Klub zastupitelů ODS, povinné pojistné na soc.zabezpečení</t>
  </si>
  <si>
    <t>Klub zastupitelů ODS, povinné pojistné na veřejné zdravotní pojištění</t>
  </si>
  <si>
    <t xml:space="preserve">   VNITŘNÍ  ROZPOČTOVÉ  OPATŘENÍ č. 7/09/2019</t>
  </si>
  <si>
    <t xml:space="preserve">   VNITŘNÍ  ROZPOČTOVÉ  OPATŘENÍ č. 6/09/2019</t>
  </si>
  <si>
    <t>ISF 2017</t>
  </si>
  <si>
    <t>ISF 2017- Zdice</t>
  </si>
  <si>
    <t>ISF 2018</t>
  </si>
  <si>
    <t>ISF 2018 - Psáry</t>
  </si>
  <si>
    <t>ISF 2018 - Rudná</t>
  </si>
  <si>
    <t xml:space="preserve">   VNITŘNÍ  ROZPOČTOVÉ  OPATŘENÍ č. 04/02/2019</t>
  </si>
  <si>
    <t>Předmět: narozpočtování nových položek na základě změn v Rozpočtové skladbě pro rok 2019 oproti předcházejícím rokům</t>
  </si>
  <si>
    <t>cestovné</t>
  </si>
  <si>
    <t>5194</t>
  </si>
  <si>
    <t>věcné dary</t>
  </si>
  <si>
    <t>5179</t>
  </si>
  <si>
    <t>ostatní nákupy jinde nezařazené</t>
  </si>
  <si>
    <t>5175</t>
  </si>
  <si>
    <t>pohoštění</t>
  </si>
  <si>
    <t>5176</t>
  </si>
  <si>
    <t>účastnické poplatky na konference</t>
  </si>
  <si>
    <t>datum: 20. 03. 2019</t>
  </si>
  <si>
    <t>Narozpočtování nových položek u paragrafu 006223 - Mezinárodní spolupráce (jinde nezařazená) z důvodu podrobnějšího vykazování a sledování těchto položek, které souvisí s mezinárodním cestovným.</t>
  </si>
  <si>
    <t xml:space="preserve">   VNITŘNÍ  ROZPOČTOVÉ  OPATŘENÍ č. 06/05/2019</t>
  </si>
  <si>
    <t>Předmět: Rozpis prostředků na refundaci osobních výdajů za 04 - 09/2019 v rámci projektu "Implementace Krajského akčního plánu Středočeského kraje"</t>
  </si>
  <si>
    <t xml:space="preserve"> v Kč</t>
  </si>
  <si>
    <t>Rezerva IKAP - neinvestiční část SK</t>
  </si>
  <si>
    <t>Rezerva IKAP - neinvestiční část SR</t>
  </si>
  <si>
    <t>Rezerva IKAP - neinvestiční část EU</t>
  </si>
  <si>
    <t>Platy - podíl SK</t>
  </si>
  <si>
    <t>Platy - podíl SR</t>
  </si>
  <si>
    <t>Platy - podíl EU</t>
  </si>
  <si>
    <t>5021</t>
  </si>
  <si>
    <t>DPČ - podíl SK</t>
  </si>
  <si>
    <t>DPČ - podíl SR</t>
  </si>
  <si>
    <t>DPČ - podíl EU</t>
  </si>
  <si>
    <t>5031</t>
  </si>
  <si>
    <t>Pojistné na soc. zabezpečení - podíl SK</t>
  </si>
  <si>
    <t>Pojistné na soc. zabezpečení - podíl SR</t>
  </si>
  <si>
    <t>Pojistné na soc. zabezpečení - podíl EU</t>
  </si>
  <si>
    <t>5032</t>
  </si>
  <si>
    <t>Pojistné na zdravotní pojištění - podíl SK</t>
  </si>
  <si>
    <t>Pojistné na zdravotní pojištění - podíl SR</t>
  </si>
  <si>
    <t>Pojistné na zdravotní pojištění - podíl EU</t>
  </si>
  <si>
    <t>5038</t>
  </si>
  <si>
    <t>Zákonné pojištění odpovědnosti - podíl SK</t>
  </si>
  <si>
    <t>Zákonné pojištění odpovědnosti - podíl SR</t>
  </si>
  <si>
    <t>Zákonné pojištění odpovědnosti - podíl EU</t>
  </si>
  <si>
    <t>5162</t>
  </si>
  <si>
    <t>Služby telekomunikací - podíl SK</t>
  </si>
  <si>
    <t>Služby telekomunikací - podíl SR</t>
  </si>
  <si>
    <t>Služby telekomunikací - podíl EU</t>
  </si>
  <si>
    <t>5173</t>
  </si>
  <si>
    <t>Cestovné - podíl SK</t>
  </si>
  <si>
    <t>Cestovné - podíl SR</t>
  </si>
  <si>
    <t>Cestovné - podíl EU</t>
  </si>
  <si>
    <t>5424</t>
  </si>
  <si>
    <t>Náhrada v DPN - podíl SK</t>
  </si>
  <si>
    <t>Náhrada v DPN - podíl SR</t>
  </si>
  <si>
    <t>Náhrada v DPN - podíl EU</t>
  </si>
  <si>
    <t>vypracoval: Ing. Hana Brožová</t>
  </si>
  <si>
    <t>datum: 15. 03. 2019</t>
  </si>
  <si>
    <t>Mgr. et Mgr. Martin Müller, vedoucí Odboru školství</t>
  </si>
  <si>
    <t xml:space="preserve">   VNITŘNÍ  ROZPOČTOVÉ  OPATŘENÍ č. 05/03/2019</t>
  </si>
  <si>
    <t>Úprava rozpisu prostředků rozpočtovaných na kapitole 03  - posílení položek 5137 a 5168, které jsou v roce 2019 čerpány více, než bylo plánováno, vzhledem k aktuálním potřebám krajského úřadu</t>
  </si>
  <si>
    <t xml:space="preserve">   VNITŘNÍ  ROZPOČTOVÉ  OPATŘENÍ č. 12/12/2019</t>
  </si>
  <si>
    <t>Modernizace a rek. Fyzikálního areálu školy - Gymnázium J.S. Machara, Brandýs n/Lab - Stará Boleslav</t>
  </si>
  <si>
    <t>SPŠ a OA Kladno - Rekonstrukce výtahu</t>
  </si>
  <si>
    <t>Zavedení enterprise architektury do řízení eGovernmentu na úrovni KÚ - Dodávka SW řešení pro ukládání a údržbu modelů Enterprise Architektury</t>
  </si>
  <si>
    <t>Nákup pozemku v areálu Regionálního muzea v Jílovém u Prahy, p. o.</t>
  </si>
  <si>
    <t>SOU Nové Strašecí - Oprava a zateplení fasády školy</t>
  </si>
  <si>
    <t>Kapitálové (investiční) výdaje na kapitole 12 - limit na investiční výdaje v rámci Plánu investic pro odbor školství</t>
  </si>
  <si>
    <t>datum: 22.03.2019</t>
  </si>
  <si>
    <t xml:space="preserve">   VNITŘNÍ  ROZPOČTOVÉ  OPATŘENÍ č. 08/05/2019</t>
  </si>
  <si>
    <t xml:space="preserve">Předmět: Rozpis finančních prostředků  v rámci  projektu "Krajský akční plán vzdělávání Středočeského kraje" </t>
  </si>
  <si>
    <t>převod prostředků z rezervy - podíl EU</t>
  </si>
  <si>
    <t>převod prostředků z rezervy - podíl SR</t>
  </si>
  <si>
    <t>převod prostředků z rezervy - podíl SK</t>
  </si>
  <si>
    <t>nákup ostatních služeb - podíl EU</t>
  </si>
  <si>
    <t>nákup ostatních služeb - podíl SR</t>
  </si>
  <si>
    <t>nákup ostatních služeb - podíl SK</t>
  </si>
  <si>
    <t>pohoštění -  podíl EU</t>
  </si>
  <si>
    <t>pohoštění - podíl SR</t>
  </si>
  <si>
    <t>pohoštění - podíl SK</t>
  </si>
  <si>
    <t>nákup materiálu - podíl EU</t>
  </si>
  <si>
    <t>nákup materiálu - podíl SR</t>
  </si>
  <si>
    <t>nákup materiálu - podíl SK</t>
  </si>
  <si>
    <t>25.03.2019</t>
  </si>
  <si>
    <t xml:space="preserve">   VNITŘNÍ  ROZPOČTOVÉ  OPATŘENÍ č. 7/13/2019</t>
  </si>
  <si>
    <t>datum: 28.03.2019</t>
  </si>
  <si>
    <t xml:space="preserve">   VNITŘNÍ  ROZPOČTOVÉ  OPATŘENÍ č. 6/11/2019</t>
  </si>
  <si>
    <t>Finanční prostředky budou sloužit k financování služeb především v k.ú. Milovice nad Labem</t>
  </si>
  <si>
    <t xml:space="preserve">   VNITŘNÍ  ROZPOČTOVÉ  OPATŘENÍ č. 7/11/2019</t>
  </si>
  <si>
    <t>Finanční prostředky budou sloužit částečně k financování nové smlouvy o pojištění vozidel</t>
  </si>
  <si>
    <t>platby daní a poplatků</t>
  </si>
  <si>
    <t>pojištění vozidel</t>
  </si>
  <si>
    <t xml:space="preserve">   VNITŘNÍ  ROZPOČTOVÉ  OPATŘENÍ č. 8/11/2019</t>
  </si>
  <si>
    <t>Finanční prostředky budou sloužit k financování oprav bytového domu</t>
  </si>
  <si>
    <t xml:space="preserve">   VNITŘNÍ  ROZPOČTOVÉ  OPATŘENÍ č. 13/12/2019</t>
  </si>
  <si>
    <t>III/0075 Dolany - Hostouň</t>
  </si>
  <si>
    <t>II/118 Kladno, oprava mostu ev.č. 118-042 přes Huťskou ulici</t>
  </si>
  <si>
    <t>II/102 hr. hl. m. Prahy - Štěchovice, rekonstrukce</t>
  </si>
  <si>
    <t>SPŠ stavební a OA, Kladno - Rekonstrukce výtahu - havarijní stav</t>
  </si>
  <si>
    <t>Kapitálové (investiční) výdaje na kapitole 12 - limit na investiční výdaje v rámci Plánu investic pro odbor informatiky</t>
  </si>
  <si>
    <t>datum: 01.04.2019</t>
  </si>
  <si>
    <t xml:space="preserve">   VNITŘNÍ  ROZPOČTOVÉ  OPATŘENÍ č. 9/09/2019</t>
  </si>
  <si>
    <t>Předmět: převod schválených prostředků na jinou položku v rámci kap. 9</t>
  </si>
  <si>
    <t>převod na položku občerstvení -</t>
  </si>
  <si>
    <t xml:space="preserve"> seminář  pro starosty III.výzva kotl.dotace</t>
  </si>
  <si>
    <t xml:space="preserve">   VNITŘNÍ  ROZPOČTOVÉ  OPATŘENÍ č. 8/09/2019</t>
  </si>
  <si>
    <t>Jedná se o rozpis již schválených finančních prostředků v rámci schváleného rozpočtu na rok 2019 na jednotlivé obce - Středočeský infrastrukturní fond 2017  a ID obci Sádek</t>
  </si>
  <si>
    <t>ISF 2017- Hovorčovice</t>
  </si>
  <si>
    <t>ISF 2017- Chýně</t>
  </si>
  <si>
    <t>ISF 2017- Jinočany</t>
  </si>
  <si>
    <t>ISF 2017- Kněžmost</t>
  </si>
  <si>
    <t>ISF 2017- Králův Dvůr</t>
  </si>
  <si>
    <t>ISF 2017- Nové Strašecí</t>
  </si>
  <si>
    <t>ISF 2017-Světice</t>
  </si>
  <si>
    <t>ISF 2017- Třebotov</t>
  </si>
  <si>
    <t>ISF 2017- Veleň</t>
  </si>
  <si>
    <t>Individ.dotace obcím</t>
  </si>
  <si>
    <t>ID - Sádek</t>
  </si>
  <si>
    <t xml:space="preserve">příjmy z pronájmu-MŠ speciální </t>
  </si>
  <si>
    <t xml:space="preserve">příjmy z pronájmu-ZŠ speciální </t>
  </si>
  <si>
    <t>příjmy z pronájmu-Gymnázia</t>
  </si>
  <si>
    <t>příjmy z pronájmu-Střední odborné školy</t>
  </si>
  <si>
    <t>příjmy z pronájmu-Střední odborná učiliště</t>
  </si>
  <si>
    <t>příjmy z pronájmu-školní hospodářství</t>
  </si>
  <si>
    <t>příjmy z věcných břemen -školní hospodářství</t>
  </si>
  <si>
    <t>příjmy z pronájmu-Dětské domovy</t>
  </si>
  <si>
    <t>příjmy z pronájmu-Využití volného času dětí</t>
  </si>
  <si>
    <t>vypracovala: Cajthamlová</t>
  </si>
  <si>
    <t xml:space="preserve">   VNITŘNÍ  ROZPOČTOVÉ  OPATŘENÍ č. 14/12/2019</t>
  </si>
  <si>
    <t>PD- půdní vestavba a nástavba budovy Gymnázia Františka Palackého, Neratovice</t>
  </si>
  <si>
    <t>Dálnice D3 Středočeská část Praha - Nová Hospoda, rozšíření vodárenské soustavy v koridoru dálnice D3, DÚR</t>
  </si>
  <si>
    <t>II/610 Podolanka - Dřevčice, Dřevčice - Brandýs, rekonstrukce Smlouva o realizaci překládky CETIN</t>
  </si>
  <si>
    <t>Projekt zvyšování bezpečnosti KÚSK</t>
  </si>
  <si>
    <t>Výpočetní technika - nákup 8 pracovních stanic pro geografický informační systém s SW vybavením</t>
  </si>
  <si>
    <t>datum: 05.04.2019</t>
  </si>
  <si>
    <t xml:space="preserve">   VNITŘNÍ  ROZPOČTOVÉ  OPATŘENÍ č. 04/18/2019</t>
  </si>
  <si>
    <t>Silnice</t>
  </si>
  <si>
    <t>"II/101 Jesenice obchvat II. Etapa"</t>
  </si>
  <si>
    <t>Nebytové hospodářství</t>
  </si>
  <si>
    <t>Jízdné k akci "Mladá RP"</t>
  </si>
  <si>
    <t>Ostatní záležitosti v dopravě</t>
  </si>
  <si>
    <t>"Vybavení vozidel dopravců Stč. Kraje pro aktivní preferenci"</t>
  </si>
  <si>
    <t>Předmět: Převod finančních prostředků v rámci kapitoly 18 - Změna v rámci položek a ORG</t>
  </si>
  <si>
    <t>datum: 9.4.2019</t>
  </si>
  <si>
    <t xml:space="preserve">   VNITŘNÍ  ROZPOČTOVÉ  OPATŘENÍ č. 15/12/2019</t>
  </si>
  <si>
    <t>PD - Instalace klimatizačních jednotek v budově KÚ</t>
  </si>
  <si>
    <t>datum: 08.04.2019</t>
  </si>
  <si>
    <t xml:space="preserve">   VNITŘNÍ  ROZPOČTOVÉ  OPATŘENÍ č. 07/25/2019</t>
  </si>
  <si>
    <t>Předmět:  Úprava položky k připravované objednávce - Příprava technické části zadávací dokumentace pro VZ na nákup kamerového systému pro KÚSK a odborné posouzení nabídek v rámci VZ</t>
  </si>
  <si>
    <t>Příprava technické části zadávací dokumentace pro VZ na nákup kamerového systému pro KÚSK a odborné posouzení nabídek v rámci VZ</t>
  </si>
  <si>
    <t xml:space="preserve">   VNITŘNÍ  ROZPOČTOVÉ  OPATŘENÍ č. 10/05/2019</t>
  </si>
  <si>
    <t xml:space="preserve">Předmět: Převod finančních prostředků na refundaci osobních výdajů za 03 - 05 2019 v rámci  projektu "Krajský akční plán vzdělávání Středočeského kraje" </t>
  </si>
  <si>
    <t>05.04.2019</t>
  </si>
  <si>
    <t xml:space="preserve">   VNITŘNÍ  ROZPOČTOVÉ  OPATŘENÍ č. 06/03/2019</t>
  </si>
  <si>
    <t>Úprava rozpisu prostředků rozpočtovaných na kapitole 03  - posílení položky 5166 a zřízení kapitálové položky na kapitole k financování vedlejších nákladů investiční akce</t>
  </si>
  <si>
    <t>Konzultační, poradenské a právní služby (financování plánovaného auditu odboru)</t>
  </si>
  <si>
    <t>Programové vybavení, akce Rozšíření GINIS o Mobilní EPK a EPK nad příjmy</t>
  </si>
  <si>
    <t xml:space="preserve">   VNITŘNÍ  ROZPOČTOVÉ  OPATŘENÍ č. 11/05/2019</t>
  </si>
  <si>
    <t>Předmět: Rozpis prostředků na "Seminář pro pořadatele soutěží" a soutěže pro žáky v rámci projektu "Implementace Krajského akčního plánu Středočeského kraje"</t>
  </si>
  <si>
    <t>Občerstvení - podíl SK</t>
  </si>
  <si>
    <t>Občerstvení - podíl SR</t>
  </si>
  <si>
    <t>Občerstvení - podíl EU</t>
  </si>
  <si>
    <t>Služby školení a vzdělávání- podíl SK</t>
  </si>
  <si>
    <t>Služby školení a vzdělávání - podíl SR</t>
  </si>
  <si>
    <t>Služby školení a vzdělávání - podíl EU</t>
  </si>
  <si>
    <t>Nájemné - podíl SK</t>
  </si>
  <si>
    <t>Nájemné - podíl SR</t>
  </si>
  <si>
    <t>Nájemné - podíl EU</t>
  </si>
  <si>
    <t>Nákup ostatních služeb - podíl SK</t>
  </si>
  <si>
    <t>Nákup ostatních služeb - podíl SR</t>
  </si>
  <si>
    <t>Nákup ostatních služeb - podíl EU</t>
  </si>
  <si>
    <t>Nákup materiálu - podíl SK</t>
  </si>
  <si>
    <t>Nákup materiálu - podíl SR</t>
  </si>
  <si>
    <t>Nákup materiálu - podíl EU</t>
  </si>
  <si>
    <t>datum: 11. 04. 2019</t>
  </si>
  <si>
    <t xml:space="preserve">   VNITŘNÍ  ROZPOČTOVÉ  OPATŘENÍ č. 05/18/2019</t>
  </si>
  <si>
    <t>datum: 15.4.2019</t>
  </si>
  <si>
    <t>Mezinárodní spolupráce, cestovné</t>
  </si>
  <si>
    <t>Mezinárodní spolupráce, nákup propagačního materiálu</t>
  </si>
  <si>
    <t>Klub zastupitelů KSČM, cestovné</t>
  </si>
  <si>
    <t>Klub zastupitelů KSČM, nákup materiálu</t>
  </si>
  <si>
    <t>Činnost zastupitelstva, účastrnické poplatky na konference</t>
  </si>
  <si>
    <t>Činnost regionální správy, nákup ostatních služeb</t>
  </si>
  <si>
    <t>Činnost regionální správy, účastrnické poplatky na konference</t>
  </si>
  <si>
    <t>Mezinárodní spolupráce, nákup ostatních služeb</t>
  </si>
  <si>
    <t>Mezinárodní spolupráce, účastrnické poplatky na konference</t>
  </si>
  <si>
    <t xml:space="preserve">   VNITŘNÍ  ROZPOČTOVÉ  OPATŘENÍ č.  11/08/2019</t>
  </si>
  <si>
    <t>Předmět:  Převod fin. prostředků mezi jednotlivými položkami dle aktuálního čerpání v rámci akcí "Podpora cestovní ruchu, regionálních/lokálních akcí", "Příprava a uržitelnost projektů regionálního rozvoje"  a "Strategické dokumenty".</t>
  </si>
  <si>
    <t>Podpora cestovní ruchu, regionálních/lokálních akcí - ostatní služby</t>
  </si>
  <si>
    <t xml:space="preserve">Podpora cestovní ruchu, regionálních/lokálních akcí - účastnické poplatky na konference </t>
  </si>
  <si>
    <t>Příprava a uržitelnost projektů regionálního rozvoje - ostatní služby</t>
  </si>
  <si>
    <t xml:space="preserve">Příprava a uržitelnost projektů regionálního rozvoje - neinvestiční transfery vysokým školám </t>
  </si>
  <si>
    <t xml:space="preserve">   VNITŘNÍ  ROZPOČTOVÉ  OPATŘENÍ č.  12/08/2019</t>
  </si>
  <si>
    <t>Předmět:  Převod fin. prostředků mezi jednotlivými položkami dle aktuálního čerpání v rámci akcí "Podpora cestovní ruchu, regionálních/lokálních akcí".</t>
  </si>
  <si>
    <t>Podpora cestovní ruchu, regionálních/lokálních akcí - odvod části dotace</t>
  </si>
  <si>
    <t xml:space="preserve">Podpora cestovní ruchu, regionálních/lokálních akcí - odvod části dotace, úhrada sankcí </t>
  </si>
  <si>
    <t xml:space="preserve">   VNITŘNÍ  ROZPOČTOVÉ  OPATŘENÍ č. 06/06/2019</t>
  </si>
  <si>
    <t>Předmět: Rozpis prostředků v rámci běžných výdajů kapitoly 06 a změna rozpočtové skladby 2019</t>
  </si>
  <si>
    <t>SPONTE - nadační fond, změna rozpočtové skladby 2019</t>
  </si>
  <si>
    <t>Nájemné pozemku pod Leteckým muzeem Metoděje Vlacha v MB</t>
  </si>
  <si>
    <t>Propagace akcí příspěvkových organizací v oblasti kultury 2019</t>
  </si>
  <si>
    <t>0000001020405</t>
  </si>
  <si>
    <t>Čáslav, Ostatní záležitosti kultury  neinvestiční. trans. Obcím</t>
  </si>
  <si>
    <t>0000001022050</t>
  </si>
  <si>
    <t>Příbram, Ostatní záležitosti kultury,  neinvestiční. trans. Obcím</t>
  </si>
  <si>
    <t>Mšeno, Ostatní záležitosti kultury,  neinvestiční. trans. Obcím</t>
  </si>
  <si>
    <t>STP ČR Příbram, Odborné socilání poradentsví, nein. transfery spolkům</t>
  </si>
  <si>
    <t>Ostatní zájmová činnost a rekreace, nein. tr. fundacím, ústavům a o.p.s</t>
  </si>
  <si>
    <t>Péče o vzhled obcí a veřejnou zeleň, nein. tr. fundacím, ústavům a o.p.s</t>
  </si>
  <si>
    <t>Ostatní zájmová činnost a rekreace, Nein. tr. nef. podn. subjektům - PO</t>
  </si>
  <si>
    <t>Divadelní činnost, Nein. tr. nef. podn. subjektům - PO</t>
  </si>
  <si>
    <t>Vydavatelská činnost, úč. nein. transfery FO</t>
  </si>
  <si>
    <t xml:space="preserve">   VNITŘNÍ  ROZPOČTOVÉ  OPATŘENÍ č.7/17/2019</t>
  </si>
  <si>
    <t>Předmět: Rozpis prostředků na financování provozu internetové aplikace - sběr dat 2018</t>
  </si>
  <si>
    <t>datum: 12.3.2019</t>
  </si>
  <si>
    <t xml:space="preserve">   VNITŘNÍ  ROZPOČTOVÉ  OPATŘENÍ č. 8/17/2019</t>
  </si>
  <si>
    <t>Předmět: úprava rozpočtu při zapojení vratek finančních prostředků OPZ</t>
  </si>
  <si>
    <t>Vratky veřejným rozpočtům ústřední úrovně transferů poskytnutých v minulých rozpočtových obdobích-podíl EU</t>
  </si>
  <si>
    <t>Vratky veřejným rozpočtům ústřední úrovně transferů poskytnutých v minulých rozpočtových obdobích-podíl SR</t>
  </si>
  <si>
    <t>datum: 4.4.2019</t>
  </si>
  <si>
    <t xml:space="preserve">   VNITŘNÍ  ROZPOČTOVÉ  OPATŘENÍ č. 9/17/2019</t>
  </si>
  <si>
    <t>Předmět: úprava rozpočtu - převod finančních prostředků na pohoštění</t>
  </si>
  <si>
    <t>datum: 8.4.2019</t>
  </si>
  <si>
    <t>04 - Doprava</t>
  </si>
  <si>
    <t xml:space="preserve">   VNITŘNÍ  ROZPOČTOVÉ  OPATŘENÍ č. 09/04/2019</t>
  </si>
  <si>
    <t>Předmět:</t>
  </si>
  <si>
    <t xml:space="preserve">   VNITŘNÍ  ROZPOČTOVÉ  OPATŘENÍ č. 10/04/2019</t>
  </si>
  <si>
    <t>Výdaje na náhrady za nezpůsobenou újmu</t>
  </si>
  <si>
    <t xml:space="preserve">   VNITŘNÍ  ROZPOČTOVÉ  OPATŘENÍ č. 08/04/2019</t>
  </si>
  <si>
    <t>0001785000000</t>
  </si>
  <si>
    <t>II/331 Sojovice, rekonstrukce mostu ev.č. 331-008</t>
  </si>
  <si>
    <t>0004863000000</t>
  </si>
  <si>
    <t>II/229 Rakovník - I/6, připojení na R6</t>
  </si>
  <si>
    <t xml:space="preserve">   VNITŘNÍ  ROZPOČTOVÉ  OPATŘENÍ č. 09/05/2019</t>
  </si>
  <si>
    <t>Předmět: Rozpis prostředků podle ORG - Příjmy z pronájmu majetku a věcných břemen zaslané od školských PO na účet kraje do 29. 3. 2019 - úprava rozpočtových příjmů podle skutečnosti.</t>
  </si>
  <si>
    <t>datum: 29. 3. 2019</t>
  </si>
  <si>
    <t>Předmět: rozpis již schválených finančních prostředků v rámci schváleného rozpočtu běžných výdajů na rok 2019 na jednotlivé obce v rámci Středočeského Fondu obnovy venkova 2017-2020</t>
  </si>
  <si>
    <t>Předmět: převod již schválených finančních prostředků v rámci schváleného rozpočtu běžných výdajů na rok 2019 na jednotlivé obce v rámci Středočeského Infrastrukturního fondu a FROMu 2016</t>
  </si>
  <si>
    <t>Předmět: rozpis již schválených finančních prostředků v rámci schváleného rozpočtu na rok 2019 na jednotlivé obce - Středočeský infrastrukturní fond 2017 a 2018</t>
  </si>
  <si>
    <t>Kapitola: 16</t>
  </si>
  <si>
    <t>Správní agendy</t>
  </si>
  <si>
    <t xml:space="preserve">   VNITŘNÍ  ROZPOČTOVÉ  OPATŘENÍ č. 02/16/2019</t>
  </si>
  <si>
    <t>Předmět: Rozpis výdajů Krajského úřadu Středočeského kraje v souvislosti s konáním dodatečných voleb do zastupitelstev obcí a opakovaného hlasování konaných dne 26.1.2019
 (usnesení RK č. 052-06/2019/RK ze dne 11.2.2019)</t>
  </si>
  <si>
    <t>mzdové náklady</t>
  </si>
  <si>
    <t>ostatní osobní výdaje (dohody o provedení práce)</t>
  </si>
  <si>
    <t>povinné pojistné na sociální zabezpečení a příspěvek na státní politiku zaměstnanosti</t>
  </si>
  <si>
    <t>povinné pojistné na veřejné zdravotní pojištění</t>
  </si>
  <si>
    <t>nákup materiálu</t>
  </si>
  <si>
    <t>pohonné hmoty a maziva</t>
  </si>
  <si>
    <t>poštovní služby</t>
  </si>
  <si>
    <t>Stanislava Krtičková</t>
  </si>
  <si>
    <t>18.03.2019</t>
  </si>
  <si>
    <t>vedoucí Odboru legislavitně právního a krajský živnostenský úřad</t>
  </si>
  <si>
    <t xml:space="preserve">   VNITŘNÍ  ROZPOČTOVÉ  OPATŘENÍ č. 04/06/2019</t>
  </si>
  <si>
    <t>0004444000000</t>
  </si>
  <si>
    <t>Smlouva o poskytnutí individuální dotace Dvořákovo Příbramsko, z. ú.</t>
  </si>
  <si>
    <t>Tisk vstupenek pro vybrané PO</t>
  </si>
  <si>
    <t xml:space="preserve">   VNITŘNÍ  ROZPOČTOVÉ  OPATŘENÍ č. 16/12/2019</t>
  </si>
  <si>
    <t>II/272 Litol - Lysá nad Labem, 2.stavba</t>
  </si>
  <si>
    <t>Gymnázium J.S. Machara, Brandýs nad Labem - Stará Boleslav, Královická 668 - Modernizace a rekonstrukce fyzikálního areálu školy</t>
  </si>
  <si>
    <t>Střední lesnická škola a Střední odborné učiliště, Křivoklát - Výstavba centrální kotelny - TDI</t>
  </si>
  <si>
    <t>Kapitálové (investiční) výdaje na kapitole 12 - Investiční výdaje v rámci Plánu investic pro odbor školství</t>
  </si>
  <si>
    <t>Rozšíření IS GINIS o Mobilní EPK a EPK nad příjmy</t>
  </si>
  <si>
    <t>Rozšíření IS GINIS o Dokumentový konverzní server</t>
  </si>
  <si>
    <t>Kapitálové (investiční) výdaje na kapitole 12 - Investiční výdaje v rámci Plánu investic pro odbor informatiky</t>
  </si>
  <si>
    <t>datum: 16.04.2019</t>
  </si>
  <si>
    <t xml:space="preserve">   VNITŘNÍ  ROZPOČTOVÉ  OPATŘENÍ č. 8/13/2019</t>
  </si>
  <si>
    <t>II/329 Plaňany, obchvat</t>
  </si>
  <si>
    <t>II/126 Propojení D1 se sil. 1/2 akt. - PD</t>
  </si>
  <si>
    <t>II/112 Vlašim, křižovatka</t>
  </si>
  <si>
    <t>II/229 Všesulov, most ev.č. 229-009</t>
  </si>
  <si>
    <t>II/106 Hranice okr. Benešov - Chrást nad Sázavou, rekonstrukce</t>
  </si>
  <si>
    <t>Rozvoj infrastruktuy pro odbornou přípravu SOŠ a SOU Nymburk II</t>
  </si>
  <si>
    <t>Snížení energ. náročnosti budovy Gymnázia Vlašim</t>
  </si>
  <si>
    <t xml:space="preserve">   VNITŘNÍ  ROZPOČTOVÉ  OPATŘENÍ č. 10/09/2019</t>
  </si>
  <si>
    <t xml:space="preserve">Jedná se o opravu již schválených finančních prostředků - Středočeský Fond návratných finančních zdrojů </t>
  </si>
  <si>
    <t>oprava položky</t>
  </si>
  <si>
    <t>invest. půjčené prostředky obcím</t>
  </si>
  <si>
    <t xml:space="preserve">   VNITŘNÍ  ROZPOČTOVÉ  OPATŘENÍ č. 08/25/2019</t>
  </si>
  <si>
    <t>Předmět:  Úprava položek v návaznosti na připravované objednávky a úprava položky pro uhrazení ročního poplatku za členský příspěvek v Asociaci Bezpečná škola z.s.</t>
  </si>
  <si>
    <t xml:space="preserve">uhrazení poplatku za členský příspěvek v Asociaci Bezpečná škola z. s. </t>
  </si>
  <si>
    <t>provedení technické části ZD pro VZ na obnovu  PZTS v budově KÚSK</t>
  </si>
  <si>
    <t>vytvoření specifických interaktivních formulářů a workflow v prostředí Formflow Software602.</t>
  </si>
  <si>
    <t xml:space="preserve">   VNITŘNÍ  ROZPOČTOVÉ  OPATŘENÍ č. 11/09/2019</t>
  </si>
  <si>
    <t>Jedná se o opravu paragrafu již schválených finančních prostředků na rok 2019- SFOV 2017 - 2020 obec Ratměřice</t>
  </si>
  <si>
    <t>SFOV 2017-2020 oprava § Ratměřice</t>
  </si>
  <si>
    <t>SFOV 2017-2020 obec Ratměřice</t>
  </si>
  <si>
    <t xml:space="preserve">   VNITŘNÍ  ROZPOČTOVÉ  OPATŘENÍ č. 12/09/2019</t>
  </si>
  <si>
    <t>Jedná se o převod již schválených finančních prostředků v rámci schváleného rozpočtu na rok 2019 na položku občerstvení v rámci Vesnice roku 2019</t>
  </si>
  <si>
    <t>Vesnice roku 2019-převod na pol. občerstvení</t>
  </si>
  <si>
    <t>občerstvení -koordinační schůzku komise a vyhlášení výsledků</t>
  </si>
  <si>
    <t xml:space="preserve">   VNITŘNÍ  ROZPOČTOVÉ  OPATŘENÍ č. 02/10/2019</t>
  </si>
  <si>
    <t>Předmět: Úprava výdajů kapitoly 10</t>
  </si>
  <si>
    <t>Koněprusy</t>
  </si>
  <si>
    <t>Močovice</t>
  </si>
  <si>
    <t>SFŽPaZ - poplatky za odběr podzemní vody, volné prostředky</t>
  </si>
  <si>
    <t>Kralupy nad Vltavou</t>
  </si>
  <si>
    <t>Středočeský povodňový fond - volné prostředky</t>
  </si>
  <si>
    <t>Chráněné části přírody - materiál</t>
  </si>
  <si>
    <t>Ostatní ekologické záležitosti - služby</t>
  </si>
  <si>
    <t>Ostatní ekologické záležitosti - pohoštění</t>
  </si>
  <si>
    <t>datum: 24.4.2019</t>
  </si>
  <si>
    <t xml:space="preserve">   VNITŘNÍ  ROZPOČTOVÉ  OPATŘENÍ č. 17/12/2019</t>
  </si>
  <si>
    <t xml:space="preserve">PD - Cyklostezka Greenway Jizera, úsek Dalovice - Hrdlořezy </t>
  </si>
  <si>
    <t>III/2761 Malá Bělá, rekonstrukce mostu ev.č.2761-2, Zhotovení PD</t>
  </si>
  <si>
    <t>II/606 Velká Dobrá - Nové Strašecí, rekonstrukce silnice a mostů - PD</t>
  </si>
  <si>
    <t>II/331 Lysá nad Labem, rekonstrukce křižovatek Smlouva o realizaci přeložky distribučního zařízení ČEZ</t>
  </si>
  <si>
    <t>Studie proveditelnosti cyklostezky Nymburk - Lysá nad Labem - Čelákovice</t>
  </si>
  <si>
    <t>II/331 Brandýs n/Labem - I/9 rekontrukce - PD, AD</t>
  </si>
  <si>
    <t>III/23627 Nové Strašecí, oprava motu ev.č. 23627-2 přes D6 - PD</t>
  </si>
  <si>
    <t>II/104 a III/1052 Jílové u Prahy, rekonstrukce silnice</t>
  </si>
  <si>
    <t>datum: 25.04.2019</t>
  </si>
  <si>
    <t xml:space="preserve">   VNITŘNÍ  ROZPOČTOVÉ  OPATŘENÍ č. 12/04/2019</t>
  </si>
  <si>
    <t>0004739000000</t>
  </si>
  <si>
    <t>II/322 Kolín – Týnec nad Labem – úsek Kolín – Tři Dvory</t>
  </si>
  <si>
    <t>0004858000000</t>
  </si>
  <si>
    <t>II/116 Řevnice, sanace záchytného systému</t>
  </si>
  <si>
    <t>0004859000000</t>
  </si>
  <si>
    <t>Silnice II/101 Zákolany, sanace svahu a silnice po havárii</t>
  </si>
  <si>
    <t>0004856000000</t>
  </si>
  <si>
    <t>II/117 Komárov, opěrná zeď a svodidla – bezpečnostní opatření</t>
  </si>
  <si>
    <t>datum: 25. 4. 2019</t>
  </si>
  <si>
    <t xml:space="preserve">   VNITŘNÍ  ROZPOČTOVÉ  OPATŘENÍ č. 18/12/2019</t>
  </si>
  <si>
    <t>Hořešovice most 237-013A Smlouva o realizaci přeložky distribučního zařízení Z_S24_12_8120054935</t>
  </si>
  <si>
    <t>Okružní křižovatka Nymburk</t>
  </si>
  <si>
    <t>II/118 Kladno rekonstrukce - přeložka plyn. zařízení</t>
  </si>
  <si>
    <t>II/268 x III/2683 Malobratřice, úprava nehodové křižovatky</t>
  </si>
  <si>
    <t>Rekonstrukce bývalé svobodárny na Centrum pro vzdělávání a péči o zaměstnance ON Kolín, a. s.</t>
  </si>
  <si>
    <t>Bezbariérový přístup do školní jídelny - ZŠ, MŠ a Praktická šk.Kolín</t>
  </si>
  <si>
    <t>Kapitálové (investiční) výdaje na kapitole 12 - Investiční výdaje v rámci Plánu investic - limit pro Odbor školství</t>
  </si>
  <si>
    <t>datum: 2.5.2019</t>
  </si>
  <si>
    <t xml:space="preserve">   VNITŘNÍ  ROZPOČTOVÉ  OPATŘENÍ č. 04/16/2019</t>
  </si>
  <si>
    <t>Předmět: Rozpis výdajů Krajského úřadu Středočeského kraje v souvislosti s konáním nových voleb do zastupitelstev obcí konaných dne 16.03.2019
 (usnesení RK č. 059-11/2019/RK ze dne 25.03.2019)</t>
  </si>
  <si>
    <t>02.05.2019</t>
  </si>
  <si>
    <t xml:space="preserve">   VNITŘNÍ  ROZPOČTOVÉ  OPATŘENÍ č. 09/25/2019</t>
  </si>
  <si>
    <t>Předmět: převod finančních prostředků v rámci projektu Bezpečná škola 2019 - Řídící bezpečnostní pracovník škol a Administrativní pracovník na dotaci na OMC</t>
  </si>
  <si>
    <t>Řídící bezpečnostní pracovník škol</t>
  </si>
  <si>
    <t>Ostatní osobní výdaje</t>
  </si>
  <si>
    <t>Náklady na sociální pojištění</t>
  </si>
  <si>
    <t>Náklady na zdravotní pojištění</t>
  </si>
  <si>
    <t xml:space="preserve">Bezpečná škola 2019 - koordinace </t>
  </si>
  <si>
    <t xml:space="preserve">vypracoval: Dvořáková Hedvika </t>
  </si>
  <si>
    <t xml:space="preserve">   VNITŘNÍ  ROZPOČTOVÉ  OPATŘENÍ č. 11/04/2019</t>
  </si>
  <si>
    <t>0002579000000</t>
  </si>
  <si>
    <t>II/229 Rakovník – I/6, připojení na R6</t>
  </si>
  <si>
    <t>0004853000000</t>
  </si>
  <si>
    <t>II/610 Tuřice – Kbel I. etapa“</t>
  </si>
  <si>
    <t>0002426000000</t>
  </si>
  <si>
    <t>II/237 Hořešovice, rekonstrukce mostu ev.č. 237-013A</t>
  </si>
  <si>
    <t>II/240 Velvary, rekonstrukce mostu ev. č. 240-022</t>
  </si>
  <si>
    <t>0003944000000</t>
  </si>
  <si>
    <t xml:space="preserve">II/112 Vlašim, křižovatka </t>
  </si>
  <si>
    <t xml:space="preserve">   VNITŘNÍ  ROZPOČTOVÉ  OPATŘENÍ č. 19/12/2019</t>
  </si>
  <si>
    <t>SZS a VOŠzdravotnická Kolín - Rekonstrukce výměníkové stanice</t>
  </si>
  <si>
    <t>II/245 Mochov, most ev.č.245-009 přes D11 za obcí Mochov - PD</t>
  </si>
  <si>
    <t>Domov Slaný - Vybudování relaxační zahrady vč. PD</t>
  </si>
  <si>
    <t>datum: 10.5.2019</t>
  </si>
  <si>
    <t xml:space="preserve">   VNITŘNÍ  ROZPOČTOVÉ  OPATŘENÍ č. 03/16/2019</t>
  </si>
  <si>
    <t>Předmět: Převod finančních prostředků z kapitoly 23 - Ostatní z výdajů na krytí očekávaných výdajů kapitol na kapitolu 16 - Správní agendy - na úhradu výdajů KÚSK nad rámec dotace ze státního rozpočtu na zajištění nových voleb do zastupitelstev obcí, konaných 16.3.2019</t>
  </si>
  <si>
    <t>datum: 30.04.2019</t>
  </si>
  <si>
    <t>vedoucí Odboru legislativně právního a KŽÚ</t>
  </si>
  <si>
    <t>Ing. Kovács Gabriel</t>
  </si>
  <si>
    <t xml:space="preserve">   VNITŘNÍ  ROZPOČTOVÉ  OPATŘENÍ č. 13/04/2019</t>
  </si>
  <si>
    <t xml:space="preserve">Převod fin. prostředků na úhradu "Akčního hlukového plánu" dle smlouvy S-1316/DOP/2019 </t>
  </si>
  <si>
    <t>0400</t>
  </si>
  <si>
    <t>Ostatní nákup dlouhodobého nehmotného majetku</t>
  </si>
  <si>
    <t xml:space="preserve">   VNITŘNÍ  ROZPOČTOVÉ  OPATŘENÍ č. 13/09/2019</t>
  </si>
  <si>
    <t>Jedná se o převod schválených finančních prostředků daného rozpočtu na účet ČNB z důvodu zaslání vymožených prostředků na MŠMT - OPVK</t>
  </si>
  <si>
    <t>převod fin.prostř. z rezervy proj.účtu OPVK na ČNB</t>
  </si>
  <si>
    <t>podíl SR</t>
  </si>
  <si>
    <t>podíl EU</t>
  </si>
  <si>
    <t xml:space="preserve">   VNITŘNÍ  ROZPOČTOVÉ  OPATŘENÍ č. 14/09/2019</t>
  </si>
  <si>
    <t>Jedná se o převod již schválených finančních prostředků v rámci schváleného rozpočtu na rok 2019 na patřičné položky  v rámci Vesnice roku 2019</t>
  </si>
  <si>
    <t>Vesnice roku 2019-převod na položku</t>
  </si>
  <si>
    <t>tisk brožur</t>
  </si>
  <si>
    <t>trika+potisk</t>
  </si>
  <si>
    <t>reklamní dárky</t>
  </si>
  <si>
    <t xml:space="preserve">   VNITŘNÍ  ROZPOČTOVÉ  OPATŘENÍ č. 15/09/2019</t>
  </si>
  <si>
    <t xml:space="preserve">Předmět: Rozpis prostředků projektu pro refundaci mezd projektu "Výměna zdrojů tepla na pevná paliva v rodinných domech ve Středočeském kraji 2019 - 2023"  </t>
  </si>
  <si>
    <t>zákonné poj.</t>
  </si>
  <si>
    <t>nemocenské</t>
  </si>
  <si>
    <t xml:space="preserve">   VNITŘNÍ  ROZPOČTOVÉ  OPATŘENÍ č. 12/05/2019</t>
  </si>
  <si>
    <t>Předmět: Rozpis prostředků na VZ (Podpora čtenářské gramotnosti na ZŠ, Polytechnika do MŠ a ZŠ, Nákup ICT vybavení) v rámci projektu "Implementace Krajského akčního plánu Středočeského kraje"</t>
  </si>
  <si>
    <t>Rezerva IKAP - předfinancování projektu</t>
  </si>
  <si>
    <t>Drobný hmotný  dlouhodobý majetek</t>
  </si>
  <si>
    <t>Věcné dary - podíl SK</t>
  </si>
  <si>
    <t>Věcné dary - podíl SR</t>
  </si>
  <si>
    <t>Věcné dary - podíl EU</t>
  </si>
  <si>
    <t>datum: 06. 05. 2019</t>
  </si>
  <si>
    <t>Kapitola: 05</t>
  </si>
  <si>
    <t xml:space="preserve">   VNITŘNÍ  ROZPOČTOVÉ  OPATŘENÍ č. 13/05/2019</t>
  </si>
  <si>
    <t xml:space="preserve">Předmět: Vybavení škol a rizikových pracovišť resuscitačními komplety s AED a kyslíkovým generátorem </t>
  </si>
  <si>
    <t>Část výdaje</t>
  </si>
  <si>
    <t xml:space="preserve">Úprava </t>
  </si>
  <si>
    <t>00</t>
  </si>
  <si>
    <t>vybavení škol a rizikových pracovišť</t>
  </si>
  <si>
    <t>resuscitační komplety s AED a kyslíkovým generátorem - DDHM</t>
  </si>
  <si>
    <t>Vypracovala: Bc. Dominika Rybenská</t>
  </si>
  <si>
    <t>Datum: 9. 5. 2019</t>
  </si>
  <si>
    <t>Podpis</t>
  </si>
  <si>
    <t>Mgr. et Mgr. Martin Müller</t>
  </si>
  <si>
    <t>prof. MUDr. Zdeněk Seidl, CSc.</t>
  </si>
  <si>
    <t>vedoucí Odboru školství</t>
  </si>
  <si>
    <t>radní pro oblast školství</t>
  </si>
  <si>
    <t xml:space="preserve">   VNITŘNÍ  ROZPOČTOVÉ  OPATŘENÍ č. 20/12/2019</t>
  </si>
  <si>
    <t>Kapitálové (investiční) výdaje na kapitole 12 - Investiční výdaje v rámci Plánu investic - Odbor Kancelář hejtmanky</t>
  </si>
  <si>
    <t>Kapitálové (investiční) výdaje na kapitole 12 - Investiční výdaje v rámci Plánu investic - Odbor podpory řízení krajského úřadu</t>
  </si>
  <si>
    <t>Kapitálové (investiční) výdaje na kapitole 12 - Investiční výdaje v rámci Plánu investic - Odbor kultury a památkové péče</t>
  </si>
  <si>
    <t>Kapitálové (investiční) výdaje na kapitole 12 - Investiční výdaje v rámci Plánu investic - Odbor zdravotnictví</t>
  </si>
  <si>
    <t>Kapitálové (investiční) výdaje na kapitole 12 - Investiční výdaje v rámci Plánu investic - Odbor regionálního rozvoje</t>
  </si>
  <si>
    <t>Kapitálové (investiční) výdaje na kapitole 12 - Investiční výdaje v rámci Plánu investic - Odbor řízení dotačních projektů</t>
  </si>
  <si>
    <t>Zajištění zabezpečenosti dodávky vody pro území Středočeského kraje v rámci Pražské metropolitní oblasti</t>
  </si>
  <si>
    <t>Kapitálové (investiční) výdaje na kapitole 12 - Investiční výdaje v rámci Plánu investic - Odbor životního prostředí a zemědělství</t>
  </si>
  <si>
    <t>Kapitálové (investiční) výdaje na kapitole 12 - Investiční výdaje v rámci Plánu investic - Odbor sociálních věcí</t>
  </si>
  <si>
    <t>Kapitálové (investiční) výdaje na kapitole 12 - Investiční výdaje v rámci Plánu investic - Odbor Bezpečnostní ředitel</t>
  </si>
  <si>
    <t>Kapitálové (investiční) výdaje na kapitole 12 - Investiční výdaje v rámci Plánu investic - Odbor dopravy</t>
  </si>
  <si>
    <t>datum: 14.5.2019</t>
  </si>
  <si>
    <t>Nemocnice Rudolfa a Stefanie Benešov, a.s. - Rekonstrukce interního pavilonu</t>
  </si>
  <si>
    <t>Nemocnice Rudolfa a Stefanie Benešov, a.s. - Komplexní rehabilitační centrum</t>
  </si>
  <si>
    <t>ON Kolín, a.s. - Rekonstrukce porodního oddělení a lůžkového oddělení intermediální a pooperační péče</t>
  </si>
  <si>
    <t>ON Příbram, a.s. - Dokončení rekonstrukce křídla D4 monobloku - ambulance a zákrokové sály</t>
  </si>
  <si>
    <t>ON Kladno, a.s. - Obnova zdravotnické techniky v havarijním stavu</t>
  </si>
  <si>
    <t>ON Kladno, a.s. - Obnova vozového parku sanitních vozidel</t>
  </si>
  <si>
    <t>ON Kladno, a.s. - Obnova a modernizace zdravotnické technologie</t>
  </si>
  <si>
    <t>ON Kladno, a.s. - Záložní zdroje – obnova a doplnění</t>
  </si>
  <si>
    <t>ON Kladno, a.s. - Projekty modernizace IT - dofinancování</t>
  </si>
  <si>
    <t>ON Kolín, a.s. - Rekonstrukce v hlavním pavilonu Nemocnice Kutná Hora</t>
  </si>
  <si>
    <t>II/606 Velká Dobrá - Nové Strašecí, rekonstrukce silnice a mostů - přeložka distribučního zařízení</t>
  </si>
  <si>
    <t>II/1180 Zlonice, rekonstrukce mostu 118-057 - přeložka ČEZ</t>
  </si>
  <si>
    <t>II/104 Most přes Vltavu v Davli ev.č. 104-001 - přeložka ČEZ</t>
  </si>
  <si>
    <t>II/102 hr. hl. m. Prahy-Štěchovice, rekonstrukce - přeložka ČEZ</t>
  </si>
  <si>
    <t>III/1025 Bojov Klínec, rekonstrukce silnice -přeložka ČEZ</t>
  </si>
  <si>
    <t>SOŠ a SOU Horky - Work out - sport. zařízení pro školní zahradu</t>
  </si>
  <si>
    <t>Kapitálové (investiční) výdaje na kapitole 12 - Investiční výdaje v rámci Plánu investic - Odbor školství</t>
  </si>
  <si>
    <t>datum: 16.5.2019</t>
  </si>
  <si>
    <t>VNITŘNÍ  ROZPOČTOVÉ  OPATŘENÍ č. 21/12/2019</t>
  </si>
  <si>
    <t>Centrální formulářový systém a Dokument management systém</t>
  </si>
  <si>
    <t>Dobřejovice - zklidnění dopravy</t>
  </si>
  <si>
    <t>II/106 Hranice okresu Benešov - Chrást nad Sázavou, rekonstrukce</t>
  </si>
  <si>
    <t>Oprava mostu ev.č. 112-017 most přes strouhu v obci Domašín a mostu ev.č. 112-015</t>
  </si>
  <si>
    <t>Rozvoj infrastruktury pro odbornou přípravu SOŠ a SOU Nymburk II</t>
  </si>
  <si>
    <t>datum: 15.05.2019</t>
  </si>
  <si>
    <t>VNITŘNÍ  ROZPOČTOVÉ  OPATŘENÍ č. 9/13/2019</t>
  </si>
  <si>
    <t xml:space="preserve">   VNITŘNÍ  ROZPOČTOVÉ  OPATŘENÍ č. 16/09/2019</t>
  </si>
  <si>
    <t>oprava analytiky bankovního účtu</t>
  </si>
  <si>
    <t xml:space="preserve">návratné finanční výpomoci obcím </t>
  </si>
  <si>
    <t xml:space="preserve">   VNITŘNÍ  ROZPOČTOVÉ  OPATŘENÍ č.17/09/2019</t>
  </si>
  <si>
    <t>Středočeský Fond obnovy venkova 2017 - Lipník</t>
  </si>
  <si>
    <t xml:space="preserve"> Středočeský Fond obnovy venkova 2017 - Nespeky</t>
  </si>
  <si>
    <t>Středočeský Fond obnovy venkova 2017 - Opolany</t>
  </si>
  <si>
    <t xml:space="preserve"> Středočeský Fond obnovy venkova 2017 - Pavlíkov</t>
  </si>
  <si>
    <t>Středočeský Fond obnovy venkova 2017 - Pavlovice</t>
  </si>
  <si>
    <t>Středočeský Fond obnovy venkova 2017 - Písková Lhota</t>
  </si>
  <si>
    <t>Středočeský Fond obnovy venkova 2017 - Plchov</t>
  </si>
  <si>
    <t>Středočeský Fond rozvoje obcí a měst 2016 - Svatý Jan pod Skalou</t>
  </si>
  <si>
    <t>Středočeský Fond obnovy venkova 2017 - Teplýšovice</t>
  </si>
  <si>
    <t xml:space="preserve">   VNITŘNÍ  ROZPOČTOVÉ  OPATŘENÍ č. 03/07/2019</t>
  </si>
  <si>
    <t>úhrada faktur za služby koronera</t>
  </si>
  <si>
    <t xml:space="preserve"> jiné očekávané výdaje</t>
  </si>
  <si>
    <t>datum: 16. 5. 2019</t>
  </si>
  <si>
    <t>Jedná se o "vratku" finančních prostředků, které byly Vnitřním rozpočtovým opatření č. 01/07/2019 převedeny v rámci rozpočtu kapitoly 07 - Zdravotnictví a byly v únoru 2019 použity na úhradu faktury na zajištění zdravotních služeb - prohlídek těl zemřelých na území Středočeského kraje za IV.Q 2018. Faktura měla splatnost 10. 2. 2019.  
Vzhledem k tomu, že nedočerpané finanční prostředky na úhradu faktur - prohlídek těl zemřelých v roce 2018 (IV. Q. 2018) byly zahrnuty do rozpisu požadavků na zapojení nedočerpaných prostředků z roku 2018 do roku 2019 a splatnost faktury byla ještě před schválením zůstatku hospodaření, bylo nutné provést Vnitřní rozpočtové opatření č. 01/07/2019 a nyní Vnitřní rozpočtové opatření č. 03/07/2019. Zůstatek hospodaření byl schválen Zastupitelstvem kraje dne 29. 4. 2019.</t>
  </si>
  <si>
    <t>Klub zastupitelů ČSSD, cestovné</t>
  </si>
  <si>
    <t>Klub zastupitelů ČSSD, nákup materiálu</t>
  </si>
  <si>
    <t>Klub zastupitelů KSČM, Služby elektronických komunikací</t>
  </si>
  <si>
    <t>Klub zastupitelů KSČM, knihy, učební pomůcky a tisky</t>
  </si>
  <si>
    <t>Činnost zastupitelstva, povinné pojištění na soc.zab.a příspěvek na st.politiku zaměstnanosti</t>
  </si>
  <si>
    <t>Činnost zastupitelstva, ostatní povinné pojistné placené zaměstnavatelem</t>
  </si>
  <si>
    <t xml:space="preserve">   VNITŘNÍ  ROZPOČTOVÉ  OPATŘENÍ č. 9/11/2019</t>
  </si>
  <si>
    <t>Finanční prostředky budou sloužit k financování dodávky tepla v bytových domech Budeničky</t>
  </si>
  <si>
    <t>Hudební činnost,  nein. tran. spolkům</t>
  </si>
  <si>
    <t>Vydavtelská činnost, nein. tran.nef. pod. subjektům - práv. osobám</t>
  </si>
  <si>
    <t>Ostatní záležitosti kultury, nein. tran. fundacím, ústavům a o.p.s.</t>
  </si>
  <si>
    <t>Činnost mutei a galerií, investiční transfery spolkům</t>
  </si>
  <si>
    <t>Sociální rehabilitace,  nein. tran. spolkům</t>
  </si>
  <si>
    <t>Lékařská služba první pomoci, nein. tran. Spolkům</t>
  </si>
  <si>
    <t xml:space="preserve">   VNITŘNÍ  ROZPOČTOVÉ  OPATŘENÍ č. 18/09/2019</t>
  </si>
  <si>
    <t xml:space="preserve">Předmět: Rozpis prostředků na úhradu semináře k projektu "Výměna zdrojů tepla na pevná paliva v rodinných domech ve Středočeském kraji 2019 - 2023"  </t>
  </si>
  <si>
    <t>občerstvení</t>
  </si>
  <si>
    <t>pronájem</t>
  </si>
  <si>
    <t xml:space="preserve">   VNITŘNÍ  ROZPOČTOVÉ  OPATŘENÍ č. 10/11/2019</t>
  </si>
  <si>
    <t xml:space="preserve">Finanční prostředky budou sloužit k financování daně z nemovitostí a dodávky vody v bytových domech </t>
  </si>
  <si>
    <t>studená voda</t>
  </si>
  <si>
    <t xml:space="preserve">   VNITŘNÍ  ROZPOČTOVÉ  OPATŘENÍ č. 07/06/2019</t>
  </si>
  <si>
    <t>Předmět: Oprava položek RO č. 129/06/2019</t>
  </si>
  <si>
    <t>Prostředky na předfinancoání a kofinancování projektů EU/EHP</t>
  </si>
  <si>
    <t>Prostředky na předfinancoání a kofinancování projektů EU/EHP - oprava pol.</t>
  </si>
  <si>
    <t>Snížení energetické náročnosti budovy SVM v Kladně - kofinancování</t>
  </si>
  <si>
    <t>Snížení energetické náročnosti budovy SVM v Kladně - kofinancování - oprava pol.</t>
  </si>
  <si>
    <t>Snížení energetické náročnosti pracoviště Kounice - kofinancování</t>
  </si>
  <si>
    <t>Snížení energetické náročnosti pracoviště Kounice - kofinancování - oprava pol.</t>
  </si>
  <si>
    <t>Mgr. Karel Horčička, MPA</t>
  </si>
  <si>
    <t xml:space="preserve">   VNITŘNÍ  ROZPOČTOVÉ  OPATŘENÍ č. 08/06/2019</t>
  </si>
  <si>
    <t xml:space="preserve">Předmět: Rozpis prostředků v rámci běžných výdajů kapitoly 06 </t>
  </si>
  <si>
    <t xml:space="preserve">   VNITŘNÍ  ROZPOČTOVÉ  OPATŘENÍ č. 09/06/2019</t>
  </si>
  <si>
    <t>Koncepční podpora divadel</t>
  </si>
  <si>
    <t>Podpora profesionálních divadel - MD Mladá Boleslav</t>
  </si>
  <si>
    <t>Podpora profesionálních divadel - Divadlo A. Dvořáka Příbram</t>
  </si>
  <si>
    <t>Podpora profesionálních divadel - Divadlo Kladno, s. r. o.</t>
  </si>
  <si>
    <t>VPS Stavba roku Středočeského kraje 2019 - změna rozpočtové skladby 2019</t>
  </si>
  <si>
    <t xml:space="preserve">   VNITŘNÍ  ROZPOČTOVÉ  OPATŘENÍ č. 10/06/2019</t>
  </si>
  <si>
    <t>Nájem sálu za účelem porady ORP</t>
  </si>
  <si>
    <t xml:space="preserve">   VNITŘNÍ  ROZPOČTOVÉ  OPATŘENÍ č.  13/08/2019</t>
  </si>
  <si>
    <t>Předmět:  Převod fin. prostředků mezi jednotlivými položkami dle aktuálního čerpání v rámci akce "Podpora cestovního ruchu, regionálních/lokálních akcí "</t>
  </si>
  <si>
    <t>Podpora cestovního ruchu, regionálních/lokálních akcí - neinvestiční transfery spolkům</t>
  </si>
  <si>
    <t>Podpora cestovního ruchu, regionálních/lokálních akcí - neinvestiční transfery nef.podnik.subjektům</t>
  </si>
  <si>
    <t xml:space="preserve">   VNITŘNÍ  ROZPOČTOVÉ  OPATŘENÍ č.  14/08/2019</t>
  </si>
  <si>
    <t>Předmět:  Převod fin. prostředků mezi jednotlivými položkami dle aktuálního čerpání v rámci akce "Zpracování strategie Chytrý venkov SK".</t>
  </si>
  <si>
    <t xml:space="preserve">Zpracování strategie Chytrý venkov SK </t>
  </si>
  <si>
    <t xml:space="preserve">   VNITŘNÍ  ROZPOČTOVÉ  OPATŘENÍ č. 15/08/2019</t>
  </si>
  <si>
    <t>Předmět: Rozpis prostředků kapitoly 08, ÚZ 018 - olympiády dětí a mládeže  - OPPP trenéři, materiál, propagace</t>
  </si>
  <si>
    <t>ÚZ 018 rezerva</t>
  </si>
  <si>
    <t>materiál</t>
  </si>
  <si>
    <t>dohody OPPP, trenéři</t>
  </si>
  <si>
    <t xml:space="preserve">   VNITŘNÍ  ROZPOČTOVÉ  OPATŘENÍ č.  16/08/2019</t>
  </si>
  <si>
    <t xml:space="preserve">Podpora cestovního ruchu, regionálních/lokálních akcí - neinvestiční transfery </t>
  </si>
  <si>
    <t xml:space="preserve">   VNITŘNÍ  ROZPOČTOVÉ  OPATŘENÍ č. 20/09/2019</t>
  </si>
  <si>
    <t>zajištění dopravy krajské hodnotitelské komise</t>
  </si>
  <si>
    <t xml:space="preserve">   VNITŘNÍ  ROZPOČTOVÉ  OPATŘENÍ č. 22/12/2019</t>
  </si>
  <si>
    <t>Památník nár. útlaku a odboje Panenské Břežany - III. etapa zahrada</t>
  </si>
  <si>
    <t>Rabasova galerie Rakovník - St. úpravy a dostavba galerie - nákup RD č.p. 98</t>
  </si>
  <si>
    <t>Středočeské muzeum v Roztokách u Prahy - Archeologická interaktivní expozice Stopami věků</t>
  </si>
  <si>
    <t>Galerie středočeského kraje - Vybudování kongresového centra v I. NP parkovacího domu</t>
  </si>
  <si>
    <t>Muzeum Českého krasu, Beroun - Projektová příprava rekonstrukce</t>
  </si>
  <si>
    <t>Zahrada Kladno - Zabezpečení objektu šachtice na rampě</t>
  </si>
  <si>
    <t>ON Kolín, a.s. - Vybudování a zprovoznění paliativní péče, tzv. hospicových lůžek v nemocnici Kutná Hora - odložené financování</t>
  </si>
  <si>
    <t>II/272 Benátky nad Jizerou - Zdětín - PD</t>
  </si>
  <si>
    <t>II/111 Divišov, obchvat - PD</t>
  </si>
  <si>
    <t>Klánovická spojka - PD</t>
  </si>
  <si>
    <t>II/126 - Propojení D1 se sil. I/2 akt. - PD</t>
  </si>
  <si>
    <t>datum: 21.5.2019</t>
  </si>
  <si>
    <t xml:space="preserve">Předmět: oprava již schválených finančních prostředků - Středočeský Fond návratných finančních zdrojů </t>
  </si>
  <si>
    <t xml:space="preserve">   VNITŘNÍ  ROZPOČTOVÉ  OPATŘENÍ č. 19/09/2019</t>
  </si>
  <si>
    <t>ISF II 2019</t>
  </si>
  <si>
    <t xml:space="preserve">   VNITŘNÍ  ROZPOČTOVÉ  OPATŘENÍ č.  18/08/2019</t>
  </si>
  <si>
    <t>Předmět:  Převod fin. prostředků mezi jednotlivými položkami dle aktuálního čerpání v rámci akce "Středočeské vodní cesty, z.s."</t>
  </si>
  <si>
    <t>Středočeské vodní cesty, z.s. - položka 5222</t>
  </si>
  <si>
    <t>Středočeské vodní cesty, z.s. - položka 5179</t>
  </si>
  <si>
    <t xml:space="preserve">   VNITŘNÍ  ROZPOČTOVÉ  OPATŘENÍ č. 10/13/2019</t>
  </si>
  <si>
    <t>Položka 5166 - Konzultační, poradenské a právní služby (Objednávka O-0027/OLP/2018 - Zvýšení kybernetické bezpečnosti inf. systémů KÚ)</t>
  </si>
  <si>
    <t>datum: 27.05.2019</t>
  </si>
  <si>
    <t xml:space="preserve">   VNITŘNÍ  ROZPOČTOVÉ  OPATŘENÍ č. 21/09/2019</t>
  </si>
  <si>
    <t>FROM 2015</t>
  </si>
  <si>
    <t>vratka obci Jinočany FROM 2015</t>
  </si>
  <si>
    <t xml:space="preserve">   VNITŘNÍ  ROZPOČTOVÉ  OPATŘENÍ č. 03/10/2019</t>
  </si>
  <si>
    <t>Havarijní fond pro ochranu jakosti vod - volné prostředky</t>
  </si>
  <si>
    <t>Brandýs n. L. - Stará Boleslav</t>
  </si>
  <si>
    <t>Vitice</t>
  </si>
  <si>
    <t>Ekologická výchova - o.p.s.</t>
  </si>
  <si>
    <t>Ekologická výchova - spolky</t>
  </si>
  <si>
    <t>Ekologická výchova - právnická osoba</t>
  </si>
  <si>
    <t>Říčany (Muzeum Říčany)</t>
  </si>
  <si>
    <t>Průhonice (Mateřská škola Průhonice)</t>
  </si>
  <si>
    <t>Ekologická výchova - fyzická osoba podnikatel</t>
  </si>
  <si>
    <t>Brázdim</t>
  </si>
  <si>
    <t>Zákolany</t>
  </si>
  <si>
    <t xml:space="preserve">Křinec </t>
  </si>
  <si>
    <t xml:space="preserve">   VNITŘNÍ  ROZPOČTOVÉ  OPATŘENÍ č. 23/12/2019</t>
  </si>
  <si>
    <t>Projekt výcvikového areálu pro zvládání rizik</t>
  </si>
  <si>
    <t>Muzeum Českého krasu Beroun - Revitalizace expozic Městského muzea Žebrák, pobočky MČK</t>
  </si>
  <si>
    <t>II/330 Poříčany, úpravy křižovatky s III/3308 - PD</t>
  </si>
  <si>
    <t>Netvořice, obchvat - PD</t>
  </si>
  <si>
    <t>Školní statek Středoč. kraje - Odkoupení pozemku (vinice Mělník)</t>
  </si>
  <si>
    <t>datum: 27.5.2019</t>
  </si>
  <si>
    <t xml:space="preserve">   VNITŘNÍ  ROZPOČTOVÉ  OPATŘENÍ č. 10/17/2019</t>
  </si>
  <si>
    <t>datum: 30.5.2019</t>
  </si>
  <si>
    <t xml:space="preserve">   VNITŘNÍ  ROZPOČTOVÉ  OPATŘENÍ č. 14/05/2019</t>
  </si>
  <si>
    <t xml:space="preserve">Předmět: Převod finančních prostředků z položky 5169 Služby na položku 5909 Rezerva v rámci  projektu "Krajský akční plán vzdělávání Středočeského kraje" </t>
  </si>
  <si>
    <t>rezerva - podíl EU</t>
  </si>
  <si>
    <t>rezerva - podíl SR</t>
  </si>
  <si>
    <t>24.05.2019</t>
  </si>
  <si>
    <t xml:space="preserve">   VNITŘNÍ  ROZPOČTOVÉ  OPATŘENÍ č. 15/05/2019</t>
  </si>
  <si>
    <t xml:space="preserve">Předmět: Převod finančních prostředků na refundaci osobních výdajů za 05 - 07 2019 v rámci  projektu "Krajský akční plán vzdělávání Středočeského kraje" </t>
  </si>
  <si>
    <t>telefon - EU</t>
  </si>
  <si>
    <t>telefon - SR</t>
  </si>
  <si>
    <t>telefon - SK</t>
  </si>
  <si>
    <t>cestovné - EU</t>
  </si>
  <si>
    <t>cestovné - SR</t>
  </si>
  <si>
    <t>cestovné - SK</t>
  </si>
  <si>
    <t xml:space="preserve">   VNITŘNÍ  ROZPOČTOVÉ  OPATŘENÍ č. 24/12/2019</t>
  </si>
  <si>
    <t>II/118 Kladno, rekonstrukce - přeložka ČEZ</t>
  </si>
  <si>
    <t>datum: 29.5.2019</t>
  </si>
  <si>
    <t xml:space="preserve">   VNITŘNÍ  ROZPOČTOVÉ  OPATŘENÍ č. 14/04/2019</t>
  </si>
  <si>
    <t>datum: 30. 5. 2019</t>
  </si>
  <si>
    <t>Předmět: Převod finančních prostředků na akci II/125 Vlašim, most ev. Č. 125-019 na základě výzvy z MMR</t>
  </si>
  <si>
    <t xml:space="preserve">   VNITŘNÍ  ROZPOČTOVÉ  OPATŘENÍ č. 22/09/2019</t>
  </si>
  <si>
    <t>úhrada nezpůsobilých výdajů dle výzvy MŽP</t>
  </si>
  <si>
    <t>u I.výzvy kotlíkových dotací</t>
  </si>
  <si>
    <t xml:space="preserve">   VNITŘNÍ  ROZPOČTOVÉ  OPATŘENÍ č. 25/12/2019</t>
  </si>
  <si>
    <t>Muzeum T.G. M. Rakovník - Modernizace expozice</t>
  </si>
  <si>
    <t>II/237 Nové Strašecí - Mšec, rekonstrukce</t>
  </si>
  <si>
    <t>datum: 04.06.2019</t>
  </si>
  <si>
    <t xml:space="preserve">   VNITŘNÍ  ROZPOČTOVÉ  OPATŘENÍ č. 26/12/2019</t>
  </si>
  <si>
    <t>SOŠ a SOU Městec Králové - Soustruh</t>
  </si>
  <si>
    <t>II/3308 Velenka - Semice, rekonstrukce silnice - PD</t>
  </si>
  <si>
    <t>III/0069 a III/0138 Pletený Újezd, oprava silnice</t>
  </si>
  <si>
    <t>II/272 Kounice - Bříství, rekonstrukce - investiční příspěvek PO</t>
  </si>
  <si>
    <t>II/330 Poříčany, úprava křižovatky s III/3308 - investiční příspěvek PO</t>
  </si>
  <si>
    <t>III/27612-1, Husí Lhota, most ev.č. 27612-1 - investiční příspěvek PO</t>
  </si>
  <si>
    <t>III/12550 Červené Pečky - most ev.č. 12550-3, havarijní oprava - inv. příspěvek PO</t>
  </si>
  <si>
    <t>III/3297 Plaňany - investiční příspěvek PO</t>
  </si>
  <si>
    <t>III/01013 Nepřevázka - most ev.č. 01013-1 - investiční příspěvek PO</t>
  </si>
  <si>
    <t>III/32924 Všechlapy - investiční příspěvek PO</t>
  </si>
  <si>
    <t>datum: 10.6.2019</t>
  </si>
  <si>
    <t xml:space="preserve">   VNITŘNÍ  ROZPOČTOVÉ  OPATŘENÍ č. 05/16/2019</t>
  </si>
  <si>
    <t>Předmět: Výdaje Krajského úřadu Středočeského kraje za pronájem místností pro školení členů okrskových volebních komisí v souvislosti s konáním voleb do Evropského parlamentu ve dnech 24. a 25. května 2019 
 (usnesení RK č. 037-17/2019/RK ze dne 16.05.2019)</t>
  </si>
  <si>
    <t>ozvučení sálu</t>
  </si>
  <si>
    <t>10.06.2019</t>
  </si>
  <si>
    <t>vedoucí Odboru legislativně právního a krajský živnostenský úřad</t>
  </si>
  <si>
    <t>DSO Příbram, nebytové hosp., ost. nein. transfery veř. rozpočtům úz. úrovně</t>
  </si>
  <si>
    <t>0000001020135</t>
  </si>
  <si>
    <t>Přestavlky u Čerčan, Ostatní záležitosti kultury  neinvestiční. trans. obcím</t>
  </si>
  <si>
    <t>0000001022516</t>
  </si>
  <si>
    <t>Keblov, Ostatní zájmová činnost a rekreace,  neinvestiční. trans. obcím</t>
  </si>
  <si>
    <t>0000001021417</t>
  </si>
  <si>
    <t>Lhotka, Hudební činnost,  neinvestiční. trans. obcím</t>
  </si>
  <si>
    <t>Vlašim, Ostatní zájmová činnost a rekreace,  neinvestiční. trans. obcím</t>
  </si>
  <si>
    <t>0000001020704</t>
  </si>
  <si>
    <t>Dobříš, Ostatní záležitosti kultury  neinvestiční. trans. obcím</t>
  </si>
  <si>
    <t>0000001020149</t>
  </si>
  <si>
    <t>Vranov, Ostatní záležitosti kultury  neinvestiční. trans. obcím</t>
  </si>
  <si>
    <t>0000001020542</t>
  </si>
  <si>
    <t>Mníšek pod Brdy, Ostatní záležitosti kultury  neinvestiční. trans. obcím</t>
  </si>
  <si>
    <t>0000001022019</t>
  </si>
  <si>
    <t>Hlubyně, Ostatní záležitosti kultury  neinvestiční. trans. obcím</t>
  </si>
  <si>
    <t>0000001020236</t>
  </si>
  <si>
    <t>Svatý Jan pod Skalou, Ostatní záležitosti kultury  neinvestiční. trans. obcím</t>
  </si>
  <si>
    <t>0000001020936</t>
  </si>
  <si>
    <t>Stochov, Ostatní zájmová činnost a rekreace,  neinvestiční. trans. obcím</t>
  </si>
  <si>
    <t>Nučice,, Ostatní záležitosti kultury  neinvestiční. trans. obcím</t>
  </si>
  <si>
    <t>0000001021503</t>
  </si>
  <si>
    <t>Benátky nad Jizerou, Ostatní záležitosti kultury  neinvestiční. trans. obcím</t>
  </si>
  <si>
    <t>0000001021424</t>
  </si>
  <si>
    <t>Mělnické Vtelno, Ostatní zájmová činnost a rekreace,  neinvestiční. trans. obcím</t>
  </si>
  <si>
    <t>0000001021251</t>
  </si>
  <si>
    <t>Zruč nad Sázavou, Ostatní záležitosti kultury,  neinvestiční. trans. obcím</t>
  </si>
  <si>
    <t>0000001022006</t>
  </si>
  <si>
    <t>Buková u Příbramě, Ostatní zájmová činnost a rekreace,  neinvestiční. trans. obcím</t>
  </si>
  <si>
    <t>Čáslav, Ostatní záležitosti kultury  neinvestiční. trans. obcím</t>
  </si>
  <si>
    <t>000000122125</t>
  </si>
  <si>
    <t>Kroučová, Ostatní záležitosti kultury  neinvestiční. trans. obcím</t>
  </si>
  <si>
    <t>Rybářství,  nein. tran. Spolkům</t>
  </si>
  <si>
    <t>Ostatní záležitosti kultury,  nein. trans. fundacím, ústavům a ob. pr. spol.</t>
  </si>
  <si>
    <t>Ostatní soc. péče a pomoc ostatním skupinám obyvatelstva, investiční transfery spolkům</t>
  </si>
  <si>
    <t>Ostatní zájmová činnost a rekreace,   investiční transfery spolkům</t>
  </si>
  <si>
    <t xml:space="preserve">   VNITŘNÍ  ROZPOČTOVÉ  OPATŘENÍ č.  19/08/2019</t>
  </si>
  <si>
    <t>Předmět:  Převod fin. prostředků mezi jednotlivými položkami dle aktuálního čerpání v rámci akce "Podpora podnikání, investiční příležitosti, brownfields"</t>
  </si>
  <si>
    <t>Podpora podnikání, investiční příležitosti, brownfields</t>
  </si>
  <si>
    <t xml:space="preserve">   VNITŘNÍ  ROZPOČTOVÉ  OPATŘENÍ č. 11/13/2019</t>
  </si>
  <si>
    <t>Předmět: Převod finančních prostředků z kapitoly 23 - Ostatní z výdajů na krytí očekávaných výdajů kapitol na kapitolu 13 - Odbor krajského investora na úhradu konzultačních, poradenských a právních služeb</t>
  </si>
  <si>
    <t>datum: 3.6.2019</t>
  </si>
  <si>
    <t>Mgr. Vladimír Kahánek</t>
  </si>
  <si>
    <t>Martin Herman</t>
  </si>
  <si>
    <t xml:space="preserve">   VNITŘNÍ  ROZPOČTOVÉ  OPATŘENÍ č. 12/13/2019</t>
  </si>
  <si>
    <t>Výpočetní technika - Nákup prac. stanic pro GIS</t>
  </si>
  <si>
    <t>II/106 hr. okresu Benešov - Chrást nad Sázavou, rekonstrukce</t>
  </si>
  <si>
    <t>Technická inovace výuky SOŠ a SOU Beroun Hlinky - Dodávky vybavení</t>
  </si>
  <si>
    <t>Výstavba tělocvičny Gymnázia Benešov</t>
  </si>
  <si>
    <t>datum: 10.06.2019</t>
  </si>
  <si>
    <t>Předmět: převod již schválených finančních prostředků Středočeského infrastrukturního fondu II 2019 do Infrastrukturního fondu 2018</t>
  </si>
  <si>
    <t>Předmět: převod již schválených finančních prostředků v rámci schváleného rozpočtu na rok 2019 na patřičné položky  v rámci Vesnice roku 2019</t>
  </si>
  <si>
    <t>Předmět: vratka obci Jinočany FROM 2015 na základě Protokolu č. 241/2017</t>
  </si>
  <si>
    <t>Předmět: vratka finančních prostředků na základě Výzvy z MŽP u CZ.05.2.32/0.0/0.0/15_016/0000013,,Výměna zdrojů tepla na pevná paliva v RD ve SK"</t>
  </si>
  <si>
    <t xml:space="preserve">   VNITŘNÍ  ROZPOČTOVÉ  OPATŘENÍ č. 23/09/2019</t>
  </si>
  <si>
    <t>nemocenská</t>
  </si>
  <si>
    <t xml:space="preserve">   VNITŘNÍ  ROZPOČTOVÉ  OPATŘENÍ č. 27/12/2019</t>
  </si>
  <si>
    <t>SOŠ a SOU Horky nad Jizerou - změna vytápění budovy školy - zámek - investiční příspěvek PO</t>
  </si>
  <si>
    <t>SOŠ a SOU řemesel Kutná Hora - Rekonstrukce dílen SOŠ a SOU řemesel - stavební práce</t>
  </si>
  <si>
    <t>Zahrada Kladno - Výstavba nového plotu</t>
  </si>
  <si>
    <t xml:space="preserve">Domov Slaný - Dodávka automobilů </t>
  </si>
  <si>
    <t>II/322 Kolín, ul. Třídvorská, okružní křižovatka - PD</t>
  </si>
  <si>
    <t>II/240, III/2421, III/2422 Roztoky, rekontrukce silnice - PD</t>
  </si>
  <si>
    <t>Severovýchodní tangenta v Mladé Boleslavi -zajištění kolaudace objektů po dokončení stavby</t>
  </si>
  <si>
    <t>datum: 19.6.2019</t>
  </si>
  <si>
    <t xml:space="preserve">   VNITŘNÍ  ROZPOČTOVÉ  OPATŘENÍ č. 13/13/2019</t>
  </si>
  <si>
    <t>Poskytování servistních služeb E-ZAK - nájemné dat. úložiště, Dodatek č. 1</t>
  </si>
  <si>
    <t>Poskytování servistních služeb E-ZAK - rozšiřující modul, Dodatek č. 1</t>
  </si>
  <si>
    <t>datum: 24.06.2019</t>
  </si>
  <si>
    <t xml:space="preserve">   VNITŘNÍ  ROZPOČTOVÉ  OPATŘENÍ č. 28/12/2019</t>
  </si>
  <si>
    <t>III/00323, III/00322 Říčany - Voděrádky, PD</t>
  </si>
  <si>
    <t>II/611 x II/329 Poděbrady - Přední Lhota - okružní křižovatka, PD</t>
  </si>
  <si>
    <t>III/1182 Zaječov, most ev.č. 1182 přes Mourový potok v obci Zaječov - investiční příspěvek PO</t>
  </si>
  <si>
    <t>datum: 26.6.2019</t>
  </si>
  <si>
    <t xml:space="preserve">   VNITŘNÍ  ROZPOČTOVÉ  OPATŘENÍ č. 11/11/2019</t>
  </si>
  <si>
    <t>Finanční prostředky k zajištění vyplacení vyúčtování nájemného a služeb za rok 2018 + úhrada daně z nabytí nemovitých věcí</t>
  </si>
  <si>
    <t>5123</t>
  </si>
  <si>
    <t>5137</t>
  </si>
  <si>
    <t>drobný hmotný dlouhodobý maj.</t>
  </si>
  <si>
    <t>5139</t>
  </si>
  <si>
    <t>5151</t>
  </si>
  <si>
    <t>ostatní neinvestiční výdaje</t>
  </si>
  <si>
    <t>Mezinárodní spolupráce, nákup darů</t>
  </si>
  <si>
    <t>Ochrana obyvatelstva, Nákup ostatních služeb</t>
  </si>
  <si>
    <t xml:space="preserve">Ochrana obyvatelstva, Knihy, učební pomůcky,a tisk - příprava grafických návrhů Medaile Středočeského kraje za mimořádné skutky a významné zásluhy </t>
  </si>
  <si>
    <t>Ochrana obyvatelstva,nákup materiálu -  Medaile Středočeského kraje za mimořádné skutky a významné zásluhy v oblasti IZS</t>
  </si>
  <si>
    <t>Ing. Anna Hrabáková</t>
  </si>
  <si>
    <t>Činnost zastupitelstva, pronájem</t>
  </si>
  <si>
    <t>Mezinárodní spolupráce, nákup ost.služeb</t>
  </si>
  <si>
    <t>Činnost zastupitelstva, nájemné</t>
  </si>
  <si>
    <t>Činnost zastupitelstva, nákup pohoštění</t>
  </si>
  <si>
    <t xml:space="preserve">   VNITŘNÍ  ROZPOČTOVÉ  OPATŘENÍ č. 16/01/2019</t>
  </si>
  <si>
    <t>Předmět: Rozpis běžných výdajů kapitoly 01 - Činnost zastupitelstva, financování JSDH obcí a měst</t>
  </si>
  <si>
    <t>Požární ochrana - dobrovovolná část, investiční trans. obcím</t>
  </si>
  <si>
    <t>Požární ochrana - dobrovovolná část, neinvestiční trans. obcím</t>
  </si>
  <si>
    <t>0000001021430</t>
  </si>
  <si>
    <t>Spomyšl</t>
  </si>
  <si>
    <t>0000001020708</t>
  </si>
  <si>
    <t>Chotilsko</t>
  </si>
  <si>
    <t>0000001020355</t>
  </si>
  <si>
    <t>Zdiby</t>
  </si>
  <si>
    <t>0000001020712</t>
  </si>
  <si>
    <t>Nečín</t>
  </si>
  <si>
    <t>0000001022236</t>
  </si>
  <si>
    <t>Senohraby</t>
  </si>
  <si>
    <t>0000001020715</t>
  </si>
  <si>
    <t>Nový Knín</t>
  </si>
  <si>
    <t>0000001020139</t>
  </si>
  <si>
    <t>Sázava</t>
  </si>
  <si>
    <t>0000001021050</t>
  </si>
  <si>
    <t>Starý Kolín</t>
  </si>
  <si>
    <t>0000001022022</t>
  </si>
  <si>
    <t>Hvožďany</t>
  </si>
  <si>
    <t>0000001022005</t>
  </si>
  <si>
    <t>Březnice</t>
  </si>
  <si>
    <t>0000001021403</t>
  </si>
  <si>
    <t>Cítov</t>
  </si>
  <si>
    <t>0000001021826</t>
  </si>
  <si>
    <t>Nymburk</t>
  </si>
  <si>
    <t>0000001020710</t>
  </si>
  <si>
    <t>Malá Hraštice</t>
  </si>
  <si>
    <t>0000001022322</t>
  </si>
  <si>
    <t>Vysoký Chlumec</t>
  </si>
  <si>
    <t>0000001022104</t>
  </si>
  <si>
    <t>Čistá (Rak)</t>
  </si>
  <si>
    <t>0000001021581</t>
  </si>
  <si>
    <t>Sojovice</t>
  </si>
  <si>
    <t>0000001020211</t>
  </si>
  <si>
    <t>Chyňava</t>
  </si>
  <si>
    <t>0000001021429</t>
  </si>
  <si>
    <t>Řepín</t>
  </si>
  <si>
    <t>0000001021523</t>
  </si>
  <si>
    <t>Doubravička</t>
  </si>
  <si>
    <t>0000001020933</t>
  </si>
  <si>
    <t>Pletený Újezd</t>
  </si>
  <si>
    <t>0000001020830</t>
  </si>
  <si>
    <t>Tlustice</t>
  </si>
  <si>
    <t>0000001021921</t>
  </si>
  <si>
    <t>Sokoleč</t>
  </si>
  <si>
    <t>0000001022606</t>
  </si>
  <si>
    <t>Miličín</t>
  </si>
  <si>
    <t>0000001022026</t>
  </si>
  <si>
    <t>Jince</t>
  </si>
  <si>
    <t>0000001021822</t>
  </si>
  <si>
    <t>Mcely</t>
  </si>
  <si>
    <t>00000021928</t>
  </si>
  <si>
    <t>Sloveč</t>
  </si>
  <si>
    <t>0000001022607</t>
  </si>
  <si>
    <t>Neustupov</t>
  </si>
  <si>
    <t>0000001021022</t>
  </si>
  <si>
    <t>Kořenice</t>
  </si>
  <si>
    <t>0000001021204</t>
  </si>
  <si>
    <t>Církvice</t>
  </si>
  <si>
    <t>0000001020126</t>
  </si>
  <si>
    <t>Mrač</t>
  </si>
  <si>
    <t>0000001021541</t>
  </si>
  <si>
    <t>Kosořice</t>
  </si>
  <si>
    <t>0000001020827</t>
  </si>
  <si>
    <t>Praskolesy</t>
  </si>
  <si>
    <t>0000001022604</t>
  </si>
  <si>
    <t>Ješetice</t>
  </si>
  <si>
    <t>00000021421</t>
  </si>
  <si>
    <t>Lužec nad Vltavou</t>
  </si>
  <si>
    <t>Mělník</t>
  </si>
  <si>
    <t>0000001021609</t>
  </si>
  <si>
    <t>Klášter Hradiště nad Jizerou</t>
  </si>
  <si>
    <t>Vlašim</t>
  </si>
  <si>
    <t>0000001020622</t>
  </si>
  <si>
    <t>0000001021915</t>
  </si>
  <si>
    <t>Libice nad Cidlinou</t>
  </si>
  <si>
    <t>0000001022232</t>
  </si>
  <si>
    <t>Popovičky</t>
  </si>
  <si>
    <t>Zruč nad Sázavou</t>
  </si>
  <si>
    <t>0000001020215</t>
  </si>
  <si>
    <t>Králův Dvůr</t>
  </si>
  <si>
    <t>0000001022008</t>
  </si>
  <si>
    <t>Cetyně</t>
  </si>
  <si>
    <t>0000001022306</t>
  </si>
  <si>
    <t>Krásná Hora nad Vltavou</t>
  </si>
  <si>
    <t>0000001022113</t>
  </si>
  <si>
    <t>Chrášťany</t>
  </si>
  <si>
    <t>0000001022548</t>
  </si>
  <si>
    <t>Všechlapy</t>
  </si>
  <si>
    <t>0000001022518</t>
  </si>
  <si>
    <t>Kondrac</t>
  </si>
  <si>
    <t>0000001020547</t>
  </si>
  <si>
    <t>Ořech</t>
  </si>
  <si>
    <t>0000001020314</t>
  </si>
  <si>
    <t>Jenštejn</t>
  </si>
  <si>
    <t>0000001022533</t>
  </si>
  <si>
    <t xml:space="preserve">Rataje </t>
  </si>
  <si>
    <t>0000001021529</t>
  </si>
  <si>
    <t>Charvatce</t>
  </si>
  <si>
    <t>0000001020121</t>
  </si>
  <si>
    <t>Křečovice</t>
  </si>
  <si>
    <t>0000001022017</t>
  </si>
  <si>
    <t>Háje</t>
  </si>
  <si>
    <t>0000001021710</t>
  </si>
  <si>
    <t>Ovčáry</t>
  </si>
  <si>
    <t>0000001020720</t>
  </si>
  <si>
    <t>Stará Huť</t>
  </si>
  <si>
    <t>0000001020434</t>
  </si>
  <si>
    <t>Zbýšov</t>
  </si>
  <si>
    <t>0000001020212</t>
  </si>
  <si>
    <t>Karlštejn</t>
  </si>
  <si>
    <t>0000001022544</t>
  </si>
  <si>
    <t>Trhový Štěpánov</t>
  </si>
  <si>
    <t>0000001021705</t>
  </si>
  <si>
    <t>Libiš</t>
  </si>
  <si>
    <t>0000001021816</t>
  </si>
  <si>
    <t>Kostomlaty nad Labem</t>
  </si>
  <si>
    <t>0000001022212</t>
  </si>
  <si>
    <t>Klokočná</t>
  </si>
  <si>
    <t>0000001021239</t>
  </si>
  <si>
    <t>Svatý Mikuláš</t>
  </si>
  <si>
    <t>0000001020560</t>
  </si>
  <si>
    <t>Středokluky</t>
  </si>
  <si>
    <t>0000001021551</t>
  </si>
  <si>
    <t>Luštěnice</t>
  </si>
  <si>
    <t>0000001020309</t>
  </si>
  <si>
    <t>Dřísy</t>
  </si>
  <si>
    <t>0000001021119</t>
  </si>
  <si>
    <t>Kolešov</t>
  </si>
  <si>
    <t>0000001020923</t>
  </si>
  <si>
    <t>Lhota</t>
  </si>
  <si>
    <t>0000001022049</t>
  </si>
  <si>
    <t>Podlesí</t>
  </si>
  <si>
    <t>Dolní Bousov</t>
  </si>
  <si>
    <t>0000001020348</t>
  </si>
  <si>
    <t>Veleň</t>
  </si>
  <si>
    <t>0000001020510</t>
  </si>
  <si>
    <t>Davle</t>
  </si>
  <si>
    <t>Hlubyně</t>
  </si>
  <si>
    <t>0000001022250</t>
  </si>
  <si>
    <t>Výžerky</t>
  </si>
  <si>
    <t>0000001021579</t>
  </si>
  <si>
    <t>Skorkov</t>
  </si>
  <si>
    <t>0000001021501</t>
  </si>
  <si>
    <t>Bakov nad Jizerou</t>
  </si>
  <si>
    <t>0000001020835</t>
  </si>
  <si>
    <t>Zaječov</t>
  </si>
  <si>
    <t>0000001021024</t>
  </si>
  <si>
    <t>Krakovany</t>
  </si>
  <si>
    <t>0000001022314</t>
  </si>
  <si>
    <t>Počepice</t>
  </si>
  <si>
    <t>0000001021238</t>
  </si>
  <si>
    <t>Suchdol</t>
  </si>
  <si>
    <t>0000001022120</t>
  </si>
  <si>
    <t>Kolešovice</t>
  </si>
  <si>
    <t>0000001022549</t>
  </si>
  <si>
    <t>Zdislavice</t>
  </si>
  <si>
    <t>0000001022138</t>
  </si>
  <si>
    <t>Mšec</t>
  </si>
  <si>
    <t>0000001020503</t>
  </si>
  <si>
    <t>Březová - Oleško</t>
  </si>
  <si>
    <t>0000001022032</t>
  </si>
  <si>
    <t>Láz</t>
  </si>
  <si>
    <t>0000001020537</t>
  </si>
  <si>
    <t>Libčice nad Vltavou</t>
  </si>
  <si>
    <t>0000001022241</t>
  </si>
  <si>
    <t>Sulice</t>
  </si>
  <si>
    <t>0000001020916</t>
  </si>
  <si>
    <t>Hřebeč</t>
  </si>
  <si>
    <t>0000001020325</t>
  </si>
  <si>
    <t>Líbezńice</t>
  </si>
  <si>
    <t>0000001022222</t>
  </si>
  <si>
    <t>Mnichovice</t>
  </si>
  <si>
    <t>0000001021813</t>
  </si>
  <si>
    <t>Kamenné Zboží</t>
  </si>
  <si>
    <t>0000001022313</t>
  </si>
  <si>
    <t>0000001022602</t>
  </si>
  <si>
    <t>Heřmaničky</t>
  </si>
  <si>
    <t>0000001022110</t>
  </si>
  <si>
    <t>Hřebečníky</t>
  </si>
  <si>
    <t>0000001020905</t>
  </si>
  <si>
    <t>Braškov</t>
  </si>
  <si>
    <t>0000001021036</t>
  </si>
  <si>
    <t>0000001020345</t>
  </si>
  <si>
    <t>Šestajovice</t>
  </si>
  <si>
    <t>0000001021217</t>
  </si>
  <si>
    <t>Kutná Hora</t>
  </si>
  <si>
    <t>0000001022613</t>
  </si>
  <si>
    <t>Votice</t>
  </si>
  <si>
    <t>0000001020304</t>
  </si>
  <si>
    <t>Brandýs nad Labem</t>
  </si>
  <si>
    <t>0000001021302</t>
  </si>
  <si>
    <t>Lysá nad Labem</t>
  </si>
  <si>
    <t>0000001021242</t>
  </si>
  <si>
    <t>Uhlířské Janovice</t>
  </si>
  <si>
    <t>Žebrák</t>
  </si>
  <si>
    <t>0000001022445</t>
  </si>
  <si>
    <t>Velvary</t>
  </si>
  <si>
    <t>0000001020248</t>
  </si>
  <si>
    <t>Zdice</t>
  </si>
  <si>
    <t>0000001020814</t>
  </si>
  <si>
    <t>Komárov</t>
  </si>
  <si>
    <t>0000001022228</t>
  </si>
  <si>
    <t>Ondřejov</t>
  </si>
  <si>
    <t>Mníšek pod Brdy</t>
  </si>
  <si>
    <t>0000001020343</t>
  </si>
  <si>
    <t>Sudovo Hlavno</t>
  </si>
  <si>
    <t>0000001021106</t>
  </si>
  <si>
    <t>0000001022235</t>
  </si>
  <si>
    <t>Říčany</t>
  </si>
  <si>
    <t>0000001021023</t>
  </si>
  <si>
    <t>Kouřim</t>
  </si>
  <si>
    <t>0000001020128</t>
  </si>
  <si>
    <t>Netvořice</t>
  </si>
  <si>
    <t>0000001022526</t>
  </si>
  <si>
    <t>Načeradec</t>
  </si>
  <si>
    <t>0000001020108</t>
  </si>
  <si>
    <t>Divišov</t>
  </si>
  <si>
    <t>0000001021114</t>
  </si>
  <si>
    <t>Veltrusy</t>
  </si>
  <si>
    <t>0000001020516</t>
  </si>
  <si>
    <t>Holubice</t>
  </si>
  <si>
    <t>0000001020419</t>
  </si>
  <si>
    <t>Potěhy</t>
  </si>
  <si>
    <t>0000001020146</t>
  </si>
  <si>
    <t>Týnec nad Sázavou</t>
  </si>
  <si>
    <t>0000001022614</t>
  </si>
  <si>
    <t>Vrchotovy Janovice</t>
  </si>
  <si>
    <t>0000001022305</t>
  </si>
  <si>
    <t>Kosova hora</t>
  </si>
  <si>
    <t>0000001022044</t>
  </si>
  <si>
    <t>Ohrazenice</t>
  </si>
  <si>
    <t>0000001022009</t>
  </si>
  <si>
    <t>Čenkov</t>
  </si>
  <si>
    <t>0000001022175</t>
  </si>
  <si>
    <t>Třtice</t>
  </si>
  <si>
    <t>0000001020565</t>
  </si>
  <si>
    <t>Třebotov</t>
  </si>
  <si>
    <t>0000001020206</t>
  </si>
  <si>
    <t>Hlásná Třebáň</t>
  </si>
  <si>
    <t>0000001020520</t>
  </si>
  <si>
    <t>Hvozdnice</t>
  </si>
  <si>
    <t>0000001021014</t>
  </si>
  <si>
    <t>Horní Kruty</t>
  </si>
  <si>
    <t>0000001020142</t>
  </si>
  <si>
    <t>Struhařov</t>
  </si>
  <si>
    <t>0000001020353</t>
  </si>
  <si>
    <t>Zápy</t>
  </si>
  <si>
    <t>0000001020436</t>
  </si>
  <si>
    <t>Žehušice</t>
  </si>
  <si>
    <t>0000001022208</t>
  </si>
  <si>
    <t>Hrusice</t>
  </si>
  <si>
    <t>0000001021411</t>
  </si>
  <si>
    <t>Chorušice</t>
  </si>
  <si>
    <t>0000001020127</t>
  </si>
  <si>
    <t>Nespeky</t>
  </si>
  <si>
    <t>0000001021910</t>
  </si>
  <si>
    <t>Kněžice</t>
  </si>
  <si>
    <t>0000001021532</t>
  </si>
  <si>
    <t>Jabkenice</t>
  </si>
  <si>
    <t>0000001021031</t>
  </si>
  <si>
    <t>Malotice</t>
  </si>
  <si>
    <t>0000001020618</t>
  </si>
  <si>
    <t>Rostoklaty</t>
  </si>
  <si>
    <t>0000001020523</t>
  </si>
  <si>
    <t>Chýně</t>
  </si>
  <si>
    <t>0000001021306</t>
  </si>
  <si>
    <t>Semice</t>
  </si>
  <si>
    <t xml:space="preserve">   VNITŘNÍ  ROZPOČTOVÉ  OPATŘENÍ č. 04/07/2019</t>
  </si>
  <si>
    <t>lékařská služba první pomoci</t>
  </si>
  <si>
    <t>lékařská služba první pomoci - NH Hospital a. s. - Nemocnice Hořovice, navýšení dotace dle usnesení č. 071-19/2019/ZK ze dne 24. 6. 2019</t>
  </si>
  <si>
    <t>lékařská služba první pomoci Mělnická zdravotní a. s. - Nemocnice Mělník - vratka chybně vyúčtované dotace za rok 2018</t>
  </si>
  <si>
    <t>datum: 26. 6. 2019</t>
  </si>
  <si>
    <t xml:space="preserve">   VNITŘNÍ  ROZPOČTOVÉ  OPATŘENÍ č. 16/05/2019</t>
  </si>
  <si>
    <t>Předmět: Přesun prostředků na VZ - Podpora čtenářské gramotnosti na ZŠ v rámci realizace projektu Implementace Krajského akčního plánu Středočeského kraje</t>
  </si>
  <si>
    <t>datum: 20. 06. 2019</t>
  </si>
  <si>
    <t xml:space="preserve">   VNITŘNÍ  ROZPOČTOVÉ  OPATŘENÍ č. 24/09/2019</t>
  </si>
  <si>
    <t>Jedná se o převod již schválených finančních prostředků Středočeského infrastrukturního fondu II 2018 na jednotlivé obce</t>
  </si>
  <si>
    <t>ISF II 2018</t>
  </si>
  <si>
    <t>ISF II 2018 Velim</t>
  </si>
  <si>
    <t>ISF II 2018 Nová Ves</t>
  </si>
  <si>
    <t>Kapitola: 07 - zdravotnictví</t>
  </si>
  <si>
    <t xml:space="preserve">   VNITŘNÍ  ROZPOČTOVÉ  OPATŘENÍ č. 5/07/2019</t>
  </si>
  <si>
    <t>Předmět: rozpis Středočeského humanitárního fondu na rok 2019 (TZ - Zdravotnictví a Zdraví 2020)</t>
  </si>
  <si>
    <t>HUF - TZ Zdravotnictví a Zdraví 2020</t>
  </si>
  <si>
    <t>Oblastní spolek Českého červeného kříže Mladá Boleslav (00425788)</t>
  </si>
  <si>
    <t>Domácí hospic Nablízku, z.ú. (04066502)</t>
  </si>
  <si>
    <t>Centrum sociálních a zdravotních služeb Poděbrady o.p.s. (27395286)</t>
  </si>
  <si>
    <t>Diakonie Apoštolské církve (26521385)</t>
  </si>
  <si>
    <t>HOSPIC TEMPUS, z.s. (05894271)</t>
  </si>
  <si>
    <t>FIT SENIOR Příbram, z.s. (01510231)</t>
  </si>
  <si>
    <t>Svaz tělesně postižených v České republice, z.s. místní organizace č.2 Příbram (72052643)</t>
  </si>
  <si>
    <t>Domáci hospic Srdcem, z.ú. (07043732)</t>
  </si>
  <si>
    <t>Spolek pro aktivní život v Poděbradech (03093069)</t>
  </si>
  <si>
    <t>Dobrovolnické centrum Kladno, z. s. (26599481)</t>
  </si>
  <si>
    <t>SPCCH v ČR, z.s., okresní výbor Nymburk (62994662)</t>
  </si>
  <si>
    <t>"soft palm" o. s.  (01327216)</t>
  </si>
  <si>
    <t>Svaz tělesně postižených z.s.,okresní organizace Benešov, Vlašimská 1921, 256 01 Benešov (62468472)</t>
  </si>
  <si>
    <t>Oblastní spolek Českého červeného kříže Mělník (00425770)</t>
  </si>
  <si>
    <t>Spolek seniorů a zdravotně postižených občanů (07398417)</t>
  </si>
  <si>
    <t>Svaz tělesně postižených v České republice, z.s. místní organizace Neratovice Neratovice (65602421)</t>
  </si>
  <si>
    <t>Mamma HELP, z.s. (70099880)</t>
  </si>
  <si>
    <t>Klub seniorů Mělník, z.s. (03748260)</t>
  </si>
  <si>
    <t>Svaz diabetiků ČR pobočný spolek Kutná Hora (66757347)</t>
  </si>
  <si>
    <t>Nemocnice Slaný (00875295)</t>
  </si>
  <si>
    <t>Amelie, z.s. (27052141)</t>
  </si>
  <si>
    <t>Magdaléna, o.p.s. (25617401)</t>
  </si>
  <si>
    <t>Městská nemocnice Městec Králové a.s. (26495015)</t>
  </si>
  <si>
    <t>Svaz tělesně postižených v České republice, z.s., místní organizace Stochov (86552261)</t>
  </si>
  <si>
    <t>Svaz postižených civilizačními chorobami v České republice,z.s. (00674443)</t>
  </si>
  <si>
    <t>Ivana Kučerová, OZDR</t>
  </si>
  <si>
    <t>Vedoucí Odboru zdravotnictví - pověřená zastupováním: Ivana Kohoutová</t>
  </si>
  <si>
    <t>Radní pro oblast bezpečnosti a zdavotnictví: JUDr. Robert Bezděk, CSc.</t>
  </si>
  <si>
    <t>Předmět: Rozpis prostředků k financování běžných výdajů kapitoly 01 - Činnost zastupitelstva</t>
  </si>
  <si>
    <t>zpracovala: Eichelmanová</t>
  </si>
  <si>
    <t>souhlasí: BcA. Hana Mastrini, vedoucí Odboru KHT</t>
  </si>
  <si>
    <t xml:space="preserve">   VNITŘNÍ  ROZPOČTOVÉ  OPATŘENÍ č. 12/17/2019</t>
  </si>
  <si>
    <t>Předmět: úprava rozpočtu - na nákup objektu pro Centrum 83</t>
  </si>
  <si>
    <t>Budovy, haly a stavby</t>
  </si>
  <si>
    <t>Pozemky</t>
  </si>
  <si>
    <t>0,00</t>
  </si>
  <si>
    <t>datum: 3.7.2019</t>
  </si>
  <si>
    <t xml:space="preserve">   VNITŘNÍ  ROZPOČTOVÉ  OPATŘENÍ č. 11/17/2019</t>
  </si>
  <si>
    <t>Neinvestiční transfery spolkům</t>
  </si>
  <si>
    <t>vypracoval: Mgr. Petr Husa, MPA</t>
  </si>
  <si>
    <t>datum: 2.7.2019</t>
  </si>
  <si>
    <t xml:space="preserve">   VNITŘNÍ  ROZPOČTOVÉ  OPATŘENÍ č. 04/10/2019</t>
  </si>
  <si>
    <t>SFŽPaZ - volné prostředky</t>
  </si>
  <si>
    <t>SFŽPaZ z poplatků za znečišťování ovzduší - volné prostředky</t>
  </si>
  <si>
    <t xml:space="preserve">Bratronice </t>
  </si>
  <si>
    <t xml:space="preserve">Černolice </t>
  </si>
  <si>
    <t xml:space="preserve">Dolní Slivno </t>
  </si>
  <si>
    <t>Dřínov</t>
  </si>
  <si>
    <t xml:space="preserve">Dřísy </t>
  </si>
  <si>
    <t xml:space="preserve">Dvory </t>
  </si>
  <si>
    <t xml:space="preserve">Heřmaničky </t>
  </si>
  <si>
    <t xml:space="preserve">Hudlice </t>
  </si>
  <si>
    <t xml:space="preserve">Hvozdec </t>
  </si>
  <si>
    <t xml:space="preserve">Chabeřice </t>
  </si>
  <si>
    <t xml:space="preserve">Chotilsko </t>
  </si>
  <si>
    <t>Kačice</t>
  </si>
  <si>
    <t xml:space="preserve">Kamenný Most </t>
  </si>
  <si>
    <t xml:space="preserve">Kamýk nad Vltavou </t>
  </si>
  <si>
    <t xml:space="preserve">Karlštejn </t>
  </si>
  <si>
    <t xml:space="preserve">Knovíz </t>
  </si>
  <si>
    <t xml:space="preserve">Kouty </t>
  </si>
  <si>
    <t>Křivsoudov</t>
  </si>
  <si>
    <t xml:space="preserve">Libodřice </t>
  </si>
  <si>
    <t>Loket</t>
  </si>
  <si>
    <t xml:space="preserve">Měchenice </t>
  </si>
  <si>
    <t xml:space="preserve">Mutějovice </t>
  </si>
  <si>
    <t xml:space="preserve">Načeradec </t>
  </si>
  <si>
    <t xml:space="preserve">Nezabudice </t>
  </si>
  <si>
    <t xml:space="preserve">Pašinka </t>
  </si>
  <si>
    <t xml:space="preserve">Pátek </t>
  </si>
  <si>
    <t xml:space="preserve">Písty </t>
  </si>
  <si>
    <t xml:space="preserve">Poříčany </t>
  </si>
  <si>
    <t xml:space="preserve">Pravonín </t>
  </si>
  <si>
    <t xml:space="preserve">Psáře </t>
  </si>
  <si>
    <t xml:space="preserve">Rožďalovice </t>
  </si>
  <si>
    <t xml:space="preserve">Sedlec </t>
  </si>
  <si>
    <t xml:space="preserve">Souňov </t>
  </si>
  <si>
    <t xml:space="preserve">Stratov </t>
  </si>
  <si>
    <t xml:space="preserve">Struhařov </t>
  </si>
  <si>
    <t xml:space="preserve">Svojetice </t>
  </si>
  <si>
    <t xml:space="preserve">Štipoklasy </t>
  </si>
  <si>
    <t xml:space="preserve">Tuřice </t>
  </si>
  <si>
    <t>Vranovice</t>
  </si>
  <si>
    <t xml:space="preserve">Záryby </t>
  </si>
  <si>
    <t>Žižice</t>
  </si>
  <si>
    <t>Ekologická výchova a osvěta - služby</t>
  </si>
  <si>
    <t>Ekologická výchova a osvěta - služby související s IT</t>
  </si>
  <si>
    <t>příjmy z věcných břemen-Střední odborné školy</t>
  </si>
  <si>
    <t xml:space="preserve">   VNITŘNÍ  ROZPOČTOVÉ  OPATŘENÍ č. 06/16/2019</t>
  </si>
  <si>
    <t>Předmět: Výdaje Krajského úřadu Středočeského kraje v souvislosti s konáním voleb do Evropského parlamentu
konaných ve dnech 24. a 25. května 2019
 (usnesení RK č. 037-17/2019/RK ze dne 16.05.2019)</t>
  </si>
  <si>
    <t>dotace MF ČR na volby do EP</t>
  </si>
  <si>
    <t>plyn</t>
  </si>
  <si>
    <t>elektrická energie</t>
  </si>
  <si>
    <t>10.07.2019</t>
  </si>
  <si>
    <t xml:space="preserve">   VNITŘNÍ  ROZPOČTOVÉ  OPATŘENÍ č. 29/12/2019</t>
  </si>
  <si>
    <t>Kapitálové (investiční) výdaje na kapitole 12 - Investiční výdaje v rámci Plánu investic - Odbor informatiky</t>
  </si>
  <si>
    <t>II/121 Heřmaničky - obchvat, PD</t>
  </si>
  <si>
    <t xml:space="preserve">   VNITŘNÍ  ROZPOČTOVÉ  OPATŘENÍ č. 18/05/2019</t>
  </si>
  <si>
    <t>Předmět: Rozpis prostředků na refundaci osobních výdajů za 07 - 11/2019 v rámci projektu "Implementace Krajského akčního plánu Středočeského kraje"</t>
  </si>
  <si>
    <t>datum: 15. 07. 2019</t>
  </si>
  <si>
    <t xml:space="preserve">   VNITŘNÍ  ROZPOČTOVÉ  OPATŘENÍ č. 16/04/2019</t>
  </si>
  <si>
    <t xml:space="preserve">Předmět: Převod finančních prostředků na akci II/339 Červené Janovice, rekonstrukce silnice </t>
  </si>
  <si>
    <t>5363</t>
  </si>
  <si>
    <t>0001919000000</t>
  </si>
  <si>
    <t>A6152 P104212 - III/0031 Dolní Břežany - obchvat - oprava ORG</t>
  </si>
  <si>
    <t>0002214000000</t>
  </si>
  <si>
    <t>P104212-6561 II/339 Červené Janovice, rekonstrukce silnice</t>
  </si>
  <si>
    <t>datum: 17. 7. 2019</t>
  </si>
  <si>
    <t xml:space="preserve">   VNITŘNÍ  ROZPOČTOVÉ  OPATŘENÍ č. 15/04/2019</t>
  </si>
  <si>
    <t xml:space="preserve">Předmět: Převod finančních prostředků na akci II/606 Velká Dobrá - hr. Okresu Kladno </t>
  </si>
  <si>
    <t>0002479000000</t>
  </si>
  <si>
    <t>II/606 Nové Strašecí - hranice okresu Rakovník</t>
  </si>
  <si>
    <t>0005591000000</t>
  </si>
  <si>
    <t>II/606 Velká Dobrá – hr. Okresu Kladno</t>
  </si>
  <si>
    <t>datum: 15. 7. 2019</t>
  </si>
  <si>
    <t>Domov seniorů Nové Strašecí - Rekonstrukce kotelny</t>
  </si>
  <si>
    <t>Kapitálové (investiční) výdaje na kapitole 12 - Investiční výdaje v rámci Plánu investic - Odbor sociální</t>
  </si>
  <si>
    <t>Rozšíření hostované spisové služby o modul eIDAS</t>
  </si>
  <si>
    <t>Výměna oken v budově KÚ</t>
  </si>
  <si>
    <t>Výměna záložního zdroje elektrické energie UPS</t>
  </si>
  <si>
    <t>II/608 Nové Ouholice - Nová Ves, rekonstrukce PD</t>
  </si>
  <si>
    <t>II/114, most Živohošť – Neveklov - PD</t>
  </si>
  <si>
    <t>Sanace skalního masivu Vrané nad Vltavou u přehrady na sil II/102 v úseku Strnady - Štěchovice, km 7,165 - 7-508</t>
  </si>
  <si>
    <t>Smlouva o dílo na výkon Postsanačního geotechnického monitoringu akce Sanace skalního zářezu nad sil č. II/102</t>
  </si>
  <si>
    <t>Smlouva o dílo na výkon Postsanačního geotechnického monitoringu akce Sanace skalního masivu Vrané nad Vlatavou u přehrady na sil II/102</t>
  </si>
  <si>
    <t>II/101 Křenice-hr. obl., silnice a most ev.č.101-082, PD</t>
  </si>
  <si>
    <t>datum: 17.7.2019</t>
  </si>
  <si>
    <t xml:space="preserve">   VNITŘNÍ  ROZPOČTOVÉ  OPATŘENÍ č. 14/13/2019</t>
  </si>
  <si>
    <t>II/101 Jesenice – D1</t>
  </si>
  <si>
    <t>II/272 Litol – Lysá nad Labem 2. stavba</t>
  </si>
  <si>
    <t>II/272, most ev.č. 272-004  přes Labe za obcí Litol a rekonstrukce komunikace II/272 - I. Etapa</t>
  </si>
  <si>
    <t>II/606 Velká Dobrá - Nové Strašecí, rekonstrukce silnice a mostů</t>
  </si>
  <si>
    <t>Okružní křižovatka u areálu T-SPORT – Modletice a chodník k zastávce BUS</t>
  </si>
  <si>
    <t>II/610 Benátky nad JIzerou most ev č. 610-021 a přes D 10</t>
  </si>
  <si>
    <t>II/191 Rožmitál pod Třemšínem – hr. Kraje</t>
  </si>
  <si>
    <t>II/112 Struhařov, okružní křižovatka</t>
  </si>
  <si>
    <t>II/112 Struhařov, rekonstrukce silnice</t>
  </si>
  <si>
    <t>II/237 N. Strašecí - Mšec, rekonstrukce – I. Etapa</t>
  </si>
  <si>
    <t>II/105 Psáry průtah</t>
  </si>
  <si>
    <t>II/102 hr. hl. města Prahy-Štěchovice, rekonstrukce, ETAPA I.</t>
  </si>
  <si>
    <t>003122</t>
  </si>
  <si>
    <t>Modernizace odborných a jazykových učeben (VOŠ a SZeŠ Benešov)</t>
  </si>
  <si>
    <t>Dodávka vybavení odborných učeben Kutná Hora</t>
  </si>
  <si>
    <t>SPŠ Emila Kolbena Rakovník - Vybavení školy</t>
  </si>
  <si>
    <t>Modernizace dílen SPŠ Kutná Hora</t>
  </si>
  <si>
    <t>003123</t>
  </si>
  <si>
    <t>Energetická opatření na objektech školy a dílen - SOŠ a SOU, Kladno, Dubská</t>
  </si>
  <si>
    <t xml:space="preserve"> SOŠ a SOU Kladno Dubská - stavební úpravy, dodávka a montáž technologií, výukových pomůcek a vybavení</t>
  </si>
  <si>
    <t>Centrum vzdělávání klempířů - SŠ služeb a řemesel Stochov</t>
  </si>
  <si>
    <t>006172</t>
  </si>
  <si>
    <t>003533</t>
  </si>
  <si>
    <t>0000013000000</t>
  </si>
  <si>
    <t>Dodávka medicinálního kyslíku</t>
  </si>
  <si>
    <t>datum: 23.07.2019</t>
  </si>
  <si>
    <t xml:space="preserve">   VNITŘNÍ  ROZPOČTOVÉ  OPATŘENÍ č. 13/17/2019</t>
  </si>
  <si>
    <t>Předmět: rozpis rozpočtu Středočeský Humanitární fond 2019-oprava</t>
  </si>
  <si>
    <t>0000017117044</t>
  </si>
  <si>
    <t>Centrum LOCIKA, z.ú. (05268800)</t>
  </si>
  <si>
    <t>0000017017031</t>
  </si>
  <si>
    <t>DĚTSKÉ KRIZOVÉ CENTRUM, z. ú. (60460202) - krizová pomoc</t>
  </si>
  <si>
    <t>0000017017038</t>
  </si>
  <si>
    <t>Digitus Mise, z.ú. (24798983) - pečovatelská služba</t>
  </si>
  <si>
    <t>0000017017040</t>
  </si>
  <si>
    <t>Dobromysl, z.ú. (24198412) - denní stacionáře</t>
  </si>
  <si>
    <t>0000017017113</t>
  </si>
  <si>
    <t>EDA cz, z. ú. (24743054) - raná péče</t>
  </si>
  <si>
    <t>0000017017054</t>
  </si>
  <si>
    <t>Fokus Praha, z.ú. (45701822) - chráněné bydlení</t>
  </si>
  <si>
    <t>0000017017063</t>
  </si>
  <si>
    <t>Jistoty Domova, z.ú. (03058166) - osobní asistence</t>
  </si>
  <si>
    <t>0000017017070</t>
  </si>
  <si>
    <t>Kvalitní podzim života, z.ú. (03338878) - pečovatelská služba</t>
  </si>
  <si>
    <t>0000017017068</t>
  </si>
  <si>
    <t>Laxus z.ú. (62695487)</t>
  </si>
  <si>
    <t>0000017017010</t>
  </si>
  <si>
    <t>Národní ústav pro autismus, z.ú. (26623064) - domovy se zvláštním režimem</t>
  </si>
  <si>
    <t>0000017017104</t>
  </si>
  <si>
    <t>Portus Praha, z.ú. (26525305) - chráněné bydlení</t>
  </si>
  <si>
    <t>0000017017166</t>
  </si>
  <si>
    <t>Sdružení na pomoc dětem s handicapy, z.ú. (26529301) - centra denních služeb</t>
  </si>
  <si>
    <t>0000017017126</t>
  </si>
  <si>
    <t>SEMIRAMIS z.ú. (70845387) - nízkoprahová zařízení pro děti a mládež</t>
  </si>
  <si>
    <t>0000017017088</t>
  </si>
  <si>
    <t>Terapeutické centrum Modré dveře, z.ú. (22768602) - sociálně aktivizační služby pro seniory a osoby se zdravotním postižením</t>
  </si>
  <si>
    <t>0000017017154</t>
  </si>
  <si>
    <t>Villa Vallila z.ú. (67778399) - chráněné bydlení</t>
  </si>
  <si>
    <t>0000017017095</t>
  </si>
  <si>
    <t>Život Plus, z.ú. (04616685) - tísňová péče</t>
  </si>
  <si>
    <t>datum: 23.7.2019</t>
  </si>
  <si>
    <t>Předmět: rozpis rozpočtu Středočeský Humanitární fond 2019</t>
  </si>
  <si>
    <t>0000017000000</t>
  </si>
  <si>
    <t>35 000 000,00</t>
  </si>
  <si>
    <t>Ostatní neinvestiční transfery neziskovým a podobným organizacím</t>
  </si>
  <si>
    <t>0000017017003</t>
  </si>
  <si>
    <t>ALKA, o.p.s. (27240185) - denní stacionář</t>
  </si>
  <si>
    <t>0000017117043</t>
  </si>
  <si>
    <t>ALKMEON z.s. (06451152)</t>
  </si>
  <si>
    <t>0000017017009</t>
  </si>
  <si>
    <t>Arcidiecézní charita Praha (43873499) - domovy pro seniory</t>
  </si>
  <si>
    <t>0000017017016</t>
  </si>
  <si>
    <t>Centrum pro dětský sluch Tamtam, o.p.s. (00499811) - raná péče</t>
  </si>
  <si>
    <t>0000017017175</t>
  </si>
  <si>
    <t>Centrum pro integraci cizinců o. p. s.  (26631997)</t>
  </si>
  <si>
    <t>0000017017017</t>
  </si>
  <si>
    <t>Centrum pro neslyšící a nedoslýchavé pro Prahu a Středočeský kraj, o.p.s. (02636298) - tlumočnické služby</t>
  </si>
  <si>
    <t>0000017017019</t>
  </si>
  <si>
    <t>Centrum pro zdravotně postižené a seniory Středočeského kraje, o.p.s. (26594544) - osobní asistence</t>
  </si>
  <si>
    <t>0000017017021</t>
  </si>
  <si>
    <t>Centrum sociálních a zdravotních služeb Poděbrady o.p.s. (27395286) - osobní asistence</t>
  </si>
  <si>
    <t>0000017017024</t>
  </si>
  <si>
    <t>Cesta integrace, o.p.s. (26619032) - odborné sociální poradenství</t>
  </si>
  <si>
    <t>0000017017029</t>
  </si>
  <si>
    <t>Denní centrum pro seniory Jizera,z.s. (22838457) - sociálně aktivizační služby pro seniory a osoby se zdravotním postižením</t>
  </si>
  <si>
    <t>0000017017034</t>
  </si>
  <si>
    <t>Diakonie ČCE - středisko Praha (62931270) - raná péče</t>
  </si>
  <si>
    <t>0000017017032</t>
  </si>
  <si>
    <t>Diakonie ČCE - středisko Střední Čechy (42744326) - domovy se zvlášním režimem</t>
  </si>
  <si>
    <t>0000017017037</t>
  </si>
  <si>
    <t>Diecézní charita Litoměřice (40229939) - pečovatelská služba</t>
  </si>
  <si>
    <t>0000017020405</t>
  </si>
  <si>
    <t>Domov důchodců Čáslav (48677787) - domovy pro seniory</t>
  </si>
  <si>
    <t>0000017017043</t>
  </si>
  <si>
    <t>Domov pod hrází, o.p.s. (22723757) - domovy se zvláštním režimem</t>
  </si>
  <si>
    <t>0000017017044</t>
  </si>
  <si>
    <t>Domov pro seniory Blaník, s.r.o. (29139392) - domovy se zvláštním režimem</t>
  </si>
  <si>
    <t>0000017017045</t>
  </si>
  <si>
    <t>Domov Ráček o.p.s. (27115071) - denní stacionáře</t>
  </si>
  <si>
    <t>0000017021426</t>
  </si>
  <si>
    <t>Domov seniorů Mšeno, příspěvková organizace (86595351) - domovy pro seniory</t>
  </si>
  <si>
    <t>0000017017047</t>
  </si>
  <si>
    <t>Charita Beroun (47514329) - domovy se zvláštním režimem</t>
  </si>
  <si>
    <t>0000017017048</t>
  </si>
  <si>
    <t>Charita Kralupy nad Vltavou (26520800) - nízkoprahová zařízení pro děti a mládež</t>
  </si>
  <si>
    <t>0000017017049</t>
  </si>
  <si>
    <t>Farní charita Neratovice (47009730) - pečovatelská služba</t>
  </si>
  <si>
    <t>0000017017050</t>
  </si>
  <si>
    <t>Farní charita Příbram (47072989) - pečovatelská služba</t>
  </si>
  <si>
    <t>0000017017057</t>
  </si>
  <si>
    <t>Handicap centrum Srdce, o. p. s. (27576612) - sociálně terapeutické dílny</t>
  </si>
  <si>
    <t>0000017017059</t>
  </si>
  <si>
    <t>HEWER, z.s. (66000653) - osobní asistence</t>
  </si>
  <si>
    <t>0000017017060</t>
  </si>
  <si>
    <t>Hornomlýnská, o.p.s. (01615939) - osobní asistence</t>
  </si>
  <si>
    <t>0000017021411</t>
  </si>
  <si>
    <t>Chorušice (00236861) - pečovatelská služba</t>
  </si>
  <si>
    <t>0000017021020</t>
  </si>
  <si>
    <t>Kolín (00235440) - podpora kontaktních míst pro seniory</t>
  </si>
  <si>
    <t>0000017017065</t>
  </si>
  <si>
    <t>Kolpingova rodina Smečno (70929688) - odborné sociální poradenství</t>
  </si>
  <si>
    <t>0000017017066</t>
  </si>
  <si>
    <t>Komunitní centrum Říčany, o.p.s. (27435610) - osobní asistence</t>
  </si>
  <si>
    <t>0000017021106</t>
  </si>
  <si>
    <t>Kralupy nad Vltavou (00236977)</t>
  </si>
  <si>
    <t>0000017021547</t>
  </si>
  <si>
    <t>Kropáčova Vrutice (00238163) - pečovatelská služba</t>
  </si>
  <si>
    <t>0000017017069</t>
  </si>
  <si>
    <t>LCC domácí péče, s.r.o. (27628418) - osobní asistence</t>
  </si>
  <si>
    <t>0000017017086</t>
  </si>
  <si>
    <t>LECCOS, z.s. (70855811)</t>
  </si>
  <si>
    <t>0000017017074</t>
  </si>
  <si>
    <t>Magdaléna, o.p.s. (25617401) - terapeutické komunity</t>
  </si>
  <si>
    <t>0000017017075</t>
  </si>
  <si>
    <t>Maltézská pomoc (26708451) - průvodcovské a předitatelské služby</t>
  </si>
  <si>
    <t>0000017000794</t>
  </si>
  <si>
    <t>Malyra s.r.o. (29130140) - osobní asistence</t>
  </si>
  <si>
    <t>0000017017076</t>
  </si>
  <si>
    <t>Maminky dětem, z. s. (26625164)</t>
  </si>
  <si>
    <t>0000017017077</t>
  </si>
  <si>
    <t>MELA, o. p. s. (28376196) - chráněné bydlení</t>
  </si>
  <si>
    <t>0000017021424</t>
  </si>
  <si>
    <t>Mělnické Vtelno (00237060) - pečovatelská služba</t>
  </si>
  <si>
    <t>0000017020506</t>
  </si>
  <si>
    <t>Město Černošice (00241121) - pečovatelská služba</t>
  </si>
  <si>
    <t>0000017021503</t>
  </si>
  <si>
    <t>Městské centrum komplexní péče Benátky nad Jizerou příspěvková organizace (75154617) - pečovatelská služba</t>
  </si>
  <si>
    <t>0000017017131</t>
  </si>
  <si>
    <t>Spirála pomoci o.p.s. (22689443) - osobní asistence</t>
  </si>
  <si>
    <t>0000017017096</t>
  </si>
  <si>
    <t>Oblastní charita Kutná Hora (49543547) - sociálně aktivizační služby pro seniory a osoby se zdravotním postižením</t>
  </si>
  <si>
    <t>0000017117045</t>
  </si>
  <si>
    <t>Pečovatelská služba města Pečky (61883531) - pečovatelská služba</t>
  </si>
  <si>
    <t>0000017021924</t>
  </si>
  <si>
    <t>Poděbrady (00239640) - komunitní plánování</t>
  </si>
  <si>
    <t>0000017017102</t>
  </si>
  <si>
    <t>Ponton, z.s. (64355756) - nízkoprahová zařízení pro děti a mládež</t>
  </si>
  <si>
    <t>0000017017091</t>
  </si>
  <si>
    <t>Povídej, z. s.  (67984860) - telefonická krizová pomoc</t>
  </si>
  <si>
    <t>0000017017108</t>
  </si>
  <si>
    <t>Prostor plus o.p.s. (26594633) - sociálně aktivizační služby pro rodiny s dětmi</t>
  </si>
  <si>
    <t>0000017022050</t>
  </si>
  <si>
    <t>Příbram (00243132) - sociálně aktivizační služby pro rodiny s dětmi</t>
  </si>
  <si>
    <t>0000017017072</t>
  </si>
  <si>
    <t>Renata Nekolová - telefonická krizová pomoc</t>
  </si>
  <si>
    <t>0000017017116</t>
  </si>
  <si>
    <t>Respondeo, z. s. (26631628)</t>
  </si>
  <si>
    <t>0000017017183</t>
  </si>
  <si>
    <t>Rodinné centrum Dobříšek, z. s. (26542820)</t>
  </si>
  <si>
    <t>0000017022052</t>
  </si>
  <si>
    <t>Rožmitál pod Třemšínem (00243221) - pečovatelská služba</t>
  </si>
  <si>
    <t>0000017017129</t>
  </si>
  <si>
    <t>Senior-komplex s.r.o. (24220868) - domovy se zvláštním režimem</t>
  </si>
  <si>
    <t>0000017017191</t>
  </si>
  <si>
    <t>Sjednocená organizace nevidomých a slabozrakých České republiky, zapsaný spolek (65399447) - sociálně aktivizační služby pro seniory a osoby se zdravotním postižením</t>
  </si>
  <si>
    <t>0000017017130</t>
  </si>
  <si>
    <t>Speciální pečovatelská služba z.s. (48707783) - pečovatelská služba</t>
  </si>
  <si>
    <t>0000017017134</t>
  </si>
  <si>
    <t>Společenství Dobromysl (70107491) - týdenní stacionáře</t>
  </si>
  <si>
    <t>0000017017136</t>
  </si>
  <si>
    <t>Společnost pro ranou péči, z.s. (67363610) - raná péče</t>
  </si>
  <si>
    <t>0000017017138</t>
  </si>
  <si>
    <t>Stéblo, z.s. (26673622) - denní stacionáře</t>
  </si>
  <si>
    <t>0000017017139</t>
  </si>
  <si>
    <t>Středisko komplexní sociální péče o.p.s. (26480026) - pečovatelská služba</t>
  </si>
  <si>
    <t>0000017017078</t>
  </si>
  <si>
    <t>Svaz tělesně postižených v České republice z. s. místní organizace Milín  (61904252) - odborné sociální poradenství</t>
  </si>
  <si>
    <t>0000017017146</t>
  </si>
  <si>
    <t>Svaz tělesně postižených v České republice z. s. okresní organizace Příbram (61903086) - odborné sociální poradenství</t>
  </si>
  <si>
    <t>0000017017150</t>
  </si>
  <si>
    <t>Svaz zdravotně postižených Rakovník, zapsaný spolek (47013133) - sociálně aktivizační služby pro seniory a osoby se zdravotním postižením</t>
  </si>
  <si>
    <t>0000017017176</t>
  </si>
  <si>
    <t>Tichý svět, o. p. s. (26611716) - sociální rehabilitace</t>
  </si>
  <si>
    <t>0000017017151</t>
  </si>
  <si>
    <t>TŘI, o.p.s. (18623433) - odlehčovací služby (s pobytovou formou)</t>
  </si>
  <si>
    <t>0000017017152</t>
  </si>
  <si>
    <t>Tyfloservis, o.p.s. (26200481) - sociální rehabilitace</t>
  </si>
  <si>
    <t>0000017017127</t>
  </si>
  <si>
    <t>VČELKA senior care o.p.s. (24732915) - pečovatelská služba</t>
  </si>
  <si>
    <t>0000017017155</t>
  </si>
  <si>
    <t>Vítej... o.p.s. (27407969) - chráněné bydlení</t>
  </si>
  <si>
    <t>0000017021251</t>
  </si>
  <si>
    <t>Zruč nad Sázavou (00236667) - pečovatelská služba</t>
  </si>
  <si>
    <t>datum: 15.7.2019</t>
  </si>
  <si>
    <t xml:space="preserve">   VNITŘNÍ  ROZPOČTOVÉ  OPATŘENÍ č. 14/17/2019</t>
  </si>
  <si>
    <t xml:space="preserve">   VNITŘNÍ  ROZPOČTOVÉ  OPATŘENÍ č. 15/13/2019</t>
  </si>
  <si>
    <t>Nákup polohovacích lůžek do PO</t>
  </si>
  <si>
    <t>Technická inovace výuky SOŠ a SOU Beroun - Hlinky - dodávky vybavení</t>
  </si>
  <si>
    <t>Technická inovace výuky SOŠ a SOU Beroun - Hlinky - stavební práce</t>
  </si>
  <si>
    <t>II/101 - D 10, okružní křižovatka</t>
  </si>
  <si>
    <t>II/121 Votice, ul. Táborská</t>
  </si>
  <si>
    <t>Okružní křižovatka Týnec nad Sázavou - II/106 x III/10513</t>
  </si>
  <si>
    <t>II/106 Hradištko, rekonstrukce silnice</t>
  </si>
  <si>
    <t>datum: 25.07.2019</t>
  </si>
  <si>
    <t xml:space="preserve">   VNITŘNÍ  ROZPOČTOVÉ  OPATŘENÍ č. 30/12/2019</t>
  </si>
  <si>
    <t>Střední lesnická školy a SOU Křivoklát - Výstavba centrální kotelny</t>
  </si>
  <si>
    <t>Rekonstrukce parku Památníku Antonína Dvořáka - příspěvek PO</t>
  </si>
  <si>
    <t>Rekonstrukce sociálního zařízení a úprava technického zázemí v Památníku Josefa Lady a jeho dcery v Hrusicích</t>
  </si>
  <si>
    <t>Kapitálové (investiční) výdaje na kapitole 12 - Investiční výdaje v rámci Plánu investic - Odbor kultury</t>
  </si>
  <si>
    <t>Instalace klimatizačních jednotek do vybraných kanceláří ve druhém patře budovy</t>
  </si>
  <si>
    <t>III/3377 Kutná Hora - zajištění stability tělesa komunikace v Kremnické ulici II.etapa</t>
  </si>
  <si>
    <t>Projektová dokumetnace - cyklostezka Greenway Jizera, úsek Zeleneč - Benátky nad Jizerou</t>
  </si>
  <si>
    <t>datum: 25.7.2019</t>
  </si>
  <si>
    <t xml:space="preserve">   VNITŘNÍ  ROZPOČTOVÉ  OPATŘENÍ č. 26/09/2019</t>
  </si>
  <si>
    <t>Jedná se o převod již schválených finančních prostředků Středočeského fondu obnovy venkova 2017 - 2020 na jednotlivé obce</t>
  </si>
  <si>
    <t>Středočeský fond obnovy venkova 2017-2020</t>
  </si>
  <si>
    <t>SFOV 2017-2020- Bobnice</t>
  </si>
  <si>
    <t>SFOV 2017-2020 -Borovnice</t>
  </si>
  <si>
    <t>SFOV 2017-2020 -Červené Janovice</t>
  </si>
  <si>
    <t>SFOV 2017-2020 - Český Šternberk</t>
  </si>
  <si>
    <t>SFOV 2017-2020 - Dobročovice</t>
  </si>
  <si>
    <t>SFOV 2017-2020 - Dřínov</t>
  </si>
  <si>
    <t>SFOV 2017-2020 - Dublovice</t>
  </si>
  <si>
    <t>SFOV 2017-2020 - Hradešín</t>
  </si>
  <si>
    <t>SFOV 2017-2020 - Chlístovice</t>
  </si>
  <si>
    <t>SFOV 20178-2020- Kostelní Lhota</t>
  </si>
  <si>
    <t>SFOV 2017-2020 - Krupá</t>
  </si>
  <si>
    <t>SFOV 2017-2020 - Loukovec</t>
  </si>
  <si>
    <t>SFOV 2017-2020 - Obory</t>
  </si>
  <si>
    <t>SFOV 2017-2020 - Olbramovice</t>
  </si>
  <si>
    <t>SFOV 2017-2020 - Poříčany</t>
  </si>
  <si>
    <t>SFOV 2017-2020 - Prosenická Lhota</t>
  </si>
  <si>
    <t>SFOV 2017-2020 -Stará Huť</t>
  </si>
  <si>
    <t>SFOV 2017-2020 - Světice</t>
  </si>
  <si>
    <t>SFOV 2017-2020 -Tuřany</t>
  </si>
  <si>
    <t>SFOV 2017-2020 - Vyžlovka</t>
  </si>
  <si>
    <t>SFOV 2017-2020 - Zdislavice</t>
  </si>
  <si>
    <t xml:space="preserve">   VNITŘNÍ  ROZPOČTOVÉ  OPATŘENÍ č. 25/09/2019</t>
  </si>
  <si>
    <t>Jedná se o převod již schválených finančních prostředků v rámci schváleného rozpočtu na rok 2019 na patřičnou položku  v rámci Vesnice roku 2019</t>
  </si>
  <si>
    <t>převod z pol.občerstvení</t>
  </si>
  <si>
    <t>převod z pol. Věcné dary</t>
  </si>
  <si>
    <t>nákup materiálu-propagační předměty</t>
  </si>
  <si>
    <t xml:space="preserve">   VNITŘNÍ  ROZPOČTOVÉ  OPATŘENÍ č. 10/25/2019</t>
  </si>
  <si>
    <t>Předmět: úprava položek ke Smlouvě o realizaci projektu prevence kriminality Kraje pro bezpečný internet - Preventivně informační videospoty "Pozor na kyberprostor"</t>
  </si>
  <si>
    <t>KPBI - Preventivně informační videospoty "Pozor na kyberprostor"</t>
  </si>
  <si>
    <t>vedoucí Odboru Bezpečnostní ředitel Ing. Luboš Navrátil</t>
  </si>
  <si>
    <t xml:space="preserve">   VNITŘNÍ  ROZPOČTOVÉ  OPATŘENÍ č. 31/12/2019</t>
  </si>
  <si>
    <t>Projekt zvyšování bezpečnosti KÚSK - Obnova kamerového systému KÚSK</t>
  </si>
  <si>
    <t>Projekt zvyšování bezpečnosti KÚSK - Obnova poplachového tísňového zabezpečovacího systému KÚSK</t>
  </si>
  <si>
    <t>Domov seniorů Nové Strašecí Rekonstrukce VZT kuchyně 2. etapa</t>
  </si>
  <si>
    <t>datum: 26.7.2019</t>
  </si>
  <si>
    <t xml:space="preserve">   VNITŘNÍ  ROZPOČTOVÉ  OPATŘENÍ č. 6/07/2019</t>
  </si>
  <si>
    <t>Předmět: rozpis Středočeského humanitárního fondu na rok 2019 (TZ - Zdravotnictví a Zdraví 2020) - oprava položek rozpočtové skladby</t>
  </si>
  <si>
    <t>Kapitola: 15</t>
  </si>
  <si>
    <t xml:space="preserve">   VNITŘNÍ  ROZPOČTOVÉ  OPATŘENÍ č. 02/15/2019</t>
  </si>
  <si>
    <t>Předmět: Rozpis již schválených finančních prostředků v rámci akce "Územní a stavební rozvo SK" dle aktuálního čerpání</t>
  </si>
  <si>
    <t>Aktualizace zásad územního rozvoje (ZÚR) SK - konferenční poplatek</t>
  </si>
  <si>
    <t xml:space="preserve">   VNITŘNÍ  ROZPOČTOVÉ  OPATŘENÍ č. 05/10/2019</t>
  </si>
  <si>
    <t>Středočeský Infrastrukturní fond: Tematické zadání Životní prostředí, oblast Pitná voda</t>
  </si>
  <si>
    <t>Středočeský Infrastrukturní fond: Tematické zadání Životní prostředí, oblast Odvádění a čistění odpadních vod</t>
  </si>
  <si>
    <t>Čertovka</t>
  </si>
  <si>
    <t>Dublovice</t>
  </si>
  <si>
    <t>Grunta</t>
  </si>
  <si>
    <t>CHOPOS</t>
  </si>
  <si>
    <t>Pňov - Předhradí</t>
  </si>
  <si>
    <t>Příčovy</t>
  </si>
  <si>
    <t>Rohozec</t>
  </si>
  <si>
    <t>Sibřina</t>
  </si>
  <si>
    <t>Bavoryně</t>
  </si>
  <si>
    <t>Branov</t>
  </si>
  <si>
    <t>Čisovice</t>
  </si>
  <si>
    <t>Dlouhá Lhota</t>
  </si>
  <si>
    <t>Doubravčice</t>
  </si>
  <si>
    <t>Drásov</t>
  </si>
  <si>
    <t>Horka II</t>
  </si>
  <si>
    <t>Horní Bukovina</t>
  </si>
  <si>
    <t>Horoušany</t>
  </si>
  <si>
    <t>Hořesedly</t>
  </si>
  <si>
    <t>Hradešín</t>
  </si>
  <si>
    <t>Hradištko</t>
  </si>
  <si>
    <t>Javorník</t>
  </si>
  <si>
    <t>Jivina</t>
  </si>
  <si>
    <t>Kamenice</t>
  </si>
  <si>
    <t>Klášterní Skalice</t>
  </si>
  <si>
    <t>Kňovice</t>
  </si>
  <si>
    <t>Kounov</t>
  </si>
  <si>
    <t>Křížkový Újezdec</t>
  </si>
  <si>
    <t>Kšely</t>
  </si>
  <si>
    <t>Libeř</t>
  </si>
  <si>
    <t>Lošany</t>
  </si>
  <si>
    <t>Mokrovraty</t>
  </si>
  <si>
    <t>Mrzky</t>
  </si>
  <si>
    <t>Stříbrná Skalice</t>
  </si>
  <si>
    <t>Pětihosty</t>
  </si>
  <si>
    <t>Plchov</t>
  </si>
  <si>
    <t>Podolanka</t>
  </si>
  <si>
    <t>Přistoupim</t>
  </si>
  <si>
    <t>Rabyně</t>
  </si>
  <si>
    <t>Radim</t>
  </si>
  <si>
    <t>Radovesnice I</t>
  </si>
  <si>
    <t>Sedlec</t>
  </si>
  <si>
    <t>Sedlice</t>
  </si>
  <si>
    <t>Souňov</t>
  </si>
  <si>
    <t>Svatá</t>
  </si>
  <si>
    <t>Sýkořice</t>
  </si>
  <si>
    <t>Třebsko</t>
  </si>
  <si>
    <t>Vejborka</t>
  </si>
  <si>
    <t>Velenice</t>
  </si>
  <si>
    <t>Velenka</t>
  </si>
  <si>
    <t>Větrušice</t>
  </si>
  <si>
    <t>Vrátkov</t>
  </si>
  <si>
    <t>Vysoká</t>
  </si>
  <si>
    <t>Vysoká u Příbramě</t>
  </si>
  <si>
    <t>Vyžlovka</t>
  </si>
  <si>
    <t>Zadní Třebaň</t>
  </si>
  <si>
    <t>Záluží</t>
  </si>
  <si>
    <t>Zbečno</t>
  </si>
  <si>
    <t>datum: 11.7.2019</t>
  </si>
  <si>
    <t xml:space="preserve">   VNITŘNÍ  ROZPOČTOVÉ  OPATŘENÍ č. 17/04/2019</t>
  </si>
  <si>
    <t xml:space="preserve">Předmět: Převod finančních prostředků na úhradu nájemného za pozemky u cyklostezek </t>
  </si>
  <si>
    <t xml:space="preserve">Nákup ostatních služeb </t>
  </si>
  <si>
    <t xml:space="preserve">Nájemné </t>
  </si>
  <si>
    <t>datum: 30. 7. 2019</t>
  </si>
  <si>
    <t xml:space="preserve">   VNITŘNÍ  ROZPOČTOVÉ  OPATŘENÍ č. 18/01/2019</t>
  </si>
  <si>
    <t xml:space="preserve">souvisí s VRO č.06/01/2019, vrácení alikotní části mezd tajemníků klubů na 6113. Tajemníci byli na základě příkazních smluv hrazeni z položky 5169. </t>
  </si>
  <si>
    <t>Klub zastupitelů STAN, nákup ost.služeb</t>
  </si>
  <si>
    <t>Činnost zastupitelstva, nákup ost.služeb (vratka prostředků tajemníka STAN)</t>
  </si>
  <si>
    <t>Klub zastupitelů KSČM, pohoštění</t>
  </si>
  <si>
    <t>Klub zastupitelů KSČM, nákup tisku a knih</t>
  </si>
  <si>
    <t>Klub zastupitelů KSČM, nákup ostatních služeb</t>
  </si>
  <si>
    <t>Činnost zastupitelstva, nákup.ost.služeb (vratka prostředků tajemníka KSČM)</t>
  </si>
  <si>
    <t>Klub zastupitelů ČSSD, nákup ostatních služeb</t>
  </si>
  <si>
    <t>Činnost zastupitelstva, nákup.ost.služeb (vratka prostředků tajemníka ČSSD)</t>
  </si>
  <si>
    <t>Klub zastupitelů ANO, nákup ostatních služeb</t>
  </si>
  <si>
    <t>Činnost zastupitelstva, nákup.ost.služeb (vratka prostředků tajemníka ANO)</t>
  </si>
  <si>
    <t>Klub zastupitelů ODS, nákup ostatních služeb</t>
  </si>
  <si>
    <t>Činnost zastupitelstva, nákup.ost.služeb (vratka prostředků tajemníka ODS)</t>
  </si>
  <si>
    <t xml:space="preserve">   VNITŘNÍ  ROZPOČTOVÉ  OPATŘENÍ č. 19/01/2019</t>
  </si>
  <si>
    <t>Činnost regionální správy, odměny za užití duševního vlastnictví</t>
  </si>
  <si>
    <t>Činnost regionální správy, knihy, učební pomůcky, tisk</t>
  </si>
  <si>
    <t>Činnost regionální správy, odměny za užití PC programů</t>
  </si>
  <si>
    <t>Činnost regionální správy, nákup materiálu</t>
  </si>
  <si>
    <t>Činnost regionální správy, konzultační, právní a poradenské služby</t>
  </si>
  <si>
    <t>Činnost regionální správy, pohoštění</t>
  </si>
  <si>
    <t>Činnost regionální správy, nájemné</t>
  </si>
  <si>
    <t>Činnost regionální správy, nákup služeb (tisk a distribuce Stř. magazínu)</t>
  </si>
  <si>
    <t>ObecKolešov investiční transfer obcímz Fondu JSDH a složek IZS (chybný org)</t>
  </si>
  <si>
    <t>0000001022119</t>
  </si>
  <si>
    <t>Obec Kolešov investiční transfer obcímz Fondu JSDH a složek IZS</t>
  </si>
  <si>
    <t>Obec Ovčáry investiční transfer obcím z Fondu JSDH a složek IZS (chybný org)</t>
  </si>
  <si>
    <t>0000001021709</t>
  </si>
  <si>
    <t>Obec Ovčáry investiční transfer obcím z Fondu JSDH a složek IZS</t>
  </si>
  <si>
    <t>Obec Sokoleč investiční transfer obcím z Fondu JSDH a složek IZS (chybný org)</t>
  </si>
  <si>
    <t>0000001021929</t>
  </si>
  <si>
    <t>Obec Sokoleč investiční transfer obcím z Fondu JSDH a složek IZS</t>
  </si>
  <si>
    <t>Klub zastupitelů KSČM, nákup tiskovin a knih</t>
  </si>
  <si>
    <t>Obec Ovčáry neinvestiční transfer obcím z Fondu JSDH a složek IZS</t>
  </si>
  <si>
    <t>Spomyšl investiční transfer obcím z fondu JSDH a složek IZS</t>
  </si>
  <si>
    <t>Spomyšl neinvestiční transfer obcím z fondu JSDH a složek IZS</t>
  </si>
  <si>
    <t>Činnost zastupitelstva, nákup tiskovin a knih</t>
  </si>
  <si>
    <t>Mezinárodní spolupráce, pronájem</t>
  </si>
  <si>
    <t>Ing. Jaroslava Pokorná Jermanová, hejtmanka Středočeského kraje</t>
  </si>
  <si>
    <t xml:space="preserve">   VNITŘNÍ  ROZPOČTOVÉ  OPATŘENÍ č. 05/02/2019</t>
  </si>
  <si>
    <t xml:space="preserve">Předmět: dofinancování položek na základě jejich stávající a předpokládané výše čerpání </t>
  </si>
  <si>
    <t>5133</t>
  </si>
  <si>
    <t>léky a zdravotnický materiál</t>
  </si>
  <si>
    <t>5365</t>
  </si>
  <si>
    <t>platby daní a poplatků krajům, obcím a st. fondům</t>
  </si>
  <si>
    <t>5156</t>
  </si>
  <si>
    <t>služby</t>
  </si>
  <si>
    <t xml:space="preserve">Navýšení rozpočtu položek 5176, 5133, 5365 a 5139 na základě jejich stávající a předpokládané výše čerpání. </t>
  </si>
  <si>
    <t xml:space="preserve">   VNITŘNÍ  ROZPOČTOVÉ  OPATŘENÍ č. 17/01/2019</t>
  </si>
  <si>
    <t>Chýně,  Ostatní záležitosti kultury,  neinvestiční. trans. Obcím</t>
  </si>
  <si>
    <t>ostatní záležitosti předškolního vzdělávání, úč. nein. transfery FO</t>
  </si>
  <si>
    <t>Ostatní zájmová činnost a rekreace, nein. tran. Spolkům</t>
  </si>
  <si>
    <t>Ostatní záležitosti kultury, nein.tran. spolkům</t>
  </si>
  <si>
    <t>Ostatní záležitosti kultury, nein.tran. nef. podnik. spolkům - PO</t>
  </si>
  <si>
    <t>Ostatní zájmová činnost a rekreace, nein.tran. spolkům</t>
  </si>
  <si>
    <t>Ochrana druhů a stanovišť, nein.tran.spolkům</t>
  </si>
  <si>
    <t>Ostatní zájmová činnost a rekreace, úč.nein.transfery - PO</t>
  </si>
  <si>
    <t>Ostatní zájmová činnost a rekreace, nein.transfery nef.podn.subjektům</t>
  </si>
  <si>
    <t>zpracovala: Uhříková</t>
  </si>
  <si>
    <t xml:space="preserve">   VNITŘNÍ  ROZPOČTOVÉ  OPATŘENÍ č. 27/09/2019</t>
  </si>
  <si>
    <t>Jedná se o převod již schválených finančních prostředků v rámci  projektu Obědy do škol v SK II na jednotlivé zřizovatele -v3)</t>
  </si>
  <si>
    <t>Obědy do škol v SK II-podíl SR</t>
  </si>
  <si>
    <t>Obědy do škol v SK- obecní školy</t>
  </si>
  <si>
    <t>Obědy do škol v SK-krajské školy</t>
  </si>
  <si>
    <t>Obědy do škol v SK-církevní škola</t>
  </si>
  <si>
    <t>Obědy do škol v SK-ŠJ Hořovice,s.r.o.</t>
  </si>
  <si>
    <t>Obědy do škol v SK- soukromá MŠ, ZŠ a SŠ Slunce, o.p.s.</t>
  </si>
  <si>
    <t>Obědy do škol v SK II-podíl EU</t>
  </si>
  <si>
    <t>Obědy do škol v SK - obecní školy</t>
  </si>
  <si>
    <t>Kontrolní součet:</t>
  </si>
  <si>
    <t>Vypracovala:</t>
  </si>
  <si>
    <t>Datum: 1.8.2019</t>
  </si>
  <si>
    <t>ekonom ŘDP</t>
  </si>
  <si>
    <t>Podpis:</t>
  </si>
  <si>
    <t xml:space="preserve">   VNITŘNÍ  ROZPOČTOVÉ  OPATŘENÍ č. 28/09/2019</t>
  </si>
  <si>
    <t>Jedná se o převod již schválených finančních prostředků Středočeského infrastrukturního fondu II 2018  a ID na jednotlivé obce</t>
  </si>
  <si>
    <t>ISF II 2018 obec Jivina</t>
  </si>
  <si>
    <t>ISF II 2018 obec Malá Hraštice</t>
  </si>
  <si>
    <t>ISF II 2018 obec Hradištko</t>
  </si>
  <si>
    <t>Individuální dotace (ID) účelová-změna územního plánu Brdy</t>
  </si>
  <si>
    <t>obec Vranovice</t>
  </si>
  <si>
    <t xml:space="preserve">   VNITŘNÍ  ROZPOČTOVÉ  OPATŘENÍ č. 11/06/2019</t>
  </si>
  <si>
    <r>
      <t xml:space="preserve">Propagace akcí příspěvkových organizací v oblasti kultury 2019 - </t>
    </r>
    <r>
      <rPr>
        <b/>
        <sz val="10"/>
        <rFont val="Calibri"/>
        <family val="2"/>
        <charset val="238"/>
      </rPr>
      <t>tisk plakátů</t>
    </r>
  </si>
  <si>
    <t xml:space="preserve">   VNITŘNÍ  ROZPOČTOVÉ  OPATŘENÍ č. 12/06/2019</t>
  </si>
  <si>
    <t>Předmět: Rozpis prostředků Středočeský fond kultury a obnovy památek</t>
  </si>
  <si>
    <t>Středočeský fond kultury a obnovy památek</t>
  </si>
  <si>
    <t>0000006020907</t>
  </si>
  <si>
    <t>Buštěhrad (00234214)</t>
  </si>
  <si>
    <t>0000006022026</t>
  </si>
  <si>
    <t>Jince (00242381)</t>
  </si>
  <si>
    <t>SPONTE - nadační fond (27214982)</t>
  </si>
  <si>
    <t>Římskokatolická farnost Kolín (46390839)</t>
  </si>
  <si>
    <t>Římskokatolická farnost Poříčí nad Sázavou  (48927732)</t>
  </si>
  <si>
    <t>0000006022050</t>
  </si>
  <si>
    <t>Příbram (00243132)</t>
  </si>
  <si>
    <t>Dej Bůh štěstí s.r.o. (26213567)</t>
  </si>
  <si>
    <t>0000006021501</t>
  </si>
  <si>
    <t>Bakov nad Jizerou (00237418)</t>
  </si>
  <si>
    <t>Jan David Horsky</t>
  </si>
  <si>
    <t>PhDr. Matěj Stropnický</t>
  </si>
  <si>
    <t>0000006020405</t>
  </si>
  <si>
    <t>Čáslav (00236021)</t>
  </si>
  <si>
    <t>0000006020215</t>
  </si>
  <si>
    <t>Králův Dvůr (00509701)</t>
  </si>
  <si>
    <t>0000006021214</t>
  </si>
  <si>
    <t>Kobylnice (00640361)</t>
  </si>
  <si>
    <t>Římskokatolická farnost Lysá nad Labem (48931926)</t>
  </si>
  <si>
    <t>0000006020228</t>
  </si>
  <si>
    <t>Nový Jáchymov  (00233650)</t>
  </si>
  <si>
    <t xml:space="preserve"> Roman Tesař</t>
  </si>
  <si>
    <t>0000006021502</t>
  </si>
  <si>
    <t>Bělá pod Bezdězem (00237434)</t>
  </si>
  <si>
    <t>MUDr. Alice Tomková</t>
  </si>
  <si>
    <t>Římskokatolická farnost Třebonín (46402705)</t>
  </si>
  <si>
    <t>Římskokatolická farnost - arciděkanství, Kutná Hora (46403523)</t>
  </si>
  <si>
    <t>0000006020227</t>
  </si>
  <si>
    <t>Nižbor (00233641)</t>
  </si>
  <si>
    <t>0000006022442</t>
  </si>
  <si>
    <t>Třebíz (00235024)</t>
  </si>
  <si>
    <t>0000006020514</t>
  </si>
  <si>
    <t>Dolní Břežany (00241202)</t>
  </si>
  <si>
    <t>0000006020519</t>
  </si>
  <si>
    <t>Hradištko (00241245)</t>
  </si>
  <si>
    <t>Mgr Jan Chejn</t>
  </si>
  <si>
    <t>Jazz Club Slaný, z. s. (16977475)</t>
  </si>
  <si>
    <t>0000006020139</t>
  </si>
  <si>
    <t>Sázava (00236411)</t>
  </si>
  <si>
    <t>0000006020936</t>
  </si>
  <si>
    <t>Stochov (00234923)</t>
  </si>
  <si>
    <t>Klub rodáků a přátel Kutné Hory - Kutná Hora v Praze, z.s. (49797808)</t>
  </si>
  <si>
    <t>Český filmový a televizní svaz FITES, z.s. (00417530)</t>
  </si>
  <si>
    <t>Soubor lidových písní a tanců Čtyřlístek (26641356)</t>
  </si>
  <si>
    <t>Veteran Car Club Praha z.s. (26529092)</t>
  </si>
  <si>
    <t>Kultura města Mladá Boleslav a.s. (000x1309)</t>
  </si>
  <si>
    <t>MKC Votice (71235345)</t>
  </si>
  <si>
    <t xml:space="preserve"> Vít Sázavský</t>
  </si>
  <si>
    <t>0000006020513</t>
  </si>
  <si>
    <t>Dobřichovice (00241181)</t>
  </si>
  <si>
    <t>Cech příbramských horníků a hutníků (48954390)</t>
  </si>
  <si>
    <t>Městské divadlo Mladá Boleslav (48683035)</t>
  </si>
  <si>
    <t>Kulturní dům Josefa Suka (42728452), Sedlčany</t>
  </si>
  <si>
    <t>Sdružení Mělnický Vrkoč, z. s. (70880204)</t>
  </si>
  <si>
    <t>Folklorní soubor Jarošovci (65602714)</t>
  </si>
  <si>
    <t>Veteran Car Club Dobřichovice, z.s. (06579353)</t>
  </si>
  <si>
    <t>Mgr Dalibor Mierva</t>
  </si>
  <si>
    <t>0000006020212</t>
  </si>
  <si>
    <t>Karlštejn (00233374)</t>
  </si>
  <si>
    <t>Pivovar Nymburk, spol. s r.o. (47536373)</t>
  </si>
  <si>
    <t>Čtvrtlístek z.s. (22757490)</t>
  </si>
  <si>
    <t>Jazz Černošice z.s. (22693751)</t>
  </si>
  <si>
    <t>HORNFORUM - česká hornová společnost J. V. Sticha-Punta (70908524)</t>
  </si>
  <si>
    <t>Mezi řekami, z.s. (22859837)</t>
  </si>
  <si>
    <t xml:space="preserve"> Václav Hlaváček</t>
  </si>
  <si>
    <t>Mělnické kulturní centrum, o. p. s. (24210137)</t>
  </si>
  <si>
    <t>OTTA-vzduchotechnika a klimatizace s.r.o. (28486480)</t>
  </si>
  <si>
    <t>Spolek pro obnovu únětické kultury (68378939)</t>
  </si>
  <si>
    <t>0000006021532</t>
  </si>
  <si>
    <t>Jabkenice (00237949)</t>
  </si>
  <si>
    <t>Sdružení Roztoč, z.s. (26606551)</t>
  </si>
  <si>
    <t>Občanské sdružení Kostelík z.s. (22726829)</t>
  </si>
  <si>
    <t>Český spolek dvouplátkových nástrojů (04610814)</t>
  </si>
  <si>
    <t>Dobřichovická divadelní společnost z.s. (22728228)</t>
  </si>
  <si>
    <t>0000006022523</t>
  </si>
  <si>
    <t>Louňovice pod Blaníkem (00232173)</t>
  </si>
  <si>
    <t>Divadlo X10 z.s. (01420917)</t>
  </si>
  <si>
    <t>Folklorní soubor Šáteček, z.s. (69056854)</t>
  </si>
  <si>
    <t>Akademie komorní hudby, z. s. (07031955)</t>
  </si>
  <si>
    <t>Městské kulturní centrum Hořovice (67361897)</t>
  </si>
  <si>
    <t>0000006022052</t>
  </si>
  <si>
    <t>Rožmitál pod Třemšínem (00243221)</t>
  </si>
  <si>
    <t>Statek Vlčkovice, o.p.s. (28453051)</t>
  </si>
  <si>
    <t>MUZIKA PŘÍBRAM, spolek (05066701)</t>
  </si>
  <si>
    <t>Městské kulturní centrum Poděbrady (16577434)</t>
  </si>
  <si>
    <t>Film&amp;Sociologie, s.r.o. (27455645)</t>
  </si>
  <si>
    <t>Via musica ad beatum z.s. (04301421)</t>
  </si>
  <si>
    <t>Rytíři Mělničtí (22869484)</t>
  </si>
  <si>
    <t>Divadlo Lány, z. s. (69347361)</t>
  </si>
  <si>
    <t>NARUBY, z. s. (01780531)</t>
  </si>
  <si>
    <t>DOBŠANÉ, z.s. (28560132)</t>
  </si>
  <si>
    <t>Ing. Josef Kutílek</t>
  </si>
  <si>
    <t xml:space="preserve"> Jiří Turek</t>
  </si>
  <si>
    <t>ZO ČSOP Vlašim (18595677)</t>
  </si>
  <si>
    <t xml:space="preserve"> Richard  Dušák</t>
  </si>
  <si>
    <t>Ing. Roman Kroužecký</t>
  </si>
  <si>
    <t>Klub přátel vína v Kutné Hoře, z.s. (22861351)</t>
  </si>
  <si>
    <t>Roman Janků Management s.r.o. (03639941)</t>
  </si>
  <si>
    <t>0000006020906</t>
  </si>
  <si>
    <t>Bratronice (00234192)</t>
  </si>
  <si>
    <t>0000006021251</t>
  </si>
  <si>
    <t>Zruč nad Sázavou (00236667)</t>
  </si>
  <si>
    <t>Post Bellum, o.p.s. (26548526)</t>
  </si>
  <si>
    <t>Nari Models, spol. s r.o. (26426188)</t>
  </si>
  <si>
    <t>Zámecký okrášlovací spolek (22693530)</t>
  </si>
  <si>
    <t>Základní umělecká škola Řevnice (75034271)</t>
  </si>
  <si>
    <t>Základní umělecká škola Jakuba Jana Ryby Rožmitál pod Třemšínem (61904155)</t>
  </si>
  <si>
    <t>0000006020917</t>
  </si>
  <si>
    <t>Kačice (00234494)</t>
  </si>
  <si>
    <t>Dům kultury Mladá Boleslav, s.r.o. (27418197)</t>
  </si>
  <si>
    <t>LAUS - společnost pro podporu duchovní hudby ve Středních Čechách, z.s. (62994441)</t>
  </si>
  <si>
    <t>Kryštof Marek</t>
  </si>
  <si>
    <t>Halda (22748199)</t>
  </si>
  <si>
    <t>Montessori Vlašim z. s. (28558456)</t>
  </si>
  <si>
    <t>0000006021611</t>
  </si>
  <si>
    <t>Obec Koryta (42716870)</t>
  </si>
  <si>
    <t>Zdeněk Kolka</t>
  </si>
  <si>
    <t>Kulturní a společenské středisko (00353574), Kralupy nad Vltavou</t>
  </si>
  <si>
    <t>Prostor plus o.p.s. (26594633)</t>
  </si>
  <si>
    <t>Marcela Regaiolliová</t>
  </si>
  <si>
    <t xml:space="preserve"> Luděk Jiřík</t>
  </si>
  <si>
    <t>Třiatřicet, z.s. (22766871)</t>
  </si>
  <si>
    <t>0000006022104</t>
  </si>
  <si>
    <t>Čistá (00243680)</t>
  </si>
  <si>
    <t>Nadační fond The Music FunDation (27360938)</t>
  </si>
  <si>
    <t>Dechový orchestr Vranovanka, z. s. (26571188)</t>
  </si>
  <si>
    <t>Agentura Butterfly s.r.o. (28776402)</t>
  </si>
  <si>
    <t xml:space="preserve"> Václav Polívka</t>
  </si>
  <si>
    <t>Spolek přátel z Bláta z.s. (04485076)</t>
  </si>
  <si>
    <t>Divadelní spolek DIPONA (02271061)</t>
  </si>
  <si>
    <t>Vox Bohemicalis, z. s. (61882364)</t>
  </si>
  <si>
    <t>Musica Florea, z.s. (26546400)</t>
  </si>
  <si>
    <t>0000006021819</t>
  </si>
  <si>
    <t>Krchleby (00239348)</t>
  </si>
  <si>
    <t>Divadelní bar, s.r.o. (25661451)</t>
  </si>
  <si>
    <t>PhDr. Jiří Vaníček</t>
  </si>
  <si>
    <t>Geisslers Hofcomoedianten (22864181)</t>
  </si>
  <si>
    <t>ALKA, o.p.s. (27240185)</t>
  </si>
  <si>
    <t>Divadelní spolek Vojan  (62994565)</t>
  </si>
  <si>
    <t>Divadelní spolek 1. neratovická divadelní společnost (49520857)</t>
  </si>
  <si>
    <t>Český svaz včelařů, z.s., základní organizace Byšice (49519719)</t>
  </si>
  <si>
    <t>Společenský klub Zdice (43766871)</t>
  </si>
  <si>
    <t>Říčany (00240702)</t>
  </si>
  <si>
    <t>Sportovní klub POLICIE Nymburk, z.s. (14801027)</t>
  </si>
  <si>
    <t>Ing.arch. Iveta Kohelová</t>
  </si>
  <si>
    <t>Lukáš Rudolfský (26649217)</t>
  </si>
  <si>
    <t>Věnovanka, z.s. (01526227)</t>
  </si>
  <si>
    <t>spolek Taška Kladno (22751491)</t>
  </si>
  <si>
    <t>Inspirokracie z.s. (04872673)</t>
  </si>
  <si>
    <t>doc.  Jurij Likin</t>
  </si>
  <si>
    <t>Svatá Ludmila 1100 let (04924479)</t>
  </si>
  <si>
    <t>0000006020571</t>
  </si>
  <si>
    <t>Velké Přílepy (00241806)</t>
  </si>
  <si>
    <t>Klub přátel hornických tradic - Kladno z.s. (27042383)</t>
  </si>
  <si>
    <t xml:space="preserve"> Pavel Klicpera </t>
  </si>
  <si>
    <t>Pionýr, z.s. - 6.pionýrská skupina Kolín (68997159)</t>
  </si>
  <si>
    <t>Mgr. Miroslav Laštovka</t>
  </si>
  <si>
    <t>Pionýr, z. s.- Pionýrská skupina Jince (68420072)</t>
  </si>
  <si>
    <t>Divadelní spolek Jiří (45066108)</t>
  </si>
  <si>
    <t>Obec Počepice (00243060)</t>
  </si>
  <si>
    <t>Okrašlovací spolek Roztoky (05457912)</t>
  </si>
  <si>
    <t>Pionýr, z. s. - Středočeská krajská organizace Pionýra (70567255)</t>
  </si>
  <si>
    <t>SPONTE SUA z.s. (22679120)</t>
  </si>
  <si>
    <t>RR z.s. (22870920)</t>
  </si>
  <si>
    <t>PhDr. MgA. Tomáš Thon ,Ph.D.</t>
  </si>
  <si>
    <t>BEZoBAV časem, z. s. (07620888)</t>
  </si>
  <si>
    <t>0000006020556</t>
  </si>
  <si>
    <t>Řevnice (00241636)</t>
  </si>
  <si>
    <t>Spolek přátel kultury Kněžmost (05843197)</t>
  </si>
  <si>
    <t>0000006022450</t>
  </si>
  <si>
    <t>Zvoleněves (00235181)</t>
  </si>
  <si>
    <t>Bc. Jan Havel</t>
  </si>
  <si>
    <t>Spolek ŽEHROVÁK (26677539)</t>
  </si>
  <si>
    <t>Vltavan pro Štěchovice na Vltavě a okolí, z. s. (47005581)</t>
  </si>
  <si>
    <t>0000006021929</t>
  </si>
  <si>
    <t>Sokoleč (00239771)</t>
  </si>
  <si>
    <t>0000006021020</t>
  </si>
  <si>
    <t>Městská knihovna Kolín (61883425)</t>
  </si>
  <si>
    <t>0000006022005</t>
  </si>
  <si>
    <t>Březnice (00242004)</t>
  </si>
  <si>
    <t>0000006020145</t>
  </si>
  <si>
    <t>Třebešice (00640298)</t>
  </si>
  <si>
    <t>0000006020436</t>
  </si>
  <si>
    <t>Žehušice (00236683)</t>
  </si>
  <si>
    <t>0000006020510</t>
  </si>
  <si>
    <t>Davle (00241156)</t>
  </si>
  <si>
    <t>0000006022228</t>
  </si>
  <si>
    <t>Ondřejov (00240567)</t>
  </si>
  <si>
    <t>0000006020520</t>
  </si>
  <si>
    <t>Hvozdnice (00241253)</t>
  </si>
  <si>
    <t>0000006020119</t>
  </si>
  <si>
    <t>Krhanice (00232025)</t>
  </si>
  <si>
    <t>0000006021419</t>
  </si>
  <si>
    <t>Obec Liblice (00510548)</t>
  </si>
  <si>
    <t>0000006022150</t>
  </si>
  <si>
    <t>Pochvalov (00244236)</t>
  </si>
  <si>
    <t>0000006021552</t>
  </si>
  <si>
    <t>Mečeříž (00509043)</t>
  </si>
  <si>
    <t>0000006021213</t>
  </si>
  <si>
    <t>Kácov (00236144)</t>
  </si>
  <si>
    <t>0000006022121</t>
  </si>
  <si>
    <t>Kounov (00243892)</t>
  </si>
  <si>
    <t>0000006020506</t>
  </si>
  <si>
    <t>Město Černošice (00241121)</t>
  </si>
  <si>
    <t>0000006021802</t>
  </si>
  <si>
    <t>Budiměřice (00239011)</t>
  </si>
  <si>
    <t>0000006021614</t>
  </si>
  <si>
    <t>Mnichovo Hradiště (00238309)</t>
  </si>
  <si>
    <t>0000006021931</t>
  </si>
  <si>
    <t>Velenice (00640603)</t>
  </si>
  <si>
    <t>0000006022220</t>
  </si>
  <si>
    <t>Louňovice (00240435)</t>
  </si>
  <si>
    <t xml:space="preserve">0000006021023 </t>
  </si>
  <si>
    <t>Kouřim (00235482)</t>
  </si>
  <si>
    <t>0000006021106</t>
  </si>
  <si>
    <t>Uhlířské Janovice (00236527)</t>
  </si>
  <si>
    <t>Kozmice (00232017)</t>
  </si>
  <si>
    <t>Kostelec nad Černými lesy (00235474)</t>
  </si>
  <si>
    <t>Krchleby (00236179)</t>
  </si>
  <si>
    <t>Kněžice (00239241)</t>
  </si>
  <si>
    <t>Vranovice (00243558)</t>
  </si>
  <si>
    <t xml:space="preserve">   VNITŘNÍ  ROZPOČTOVÉ  OPATŘENÍ č. 13/06/2019</t>
  </si>
  <si>
    <t>Letecké muzeum Metoděje Vlacha - kontrola plynovodní přípojky 2019 (ukončení smlouvy, konečná  faktura)</t>
  </si>
  <si>
    <t>Obnova majetku ve správě PO</t>
  </si>
  <si>
    <t>Zhotovení SHP - Památník A. D. ve Vysoké, usn. č. 013-37/2018/RK</t>
  </si>
  <si>
    <t xml:space="preserve">   VNITŘNÍ  ROZPOČTOVÉ  OPATŘENÍ č.  20/08/2019</t>
  </si>
  <si>
    <t>Předmět:  Převod fin. prostředků mezi jednotlivými položkami dle aktuálního čerpání v rámci akce "Podpora modernizace místní veřejné správy a samosprávy prostřednictvím rozvoje ICT technologií a služeb"</t>
  </si>
  <si>
    <t xml:space="preserve">Podpora modernizace místní veřejné správy a samosprávy prostřednictvím rozvoje ICT technologií a služeb </t>
  </si>
  <si>
    <t xml:space="preserve">   VNITŘNÍ  ROZPOČTOVÉ  OPATŘENÍ č.  21/08/2019</t>
  </si>
  <si>
    <t>Předmět:  Převod fin. prostředků mezi jednotlivými položkami dle aktuálního čerpání v rámci akce "Zpracování strategie Chytrý venkov SK" a akce "Příprava a udržitelnost projektů regionálního rozvoje".</t>
  </si>
  <si>
    <t>Příprava a udržitelnost projektů regionálního rozvoje</t>
  </si>
  <si>
    <t xml:space="preserve">   VNITŘNÍ  ROZPOČTOVÉ  OPATŘENÍ č.  22/08/2019</t>
  </si>
  <si>
    <t>Předmět:  Převod fin. prostředků mezi jednotlivými položkami dle aktuálního čerpání v rámci akce "Regionální stálá konference SK"</t>
  </si>
  <si>
    <t>Regionální stálá konference SK</t>
  </si>
  <si>
    <t xml:space="preserve">   VNITŘNÍ  ROZPOČTOVÉ  OPATŘENÍ č.  23/08/2019</t>
  </si>
  <si>
    <t>Předmět:  Převod fin. prostředků mezi jednotlivými položkami dle aktuálního čerpání v rámci akce "Středočeské inovační centrum"</t>
  </si>
  <si>
    <t>Podpora podnikání investiční příležitosti, brownfields</t>
  </si>
  <si>
    <t xml:space="preserve">Středočeské inovační centrum - členský příspěvek </t>
  </si>
  <si>
    <t xml:space="preserve">   VNITŘNÍ  ROZPOČTOVÉ  OPATŘENÍ č.  24/08/2019</t>
  </si>
  <si>
    <t xml:space="preserve">Podpora podnikání, invetiční příležitosti, brownfields </t>
  </si>
  <si>
    <t>Fond sportu, volného času a primární prevence INV</t>
  </si>
  <si>
    <t>Fond sportu, volného času a primární prevence NIV</t>
  </si>
  <si>
    <t>Základní škola a Mateřská škola Miličín okres Benešov (71006648)</t>
  </si>
  <si>
    <t>TJ Spartak Hořovice, z.s.  (47515571)</t>
  </si>
  <si>
    <t>TJ Sokol Dolany, z.s. (47569441)</t>
  </si>
  <si>
    <t>Tělovýchovná jednota Sokol Červený Újezd, z.s. (47005386)</t>
  </si>
  <si>
    <t>Tělovýchovná jednota Sokol Drahelice (64730689)</t>
  </si>
  <si>
    <t>Tělovýchovná jednota Kouřim, spolek (14800772)</t>
  </si>
  <si>
    <t>Tělocvičná jednota Sokol Poříčí nad Sázavou (70106819)</t>
  </si>
  <si>
    <t>Talent Bike spolek (07569599)</t>
  </si>
  <si>
    <t>Škola Taekwon-Do ITF KWANG  GAE z.s. (64935604)</t>
  </si>
  <si>
    <t>Sportovní klub Rapid Psáry, z.s. (47002425)</t>
  </si>
  <si>
    <t>Sportovní klub Posázavan Poříčí nad Sázavou z.s. (14800195)</t>
  </si>
  <si>
    <t>Spolek Brdský šikula (04467205)</t>
  </si>
  <si>
    <t>SK  Votice,z.s. (43725961)</t>
  </si>
  <si>
    <t>SK Slatina, z.s. (48705632)</t>
  </si>
  <si>
    <t>SK Olympie Dolní Břežany z.s. (49855212)</t>
  </si>
  <si>
    <t>SH ČMS - Sbor dobrovolných hasičů Hrdlořezy (62452207)</t>
  </si>
  <si>
    <t>SEMIRAMIS z.ú. (70845387)</t>
  </si>
  <si>
    <t>Mst Vladimír Machota</t>
  </si>
  <si>
    <t>KOBRA KLADNO, z.s. (70857865)</t>
  </si>
  <si>
    <t>Klub veslování KONDOR, z.s. (43753817)</t>
  </si>
  <si>
    <t>Klub biatlonu Trefa p.s. (03829871)</t>
  </si>
  <si>
    <t>KH Tour spolek (02359677)</t>
  </si>
  <si>
    <t>Ghepardo Group, s.r.o. (03863018)</t>
  </si>
  <si>
    <t>FOTBAL HLÍZOV, z.s. (46407031)</t>
  </si>
  <si>
    <t>DST Olympia KH, z. s. (01204661)</t>
  </si>
  <si>
    <t>Basketball Nymburk a.s. (26489864)</t>
  </si>
  <si>
    <t>AUDIT SULICE z.s. (62935259)</t>
  </si>
  <si>
    <t>2.ZŠ Hořovice (47515597)</t>
  </si>
  <si>
    <t>TJ Sokol Jeviněves, z.s. (49519255)</t>
  </si>
  <si>
    <t>Spolek Elite handicap sport (22709126)</t>
  </si>
  <si>
    <t>Tělocvičná jednota Sokol Stochov-Honice (48707538)</t>
  </si>
  <si>
    <t xml:space="preserve">   VNITŘNÍ  ROZPOČTOVÉ  OPATŘENÍ č. 06/18/2019</t>
  </si>
  <si>
    <r>
      <rPr>
        <b/>
        <sz val="10"/>
        <rFont val="Calibri"/>
        <family val="2"/>
        <charset val="238"/>
      </rPr>
      <t>Vypracovala:</t>
    </r>
    <r>
      <rPr>
        <sz val="10"/>
        <rFont val="Calibri"/>
        <family val="2"/>
        <charset val="238"/>
      </rPr>
      <t xml:space="preserve"> Mgr. Renáta Jelínková</t>
    </r>
  </si>
  <si>
    <r>
      <rPr>
        <b/>
        <sz val="10"/>
        <rFont val="Calibri"/>
        <family val="2"/>
        <charset val="238"/>
      </rPr>
      <t xml:space="preserve">Datum: </t>
    </r>
    <r>
      <rPr>
        <sz val="10"/>
        <rFont val="Calibri"/>
        <family val="2"/>
        <charset val="238"/>
      </rPr>
      <t>26.6.2019</t>
    </r>
  </si>
  <si>
    <t xml:space="preserve">   VNITŘNÍ  ROZPOČTOVÉ  OPATŘENÍ č. 01/01/2019</t>
  </si>
  <si>
    <t xml:space="preserve">   VNITŘNÍ  ROZPOČTOVÉ  OPATŘENÍ č. 02/01/2019</t>
  </si>
  <si>
    <t xml:space="preserve">   VNITŘNÍ  ROZPOČTOVÉ  OPATŘENÍ č. 04/01/2019</t>
  </si>
  <si>
    <t xml:space="preserve">   VNITŘNÍ  ROZPOČTOVÉ  OPATŘENÍ č. 05/01/2019</t>
  </si>
  <si>
    <t xml:space="preserve">   VNITŘNÍ  ROZPOČTOVÉ  OPATŘENÍ č. 06/01/2019</t>
  </si>
  <si>
    <t xml:space="preserve">   VNITŘNÍ  ROZPOČTOVÉ  OPATŘENÍ č. 07/01/2019</t>
  </si>
  <si>
    <t xml:space="preserve">   VNITŘNÍ  ROZPOČTOVÉ  OPATŘENÍ č. 08/01/2019</t>
  </si>
  <si>
    <t xml:space="preserve">   VNITŘNÍ  ROZPOČTOVÉ  OPATŘENÍ č. 09/01/2019</t>
  </si>
  <si>
    <t xml:space="preserve">   VNITŘNÍ  ROZPOČTOVÉ  OPATŘENÍ č. 10/01/2019</t>
  </si>
  <si>
    <t xml:space="preserve">   VNITŘNÍ  ROZPOČTOVÉ  OPATŘENÍ č. 12/01/2019</t>
  </si>
  <si>
    <t xml:space="preserve">   VNITŘNÍ  ROZPOČTOVÉ  OPATŘENÍ č. 13/01/2019</t>
  </si>
  <si>
    <t>Kapitola: 01 - Činnost zastupitelstva</t>
  </si>
  <si>
    <t xml:space="preserve">   VNITŘNÍ  ROZPOČTOVÉ  OPATŘENÍ č. 14/01/2019</t>
  </si>
  <si>
    <t>Vnitřní rozpočtové opatření kapitoly 01 - Činnost zastupitelstva, lokace finančních prostředků k zadání přípravy a výroby medailí</t>
  </si>
  <si>
    <t xml:space="preserve">   VNITŘNÍ  ROZPOČTOVÉ  OPATŘENÍ č. 15/01/2019</t>
  </si>
  <si>
    <t>Mezinárodní spolupráce, nákup materiálu</t>
  </si>
  <si>
    <t>Mezinárodní spolupráce, stipendia</t>
  </si>
  <si>
    <t>zpracovala: Rácová</t>
  </si>
  <si>
    <t>Ing. Luboš Navrátil, vedoucí odd. IZS a obrany a  pověřený vedením OBŘ</t>
  </si>
  <si>
    <t>Kapitola: 23 - Ostatní</t>
  </si>
  <si>
    <t xml:space="preserve">   VNITŘNÍ  ROZPOČTOVÉ  OPATŘENÍ č. 02/23/2019</t>
  </si>
  <si>
    <t>Předmět: Převod finančních prostředků mezi položkami v rámci kap. 23 - Ostatní</t>
  </si>
  <si>
    <t>Prostředky na předfinancování a kofinancování  projektů EU/EHP a ostatní související výdaje s projekty EU/EHP</t>
  </si>
  <si>
    <t>vypracoval: Ing. Lucie Pokorná</t>
  </si>
  <si>
    <t>datum: 7. 6. 2019</t>
  </si>
  <si>
    <t>pověřena zastupováním</t>
  </si>
  <si>
    <t xml:space="preserve">   VNITŘNÍ  ROZPOČTOVÉ  OPATŘENÍ č. 32/12/2019</t>
  </si>
  <si>
    <t>Domov seniorů Úvaly - Výměna osobního výtahu</t>
  </si>
  <si>
    <t>Zastřešení světlíku u sálu zastupitelstva SK</t>
  </si>
  <si>
    <t>II/244 Měšice, rekonstrukce mostu ev.č. 244-001 - PD</t>
  </si>
  <si>
    <t>II/229 Lišany, obchvat, PD</t>
  </si>
  <si>
    <t>II/112, Zdislavice - hranice Středočeského kraje - PD</t>
  </si>
  <si>
    <t>datum: 2.8.2019</t>
  </si>
  <si>
    <t xml:space="preserve">   VNITŘNÍ  ROZPOČTOVÉ  OPATŘENÍ č. 16/13/2019</t>
  </si>
  <si>
    <t xml:space="preserve">   VNITŘNÍ  ROZPOČTOVÉ  OPATŘENÍ č. 20/05/2019</t>
  </si>
  <si>
    <t xml:space="preserve">Předmět: Převod finančních prostředků na refundaci osobních výdajů za 08 - 10 2019 v rámci  projektu "Krajský akční plán vzdělávání Středočeského kraje" </t>
  </si>
  <si>
    <t>01.08.2019</t>
  </si>
  <si>
    <t>Bc. Jan Chuchler , vedoucí Odboru školství - pověřen zastupováním</t>
  </si>
  <si>
    <t xml:space="preserve">   VNITŘNÍ  ROZPOČTOVÉ  OPATŘENÍ č. 12/25/2019</t>
  </si>
  <si>
    <t xml:space="preserve">Předmět: úprava položky - účastnický poplatek na konferenci "e-govemment 20:10" </t>
  </si>
  <si>
    <t>účastnický poplatek za konferenci "e-govemment 20:10"</t>
  </si>
  <si>
    <t xml:space="preserve">   VNITŘNÍ  ROZPOČTOVÉ  OPATŘENÍ č. 29/09/2019</t>
  </si>
  <si>
    <t>Jedná se o převod již schválených finančních prostředků Středočeského fondu obnovy venkova 2017 - 2020 na obec Loukovec</t>
  </si>
  <si>
    <t>SFOV 2017-2020</t>
  </si>
  <si>
    <t>SFOV 2017-2020 Loukovec</t>
  </si>
  <si>
    <t xml:space="preserve">   VNITŘNÍ  ROZPOČTOVÉ  OPATŘENÍ č. 20/01/2019</t>
  </si>
  <si>
    <t>Veleň,  Ostatní záležitosti kultury,  neinvestiční. trans. Obcím</t>
  </si>
  <si>
    <t>záležitosti zájmového vzdělávání jinde nezařazené, nein. tran. Spolkům</t>
  </si>
  <si>
    <t>Jince,  Ostatní záležitosti kultury,  neinvestiční. trans. obcím</t>
  </si>
  <si>
    <t>0000001020106</t>
  </si>
  <si>
    <t>Český Šternberk,  Ostatní záležitosti kultury,  neinvestiční. trans. obcím</t>
  </si>
  <si>
    <t>0000001022319</t>
  </si>
  <si>
    <t>Sedlec-Prčice, Hudební činnost,  neinvestiční. trans. obcím</t>
  </si>
  <si>
    <t>ostatní výdaje souvis. se soc. poradenstvím, nein. tran. spolkům</t>
  </si>
  <si>
    <t>Hudební činnost, nein. tran. spolkům</t>
  </si>
  <si>
    <t xml:space="preserve">   VNITŘNÍ  ROZPOČTOVÉ  OPATŘENÍ č. 06/10/2019</t>
  </si>
  <si>
    <t>Ostatní ekologické záležitosti - materiál</t>
  </si>
  <si>
    <t>datum: 9.8.2019</t>
  </si>
  <si>
    <t xml:space="preserve">   VNITŘNÍ  ROZPOČTOVÉ  OPATŘENÍ č. 33/12/2019</t>
  </si>
  <si>
    <t>Domov Rožďalovice - Rekonstrukce centrálních koupelen - Zámek i Klášter - investiční příspěvek PO</t>
  </si>
  <si>
    <t>Labská cyklostezka, úsek Kostelec n. L. - Tuhaň - zřízení věcného břemene</t>
  </si>
  <si>
    <t>SOU Liběchov - Oprava sociálního zařízení včetně bezbariérového WC</t>
  </si>
  <si>
    <t>datum: 14.8.2019</t>
  </si>
  <si>
    <t xml:space="preserve">   VNITŘNÍ  ROZPOČTOVÉ  OPATŘENÍ č. 34/12/2019</t>
  </si>
  <si>
    <t>Rekonstrukce vstupu C do budovy KÚSK</t>
  </si>
  <si>
    <t>Automatické sčítače cyklistů</t>
  </si>
  <si>
    <t>II/606 Nové Strašecí - hranice okresu Rakovník - přeložka</t>
  </si>
  <si>
    <t>II/126 propojení dálnice D1 se silnicí  I/2 - přeložka</t>
  </si>
  <si>
    <t>II/106 hranice okresu Benešov - Chrást nad Sázavou, rekonstrukce - přeložka</t>
  </si>
  <si>
    <t>II/115 Řevnice – Vižina, rekonstrukce - přeložka</t>
  </si>
  <si>
    <t>III/01011 Zápy, most ev.č. 01011-1 přes dálnici D10 před obcí Zápy - PD</t>
  </si>
  <si>
    <t>SPŠ Vlašim - Startovací byty</t>
  </si>
  <si>
    <t>datum: 20.8.2019</t>
  </si>
  <si>
    <t xml:space="preserve">   VNITŘNÍ  ROZPOČTOVÉ  OPATŘENÍ č. 35/12/2019</t>
  </si>
  <si>
    <t>II/605 Chrášťany, přeložka silnice</t>
  </si>
  <si>
    <t>III/10165 Úvaly, průtah - AD</t>
  </si>
  <si>
    <t>Oblastní muzeum Praha-východ - Modernizace galerijního osvětlení expozice systémem LED v Arnoldinovském domě</t>
  </si>
  <si>
    <t xml:space="preserve">Galerie Středočeského kraje, Kutná Hora - Doplnění nábytkových sestav pro návštěvníky </t>
  </si>
  <si>
    <t>datum: 22.8.2019</t>
  </si>
  <si>
    <t xml:space="preserve">   VNITŘNÍ  ROZPOČTOVÉ  OPATŘENÍ č. 25/08/2019</t>
  </si>
  <si>
    <t>Předmět: Rozpis prostředků kapitoly 08, ÚZ 811 - spoluúčast kraje a ÚZ 33 064 - Podpora dětí a mládeže 2019, neinvestiční dotace zapsanému ústavu - změna položky v roce 2019</t>
  </si>
  <si>
    <t>37 Semiramis z.ú.</t>
  </si>
  <si>
    <t xml:space="preserve">   VNITŘNÍ  ROZPOČTOVÉ  OPATŘENÍ č.  26/08/2019</t>
  </si>
  <si>
    <t xml:space="preserve">Předmět:  Převod fin. prostředků mezi jednotlivými položkami dle aktuálního čerpání v rámci akce "Fond sportu, volného času a primární prevence", akce "Podpora podnikání, investiční příležitosti, brownfields" a projektu "Smart Akcelerátor". </t>
  </si>
  <si>
    <t>Smart Akcelerátor</t>
  </si>
  <si>
    <t xml:space="preserve"> Junák - český skaut, středisko Úsvit Votice, z. s. (61664693)</t>
  </si>
  <si>
    <t>FC Křivsoudov, z.s. (47082381)</t>
  </si>
  <si>
    <t>UNION CERHOVICE (64752976)</t>
  </si>
  <si>
    <t>SK Vlčáci Mníšek pod Brdy z.s. (06740669)</t>
  </si>
  <si>
    <t>Tělocvičná jednota Sokol Sedlčany (61101052)</t>
  </si>
  <si>
    <t>Škola Taekwon-Do ITF Dallyon, z.s. (07401906)</t>
  </si>
  <si>
    <t>Volejbalový sportovní club Čelákovice, z.s. (16556704)</t>
  </si>
  <si>
    <t>Sokol Zákolany, z.s. (43775233)</t>
  </si>
  <si>
    <t>T.B.C. Králův Dvůr, z.s. (26536391)</t>
  </si>
  <si>
    <t>Sportovní klub karate Dragon Čelákovice, z.s. (2381630)</t>
  </si>
  <si>
    <t>TJ Spartak Rožmitál pod Třemšínem, spolek (18608531)</t>
  </si>
  <si>
    <t>Atleticko- Fotbalový Klub Loděnice, z.s. (43763766)</t>
  </si>
  <si>
    <t>ČSS, z.s. - SSK LOYD (05875668)</t>
  </si>
  <si>
    <t>HC Poděbrady z.s. (62994379)</t>
  </si>
  <si>
    <t>Tenisový klub Tenisek Buštěhrad, z.s. (01326325)</t>
  </si>
  <si>
    <t>Open Tennis Club, z.s. (22754521)</t>
  </si>
  <si>
    <t>FK Bílkovice z.s. (02503557)</t>
  </si>
  <si>
    <t>Tělocvičná jednota Sokol Chocerady (18621457)</t>
  </si>
  <si>
    <t>MOTYMO z.s.  (22825533)</t>
  </si>
  <si>
    <t>SK KROČEHLAVY, z.s. (48705985)</t>
  </si>
  <si>
    <t>Badminton Club Kladno, z.s. (43775543)</t>
  </si>
  <si>
    <t>SK Slaný, z.s. (16977891)</t>
  </si>
  <si>
    <t>Tenisový klub Čelákovice, spolek (18622879)</t>
  </si>
  <si>
    <t>Tělocvičná jednota Sokol Votice (18595804)</t>
  </si>
  <si>
    <t>Spolek FC JÍLOVÉ (47569638)</t>
  </si>
  <si>
    <t>Kladno volejbal cz, z.s. (02107449)</t>
  </si>
  <si>
    <t>FK Chotusice 1932 z.s. (63845351)</t>
  </si>
  <si>
    <t>Společnost CYKLO - LIDICE, z. s. (43775381)</t>
  </si>
  <si>
    <t xml:space="preserve"> FK Rudná z.s. (45845093)</t>
  </si>
  <si>
    <t>SK Kelti 2008 z.s. (22732713)</t>
  </si>
  <si>
    <t>Tenisový a sportovní club Vitality Březnice,  z.s.  (27054543)</t>
  </si>
  <si>
    <t>SRTG Kolín, z.s. (04680952)</t>
  </si>
  <si>
    <t>TENNIS CENTRE Kosmonosy, z. s. (07597576)</t>
  </si>
  <si>
    <t>SK SENOMATY, z.s. (16981723)</t>
  </si>
  <si>
    <t>Tělocvičná jednota Sokol Kačice (48707236)</t>
  </si>
  <si>
    <t>FC Bílé Podolí z.s. (48677914)</t>
  </si>
  <si>
    <t>FBC Kralupy n/V, z.s. (22662146)</t>
  </si>
  <si>
    <t>SK Olympik Mělník,z.s. (26654920)</t>
  </si>
  <si>
    <t>Hipocentrum ROBIN z.ú. (05082307)</t>
  </si>
  <si>
    <t>TJ Karlštejn, z. s. (43762565)</t>
  </si>
  <si>
    <t>FK Litol, mládež z.s. (05224047)</t>
  </si>
  <si>
    <t>SK Kamenice, z.s. (43750745)</t>
  </si>
  <si>
    <t>TJ Klínec, z.s. (18622739)</t>
  </si>
  <si>
    <t>1.FC Bělá pod Bezdězem, z.s. (22730524)</t>
  </si>
  <si>
    <t>Tělocvičná jednota Sokol Mělnické Vtelno (70885311)</t>
  </si>
  <si>
    <t>TJ Jawa Divišov z.s. (18621864)</t>
  </si>
  <si>
    <t>Základní škola Emila Kolbena, příspěvková organizace (70941718)</t>
  </si>
  <si>
    <t>Tenisový klub STOCHOV, z.s. (48707619)</t>
  </si>
  <si>
    <t>Tělovýchovná jednota Sokol Ostředek, z.s. (47082216)</t>
  </si>
  <si>
    <t>Sport Kolín, z.s. (26540037)</t>
  </si>
  <si>
    <t>Základní škola T. G. Masaryka Mnichovice okres Praha - východ, příspěvková organizace (70992398)</t>
  </si>
  <si>
    <t>Tělocvičná jednota Sokol Jince (00662712)</t>
  </si>
  <si>
    <t>Centrum sociálních služeb Hvozdy, o.p.s. (29128218)</t>
  </si>
  <si>
    <t>Tělovýchovná jednota FC Jevany z.s. (18621295)</t>
  </si>
  <si>
    <t>Základní škola a Mateřská škola Lubná, okres Rakovník (47013532)</t>
  </si>
  <si>
    <t>Laxus, z.ú. (62695487)</t>
  </si>
  <si>
    <t xml:space="preserve">   VNITŘNÍ  ROZPOČTOVÉ  OPATŘENÍ č.  27/08/2019</t>
  </si>
  <si>
    <t>Předmět:  Převod fin. prostředků mezi jednotlivými položkami dle aktuálního čerpání v rámci akce "Fond sportu, volného času a primární prevence"</t>
  </si>
  <si>
    <t>Autoklub v AČR Slaný (16977424)</t>
  </si>
  <si>
    <t>SK 1933 ČUS Nové Dvory, z.s. (18620833)</t>
  </si>
  <si>
    <t>Atletický klub Adama Sebastiana Helceleta z.s. (06516548)</t>
  </si>
  <si>
    <t>Neratovický Plavecký Klub, z.s. (26548186)</t>
  </si>
  <si>
    <t>Sazená (00234869)</t>
  </si>
  <si>
    <t>FK Říčany, spolek (43750770)</t>
  </si>
  <si>
    <t>Jarmila Kratochvílová - ATLETIKA s.r.o.  (26417961)</t>
  </si>
  <si>
    <t>Sportovní klub Zlonice, z.s. (48704849)</t>
  </si>
  <si>
    <t>Bc.  Lenka  Matoušková</t>
  </si>
  <si>
    <t>Klub šachistů Říčany 1925 (22852573)</t>
  </si>
  <si>
    <t>Tělocvičná jednota Sokol Kolín - atletika (75123843)</t>
  </si>
  <si>
    <t>Adam Slepička a Jana Klápová, z.s. (06563597)</t>
  </si>
  <si>
    <t>Fotbalový klub Hýskov, z.s. (47515431)</t>
  </si>
  <si>
    <t>Sportovní klub policie Rakovník, z.s. (63806690)</t>
  </si>
  <si>
    <t>Cesta integrace, o.p.s. (26619032)</t>
  </si>
  <si>
    <t>Základní škola Benešov, Dukelská 1818 (75033071)</t>
  </si>
  <si>
    <t>Základní škola Luštěnice, okres Mladá Boleslav (71010840)</t>
  </si>
  <si>
    <t>Spolek rodičů a přátel školy při SOŠ a SOU Neratovice (70817782)</t>
  </si>
  <si>
    <t>TJ Aero Odolena Voda, z.s (00473162)</t>
  </si>
  <si>
    <t>Jezdecký klub ELA Dřínov, z.s. (26516209)</t>
  </si>
  <si>
    <t>HRASL  SLANÝ z.s. (22823883)</t>
  </si>
  <si>
    <t>Základní škola a Mateřská škola Senohraby, okres Praha - východ, příspěvková organizace (75033593)</t>
  </si>
  <si>
    <t xml:space="preserve">   VNITŘNÍ  ROZPOČTOVÉ  OPATŘENÍ č. 19/05/2019</t>
  </si>
  <si>
    <t xml:space="preserve">Předmět: Převod finančních prostředků mezi položkami 5909 a 5169  v rámci  projektu "Krajský akční plán vzdělávání Středočeského kraje" </t>
  </si>
  <si>
    <t>18.07.2019</t>
  </si>
  <si>
    <t xml:space="preserve">   VNITŘNÍ  ROZPOČTOVÉ  OPATŘENÍ č. 15/06/2019</t>
  </si>
  <si>
    <t>Jednotná propagace příspěvkových organizací prostřednictvím SK a propagace kulturních akcí - brožury, plakáty, distribuce, výlep</t>
  </si>
  <si>
    <t>Propagační materiál pro 19 příspěvkových organizací Středočeského kraje a jejich pobočky - dodatek č. 1 a dodatek č. 2 ke smlouvě S-8289/KUL/2018</t>
  </si>
  <si>
    <t xml:space="preserve">   VNITŘNÍ  ROZPOČTOVÉ  OPATŘENÍ č. 14/06/2019</t>
  </si>
  <si>
    <t>Předmět: Rozpis prostředků Program 2019 pro poskytování dotací z rozpočtu Středočeského kraje na obnovu památek určených ke společenskému využití a prostředků v rámci běžných výdajů kapitoly 06</t>
  </si>
  <si>
    <t>Program 2019 pro poskytování dotací z rozpočtu Středočeského kraje na obnovu památek určených ke společenskému využití</t>
  </si>
  <si>
    <t>0000006021814</t>
  </si>
  <si>
    <t>Římskokatolická farnost Kostelní Lhota 
zastoupená Obcí Kostelní Lhota</t>
  </si>
  <si>
    <t>HARBUCO s.r.o.</t>
  </si>
  <si>
    <t xml:space="preserve">Roman Tesař 
</t>
  </si>
  <si>
    <t xml:space="preserve">Archeko, z.s. </t>
  </si>
  <si>
    <t>Obec Hvožďany</t>
  </si>
  <si>
    <t>Kubíček Jaroslav, Ing.</t>
  </si>
  <si>
    <t>Alice Tomková MUDr.</t>
  </si>
  <si>
    <t>Pavel Kuře</t>
  </si>
  <si>
    <t>Ing. Pavlína Linzerová</t>
  </si>
  <si>
    <t>Miroslav Němec</t>
  </si>
  <si>
    <t>SPONTE-nadační fond</t>
  </si>
  <si>
    <t>Obec Předměřice nad Jizerou</t>
  </si>
  <si>
    <t>Svatojánská kolej - vyšší odborná škola pedagogická</t>
  </si>
  <si>
    <t>Farní sbor Českobratrské církve evangelické v Čáslavi</t>
  </si>
  <si>
    <t>Město Bakov nad Jizerou</t>
  </si>
  <si>
    <t xml:space="preserve">Město Hořovice   </t>
  </si>
  <si>
    <t>Ludmila Landová</t>
  </si>
  <si>
    <t xml:space="preserve">Třebešice </t>
  </si>
  <si>
    <t xml:space="preserve">   VNITŘNÍ  ROZPOČTOVÉ  OPATŘENÍ č. 07/18/2019</t>
  </si>
  <si>
    <t>Předmět: Převod finančních prostředků v rámci kapitoly 18 - Změna v pámci položek a ORG</t>
  </si>
  <si>
    <t>Silnice - položka Nákup ostatních služeb</t>
  </si>
  <si>
    <t>datum: 19.7. 2019</t>
  </si>
  <si>
    <t xml:space="preserve">Předmět: Převod finančních prostředků na úhradu škody způsobené rozhodnutím nebo nesprávným úředním postupem při výkonu veřejné moci </t>
  </si>
  <si>
    <t>datum: 19. 8. 2019</t>
  </si>
  <si>
    <t xml:space="preserve">   VNITŘNÍ  ROZPOČTOVÉ  OPATŘENÍ č. 18/04/2019</t>
  </si>
  <si>
    <t xml:space="preserve">   VNITŘNÍ  ROZPOČTOVÉ  OPATŘENÍ č. 15/17/2019</t>
  </si>
  <si>
    <t>Předmět: Změna ORG u finančních prostředků určených na nákup bytu pro chráněné bydlení Domov Barbora</t>
  </si>
  <si>
    <t>nákup bytu pro chráněné bydlení Domov Barbora</t>
  </si>
  <si>
    <t>vedoucí Odboru …………………..</t>
  </si>
  <si>
    <t>radní / náměstek hejtmana / ředitelka KUSK …………….</t>
  </si>
  <si>
    <t xml:space="preserve">   VNITŘNÍ  ROZPOČTOVÉ  OPATŘENÍ č. 07/03/2019</t>
  </si>
  <si>
    <t>Úprava rozpisu prostředků rozpočtovaných na kapitole 03 v rámci schváleného rozpočtu: posílení položky 5173 pro financování ubytování pracovníků odboru na služebních cestách</t>
  </si>
  <si>
    <t xml:space="preserve">   VNITŘNÍ  ROZPOČTOVÉ  OPATŘENÍ č. 16/17/2019</t>
  </si>
  <si>
    <t>0000017021038</t>
  </si>
  <si>
    <t xml:space="preserve">   VNITŘNÍ  ROZPOČTOVÉ  OPATŘENÍ č. 22/05/2019</t>
  </si>
  <si>
    <t xml:space="preserve">Předmět: Převod finančních prostředků z položky 5909 na položku 5167 v rámci  projektu "Krajský akční plán Středočeského kraje" </t>
  </si>
  <si>
    <t>30.08.2019</t>
  </si>
  <si>
    <t>Bc. Jan Chuchler , vedoucí Odboru školství, pověřen zastupováním</t>
  </si>
  <si>
    <t xml:space="preserve">   VNITŘNÍ  ROZPOČTOVÉ  OPATŘENÍ č. 11/25/2019</t>
  </si>
  <si>
    <t xml:space="preserve">Předmět: úprava položek k připravované objednávce - dodávky materiálu </t>
  </si>
  <si>
    <t>Dodávky materiálu ke smlouvě o poskytování servisních služeb</t>
  </si>
  <si>
    <t xml:space="preserve">   VNITŘNÍ  ROZPOČTOVÉ  OPATŘENÍ č. 13/25/2019</t>
  </si>
  <si>
    <t>Předmět: úprava položek - doplnění ORG</t>
  </si>
  <si>
    <t>Situační prevence jako důležitý nástroj pro snižování trestné činnosti ve SK - doplnění org před podepsáním smlouvy</t>
  </si>
  <si>
    <t>Resocializace recidivistů - doplnění org před úpravou v EVZ</t>
  </si>
  <si>
    <t xml:space="preserve">   VNITŘNÍ  ROZPOČTOVÉ  OPATŘENÍ č. 21/05/2019</t>
  </si>
  <si>
    <t>Předmět: Rozpis prostředků na zajištění soutěží pro žáky a propagačních předmětů v rámci projektu "Implementace Krajského akčního plánu Středočeského kraje"</t>
  </si>
  <si>
    <t>Propagační předměty - podíl SK</t>
  </si>
  <si>
    <t>Propagační předměty - podíl SR</t>
  </si>
  <si>
    <t>Propagační předměty - podíl EU</t>
  </si>
  <si>
    <t>datum: 29. 08. 2019</t>
  </si>
  <si>
    <t>Bc. Jan Chuchler, vedoucí Odboru školství - pověřen zastup.</t>
  </si>
  <si>
    <t xml:space="preserve">   VNITŘNÍ  ROZPOČTOVÉ  OPATŘENÍ č. 31/09/2019</t>
  </si>
  <si>
    <t>Jedná se o zozpis již schválených finančních prostředků v rámci schváleného rozpočtu na rok 2019 na jednotlivé ORG v rámci projektu Energetické úspory realizované metodou EPC I</t>
  </si>
  <si>
    <t>Energetické úspory  EPC I kofinancování</t>
  </si>
  <si>
    <t>Energetické úspory  EPC I předfinancování</t>
  </si>
  <si>
    <t xml:space="preserve">   VNITŘNÍ  ROZPOČTOVÉ  OPATŘENÍ č. 36/12/2019</t>
  </si>
  <si>
    <t>Pořízení nového užitkového vozidla - KÚSK</t>
  </si>
  <si>
    <t>Rozšíření stávající telefonní ústředny - KÚSK</t>
  </si>
  <si>
    <t>Pořízení osobního vozidla - KÚSK</t>
  </si>
  <si>
    <t>Luxor Poděbrady - Výměna vnitřních zárubní a dveří</t>
  </si>
  <si>
    <t>Luxor Poděbrady - Výměna balkonových dveří a žaluzií</t>
  </si>
  <si>
    <t>III/2444 a III/0105a Přezletice, průtah - přeložka</t>
  </si>
  <si>
    <t>Most ev. č. 1911-4 za Chrástem - inv. příspěvek KSÚS</t>
  </si>
  <si>
    <t>SPŠ Vlašim - Fotbalová miniaréna - tělesná výchova a sport</t>
  </si>
  <si>
    <t>SPŠ Vlašim - Rekonstrukce vjezdu, Velíšská</t>
  </si>
  <si>
    <t>SPŠ Vlašim - Rekonstrukce sociálního zařízení a šaten, Velíšská</t>
  </si>
  <si>
    <t>SPŠ Vlašim - Připojení kanalizační přípojky na veřejnou kanalizační síť, Luční 1699</t>
  </si>
  <si>
    <t>datum: 4.9.2019</t>
  </si>
  <si>
    <t xml:space="preserve">   VNITŘNÍ  ROZPOČTOVÉ  OPATŘENÍ č. 03/15/2019</t>
  </si>
  <si>
    <t xml:space="preserve">   VNITŘNÍ  ROZPOČTOVÉ  OPATŘENÍ č. 04/15/2019</t>
  </si>
  <si>
    <t xml:space="preserve">   VNITŘNÍ  ROZPOČTOVÉ  OPATŘENÍ č. 05/15/2019</t>
  </si>
  <si>
    <t xml:space="preserve">   VNITŘNÍ  ROZPOČTOVÉ  OPATŘENÍ č. 32/09/2019</t>
  </si>
  <si>
    <t>Jedná se o převod již schválených finančních prostředků Projekt Energetické úspory ECP II na jinou položku</t>
  </si>
  <si>
    <t>Projekt ECP II - oprava položky</t>
  </si>
  <si>
    <t>překlady smluv EPC II</t>
  </si>
  <si>
    <t xml:space="preserve">   VNITŘNÍ  ROZPOČTOVÉ  OPATŘENÍ č. 17/17/2019</t>
  </si>
  <si>
    <t xml:space="preserve">ALKMEON z.s. (06451152) </t>
  </si>
  <si>
    <t>0000017017199</t>
  </si>
  <si>
    <t>Centrum LOCIKA z.ú. (60460202)-krizová pomoc</t>
  </si>
  <si>
    <t>0000017017200</t>
  </si>
  <si>
    <t>Domov seniorů Mšeno, příspěvková organizace (86595351)-domovy pro seniory</t>
  </si>
  <si>
    <t>Kapitola: 17</t>
  </si>
  <si>
    <t xml:space="preserve">   VNITŘNÍ  ROZPOČTOVÉ  OPATŘENÍ č. 18/17/2019</t>
  </si>
  <si>
    <t>Předmět: Změna ORG u organizace Zdravotní ústav Most k domovu, z.ú.</t>
  </si>
  <si>
    <t>vypracoval:  Ing. Josef Sysel</t>
  </si>
  <si>
    <t>Mgr. Aneta Heřmanová, DiS.</t>
  </si>
  <si>
    <t xml:space="preserve">   VNITŘNÍ  ROZPOČTOVÉ  OPATŘENÍ č. 30/09/2019</t>
  </si>
  <si>
    <t>Jedná se o převod již schválených finančních prostředků Středočeského infrastrukturního fondu 2018 -  obec Malé Kyšice</t>
  </si>
  <si>
    <t>ISF 2018 - obec Malé Kyšice</t>
  </si>
  <si>
    <t xml:space="preserve">   VNITŘNÍ  ROZPOČTOVÉ  OPATŘENÍ č. 23/05/2019</t>
  </si>
  <si>
    <t xml:space="preserve">lektorné </t>
  </si>
  <si>
    <t>Bc. Jan Chuchler, vedoucí Odboru školství, pověřený zastupováním</t>
  </si>
  <si>
    <t xml:space="preserve">   VNITŘNÍ  ROZPOČTOVÉ  OPATŘENÍ č. 03/23/2019</t>
  </si>
  <si>
    <t>úroky z přijatého úvěru kraje 2007 - Komerční banka, a.s.</t>
  </si>
  <si>
    <t>poplatky dluhové služby -přijatý úvěr 2019 Česká spořitelna, a.s.</t>
  </si>
  <si>
    <t>datum: 3. 9. 2019</t>
  </si>
  <si>
    <t>Ing. Blanka Mikulová</t>
  </si>
  <si>
    <t xml:space="preserve">   VNITŘNÍ  ROZPOČTOVÉ  OPATŘENÍ č. 37/12/2019</t>
  </si>
  <si>
    <t>Sbírkotvorná činnost příspěvkových organizací - rozšiřování sbírek nákupem předmětů</t>
  </si>
  <si>
    <t>II/112 Domašín - Zdislavice - PD</t>
  </si>
  <si>
    <t>II/229 Rakovník, připojení na II/237 (obchvat města, trasa B3)</t>
  </si>
  <si>
    <t>II/101 Brandýs nad Labem, přeložka - II. etapa</t>
  </si>
  <si>
    <t>datum: 9.9.2019</t>
  </si>
  <si>
    <t>Úspory energií na VÚS a BIOS - SOŠ a SOU Nymburk</t>
  </si>
  <si>
    <t>Odbahnění mokřadu v evropsky významné lokalitě a přírodní památce Jablonná – mokřad</t>
  </si>
  <si>
    <t>II/101 Kralupy nad Vltavou, rek. mostu ev.č. 101-054</t>
  </si>
  <si>
    <t>II/113 Mukařov - Struhařov</t>
  </si>
  <si>
    <t>5.1a - Snížení energetické náročnosti budov SZeŠ a SOŠ Poděbrady</t>
  </si>
  <si>
    <t>5.1b - Snížení energetické náročnosti budov SZeŠ a SOŠ Poděbrady</t>
  </si>
  <si>
    <t>datum: 10.09.2019</t>
  </si>
  <si>
    <t xml:space="preserve">   VNITŘNÍ  ROZPOČTOVÉ  OPATŘENÍ č. 17/13/2019</t>
  </si>
  <si>
    <t>Českomoravská komoditní burza - Poplatky z celkového fin. objemu uzavřených obchodů (elektřina, plyn)</t>
  </si>
  <si>
    <t>Vybudování kongresového centra v I. NP parkovacího domu</t>
  </si>
  <si>
    <t>Památník národního útlaku a odboje Panenské Břežany (kaple sv. Anny, vodní díla, zahr</t>
  </si>
  <si>
    <t>II/114 Dobříš, most ev. č. 114-016</t>
  </si>
  <si>
    <t>II/112 Čechtice, most ev. č. 112-035</t>
  </si>
  <si>
    <t>II/322 Kolín - Týnec nad Labem - úsek Kolín - Tři Dvory</t>
  </si>
  <si>
    <t>datum: 14.08.2019</t>
  </si>
  <si>
    <t xml:space="preserve">   VNITŘNÍ  ROZPOČTOVÉ  OPATŘENÍ č. 18/13/2019</t>
  </si>
  <si>
    <t xml:space="preserve">   VNITŘNÍ  ROZPOČTOVÉ  OPATŘENÍ č. 35/09/2019</t>
  </si>
  <si>
    <t>Jedná se o převod již schválených finančních prostředků v rámci  projektu Obědy do škol v SK II na jednotlivé zřizovatele - podklad pro opravu</t>
  </si>
  <si>
    <t>Obědy do škol v SK II-obecné školy-podíl SR</t>
  </si>
  <si>
    <t>Obědy do škol v SK-MŠ Bakov n./Jizerou</t>
  </si>
  <si>
    <t>Obědy do škol v SK-ZŠ Bakov n/Jizerou</t>
  </si>
  <si>
    <t>Obědy do škol v SK-ZŠ Bělá pod Bezdězem</t>
  </si>
  <si>
    <t>Obědy do škol v SK-ZŠ Benátky nad  Jizerou</t>
  </si>
  <si>
    <t>Obědy do škol v SK-MŠ Benátky nad Jizerou</t>
  </si>
  <si>
    <t xml:space="preserve">Obědy do škol v SK-ZŠ Benátky n/Jizerou, Pražská </t>
  </si>
  <si>
    <t>Obědy do škol v SK-ŠJ Benešov,Jiráskova</t>
  </si>
  <si>
    <t>Obědy do škol v SK- MŠ Berušky Benešov</t>
  </si>
  <si>
    <t>Obědy do škol v SK-MŠ Čtyřlístek Benešov</t>
  </si>
  <si>
    <t>Obědy do škol v SK-ŠJ Benešov, Na Karlově</t>
  </si>
  <si>
    <t>Obědy do škol v SK-MŠ  ,,U Kohoutka Sedmipírka", Benešov</t>
  </si>
  <si>
    <t>Obědy do škol v SK-2.ZŠ a MŠ Beroun</t>
  </si>
  <si>
    <t>Obědy do škol v SK-Jungmannova ZŠ Beroun</t>
  </si>
  <si>
    <t>Obědy do škol v SK-MŠ Beroun</t>
  </si>
  <si>
    <t>Obědy do škol v SK-ZŠ Březnice</t>
  </si>
  <si>
    <t>Obědy do škol v SK-MŠ Bystřice</t>
  </si>
  <si>
    <t>Obědy do škol v SK-4.MŠ Dobříš</t>
  </si>
  <si>
    <t>Obědy do škol v SK-Městská MŠ Hořovice</t>
  </si>
  <si>
    <t>Obědy do škol v SK-ZŠ a MŠ Jesenice</t>
  </si>
  <si>
    <t>Obědy do škol v SK-ZŠ Kolín V.Ovčárecká</t>
  </si>
  <si>
    <t>Obědy do škol v SK-ZŠ Kolín IV., Prokopa Velikého</t>
  </si>
  <si>
    <t>Obědy do škol v SK-ZŠ Kolín III.</t>
  </si>
  <si>
    <t>Obědy do škol v SK-MŠ Kolín II.</t>
  </si>
  <si>
    <t>Obědy do škol v SK-MŠ Kosmonosy</t>
  </si>
  <si>
    <t>Obědy do škol v SK-MŠ Kostelec n/L.</t>
  </si>
  <si>
    <t>Obědy do škol v SK-ZŠ T.Stolzové Kostelec n/L.</t>
  </si>
  <si>
    <t>Obědy do škol v SK-ZŠ Kralupy n/Vltavou</t>
  </si>
  <si>
    <t>Obědy do škol v SK-ZŠ a MŠ Kralupy n/Vltavou</t>
  </si>
  <si>
    <t>Obědy do škol v SK-MŠ Kralupy n/Vltavou</t>
  </si>
  <si>
    <t>Obědy do škol v SK-ZŠ a MŠ Krásná Hora n/Vlt.</t>
  </si>
  <si>
    <t>Obědy do škol v SK-Mateřské školy KH</t>
  </si>
  <si>
    <t>Obědy do škol v SK-ZŠ Libčice n/Vlt.</t>
  </si>
  <si>
    <t>Obědy do škol v SK-ZŠ Bedřicha Hrozného Lysá n/L.</t>
  </si>
  <si>
    <t>Obědy do škol v SK-ZŠ j.A.KomenskéhoLysá n/Vlt.</t>
  </si>
  <si>
    <t>Obědy do škol v SK-ŠJ Mělník</t>
  </si>
  <si>
    <t>Obědy do škol v SK-ZŠ se speciálními třídami Mělník</t>
  </si>
  <si>
    <t>Obědy do škol v SK-MŠ Městec Králové</t>
  </si>
  <si>
    <t>Obědy do škol v SK-ZŠ T.G.Masaryka Milovice</t>
  </si>
  <si>
    <t>Obědy do škol v SK-ZŠ Mšeno</t>
  </si>
  <si>
    <t>Obědy do škol v SK-MŠ Harmonie Neratovice</t>
  </si>
  <si>
    <t>Obědy do škol v SK-ZŠ Ing.M.Plesingera-Božinova Neratovice</t>
  </si>
  <si>
    <t>Obědy do škol v SK-ZŠ a MŠ J.A.Komenského v Novém Strašecí</t>
  </si>
  <si>
    <t>Obědy do škol v SK-ZŠ Pečky</t>
  </si>
  <si>
    <t>Obědy do škol v SK-MŠ Příbram VIII</t>
  </si>
  <si>
    <t>Obědy do škol v SK-MŠ Příbram VII Bratří Čapků</t>
  </si>
  <si>
    <t>Obědy do škol v SK-MŠ Rybička</t>
  </si>
  <si>
    <t>Obědy do škol v SK-ZŠ Příbram VII</t>
  </si>
  <si>
    <t>Obědy do škol v SK-MŠ V Lukách Rakovník</t>
  </si>
  <si>
    <t>Obědy do škol v SK-1.ZŠ Rakovník</t>
  </si>
  <si>
    <t>Obědy do škol v SK-ZŠ Zdenky Braunerrové Roztoky</t>
  </si>
  <si>
    <t>Obědy do škol v SK-ZŠ Jakuba Jana Ryby Rožmitál p/T</t>
  </si>
  <si>
    <t>Obědy do škol v SK-MŠ Rudná</t>
  </si>
  <si>
    <t>Obědy do škol v SK-ZŠ Řevnice</t>
  </si>
  <si>
    <t>Obědy do škol v SK-4.ZŠ Nerudova Říčany</t>
  </si>
  <si>
    <t>Obědy do škol v SK-MŠ Sadská</t>
  </si>
  <si>
    <t>Obědy do škol v SK-ZŠ Sadská</t>
  </si>
  <si>
    <t>Obědy do škol v SK-ŠJ Poznaňská, Sázava</t>
  </si>
  <si>
    <t>Obědy do škol v SK-MŠ Slaný Hlaváčkovo n.</t>
  </si>
  <si>
    <t>Obědy do škol v SK-MŠ Slaný Vančurova</t>
  </si>
  <si>
    <t>Obědy do škol v SK-ŠJ Slaný</t>
  </si>
  <si>
    <t>Obědy do škol v SK-MŠ Týnec n/Sáz.</t>
  </si>
  <si>
    <t>Obědy do škol v SK-ŠJ Velvary</t>
  </si>
  <si>
    <t>Obědy do škol v SK-ŠJ Vorlina Vlašim</t>
  </si>
  <si>
    <t>Obědy do škol v SK-ŠJ Sídliště Vlašim</t>
  </si>
  <si>
    <t>Obědy do škol v SK-MŠ v Žebráku</t>
  </si>
  <si>
    <t>Obědy do škol v SK-MŠ Davle</t>
  </si>
  <si>
    <t>Obědy do škol v SK-ZŠ T.G.Masaryka, Komárov</t>
  </si>
  <si>
    <t>Obědy do škol v SK-ZŠ a MŠ Křinec</t>
  </si>
  <si>
    <t>Obědy do škol v SK-ZŠ a MŠ Načeradec</t>
  </si>
  <si>
    <t>Obědy do škol v SK-ZŠ Plaňany</t>
  </si>
  <si>
    <t>Obědy do škol v SK-ZŠ a MŠ Vrchotovy Janovice</t>
  </si>
  <si>
    <t>Obědy do škol v SK-ZŠ Zlonice</t>
  </si>
  <si>
    <t>Obědy do škol v SK-MŠ Dráček, Babice</t>
  </si>
  <si>
    <t>Obědy do škol v SK-MŠ Bukovno-Líny</t>
  </si>
  <si>
    <t>Obědy do škol v SK-ZŠ a MŠ Býchory</t>
  </si>
  <si>
    <t>Obědy do škol v SK-ZŠ a MŠ Byšice</t>
  </si>
  <si>
    <t>Obědy do škol v SK-ZŠ Černuc</t>
  </si>
  <si>
    <t>Obědy do škol v SK-MŠ Činěves</t>
  </si>
  <si>
    <t>Obědy do škol v SK-ZŠ a MŠ Dolní Beřkovice</t>
  </si>
  <si>
    <t>Obědy do škol v SK-ZŠ a MŠ Dolní Kralovice</t>
  </si>
  <si>
    <t>Obědy do škol v SK-Masarykova ZŠ Dymokury</t>
  </si>
  <si>
    <t>Obědy do škol v SK-MŠ Ledňáček Hýskov</t>
  </si>
  <si>
    <t>Obědy do škol v SK-MŠ Chorušice</t>
  </si>
  <si>
    <t>Obědy do škol v SK-ZŠ a MŠ Chýně</t>
  </si>
  <si>
    <t>Obědy do škol v SK-ZŠ Katusice</t>
  </si>
  <si>
    <t>Obědy do škol v SK-ZŠ a MŠ Klášter Hradiště n/Jiz.</t>
  </si>
  <si>
    <t>Obědy do škol v SK-ZŠ a MŠ Klobuky</t>
  </si>
  <si>
    <t>Obědy do škol v SK-ZŠ J.A.Komenského Kly</t>
  </si>
  <si>
    <t>Obědy do škol v SK-ZŠ a Z umělecká škola Líbeznice</t>
  </si>
  <si>
    <t>Obědy do škol v SK-MŠ Šikulka</t>
  </si>
  <si>
    <t>Obědy do škol v SK-MŠ Libiš</t>
  </si>
  <si>
    <t>Obědy do škol v SK-ZŠ a MŠ Lišany</t>
  </si>
  <si>
    <t>Obědy do škol v SK-ZŠ Lužec n/Vlt.</t>
  </si>
  <si>
    <t>Obědy do škol v SK-ŠJ Milín</t>
  </si>
  <si>
    <t>Obědy do škol v SK-ZŠ Mutějovice</t>
  </si>
  <si>
    <t>Obědy do škol v SK-ZŠ Obříství</t>
  </si>
  <si>
    <t>Obědy do škol v SK-MŠ Pátek</t>
  </si>
  <si>
    <t>Obědy do škol v SK-MŠ Pastelka Petříkov</t>
  </si>
  <si>
    <t>Obědy do škol v SK-ZŠ Pchery</t>
  </si>
  <si>
    <t>Obědy do škol v SK-MŠ Štědřík, Psáry</t>
  </si>
  <si>
    <t>Obědy do škol v SK-ZŠ a MŠ Řepín</t>
  </si>
  <si>
    <t>Obědy do škol v SK-ZŠ a MŠ Řevničov</t>
  </si>
  <si>
    <t>Obědy do škol v SK-ZŠ a MŠ Šanov</t>
  </si>
  <si>
    <t>Obědy do škol v SK-MŠ Šestajovice</t>
  </si>
  <si>
    <t>Obědy do škol v SK-MŠ Tuchoraz</t>
  </si>
  <si>
    <t>Obědy do škol v SK-ZŠ a MŠ Hnízdo v Úněticích</t>
  </si>
  <si>
    <t>Obědy do škol v SK-ZŠ Velký Borek</t>
  </si>
  <si>
    <t>Obědy do škol v SK-ZŠ a MŠ Vlastějovice</t>
  </si>
  <si>
    <t>Obědy do škol v SK-ŠJ Vrané n/Vlt.</t>
  </si>
  <si>
    <t>Obědy do škol v SK-ZŠ a MŠ Vrbová Lhota</t>
  </si>
  <si>
    <t>Obědy do škol v SK-MŠ 1.Vrdy</t>
  </si>
  <si>
    <t>Obědy do škol v SK-MŠ Všejany</t>
  </si>
  <si>
    <t>Obědy do škol v SK-ZŠ a MŠ Vysoká</t>
  </si>
  <si>
    <t>Obědy do škol v SK-ZŠ a MŠ Zadní Třebaň</t>
  </si>
  <si>
    <t>Obědy do škol v SK-ZŠ a MŠ Záhornice</t>
  </si>
  <si>
    <t>Obědy do škol v SK-ZŠ a MŠ Zaječov</t>
  </si>
  <si>
    <t>Obědy do škol v SK-ZŠ a MŠ Pod Budčí</t>
  </si>
  <si>
    <t>Obědy do škol v SK-ZŠ Zbečno</t>
  </si>
  <si>
    <t>Obědy do škol v SK-ŠJ Zbraslavice</t>
  </si>
  <si>
    <t>Obědy do škol v SK-ZŠ a MŠ Zlatníky-Hodkovice</t>
  </si>
  <si>
    <t>Obědy do škol v SK-ZŠ Zvoleněves</t>
  </si>
  <si>
    <t>Obědy do škol v SK-ZŠ a MŠ Žehuň</t>
  </si>
  <si>
    <t>Obědy do škol v SK-MŠ Žíželice</t>
  </si>
  <si>
    <t>Obědy do škol v SK-ZŠ Kladno</t>
  </si>
  <si>
    <t>Obědy do škol v SK-ZŠ Kladno, Školská</t>
  </si>
  <si>
    <t>Obědy do škol v SK-MŠ Kladno, Studentská</t>
  </si>
  <si>
    <t>Obědy do škol v SK-MŠ Brejličky Kladno</t>
  </si>
  <si>
    <t>Obědy do škol v SK-Speciální ZŠ a MŠ Kladno</t>
  </si>
  <si>
    <t>Obědy do škol v SK-ZŠ a MŠ Kladno Vašatova</t>
  </si>
  <si>
    <t>Obědy do škol v SK-ZŠ Kladno, Pařížská</t>
  </si>
  <si>
    <t>Obědy do škol v SK-ZŠ a MŠ Kladno, Norská</t>
  </si>
  <si>
    <t>Obědy do škol v SK-MŠ Kladno J.Hory</t>
  </si>
  <si>
    <t>Obědy do škol v SK-MŠ Sluníčko Mladá Boleslav</t>
  </si>
  <si>
    <t>Obědy do škol v SK-MŠ Štěpánka Mladá Boleslav</t>
  </si>
  <si>
    <t>Obědy do škol v SK-Masarykova ZŠ a MŠ Debř,MB</t>
  </si>
  <si>
    <t>Obědy do škol v SK-ZŠ T.G.Masaryka Mladá Boleslav</t>
  </si>
  <si>
    <t>Obědy do škol v SK-ŠJ Václavkova Mladá Boleslav</t>
  </si>
  <si>
    <t>Obědy do škol v SK-MŠ Laurinka Mladá Boleslav</t>
  </si>
  <si>
    <t>Obědy do škol v SK II-krajské školy - podíl SR</t>
  </si>
  <si>
    <t>Obědy do škol v SK-Sportovní Gymnázium Kladno</t>
  </si>
  <si>
    <t>Obědy do škol v SK-Gymnázium Jiřího Ortena KH</t>
  </si>
  <si>
    <t>Obědy do škol v SK-SS,ZŠ,MŠ, Dětský domov a Speciálně pedagogické centrum Mladá Boleslav</t>
  </si>
  <si>
    <t>Obědy do škol v SK-ZŠ Čáslav</t>
  </si>
  <si>
    <t>Obědy do škol v SK-ZŠ,MŠ a Praktická škola Kolín</t>
  </si>
  <si>
    <t>Obědy do škol v SK-Gymnázium Mladá Boleslav</t>
  </si>
  <si>
    <t>Obědy do škol v SK-ZŠ Sedlčany</t>
  </si>
  <si>
    <t>Obědy do škol v SK-ZŠ a Praktická škola Český Brod</t>
  </si>
  <si>
    <t>Obědy do škol v SK-Praktická škola a ZŠ Lysá n/Lab.</t>
  </si>
  <si>
    <t>Obědy do škol v SK-Speciální ZŠ Poděbrady</t>
  </si>
  <si>
    <t>Obědy do škol v SK II- církevní školy -podíl SR</t>
  </si>
  <si>
    <t>Obědy do škol v SK-ZŠ Maltézských rytířů</t>
  </si>
  <si>
    <t>Obědy do škol v SK II-ŠJ Hořovice s.r.o.-podíl SR</t>
  </si>
  <si>
    <t>Obědy do škol v SK-ŠJ Hořovice s.r.o.</t>
  </si>
  <si>
    <t>Obědy do škol v SK II soukromá MŠ,ZŠ a SŠ Slunce o.p.s.</t>
  </si>
  <si>
    <t>Obědy do škol v SK-Soukromá MŠ,ZŠ a SŠ Slunce,o.p.s.</t>
  </si>
  <si>
    <t>Obědy do škol v SK II-obecné školy-podíl EU</t>
  </si>
  <si>
    <t>Obědy do škol v SK-ZŠ J.A.KomenskéhoLysá n/Vlt.</t>
  </si>
  <si>
    <t>Obědy do škol v SK-ZŠ Libice nad Cidlinou</t>
  </si>
  <si>
    <t>Obědy do škol v SK II-krajské školy-podíl EU</t>
  </si>
  <si>
    <t>Obědy do škol v SK II-církevní škola-podíl EU</t>
  </si>
  <si>
    <t>Obědy do škol v SK II-ŠJ Hořovice s.r.o.-podíl EU</t>
  </si>
  <si>
    <t>Obědy do škol v SK II-soukromá MŠ,ZŠ a SŠ Slunce o.p.s.</t>
  </si>
  <si>
    <t>Datum: 12.9.2019</t>
  </si>
  <si>
    <t xml:space="preserve">   VNITŘNÍ  ROZPOČTOVÉ  OPATŘENÍ č. 33/09/2019</t>
  </si>
  <si>
    <t>Jedná se o rozpis již schválených finančních prostředků v rámci schváleného rozpočtu běžných výdajů na rok 2019 na jednotlivé obce v rámci Vesnice roku 2019</t>
  </si>
  <si>
    <t>Vesnice roku 2019</t>
  </si>
  <si>
    <t>Vesnice roku 2019 Libovice</t>
  </si>
  <si>
    <t>Vesnice roku 2019 Davle</t>
  </si>
  <si>
    <t>Vesnice roku 2019 Jíloviště</t>
  </si>
  <si>
    <t>Vesnice roku 2019 Knovíz</t>
  </si>
  <si>
    <t>Vesnice roku 2019 Krušovice</t>
  </si>
  <si>
    <t>Vesnice roku 2019 Ledčice</t>
  </si>
  <si>
    <t>Vesnice roku 2019 Máslovice</t>
  </si>
  <si>
    <t>Vesnice roku 2019 Ostrov</t>
  </si>
  <si>
    <t>Vesnice roku 2019 Pátek</t>
  </si>
  <si>
    <t>Vesnice roku 2019 Senomaty</t>
  </si>
  <si>
    <t>Vesnice roku 2019 Smečno</t>
  </si>
  <si>
    <t>Vesnice roku 2019 Suchdol</t>
  </si>
  <si>
    <t>Vesnice roku 2019  Vojkovice</t>
  </si>
  <si>
    <t xml:space="preserve">Ing.Jaroslav Cingr- vedoucí Odboru řízení dotačních projektů                                      </t>
  </si>
  <si>
    <t xml:space="preserve">   VNITŘNÍ  ROZPOČTOVÉ  OPATŘENÍ č. 34/09/2019</t>
  </si>
  <si>
    <t>Jedná se o převod již schválených finančních prostředků Středočeského fondu obnovy venkova 2017 - 2020 a ISF 2018 na jednotlivé obce</t>
  </si>
  <si>
    <t>SFOV 2017-2020- Boseň</t>
  </si>
  <si>
    <t>SFOV 2017-2020 -Brodce</t>
  </si>
  <si>
    <t>SFOV 2017-2020 - Březová</t>
  </si>
  <si>
    <t>SFOV 2017-2020 - Břežany</t>
  </si>
  <si>
    <t>SFOV 2017-2020 - Bzová</t>
  </si>
  <si>
    <t>SFOV 2017-2020 - Dobřejovice</t>
  </si>
  <si>
    <t>SFOV 2017-2020 - Dymokury</t>
  </si>
  <si>
    <t>SFOV 2017-2020 - Hobšovice</t>
  </si>
  <si>
    <t>SFOV 2017-2020 - Horka I</t>
  </si>
  <si>
    <t>SFOV 2017-2020 - Chrašťany</t>
  </si>
  <si>
    <t>SFOV 20178-2020- Jablonná</t>
  </si>
  <si>
    <t>SFOV 2017-2020 - Kosova Hora</t>
  </si>
  <si>
    <t>SFOV 2017-2020 - Košice</t>
  </si>
  <si>
    <t>SFOV 2017-2020 - Kozomín</t>
  </si>
  <si>
    <t>SFOV 2017-2020 - Krchleby</t>
  </si>
  <si>
    <t>SFOV 2017-2020 - Křesetice</t>
  </si>
  <si>
    <t>SFOV 2017-2020 - Lužec nad Vltavou</t>
  </si>
  <si>
    <t>SFOV 2017-2020 - Malešov</t>
  </si>
  <si>
    <t>SFOV 2017-2020 - Nová Ves</t>
  </si>
  <si>
    <t>SFOV 2017-2020 - Obořiště</t>
  </si>
  <si>
    <t>SFOV 2017-2020 - Pavlíkov</t>
  </si>
  <si>
    <t>SFOV 2017-2020 - Pečice</t>
  </si>
  <si>
    <t>SFOV 2017-2020 -Řepín</t>
  </si>
  <si>
    <t>SFOV 2017-2020 - Sudovo Hlavno</t>
  </si>
  <si>
    <t>SFOV 2017-2020 -Svatý Mikuláš</t>
  </si>
  <si>
    <t>SFOV 2017-2020 -Štětkovice</t>
  </si>
  <si>
    <t>SFOV 2017-2020 -Tuchoměřice</t>
  </si>
  <si>
    <t>SFOV 2017-2020 -Vinaře</t>
  </si>
  <si>
    <t>SFOV 2017-2020 -Xaverov</t>
  </si>
  <si>
    <t>SFOV 2017-2020 - Záluží</t>
  </si>
  <si>
    <t>SFOV 2017-2020 -Záryby</t>
  </si>
  <si>
    <t>SFOV 2017-2020 - Zlatníky - Hodkovice</t>
  </si>
  <si>
    <t>SFOV 2017-2020 - Zvole</t>
  </si>
  <si>
    <t>Středočeský Infrastrukturní fond 2018</t>
  </si>
  <si>
    <t>ISF 2018 - Sokoleč</t>
  </si>
  <si>
    <t xml:space="preserve">   VNITŘNÍ  ROZPOČTOVÉ  OPATŘENÍ č. 08/03/2019</t>
  </si>
  <si>
    <t>Úprava rozpisu prostředků rozpočtovaných na kapitole 03 v rámci schváleného rozpočtu: posílení investiční akce 5545 (zohlednění nabídkové ceny u nákup Enterprise licencí GINIS) a položky 5137 k nezbytné obměně počítačů a tiskáren</t>
  </si>
  <si>
    <t>Programové vybavení - akce Přechod GINIS na verzi Enterprise</t>
  </si>
  <si>
    <t>Materiál</t>
  </si>
  <si>
    <t>Programové vybavení</t>
  </si>
  <si>
    <t>Ostatní nákupy jinde nezařazené</t>
  </si>
  <si>
    <t>datum: 16.09.2019</t>
  </si>
  <si>
    <t xml:space="preserve">   VNITŘNÍ  ROZPOČTOVÉ  OPATŘENÍ č. 38/12/2019</t>
  </si>
  <si>
    <t>II/229 Lišany, obchvat - PD</t>
  </si>
  <si>
    <t>II/335 Stříbrná Skalice, průtah - PD</t>
  </si>
  <si>
    <t>Domov Dobříš - Hřiště pro seniory, investiční příspěvek PO</t>
  </si>
  <si>
    <t>Domov seniorů Benešov - Rekonstrukce balkonů a zábradlí</t>
  </si>
  <si>
    <t>Domov Kladno - Švermov - Vybudování výtahu budova č. 1 a č. 2</t>
  </si>
  <si>
    <t>Nákup polohovacích lůžek do příspěvkových organizací</t>
  </si>
  <si>
    <t>Domov Buda, Zásmuky - Rekonstrukce terasy 1. patro</t>
  </si>
  <si>
    <t>datum: 17.9.2019</t>
  </si>
  <si>
    <t xml:space="preserve">   VNITŘNÍ  ROZPOČTOVÉ  OPATŘENÍ č. 24/05/2019</t>
  </si>
  <si>
    <t xml:space="preserve">Předmět: Rozpis rozpočtu na dohody o provedení práce v rámci přípravy projektu Středočeského kraje Implementace krajského akčního plánu II. </t>
  </si>
  <si>
    <t>podpora hodnocení kvality škol, rozvojové projekty - rezerva</t>
  </si>
  <si>
    <t>ostatní osobní výdaje - DPP</t>
  </si>
  <si>
    <t>Datum: 13. 9. 2019</t>
  </si>
  <si>
    <t>Bc. Jan Chuchler</t>
  </si>
  <si>
    <t>vedoucí Odboru školství - pověřen zastupováním</t>
  </si>
  <si>
    <t xml:space="preserve">   VNITŘNÍ  ROZPOČTOVÉ  OPATŘENÍ č. 07/10/2019</t>
  </si>
  <si>
    <t>Pitná voda - investiční transfer - PO</t>
  </si>
  <si>
    <t>Pitná voda - investiční transfer - VŠ</t>
  </si>
  <si>
    <t>vypracovala: Ing. Jana Kloudová</t>
  </si>
  <si>
    <t>datum: 18.9.2019</t>
  </si>
  <si>
    <t>Obědy do škol v SK-MŠ Šikulka Libice nad Cidlinou</t>
  </si>
  <si>
    <t>Obědy do škol v SK-ZŠ Líbice nad Cidlinou</t>
  </si>
  <si>
    <t>Obědy do škol v SK-ZŠ a MŠ Pod Budčí Zákolany</t>
  </si>
  <si>
    <t>Obědy do škol v SK-MŠ Žiželice</t>
  </si>
  <si>
    <t xml:space="preserve">   VNITŘNÍ  ROZPOČTOVÉ  OPATŘENÍ č. 14/25/2019</t>
  </si>
  <si>
    <t>Bezpečnost a prevence - služby školení a vzdělávání</t>
  </si>
  <si>
    <t xml:space="preserve">   VNITŘNÍ  ROZPOČTOVÉ  OPATŘENÍ č. 39/12/2019</t>
  </si>
  <si>
    <t>II/111 Divišov, obchvat</t>
  </si>
  <si>
    <t>KSÚS - II/605 Rudná, zvýšení bezpečnosti</t>
  </si>
  <si>
    <t>KSÚS - 2427-1 most přes strouhu před obcí Klíčany</t>
  </si>
  <si>
    <t>KSÚS - II/268 a III/2683 Malobratřice, úprava nehodové křižovatky</t>
  </si>
  <si>
    <t>KSÚS - II/105 Všetice, most ev. č. 105-013</t>
  </si>
  <si>
    <t>KSÚS - III/0037 Průhonice, oprava silnice a zvýšení bezpečnosti v ul. Újezdská</t>
  </si>
  <si>
    <t>KSÚS - III/00513 Chrášťany - Chýně, havarijní stav silničního tělesa</t>
  </si>
  <si>
    <t>KSÚS - Statické zajištění silnice III/6031 v obci Senohraby</t>
  </si>
  <si>
    <t>KSÚS - 11817-3 Luhy</t>
  </si>
  <si>
    <t>KSÚS - II/125 Vlašim, Vlasákova ul. (mezi OK a mostem 125-019)</t>
  </si>
  <si>
    <t>KSÚS - III/33353 Přítoky, most ev.č. 33353-1</t>
  </si>
  <si>
    <t>KSÚS - III/00331 Slavkov, most ev.č. 00331-5</t>
  </si>
  <si>
    <t>datum: 23.9.2019</t>
  </si>
  <si>
    <t xml:space="preserve">   VNITŘNÍ  ROZPOČTOVÉ  OPATŘENÍ č. 28/08/2019</t>
  </si>
  <si>
    <t xml:space="preserve">Předmět: Rozpis prostředků kapitoly 08, ÚZ 001 - rozpis rozpočtu na plánované akce  - ocenění medailistů LODM 2019, mezinárodní turnaj krajů Bratislava, </t>
  </si>
  <si>
    <t xml:space="preserve"> (usnesení č. 027-03/2019 RK z 21.1.2019)</t>
  </si>
  <si>
    <t>00000001</t>
  </si>
  <si>
    <t>poukázky - finanční ocenění</t>
  </si>
  <si>
    <t xml:space="preserve">služby - doprava, </t>
  </si>
  <si>
    <t>OPPP - trenéři, moderátor</t>
  </si>
  <si>
    <t xml:space="preserve">občerstvení, raut </t>
  </si>
  <si>
    <t xml:space="preserve">   VNITŘNÍ  ROZPOČTOVÉ  OPATŘENÍ č.  29/08/2019</t>
  </si>
  <si>
    <t>Předmět:  Převod fin. prostředků mezi jednotlivými položkami dle aktuálního čerpání v rámci akce "Fond sportu, volného času a primární prevence" a akce "Podpora podnikání, investiční příležitosti, brownfields"</t>
  </si>
  <si>
    <t>Základní škola Zdenky Braunerové Roztoky, příspěvková organizace (70854963)</t>
  </si>
  <si>
    <t>Dotace Fond sportu  2019 - Bc. Lenka Matoušková</t>
  </si>
  <si>
    <t>Základní škola Světice, příspěvková organizace (71295151)</t>
  </si>
  <si>
    <t xml:space="preserve">2 050 000,00   </t>
  </si>
  <si>
    <t xml:space="preserve">0,00   </t>
  </si>
  <si>
    <t xml:space="preserve">   VNITŘNÍ  ROZPOČTOVÉ  OPATŘENÍ č.  31/08/2019</t>
  </si>
  <si>
    <t xml:space="preserve">SIC - Projekt Platinn </t>
  </si>
  <si>
    <t xml:space="preserve">   VNITŘNÍ  ROZPOČTOVÉ  OPATŘENÍ č.  32/08/2019</t>
  </si>
  <si>
    <t>Mělnické Vtelno (00237060)</t>
  </si>
  <si>
    <t>Základní škola Veltrusy, příspěvková organizace (70990972)</t>
  </si>
  <si>
    <t>1. základní škola Sedlčany, Primáře Kareše 68 (47074299)</t>
  </si>
  <si>
    <t>Handicap centrum Srdce, o. p. s. (27576612)</t>
  </si>
  <si>
    <t>27.8.20019</t>
  </si>
  <si>
    <t xml:space="preserve">   VNITŘNÍ  ROZPOČTOVÉ  OPATŘENÍ č.  17/08/2019</t>
  </si>
  <si>
    <t>Předmět:  Převod fin. prostředků mezi jednotlivými položkami dle aktuálního čerpání v rámci akce "Podpora cestovního ruchu, regionálních/lokálních akcí", akce "Příprava a udržitelnost projektů regionálního rozvoje" a akce Regionální stálá konference.</t>
  </si>
  <si>
    <t>Podpora cestovního ruchu, regionálních/lokálních akcí - nein.transfery obcím Dobřichovice</t>
  </si>
  <si>
    <t>Podpora cestovního ruchu, regionálních/lokálních akcí - nein.transfery obcím Brandýs n. Labem</t>
  </si>
  <si>
    <t>Podpora cestovního ruchu, regionálních/lokálních akcí - nein.transfery obcím Mělník</t>
  </si>
  <si>
    <t>Podpora cestovního ruchu, regionálních/lokálních akcí - neinvestiční transfery obcím Kolín</t>
  </si>
  <si>
    <t>Podpora cestovního ruchu, regionálních/lokálních akcí - neinvestiční transfery podnikatelským subjektům</t>
  </si>
  <si>
    <t xml:space="preserve">Podpora cestovního ruchu, regionálních/lokálních akcí - příspěvek spolkům </t>
  </si>
  <si>
    <t xml:space="preserve">Regionální stálá konferece - občerstvení </t>
  </si>
  <si>
    <t>Regionální stálá konferece - cestovné</t>
  </si>
  <si>
    <t xml:space="preserve">Regionální stálá konferece - cestovné </t>
  </si>
  <si>
    <t xml:space="preserve">   VNITŘNÍ  ROZPOČTOVÉ  OPATŘENÍ č. 03/01/2019</t>
  </si>
  <si>
    <t>rozpis mezd za leden 2019, kluby zastupitelů</t>
  </si>
  <si>
    <t>Klub zastupitelů STAN - Ostatní osobní výdaje</t>
  </si>
  <si>
    <t>Klub zastupitelů STAN - Povinné pojistné na veřejné zdr.pojištění</t>
  </si>
  <si>
    <t>Klub zastupitelů STAN - Povinné pojistné na sociální zabezpečení a příspěvek na st.politiku zaměstnaností</t>
  </si>
  <si>
    <t>Klub zastupitelů STAN - Nákup ostatních služeb</t>
  </si>
  <si>
    <t>Klub zastupitelů KSČM - Ostatní osobní výdaje</t>
  </si>
  <si>
    <t>Klub zastupitelů KSČM - Povinné pojistné na veř.zdr.pojištění</t>
  </si>
  <si>
    <t>Klub zastupitelů KSČM - Povinné pojistné na sociální zabezpečení a příspěvek na st.politiku zaměstnaností</t>
  </si>
  <si>
    <t>Klub zastupitelů KSČM - Nákup ostatních služeb</t>
  </si>
  <si>
    <t>Klub zastupitelů ČSSD - Povinné pojistné na veř.zdr.pojištění</t>
  </si>
  <si>
    <t>Klub zastupitelů ČSSD - Ostatní osobní výdaje</t>
  </si>
  <si>
    <t>Klub zastupitelů ČSSD - Povinné pojistné na sociální zabezpečení a příspěvek na st.politiku zaměstnaností</t>
  </si>
  <si>
    <t>Klub zastupitelů ČSSD - Nákup ostatních služeb</t>
  </si>
  <si>
    <t>Klub zastupitelů ANO - Ostatní osobní výdaje</t>
  </si>
  <si>
    <t>Klub zastupitelů ANO - Povinné pojistné na veř.zdr.pojištění</t>
  </si>
  <si>
    <t>Klub zastupitelů ANO - Povinné pojistné na sociální zabezpečení a příspěvek na st.politiku zaměstnaností</t>
  </si>
  <si>
    <t>Klub zastupitelů ANO - Nákup ostatních služeb</t>
  </si>
  <si>
    <t>Klub zastupitelů ODS - Ostatní osobní výdaje</t>
  </si>
  <si>
    <t>Klub zastupitelů ODS - Povinné pojistné na veř.zdr.pojištění</t>
  </si>
  <si>
    <t>Klub zastupitelů ODS - Povinné pojistné na sociální zabezpečení a příspěvek na st.politiku zaměstnaností</t>
  </si>
  <si>
    <t>Klub zastupitelů ODS - Nákup ostatních služeb</t>
  </si>
  <si>
    <t xml:space="preserve">   VNITŘNÍ  ROZPOČTOVÉ  OPATŘENÍ č. 21/01/2019</t>
  </si>
  <si>
    <t>Mezinárodní spolupráce, ostatní neinvestiční transfery neziskovým apod. org.</t>
  </si>
  <si>
    <t>Činnost regionální správy, ostatní osobní výdaje</t>
  </si>
  <si>
    <t>Činnost regionální správy, nákup ostatních služeb ( nafinancování Středočecha, distribuce 2.420.000,00)</t>
  </si>
  <si>
    <t>Činnost regionální správy, knihy,učební pomůcky, tisky ( nafinancování Středočecha, výroba 2.420.000,00)</t>
  </si>
  <si>
    <t>Činnost regionální správy, povinné pojistné na sociální zabezpečení a příspěvek na státní politiku zam.</t>
  </si>
  <si>
    <t>Činnost regionální správy, povinné pojistné na veřejné zdrav.pojištění</t>
  </si>
  <si>
    <t>Klub zastupitelů ČSSD, pohoštění</t>
  </si>
  <si>
    <t>Činnost regionální správy, nákup darů</t>
  </si>
  <si>
    <t>0000001022603</t>
  </si>
  <si>
    <t>Jankov,  Ostatní zájmová činnost a rekreace,  neinvestiční. trans. obcím</t>
  </si>
  <si>
    <t>0000001022143</t>
  </si>
  <si>
    <t>Nové Strašecí,  Ostatní záležitosti kultury,  neinvestiční. trans. Obcím</t>
  </si>
  <si>
    <t>0000001021303</t>
  </si>
  <si>
    <t>Milovice,  Ostatní záležitosti kultury,  neinvestiční. trans. Obcím</t>
  </si>
  <si>
    <t>Příbram,  Ostatní záležitosti kultury,  neinvestiční. trans. Obcím</t>
  </si>
  <si>
    <t>Načeradec,  Ostatní zájmová činnost a rekreace,  neinvestiční. trans. Obcím</t>
  </si>
  <si>
    <t>0000001021927</t>
  </si>
  <si>
    <t>Senice,  Ostatní záležitosti kultury,  neinvestiční. trans. Obcím</t>
  </si>
  <si>
    <t>Ostatní výdaje související se sociálním poradenstvím, nein. tran. fundacím, ústavům a o.p.s.</t>
  </si>
  <si>
    <t>Ochrana druhů a stanovišť, neinvestiční transfery spolkům</t>
  </si>
  <si>
    <t>pořízení. zach.  ob. hodnot místního kul., nár. a hist. povědomí , investiční transfery spolkům</t>
  </si>
  <si>
    <t>Vlašim, Využití volného času dětí a mládeže,  neinvestiční. trans. Obcím</t>
  </si>
  <si>
    <t>Nučice, Ostatní zájmová činnost a rekreace,  neinvestiční. trans. Obcím</t>
  </si>
  <si>
    <t>0000001020703</t>
  </si>
  <si>
    <t>Daleké Dušníky,  Ostatní záležitosti kultury,  neinvestiční. trans. Obcím</t>
  </si>
  <si>
    <t>Ostatní záležitosti kultury, nein. tran. nef. pod. sub.-právnickým osobám</t>
  </si>
  <si>
    <t>Ostatní zájmová činnost a rekreace, neinvestiční transfery spolkům</t>
  </si>
  <si>
    <t>Využití volného času dětí a mládeže, nein. tran. fundacím, ústavům a o.p.s.</t>
  </si>
  <si>
    <t xml:space="preserve">Využití volného času dětí a mládeže,  neinvestiční transfery spolkům </t>
  </si>
  <si>
    <t>hudební činnost,  neinvestiční transfery spolkům</t>
  </si>
  <si>
    <t>Ostatní zájmová činnost a rekreace, nein. tran. nef. pod. sub.-právnickým osobám</t>
  </si>
  <si>
    <t>ostatní sportovní činnost,  neinvestiční transfery spolkům</t>
  </si>
  <si>
    <t>ostatní sportovní činnost, nein. tran. nef. pod. sub.-právnickým osobám</t>
  </si>
  <si>
    <t>Klub zastupitelů ČSSD, nákup darů</t>
  </si>
  <si>
    <t xml:space="preserve">   VNITŘNÍ  ROZPOČTOVÉ  OPATŘENÍ č. 36/09/2019</t>
  </si>
  <si>
    <t>Jedná se o převod již schválených finančních prostředků Středočeského Fondu návratných finančních zdrojů - městys Březno a ISF 2019- obec Velim</t>
  </si>
  <si>
    <t>FNFZ 2019</t>
  </si>
  <si>
    <t>SFNZ městys Březno</t>
  </si>
  <si>
    <t>ISF 2019</t>
  </si>
  <si>
    <t>ISF 2019 -obec Velim</t>
  </si>
  <si>
    <t xml:space="preserve">   VNITŘNÍ  ROZPOČTOVÉ  OPATŘENÍ č. 19/04/2019</t>
  </si>
  <si>
    <t>Předmět: Změna UZ v rámci akce Sanace skalního masivu nad komunikací II/242 v Roztokách</t>
  </si>
  <si>
    <t>0005551000000</t>
  </si>
  <si>
    <t xml:space="preserve">Sanace skalního masivu nad komunikací II/242 v Roztokách </t>
  </si>
  <si>
    <t>Sanace skalního masivu nad komunikací II/242 v Roztokách</t>
  </si>
  <si>
    <t>datum: 11. 9. 2019</t>
  </si>
  <si>
    <t xml:space="preserve">   VNITŘNÍ  ROZPOČTOVÉ  OPATŘENÍ č. 40/12/2019</t>
  </si>
  <si>
    <t>ON Kladno, a.s. - Rekonstrukce pavilónu Patologie</t>
  </si>
  <si>
    <t>Hornické muzeum Příbram - Rekonstrukce pokladny</t>
  </si>
  <si>
    <t>Galerie SK - Expanzní nádoby na zvýšení tlaku vody</t>
  </si>
  <si>
    <t>IDSK - Vybavení IT techniky</t>
  </si>
  <si>
    <t>IDSK - Nákup osobních automobilů</t>
  </si>
  <si>
    <t>Oprava mostu ev.č. 102-028 Most přes Vápenický potok ve Velké - Přeložka</t>
  </si>
  <si>
    <t>II/112 Jemniště - Domašín - PD</t>
  </si>
  <si>
    <t>II/272 Benátky nad Jizerou - Zdětín</t>
  </si>
  <si>
    <t>II/240 a II/101 přeložka silnic v úseku D7-D8</t>
  </si>
  <si>
    <t>II/334 Radlice, most ev.č. 334-10 - Smlouva o zřízení věcného břemene</t>
  </si>
  <si>
    <t>datum: 25.9.2019</t>
  </si>
  <si>
    <t xml:space="preserve">   VNITŘNÍ  ROZPOČTOVÉ  OPATŘENÍ č. 20/04/2019</t>
  </si>
  <si>
    <t>Předmět: Změna ÚZ v rámci akce II/105 Netvořice, rekontrukce</t>
  </si>
  <si>
    <t>0004765000000</t>
  </si>
  <si>
    <t>II/105 Netvořice, rekontrukce</t>
  </si>
  <si>
    <t>datum: 26. 9. 2019</t>
  </si>
  <si>
    <t>Předmět: Změna ORGu v rozpočtové skladbě projektu IROP/ITI "Technická inovace výuky" Střední odborné školy a Středního odborného učliště, Beroun-Hlinky, Okružní 1404</t>
  </si>
  <si>
    <t>3122</t>
  </si>
  <si>
    <t>předfinancování projektu SOŠ a SOU Beroun-Hlinky</t>
  </si>
  <si>
    <t>kofinancování způsobilých výdajů SOŠ a SOU Beroun-Hlinky</t>
  </si>
  <si>
    <t>000000777</t>
  </si>
  <si>
    <t>kofinancování nezpůsobilých výdajů SOŠ a SOU Beroun-Hlinky</t>
  </si>
  <si>
    <t>Datum: 24. 9. 2019</t>
  </si>
  <si>
    <t xml:space="preserve">   VNITŘNÍ  ROZPOČTOVÉ  OPATŘENÍ č. 25/05/2019</t>
  </si>
  <si>
    <t>Předmět: Změna podílu částky vratky dotace v projektu OPZ "Správná cesta" Středního odborného učiliště a Praktické školy Kladno - Vrapice, příspěvkové organizace</t>
  </si>
  <si>
    <t>3123</t>
  </si>
  <si>
    <t>104513013</t>
  </si>
  <si>
    <t>příjem vratky dotace - podíl EU</t>
  </si>
  <si>
    <t>104113013</t>
  </si>
  <si>
    <t>příjem vratky dotace - podíl SR</t>
  </si>
  <si>
    <t>6402</t>
  </si>
  <si>
    <t>vratka dotace na MPSV - podíl EU</t>
  </si>
  <si>
    <t>vratka dotace na MPSV - podíl SR</t>
  </si>
  <si>
    <t>Datum: 26. 9. 2019</t>
  </si>
  <si>
    <t xml:space="preserve">   VNITŘNÍ  ROZPOČTOVÉ  OPATŘENÍ č. 26/05/2019</t>
  </si>
  <si>
    <t>Bc. Jan Chuchler, vedoucí Odboru školství, pověřen zastupováním</t>
  </si>
  <si>
    <t xml:space="preserve">   VNITŘNÍ  ROZPOČTOVÉ  OPATŘENÍ č. 17/05/2019</t>
  </si>
  <si>
    <t>Předmět: Rozpis prostředků podle ORG - Příjmy z pronájmu majetku a věcných břemen zaslané od školských PO na účet kraje do 28. 6. 2019 - úprava rozpočtových příjmů podle skutečnosti.</t>
  </si>
  <si>
    <t>datum: 28. 6. 2019</t>
  </si>
  <si>
    <t xml:space="preserve">   VNITŘNÍ  ROZPOČTOVÉ  OPATŘENÍ č. 27/05/2019</t>
  </si>
  <si>
    <t>Předmět: Rozpis prostředků podle ORG - Příjmy z pronájmu majetku a věcných břemen zaslané od školských PO na účet kraje do 30.9. 2019 - úprava rozpočtových příjmů podle skutečnosti.</t>
  </si>
  <si>
    <t>datum: 30.9. 2019</t>
  </si>
  <si>
    <t xml:space="preserve">   VNITŘNÍ  ROZPOČTOVÉ  OPATŘENÍ  č.05/09/2019</t>
  </si>
  <si>
    <t xml:space="preserve">Předmět: Převod fin. prostředků na úhradu škody způsobené rozhodnutím nebo nesprávným úředním postupem při výkonu veřejné moci </t>
  </si>
  <si>
    <t xml:space="preserve">Předmět: Převod fin. prostředků na úhradu nájemného za pozemky u cyklostezek </t>
  </si>
  <si>
    <r>
      <t>Energetické úspory  EPC I</t>
    </r>
    <r>
      <rPr>
        <b/>
        <sz val="10"/>
        <rFont val="Calibri"/>
        <family val="2"/>
        <charset val="238"/>
        <scheme val="minor"/>
      </rPr>
      <t xml:space="preserve"> KUSK</t>
    </r>
  </si>
  <si>
    <r>
      <t xml:space="preserve">Energetické úspory  EPC I </t>
    </r>
    <r>
      <rPr>
        <b/>
        <sz val="10"/>
        <rFont val="Calibri"/>
        <family val="2"/>
        <charset val="238"/>
        <scheme val="minor"/>
      </rPr>
      <t>Kutná Hora</t>
    </r>
  </si>
  <si>
    <r>
      <t xml:space="preserve">Energetické úspory  EPC I </t>
    </r>
    <r>
      <rPr>
        <b/>
        <sz val="10"/>
        <rFont val="Calibri"/>
        <family val="2"/>
        <charset val="238"/>
        <scheme val="minor"/>
      </rPr>
      <t>KUSK</t>
    </r>
  </si>
  <si>
    <t xml:space="preserve">   VNITŘNÍ  ROZPOČTOVÉ  OPATŘENÍ č. 22/01/2019</t>
  </si>
  <si>
    <t>Činnost regionální správy, nákup tiskovin</t>
  </si>
  <si>
    <t xml:space="preserve">   VNITŘNÍ  ROZPOČTOVÉ  OPATŘENÍ č. 23/01/2019</t>
  </si>
  <si>
    <t>0000001022515</t>
  </si>
  <si>
    <t>Kamberk,  Ostatní zájmová činnost a rekreace,  neinvestiční. trans. obcím</t>
  </si>
  <si>
    <t>0000001022243</t>
  </si>
  <si>
    <t>Svojetice,  Ostatní záležitosti kultury,  neinvestiční. trans. Obcím</t>
  </si>
  <si>
    <t>Ostatní zájmová činnost a rekreace, nein. tran. fundacím, ústavům a o.p.s.</t>
  </si>
  <si>
    <t>pomoc zdravotně postiženým, in. transfery spolků</t>
  </si>
  <si>
    <t>Říčany, hudební činnost, neinvestiční. trans. obcím</t>
  </si>
  <si>
    <t>0000001022057</t>
  </si>
  <si>
    <t>Starosedlský Hrádek,  Ostatní záležitosti kultury,  neinvestiční. trans. obcím</t>
  </si>
  <si>
    <t>0000001022501</t>
  </si>
  <si>
    <t>Bernartice, využití volného času dětí a mládeže,  neinvestiční. trans. obcím</t>
  </si>
  <si>
    <t>Láz, Ostatní záležitosti kultury,  neinvestiční. trans. obcím</t>
  </si>
  <si>
    <t>0000001021008</t>
  </si>
  <si>
    <t>Červené Pečky, hudební činnost,  neinvestiční. trans. obcím</t>
  </si>
  <si>
    <t>Činnost zastupitelstva, poplatky na konference</t>
  </si>
  <si>
    <t>JOANNES, Ostatní záležitosti kultury, nein. transfery nef. pod. subjektům - práv. sobám</t>
  </si>
  <si>
    <t>Mezinárodní spolupráce, pohoštění</t>
  </si>
  <si>
    <t xml:space="preserve">   VNITŘNÍ  ROZPOČTOVÉ  OPATŘENÍ č. 7/07/2019</t>
  </si>
  <si>
    <t>Předmět: rozpis Středočeského humanitárního fondu na rok 2019 (TZ - Zdravotnictví a Zdraví 2020) - změna č. ORG</t>
  </si>
  <si>
    <t xml:space="preserve">   VNITŘNÍ  ROZPOČTOVÉ  OPATŘENÍ č. 19/13/2019</t>
  </si>
  <si>
    <t>Rozvoj infrastruktury pro odbornou přípravu - SOŠ a SOU Nymburk</t>
  </si>
  <si>
    <t>datum: 30.08.2019</t>
  </si>
  <si>
    <t>datum: 08.08.2019</t>
  </si>
  <si>
    <t>datum: 31.07.2019</t>
  </si>
  <si>
    <t>datum: 06.05.2019</t>
  </si>
  <si>
    <t>datum: 28.08.2019</t>
  </si>
  <si>
    <t>datum: 25.06.2019</t>
  </si>
  <si>
    <t>datum: 20.05.2019</t>
  </si>
  <si>
    <t>datum: 14.05.2019</t>
  </si>
  <si>
    <t>datum: 02.04.2019</t>
  </si>
  <si>
    <t>datum: 21.03.2019</t>
  </si>
  <si>
    <t>datum: 13.03.2019</t>
  </si>
  <si>
    <t>datum: 14.02.2019</t>
  </si>
  <si>
    <t>datum: 31.01.2019</t>
  </si>
  <si>
    <t>datum: 11.01.2019</t>
  </si>
  <si>
    <t>datum: 18.4.2019</t>
  </si>
  <si>
    <t>datum: 8.1.2019</t>
  </si>
  <si>
    <t>datum: 2.1.2019</t>
  </si>
  <si>
    <t>datum: 07.06.2019</t>
  </si>
  <si>
    <t>datum: 17.09.2019</t>
  </si>
  <si>
    <t xml:space="preserve">   VNITŘNÍ  ROZPOČTOVÉ  OPATŘENÍ č. 08/18/2019</t>
  </si>
  <si>
    <t>Předmět: Převod finančních prostředků v rámci kapitoly 18 - Změna položky</t>
  </si>
  <si>
    <t>Akce "Management 4 lokalit soustavy Natura 2000 ve Středočeském kraji"</t>
  </si>
  <si>
    <t xml:space="preserve">   VNITŘNÍ  ROZPOČTOVÉ  OPATŘENÍ č.  33/08/2019</t>
  </si>
  <si>
    <t>Základní škola Zruč nad Sázavou (48677141)</t>
  </si>
  <si>
    <t xml:space="preserve">   VNITŘNÍ  ROZPOČTOVÉ  OPATŘENÍ č.  34/08/2019</t>
  </si>
  <si>
    <t xml:space="preserve">Předmět:  Převod fin. prostředků mezi jednotlivými položkami dle aktuálního čerpání v rámci akce "Podpora podnikání, investiční příležitosti, brownfields" a projektu "Chytrý venkov". </t>
  </si>
  <si>
    <t xml:space="preserve">Chytrý venkov </t>
  </si>
  <si>
    <t xml:space="preserve">   VNITŘNÍ  ROZPOČTOVÉ  OPATŘENÍ č. 35/08/2019</t>
  </si>
  <si>
    <t xml:space="preserve">Předmět: Rozpis prostředků kapitoly 08, ÚZ 001 - meziodborové hry Středočeského kraje 2019 - Kladno </t>
  </si>
  <si>
    <t xml:space="preserve">nájemné </t>
  </si>
  <si>
    <t>12. 9. 2019</t>
  </si>
  <si>
    <t xml:space="preserve">   VNITŘNÍ  ROZPOČTOVÉ  OPATŘENÍ č.  36/08/2019</t>
  </si>
  <si>
    <t>Předmět:  Převod fin. prostředků mezi jednotlivými položkami dle aktuálního čerpání v rámci akce "Příprava a udržitelnost projektů regionálního rozvoje".</t>
  </si>
  <si>
    <t xml:space="preserve">Příprava a udržitelnost projektů regionálního rozvoje </t>
  </si>
  <si>
    <t>Zajištění Regionální stále konference</t>
  </si>
  <si>
    <t xml:space="preserve">   VNITŘNÍ  ROZPOČTOVÉ  OPATŘENÍ č.  37/08/2019</t>
  </si>
  <si>
    <t xml:space="preserve">Předmět:  Převod fin. prostředků mezi jednotlivými položkami dle aktuálního čerpání v rámci akce "Podpora podnikání, investiční příležitosti, brownfields" a projektů "Zajištění Regionální stále konference", "SMART Akcelerátor" a "Chytrý venkov" . </t>
  </si>
  <si>
    <t xml:space="preserve">SMART Akcelerátor I. </t>
  </si>
  <si>
    <t xml:space="preserve">   VNITŘNÍ  ROZPOČTOVÉ  OPATŘENÍ č. 16/06/2019</t>
  </si>
  <si>
    <t xml:space="preserve">   VNITŘNÍ  ROZPOČTOVÉ  OPATŘENÍ č. 17/06/2019</t>
  </si>
  <si>
    <t>SFKOP 2019 - Příbram (00243132)</t>
  </si>
  <si>
    <t>SFKOP 2019 - Příbram (00243132) - INV.</t>
  </si>
  <si>
    <t>SFKOP 2019 - Hradištko (00241245)</t>
  </si>
  <si>
    <t>SFKOP 2019 - Hradištko (00241245) - INV.</t>
  </si>
  <si>
    <t>Program 2019 - Obec Hvožďany</t>
  </si>
  <si>
    <t>Program 2019 - Obec Hvožďany - INV</t>
  </si>
  <si>
    <t>Program 2019 - Svatojánská kolej - vyšší odborná škola pedagogická</t>
  </si>
  <si>
    <t>Program 2019 - Svatojánská kolej - vyšší odborná škola pedagogická - INV.</t>
  </si>
  <si>
    <t>Program 2019 - Farní sbor Českobratrské církve evangelické v Čáslavi</t>
  </si>
  <si>
    <t>Program 2019 - Farní sbor Českobratrské církve evangelické v Čáslavi - INV.</t>
  </si>
  <si>
    <t>Program 2018 - Římskokatolická farnost - děkanství Mnichovo Hradiště</t>
  </si>
  <si>
    <t>Program 2018 - Římskokatolická farnost - děkanství Mnichovo Hradiště - INV.</t>
  </si>
  <si>
    <t>0000006020621</t>
  </si>
  <si>
    <t>Program 2018 - Obec Tuklaty</t>
  </si>
  <si>
    <t>Program 2018 - Obec Tuklaty - INV.</t>
  </si>
  <si>
    <t>datum: 25. 9. 2019</t>
  </si>
  <si>
    <t xml:space="preserve">   VNITŘNÍ  ROZPOČTOVÉ  OPATŘENÍ č. 24/01/2019</t>
  </si>
  <si>
    <t>ostatní sportovní činnost, neinvestiční transfery spolkům</t>
  </si>
  <si>
    <t>Ostatní záležitosti kultury,  investiční transfery spolkům</t>
  </si>
  <si>
    <t>Ostatní zájmová činnost a rekreace, účelové neinvestiční transfery FO</t>
  </si>
  <si>
    <t>Činnost zastupitelstva, Ostatní platy</t>
  </si>
  <si>
    <t>Činnost zastupitelstva, Ostatní platby za provedenou práci jinde nezařazené</t>
  </si>
  <si>
    <t xml:space="preserve">Ostatní záležitosti kultury,  účelové neinvestiční transfery FO </t>
  </si>
  <si>
    <t>0000001022318</t>
  </si>
  <si>
    <t>Sedlčany, Ostatní záležitosti kultury, neinvestiční. trans. Obcím</t>
  </si>
  <si>
    <t xml:space="preserve">Centra soc. rehabilitačních služeb,  účelové neinvestiční transfery FO </t>
  </si>
  <si>
    <t>Odměny členům zastupitelstev obcí a krajů</t>
  </si>
  <si>
    <t>Povinné pojistné na sociální zab.a příspěvek na státní politiku zaměstnanosti</t>
  </si>
  <si>
    <t>Mezinárodní spolupráce, nákup tiskovin a knih</t>
  </si>
  <si>
    <t>Mezinárodní spolupráce, ostatní neinv.trans.veřejným rozpočtům</t>
  </si>
  <si>
    <t>Mezinárodní spolupráce, ostatní nákupy jinde nezařazené (víza…)</t>
  </si>
  <si>
    <t>Mezinárodní spolupráce, nákup ost. služeb</t>
  </si>
  <si>
    <t>Mezinárodní spolupráce, cestovné, ubytování</t>
  </si>
  <si>
    <t>Mezinárodní spolupráce, nákup služeb</t>
  </si>
  <si>
    <t>Mezinárodní spolupráce, ostatní neinvestiční transfery neziskovým apod.organizacím</t>
  </si>
  <si>
    <t>Mezinárodní spolupráce, nákup  služeb</t>
  </si>
  <si>
    <t>Obec Hřebečníky, investiční neprůt.transfer z Fondu JSDH</t>
  </si>
  <si>
    <t>Obec Hřebečníky, neinvestiční neprůt.transfer z Fondu JSDH</t>
  </si>
  <si>
    <t>Ostatní výdaje související se sociálním poradenstvím, nein. tran. Spolkům</t>
  </si>
  <si>
    <t>Činnost zastupitelstva, Odměny členů zastupitelstev</t>
  </si>
  <si>
    <t>Činnost zastupitelstva, povinné pojistné na veř.zdravotní pojištění</t>
  </si>
  <si>
    <t xml:space="preserve">   VNITŘNÍ  ROZPOČTOVÉ  OPATŘENÍ č. 06/02/2019</t>
  </si>
  <si>
    <t xml:space="preserve">Předmět: dofinancování položek 5132, 5151, 5361 a 5811 na základě jejich stávající a předpokládané výše čerpání </t>
  </si>
  <si>
    <t>ochranné pomůcky</t>
  </si>
  <si>
    <t>5361</t>
  </si>
  <si>
    <t>nákup kolků</t>
  </si>
  <si>
    <t>5171</t>
  </si>
  <si>
    <t xml:space="preserve">Navýšení rozpočtu položek 5132, 5151, 5361 a 5811 na základě jejich stávající a předpokládané výše čerpání. </t>
  </si>
  <si>
    <t xml:space="preserve">   VNITŘNÍ  ROZPOČTOVÉ  OPATŘENÍ č. 21/04/2019</t>
  </si>
  <si>
    <t>Předmět: Změna ORG u akci "Akční hlukový plán pro pozemní komunikace II. a III. tříd na území SK"</t>
  </si>
  <si>
    <t>6119</t>
  </si>
  <si>
    <t>Ostatní nákupy dlouhodobého nehmnotného majetku</t>
  </si>
  <si>
    <t>0005881000000</t>
  </si>
  <si>
    <t>Akční hlukový plán pro pozemní komunikace II. a III. tříd na území SK</t>
  </si>
  <si>
    <t>datum: 9. 10. 2019</t>
  </si>
  <si>
    <t xml:space="preserve">   VNITŘNÍ  ROZPOČTOVÉ  OPATŘENÍ č. 22/04/2019</t>
  </si>
  <si>
    <t xml:space="preserve">Předmět: Převod finančních prostředků - úprava v rámci kap. 04 </t>
  </si>
  <si>
    <t>5904</t>
  </si>
  <si>
    <t>107117968</t>
  </si>
  <si>
    <t>107517969</t>
  </si>
  <si>
    <t>datum: 23. 10. 2019</t>
  </si>
  <si>
    <t xml:space="preserve">   VNITŘNÍ  ROZPOČTOVÉ  OPATŘENÍ č. 18/06/2019</t>
  </si>
  <si>
    <t>Pohoštění Londýn</t>
  </si>
  <si>
    <t>Poplatky za konference</t>
  </si>
  <si>
    <t xml:space="preserve">   VNITŘNÍ  ROZPOČTOVÉ  OPATŘENÍ č. 19/06/2019</t>
  </si>
  <si>
    <t>Archeologické výzkumy a nálezy</t>
  </si>
  <si>
    <t>Posudek na určení kulturně-historické hodnoty archeologického nálezu</t>
  </si>
  <si>
    <t>Znalecký posudek SHZ v areálu Kouřim</t>
  </si>
  <si>
    <t xml:space="preserve">   VNITŘNÍ  ROZPOČTOVÉ  OPATŘENÍ č. 8/07/2019</t>
  </si>
  <si>
    <t>ostatní činnost ve zdravotnictví, ostatní nákupy jinde nezařazené</t>
  </si>
  <si>
    <t>000000714</t>
  </si>
  <si>
    <t>ostatní činnost ve zdravotnictví, nákup ostatních služeb</t>
  </si>
  <si>
    <t>ostatní činnost ve zdravotnictví, poskytnuté náhrady</t>
  </si>
  <si>
    <t>datum: 22. 10. 2019</t>
  </si>
  <si>
    <t>Ivana Kohoutová, vedoucí Odboru zdravotnictví, pověřená zastupováním</t>
  </si>
  <si>
    <t xml:space="preserve">   VNITŘNÍ  ROZPOČTOVÉ  OPATŘENÍ č. 9/07/2019</t>
  </si>
  <si>
    <t>ostatní činnost ve zdravotnictví, nákup zdravotnického materiálu</t>
  </si>
  <si>
    <t>datum: 29. 10. 2019</t>
  </si>
  <si>
    <t xml:space="preserve">   VNITŘNÍ  ROZPOČTOVÉ  OPATŘENÍ č. 37/09/2019</t>
  </si>
  <si>
    <t>vypracoval: František Hráský</t>
  </si>
  <si>
    <t xml:space="preserve">   VNITŘNÍ  ROZPOČTOVÉ  OPATŘENÍ č. 38/09/2019</t>
  </si>
  <si>
    <t>Jedná se o převod již schválených finančních prostředků Středočeského infrastrukturního fondu 2018 a 2019 na jednotlivé obce</t>
  </si>
  <si>
    <t>ISF 2018 - Líbeznice</t>
  </si>
  <si>
    <t>ISF 2018 - Kostelec nad Labem</t>
  </si>
  <si>
    <t>ISF 2019 - Zdislavice</t>
  </si>
  <si>
    <t>ISF 2019 -  Kostelec nad Labem</t>
  </si>
  <si>
    <t xml:space="preserve">   VNITŘNÍ  ROZPOČTOVÉ  OPATŘENÍ č. 12/11/2019</t>
  </si>
  <si>
    <t>Finanční prostředky budou sloužit k financování opravy silnice a křižovatky v Milovicích</t>
  </si>
  <si>
    <t xml:space="preserve">   VNITŘNÍ  ROZPOČTOVÉ  OPATŘENÍ č. 13/11/2019</t>
  </si>
  <si>
    <t>Finanční prostředky k zajištění veřejné zakázky na opravu jiřické silnice a křižovatky v Milovicích - Božím Daru</t>
  </si>
  <si>
    <t>drobný hmotný dlouhodobý majetek</t>
  </si>
  <si>
    <t>5152</t>
  </si>
  <si>
    <t>5153</t>
  </si>
  <si>
    <t xml:space="preserve">   VNITŘNÍ  ROZPOČTOVÉ  OPATŘENÍ č. 14/11/2019</t>
  </si>
  <si>
    <t>Finanční prostředky budou sloužit k financování služeb nebytového hospodářství</t>
  </si>
  <si>
    <t xml:space="preserve">   VNITŘNÍ  ROZPOČTOVÉ  OPATŘENÍ č. 15/11/2019</t>
  </si>
  <si>
    <t>pojištění majetku</t>
  </si>
  <si>
    <t xml:space="preserve">   VNITŘNÍ  ROZPOČTOVÉ  OPATŘENÍ č. 16/11/2019</t>
  </si>
  <si>
    <t>Finanční prostředky budou sloužit k financování služeb a oprav v rámci nebytového hospodářství</t>
  </si>
  <si>
    <t xml:space="preserve">   VNITŘNÍ  ROZPOČTOVÉ  OPATŘENÍ č. 41/12/2019</t>
  </si>
  <si>
    <t>Výstavba centrální kotelny - SLŠ a SOU, Křivoklát</t>
  </si>
  <si>
    <t>Modernizace počítačové učebny a zasedací místnosti Rady SčK</t>
  </si>
  <si>
    <t>Výstavba knihovny Českého muzea stříbra v Kutné Hoře</t>
  </si>
  <si>
    <t>II/331 Sojovice, rekonstrukce mostu ev.č. 331-008 - přeložka</t>
  </si>
  <si>
    <t>datum: 02.10.2019</t>
  </si>
  <si>
    <t xml:space="preserve">   VNITŘNÍ  ROZPOČTOVÉ  OPATŘENÍ č. 42/12/2019</t>
  </si>
  <si>
    <t>Výstavba centrální kotelny - SLŠ a SOU Křivoklát</t>
  </si>
  <si>
    <t>Rekonstrukce tvrze v Hradeníně - zřízení expozic a centrálního depozitáře Regionál. muzea v Kolíně</t>
  </si>
  <si>
    <t>Oblastní muzeum Praha - Východ - Vybudování historické koupelny včetně dobového vybavení v PNÚO Panenské Břežany</t>
  </si>
  <si>
    <t>Oblastní muzeum Praha-východ - Výstavba schodiště na půdu v Arnoldinovském domě</t>
  </si>
  <si>
    <t>Nákup pozemku v areálu Muzea lidových staveb v Kouřimi</t>
  </si>
  <si>
    <t>Památník Karla Čapka ve Staré Huti u Dobříše - Výstavba čistírny odpadních vod</t>
  </si>
  <si>
    <t>Statické zajištění stodoly v areálu Polabského národopisného muzea Přerov nad Labem</t>
  </si>
  <si>
    <t>České muzeum stříbra, Kutná Hora - Výměna venkovního schodiště u východu z dolu</t>
  </si>
  <si>
    <t>Sládečkovo vlastivědné muzeum v Kladně - Zřízení nové přípojky elektřiny Bratronice</t>
  </si>
  <si>
    <t>Výstavba nového centrálního muzejního depozitáře pro RM Kolín v Kouřimi</t>
  </si>
  <si>
    <t>Rekonstrukce budovy a expozic Vlastivědného muzea Nymburk</t>
  </si>
  <si>
    <t>Muzeum Alice G. Masarykové v Lánech - rekonstrukce objektu a modernizace expozice</t>
  </si>
  <si>
    <t>Rekonstrukce parku Památníku Antonína Dvořáka</t>
  </si>
  <si>
    <t>Vybudování nového topení a čističky vody - Památník A. Dvořáka ve Vysoké u Příbrami</t>
  </si>
  <si>
    <t>Zastřešení venkovního schodiště budovy Konírna - Regionální muzeum v Jílovém u Prahy</t>
  </si>
  <si>
    <t>Přípravné práce a převoz Thomasova konvertoru do skanzenu Mayrau - Sládečkovo vlastivědné muzeum v Kladně</t>
  </si>
  <si>
    <t>Výklenková kaplička se sousoším sv. Jana Nepomuckého z Tismic - Regionální muzeum v Kolíně</t>
  </si>
  <si>
    <t>Žaluzie na elektrické dálkové ovládání - zatemnění studovny a nákup tiskárny A3+ - Středočeská vědecká knihovna v Kladně</t>
  </si>
  <si>
    <t>Modely a raznice pamětních mincí - Oblastní muzeum Praha-východ</t>
  </si>
  <si>
    <t>Pořízení nové schodišťové plošiny pro vozíčkáře do budovy muzea v Huťské 1375, Kladno - Sládečkovo vlastivědné muzeum v Kladně</t>
  </si>
  <si>
    <t>Rekonstrukce bytu Polabského muzea</t>
  </si>
  <si>
    <t>Nákup pódia - Polabské muzeum</t>
  </si>
  <si>
    <t>Vstup do areálu v Libčicích a oplocení - Středočeské muzeum v Roztokách u Prahy</t>
  </si>
  <si>
    <t>Nový kotel a bojler v areálu Libčice - Středočeské muzeum v Roztokách u Prahy</t>
  </si>
  <si>
    <t>České muzeum stříbra - Rekonstrukce střechy a souvisejících interiérových podhledů - Sedlec</t>
  </si>
  <si>
    <t>III/27513 Mladá Boleslav, most ev. č. 27513-1a přes dálnici D10 u Mladé Boleslavi - PD</t>
  </si>
  <si>
    <t>III/27922 Loukov, most ev.č. 27922-1a přes D10 u obce Loukov - PD</t>
  </si>
  <si>
    <t>II/227 a II/221 Kněževes - Svojetín - hr. SK, rekonstrukce - PD</t>
  </si>
  <si>
    <t>Netvořice obchvat - přeložka</t>
  </si>
  <si>
    <t>Zvýšení kybernetické bezpečnosti informačního systému KÚ</t>
  </si>
  <si>
    <t>datum: 09.10.2019</t>
  </si>
  <si>
    <t xml:space="preserve">   VNITŘNÍ  ROZPOČTOVÉ  OPATŘENÍ č. 43/12/2019</t>
  </si>
  <si>
    <t>Rekonstrukce vnitřní silnoproudé elektroinstalace, SZŠ a VOŠ zdrav. Kolín</t>
  </si>
  <si>
    <t>Přechod IS GINIS na verzi Enterprise</t>
  </si>
  <si>
    <t xml:space="preserve">III/1051 Psáry, rekonstrukce mostu, ev.č. 1051-1 - přeložka </t>
  </si>
  <si>
    <t>KSÚS - III/3377 Kutná Hora - zajištění stability tělesa komunikace v Kremnické ulici II.etapa</t>
  </si>
  <si>
    <t>IDSK - vybavení IT technika</t>
  </si>
  <si>
    <t>KSÚS - II/272 Kounice - Bříství, rekonstrukce</t>
  </si>
  <si>
    <t>KSÚS - II/104 a III/1052  Jílové u Prahy, rekonstrukce silnice</t>
  </si>
  <si>
    <t>KSÚS - II/610 Chudoplesy, dopravně bezpečnostní opatření</t>
  </si>
  <si>
    <t>KSÚS - III/00712 Knovíz, havarijní oprava mostu ev.č.00712-6</t>
  </si>
  <si>
    <t>KSÚS - Zvýšení bezpečnosti chodců na 3 přechodech pro pěší v obcích Libeň a Libeř</t>
  </si>
  <si>
    <t>KSÚS - Neratovice-úprava přechodů na komunikacích II/101 a III/0099 zvýšení bezpečnosti chodců</t>
  </si>
  <si>
    <t>KSÚS - II/121 rekonstrukce opěrné zdi v Prčici</t>
  </si>
  <si>
    <t>II/114 Hořovice ochvat (II/117) - Přeložka</t>
  </si>
  <si>
    <t>datum: 16.10.2019</t>
  </si>
  <si>
    <t xml:space="preserve">   VNITŘNÍ  ROZPOČTOVÉ  OPATŘENÍ č. 44/12/2019</t>
  </si>
  <si>
    <t>Kapitálové (investiční) výdaje na kapitole 12 - Investiční výdaje v rámci Plánu investic - Odbor podpory řízení KÚ</t>
  </si>
  <si>
    <t>Prototyp parkovacího modulu pro cyklisty</t>
  </si>
  <si>
    <t>Domov Sedlčany - Kompletní rekonstrukce elektroinstalace v DS</t>
  </si>
  <si>
    <t>Domov Vraný - Rekonstrukce okapů, svodů, části krovů a části fasád</t>
  </si>
  <si>
    <t>III/0031 Dolní Břežany - obchvat - PD</t>
  </si>
  <si>
    <t>III/10165 Úvaly, průtah - PD</t>
  </si>
  <si>
    <t>II/331 Lysá nad Labem, rekonstrukce silnice - přeložka</t>
  </si>
  <si>
    <t>datum: 25.10.2019</t>
  </si>
  <si>
    <t xml:space="preserve">   VNITŘNÍ  ROZPOČTOVÉ  OPATŘENÍ č. 20/13/2019</t>
  </si>
  <si>
    <t>0003329000000</t>
  </si>
  <si>
    <t>II/106 x III/10513 okružní křižovatka Týnec nad Sázavou</t>
  </si>
  <si>
    <t>0002685000000</t>
  </si>
  <si>
    <t>II/605 Vráž, rekonstrukce mostu ev. č. 605 - 20</t>
  </si>
  <si>
    <t>II/335 Uhlířské Janovice - Staňkovice, rekonstrukce vozovky a odstranění bodové závady - (1.etapa)</t>
  </si>
  <si>
    <t>II/272 Lysá nad Labem rekonstrukce mostu ev.č. 272-006</t>
  </si>
  <si>
    <t>II/335 Stříbrná Skalice</t>
  </si>
  <si>
    <t>II/279 Rabakov - Prodašice - I a III. etapa</t>
  </si>
  <si>
    <t>Komplexní sanace skal II/102 v úseku Strnady - Štěchovice        </t>
  </si>
  <si>
    <t>II/118 Kladno, rekonstrukce silnice</t>
  </si>
  <si>
    <t>II/101 Kralupy n. Vltavou, rekonstrukce mostu ev. č. 101-054</t>
  </si>
  <si>
    <t>Cyklostezka Zeleneč - Lázně Toušeň</t>
  </si>
  <si>
    <t>5.1a - Snížení energetické náročnosti budovy Gymnázia Vlašim</t>
  </si>
  <si>
    <t xml:space="preserve">   VNITŘNÍ  ROZPOČTOVÉ  OPATŘENÍ č. 21/13/2019</t>
  </si>
  <si>
    <t>0004386000000</t>
  </si>
  <si>
    <t>II/124 Hostišov - Jiřetice (hr. okresu)</t>
  </si>
  <si>
    <t>0003386000000</t>
  </si>
  <si>
    <t>III/00712 Brandýsek, most ev. č. 00712 - 4 přes D7</t>
  </si>
  <si>
    <t>II/272 most ev. č. 272-004 přes Labe za obcí Litol a rekonstrukce komunikace II/272 - I. etapa</t>
  </si>
  <si>
    <t>II/101 Jesenice obchvat, II. Etapa</t>
  </si>
  <si>
    <t>II/116 Nižbor – Hýskov, bezpečnostní opatření na silnici</t>
  </si>
  <si>
    <t>II/101 Obříství</t>
  </si>
  <si>
    <t>II/606 Nové Strašecí - hranice okresu Rakovník (II/606 Velká Dobrá - Nové Strašecí, rekonstrukce silnice a mostů</t>
  </si>
  <si>
    <t>II/610 Benátky nJ most ev č. 610-021 a přes D 10</t>
  </si>
  <si>
    <t>III/1024 Řitka, most přes D4 ev. č. 1024-1</t>
  </si>
  <si>
    <t>5.1a - Snížení energetické náročnosti budovy dílen kovárny a svařovny SOU Hubálov</t>
  </si>
  <si>
    <t>5.1b - Snížení energetické náročnosti budovy internátu a tělocvičny SOU Hubálov</t>
  </si>
  <si>
    <t>5.1b - Snížení energetické náročnosti budovy dílen kovárny a svařovny SOU Hubálov</t>
  </si>
  <si>
    <t>ISŠT Mělník - učebny pohonů, jejich ovládání a využití v obráběcích strojích</t>
  </si>
  <si>
    <t>Snížení energetické náročnosti budovy Obchodní akademie v Kolíně</t>
  </si>
  <si>
    <t>Snížení energetické náročnosti budovy Dvořákova gymnázia a SOŠE Kralupy nad Vltavou</t>
  </si>
  <si>
    <t>Rekonstrukce stravovacího provozu a vybavení stravovacího provozu Domova Pod Lipami Smečno</t>
  </si>
  <si>
    <t>0005187000000</t>
  </si>
  <si>
    <t>Rozšíření Skanzenu V. Chlumec o objekty z Mokřan a Řikova</t>
  </si>
  <si>
    <t>0004680000000</t>
  </si>
  <si>
    <t>datum: 18.10.2019</t>
  </si>
  <si>
    <t xml:space="preserve">   VNITŘNÍ  ROZPOČTOVÉ  OPATŘENÍ č. 06/15/2019</t>
  </si>
  <si>
    <t>Aktualizace zásad územního rozvoje (ZÚR) SK - porada stavebních úřadů SK - pronájem sálu</t>
  </si>
  <si>
    <t xml:space="preserve">   VNITŘNÍ  ROZPOČTOVÉ  OPATŘENÍ č. 07/15/2019</t>
  </si>
  <si>
    <t xml:space="preserve">   VNITŘNÍ  ROZPOČTOVÉ  OPATŘENÍ č. 19/17/2019</t>
  </si>
  <si>
    <t xml:space="preserve">Předmět: úprava rozpočtu </t>
  </si>
  <si>
    <t>datum: 31.10.2019</t>
  </si>
  <si>
    <t xml:space="preserve">   VNITŘNÍ  ROZPOČTOVÉ  OPATŘENÍ č. 04/23/2019</t>
  </si>
  <si>
    <t>Předmět: Převod finančních prostředků na úhradu bankovních poplatků mezi účty v rámci kapitoly 23 - Ostatní</t>
  </si>
  <si>
    <t>finanční prostředky na úhradu bankovních poplatků (rozpočtový reprezentant)</t>
  </si>
  <si>
    <t>finanční prostředky na úhradu bankovních poplatků (6444382/0800)</t>
  </si>
  <si>
    <t>vypracovala: Ing. Martina Pawingerová</t>
  </si>
  <si>
    <t>datum: 2. 10. 2019</t>
  </si>
  <si>
    <t>vedoucí Odboru finančního,</t>
  </si>
  <si>
    <t xml:space="preserve">   VNITŘNÍ  ROZPOČTOVÉ  OPATŘENÍ č. 15/25/2019</t>
  </si>
  <si>
    <t>Předmět: úprava položky - doplnění ZJ</t>
  </si>
  <si>
    <t>Neinvestiční transfery krajům</t>
  </si>
  <si>
    <t>Dotace Kraji Vysočina na projekt Kraje pro bezpečný internet</t>
  </si>
  <si>
    <t>VNITŘNÍ ROZPOČTOVÉ OPATŘENÍ č. 38/08/2019</t>
  </si>
  <si>
    <t>Předmět: ÚZ 001, kapitola 08  -změna položky na stravování zaměstnanců Meziodborové hry 2019 - Kladno</t>
  </si>
  <si>
    <t>(usnesení č. 027 - 03/2019 RK z 21.1.2019)</t>
  </si>
  <si>
    <t>003419</t>
  </si>
  <si>
    <t>občerstvení, raut</t>
  </si>
  <si>
    <t>Vypracovala: Ing. Miroslava Řezníčková</t>
  </si>
  <si>
    <t xml:space="preserve">   VNITŘNÍ  ROZPOČTOVÉ  OPATŘENÍ č.  39/08/2019</t>
  </si>
  <si>
    <t xml:space="preserve">Předmět:  Převod fin. prostředků mezi jednotlivými položkami dle aktuálního čerpání v rámci projektu Optimalizace procesů Středočeského kraje </t>
  </si>
  <si>
    <t xml:space="preserve">Optimalizace procesů Středočeského kraje </t>
  </si>
  <si>
    <t xml:space="preserve">   </t>
  </si>
  <si>
    <t xml:space="preserve">   VNITŘNÍ  ROZPOČTOVÉ  OPATŘENÍ č.  40/08/2019</t>
  </si>
  <si>
    <t>Předmět:  Převod fin. prostředků mezi jednotlivými položkami dle aktuálního čerpání v rámci projektů "Zajištění Regionální stálé konference", "Optimalizace projektů" a "Chytrý venkov".</t>
  </si>
  <si>
    <t>Zajištění Regionální stálé konference</t>
  </si>
  <si>
    <t>Chytrý venkov</t>
  </si>
  <si>
    <t xml:space="preserve">Optimalizace projektů </t>
  </si>
  <si>
    <t xml:space="preserve">   VNITŘNÍ  ROZPOČTOVÉ  OPATŘENÍ č.  41/08/2019</t>
  </si>
  <si>
    <t>Předmět:  Převod fin. prostředků mezi jednotlivými položkami dle aktuálního čerpání v rámci akce "Fond sportu, volného času a primární prevence" a "Podpora cestovního ruchu, regionálních/lokálních akcí".</t>
  </si>
  <si>
    <t>Spolek rodičů 3.ZŠ Slaný (43775373)</t>
  </si>
  <si>
    <t>3. základní škola u Říčanského lesa Říčany, příspěvková organizace (72045396)</t>
  </si>
  <si>
    <t xml:space="preserve">Podpora cestovního ruchu, regionálních/lokálních akcí </t>
  </si>
  <si>
    <t>Podpora cestovního ruchu, regionálních/lokálních akcí - cestovné</t>
  </si>
  <si>
    <t xml:space="preserve">   VNITŘNÍ  ROZPOČTOVÉ  OPATŘENÍ č.  42/08/2019</t>
  </si>
  <si>
    <t>Podpora cestovního ruchu, regionálních/lokálních akcí</t>
  </si>
  <si>
    <t xml:space="preserve">   VNITŘNÍ  ROZPOČTOVÉ  OPATŘENÍ č. 43/08/2019</t>
  </si>
  <si>
    <t>Předmět: Rozpis prostředků kapitoly 08, ÚZ 001 - rozpis rozpočtu na plánované akce  - ocenění úspěšných žáků a studentů 2019</t>
  </si>
  <si>
    <t xml:space="preserve">   VNITŘNÍ  ROZPOČTOVÉ  OPATŘENÍ č. 44/08/2019</t>
  </si>
  <si>
    <t>30.10.2019</t>
  </si>
  <si>
    <t xml:space="preserve">   VNITŘNÍ  ROZPOČTOVÉ  OPATŘENÍ č.  45/08/2019</t>
  </si>
  <si>
    <t>Předmět:  Převod fin. prostředků mezi jednotlivými položkami dle aktuálního čerpání v rámci akce "Memorandum o spolupráci na řece Labi" a "Fond sportu".</t>
  </si>
  <si>
    <t>Memorandum o spolupráci na řece Labi</t>
  </si>
  <si>
    <t>Dotace Fond sportu 2019 - Spolek rodičů 3. ZŠ Slaný</t>
  </si>
  <si>
    <t xml:space="preserve">   VNITŘNÍ  ROZPOČTOVÉ  OPATŘENÍ č.  46/08/2019</t>
  </si>
  <si>
    <t>Předmět:  Převod fin. prostředků mezi jednotlivými položkami dle aktuálního čerpání v rámci projektu "Chytrý venkov", "Smart Akcelerátor", "Optimalizace procesů" a "Zajištění Regionální stálé konference".</t>
  </si>
  <si>
    <t>Reálné populace v Praze a Středočeském kraji</t>
  </si>
  <si>
    <t xml:space="preserve">   VNITŘNÍ  ROZPOČTOVÉ  OPATŘENÍ č.  48/08/2019</t>
  </si>
  <si>
    <t xml:space="preserve">   VNITŘNÍ  ROZPOČTOVÉ  OPATŘENÍ č.  49/08/2019</t>
  </si>
  <si>
    <t>Předmět:  Převod fin. prostředků mezi jednotlivými položkami dle aktuálního čerpání v rámci projektu "Regionální stálá konference" a akce Podpora podnikání, investičních příležitostí.</t>
  </si>
  <si>
    <t xml:space="preserve">Podpora podnikání, investičních příležitostí </t>
  </si>
  <si>
    <t xml:space="preserve">Regionální stálá konference </t>
  </si>
  <si>
    <t>Předmět: Převod prostředků v rámci kapitoly mezi ORG - oprava ORG</t>
  </si>
  <si>
    <t>000000018</t>
  </si>
  <si>
    <t>Olympiády rezerva (Stáj Rozárka)</t>
  </si>
  <si>
    <t>Převod prostředků - oprava ORG FA 19108004</t>
  </si>
  <si>
    <t>25.10.2019</t>
  </si>
  <si>
    <t xml:space="preserve">   VNITŘNÍ  ROZPOČTOVÉ  OPATŘENÍ č. 30/08/2019</t>
  </si>
  <si>
    <t xml:space="preserve">Předmět: Převod prostředků v rámci kapitoly mezi ORG - oprava ORG </t>
  </si>
  <si>
    <t xml:space="preserve">Převod prostředků - oprava ORG </t>
  </si>
  <si>
    <t>Předmět:  Převod fin. prostředků mezi jednotlivými položkami dle aktuálního čerpání v rámci projektu "Smart Akcelerátor" a projektu "Regionální stálá konference".</t>
  </si>
  <si>
    <t xml:space="preserve">   VNITŘNÍ  ROZPOČTOVÉ  OPATŘENÍ č. 25/01/2019</t>
  </si>
  <si>
    <t>Pomoc zdravotně postiženým, nein. transfery fundacím, ústavům a o.p.s.</t>
  </si>
  <si>
    <t>Mezinárodní spolupráce, nákup DHDM</t>
  </si>
  <si>
    <t>Mezinárodní spolupráce, neinvest.tansfery spolkům</t>
  </si>
  <si>
    <t>Činnost rwegionální správy, nákup ostatních služeb</t>
  </si>
  <si>
    <t>Činnost rwegionální správy, nákup materiálu</t>
  </si>
  <si>
    <t>Klub zastupitelů ANO, nákup materiálu</t>
  </si>
  <si>
    <t>Hudební činnost, nein. tran. nef. podnik. sub - právnickým osobám</t>
  </si>
  <si>
    <t>Činnost zastupitelstva, telefonní služby</t>
  </si>
  <si>
    <t>Denní stacionáře a centra denních služeb, neinvestiční transfery spolkům</t>
  </si>
  <si>
    <t>Vnitřní obchod nein. tran. nef. podnik. sub - fyzickým osobám</t>
  </si>
  <si>
    <t>Klub zastupitelů ČSSD, nákup služeb</t>
  </si>
  <si>
    <t>Klub zastupitelů ODS, telefonní služby</t>
  </si>
  <si>
    <t xml:space="preserve">   VNITŘNÍ  ROZPOČTOVÉ  OPATŘENÍ č. 07/02/2019</t>
  </si>
  <si>
    <t>Předmět: úprava mezd a souvisejících položek roku 2019</t>
  </si>
  <si>
    <t>platy zaměstnanců</t>
  </si>
  <si>
    <t>sociální pojištění</t>
  </si>
  <si>
    <t>zdravotní pojištění</t>
  </si>
  <si>
    <t>úrazové pojištění</t>
  </si>
  <si>
    <t>ostatní osobní výdaje (dohody)</t>
  </si>
  <si>
    <t>spotřební materiál</t>
  </si>
  <si>
    <t>Navýšení rozpočtu položek 5011, 5031, 5032 a 5038 - úprava rozpočtu v rámci OdPa.</t>
  </si>
  <si>
    <t xml:space="preserve">   VNITŘNÍ  ROZPOČTOVÉ  OPATŘENÍ č. 08/02/2019</t>
  </si>
  <si>
    <t>Předmět: úprava rozpočtu položek 5194, 5173 a 5163 - věcné dary, cestovné a pojištění majetku</t>
  </si>
  <si>
    <t>5163</t>
  </si>
  <si>
    <t xml:space="preserve">Úprava rozpočtu položek 5194 věcné dary, 5173 cestovné, 5163 pojištění majetku  - úprava v rámci OdPa. Navýšení rozpočtu položky 5194 byde využito na nákup vánočních kolekcí  a sportovní vybavení. </t>
  </si>
  <si>
    <t xml:space="preserve">   VNITŘNÍ  ROZPOČTOVÉ  OPATŘENÍ č. 09/02/2019</t>
  </si>
  <si>
    <t>Předmět: úprava rozpočtu položek 5175 a 5194 - pohoštění a věcné dary</t>
  </si>
  <si>
    <t xml:space="preserve">Úprava rozpočtu položek 5175 pohoštění a 5194 věcné dary  - úprava v rámci OdPa. Navýšení rozpočtu položky 5175 bude využito na občerstvení zaměstnanců KÚ. </t>
  </si>
  <si>
    <t>Činnost region. správy, nákup tisku</t>
  </si>
  <si>
    <t>Činnost region. správy, pronájem</t>
  </si>
  <si>
    <t xml:space="preserve">   VNITŘNÍ  ROZPOČTOVÉ  OPATŘENÍ č. 23/04/2019</t>
  </si>
  <si>
    <t>Předmět: Převod finančních prostředků na akci "II/112 Struhařov, rekonstrukce silnice provozní staničení km 6,70-9,48"</t>
  </si>
  <si>
    <t>0004865000000</t>
  </si>
  <si>
    <t>II/112 Struhařov, rekonstrukce silnice provozní staničení km 6,70-9,48</t>
  </si>
  <si>
    <t>II/112 Struhařov, rekonstrukce silnice provozní staničení km 6,70-9,49</t>
  </si>
  <si>
    <t>datum: 4. 11. 2019</t>
  </si>
  <si>
    <t xml:space="preserve">   VNITŘNÍ  ROZPOČTOVÉ  OPATŘENÍ č. 24/04/2019</t>
  </si>
  <si>
    <t>Předmět: Převod finančních prostředků na akci "II/112 Struhařov, okružní křižovatka"</t>
  </si>
  <si>
    <t>datum: 26. 11. 2019</t>
  </si>
  <si>
    <t xml:space="preserve">   VNITŘNÍ  ROZPOČTOVÉ  OPATŘENÍ č. 28/05/2019</t>
  </si>
  <si>
    <t>Předmět: Rozpis prostředků na soutěže pro žáky v rámci projektu "Implementace Krajského akčního plánu Středočeského kraje"</t>
  </si>
  <si>
    <t>datum: 11. 11. 2019</t>
  </si>
  <si>
    <t>vedoucí Odboru školství, pověř. zastupováním</t>
  </si>
  <si>
    <t xml:space="preserve">   VNITŘNÍ  ROZPOČTOVÉ  OPATŘENÍ č. 10/07/2019</t>
  </si>
  <si>
    <t>000000511</t>
  </si>
  <si>
    <t>ostatní ústavní péče - dětská centra, neinvestiční příspěvky zřízeným příspěvkovým organizacím</t>
  </si>
  <si>
    <t>ostatní ústavní péče - dětská centra, neinvestiční příspěvky zřízeným příspěvkovým organizacím 
(Dětské centrum Kolín)</t>
  </si>
  <si>
    <t>datum: 18. 11. 2019</t>
  </si>
  <si>
    <t xml:space="preserve">   VNITŘNÍ  ROZPOČTOVÉ  OPATŘENÍ č. 39/09/2019</t>
  </si>
  <si>
    <t>Předmět: Rozpis prostředků na úhradu výjezdního zasedání Odboru řízení dotačních projektů 14. - 15. 11. 2019</t>
  </si>
  <si>
    <t>ubytování</t>
  </si>
  <si>
    <t xml:space="preserve">   VNITŘNÍ  ROZPOČTOVÉ  OPATŘENÍ č. 40/09/2019</t>
  </si>
  <si>
    <t>Jedná se o převod již schválených finančních prostředků v rámci  projektu Obědy do škol v SK - změna rozpočtové položky</t>
  </si>
  <si>
    <t>Obědy do škol v SK -podíl SR</t>
  </si>
  <si>
    <t>Obědy do škol v SK-podíl SR -změna položky</t>
  </si>
  <si>
    <t>Obědy do škol v SK-podíl EU-změna položky</t>
  </si>
  <si>
    <t>Datum: 13.11.2019</t>
  </si>
  <si>
    <t xml:space="preserve">   VNITŘNÍ  ROZPOČTOVÉ  OPATŘENÍ č. 41/09/2019</t>
  </si>
  <si>
    <t>Jedná se o převod již schválených finančních prostředků v rámci  projektu Obědy do škol v SK II  - změna rozpočtové položky a ORG</t>
  </si>
  <si>
    <t>ZŠ a MŠ Únětice - podíl SR</t>
  </si>
  <si>
    <t>ZŠ a MŠ Únětice - podíl EU</t>
  </si>
  <si>
    <t>Rezerva  projektu - podíl SR - změna položky a ORG</t>
  </si>
  <si>
    <t>Rezerva  projektu - podíl EU - změna položky a ORG</t>
  </si>
  <si>
    <t>Datum: 20.11.2019</t>
  </si>
  <si>
    <t xml:space="preserve">   VNITŘNÍ  ROZPOČTOVÉ  OPATŘENÍ č. 42/09/2019</t>
  </si>
  <si>
    <t>Jedná se o převod již schválených finančních prostředků Středočeského infrastrukturního fondu 2019 -  obec Svárov</t>
  </si>
  <si>
    <t>ISF 2019 - obec Svárov</t>
  </si>
  <si>
    <t xml:space="preserve">   VNITŘNÍ  ROZPOČTOVÉ  OPATŘENÍ č. 43/09/2019</t>
  </si>
  <si>
    <t>Jedná se o převod již schválených finančních prostředků Středočeského Fondu návratných finančních zdrojů - obce  Felbabka a Svinaře</t>
  </si>
  <si>
    <t>SFNFZ 2019</t>
  </si>
  <si>
    <t>SFNFZ obec Svinaře</t>
  </si>
  <si>
    <t>SFNFZ obec Felbabka</t>
  </si>
  <si>
    <t xml:space="preserve">   VNITŘNÍ  ROZPOČTOVÉ  OPATŘENÍ č. 08/10/2019</t>
  </si>
  <si>
    <t>Předmět: Úprava rozpočtu kapitoly 10</t>
  </si>
  <si>
    <t>Ostatní nakládání s odpady - studie</t>
  </si>
  <si>
    <t>Ostatní nakládání s odpady - služby</t>
  </si>
  <si>
    <t>datum: 4.11.2019</t>
  </si>
  <si>
    <t xml:space="preserve">   VNITŘNÍ  ROZPOČTOVÉ  OPATŘENÍ č. 09/10/2019</t>
  </si>
  <si>
    <t>Příspěvky na hosp. v lesích - právnická osoba, písm. O</t>
  </si>
  <si>
    <t>Příspěvky na hosp. v lesích - obec, písm. P</t>
  </si>
  <si>
    <t>Příspěvky na hosp. v lesích - fyz. osoba podnikatel, písm. O</t>
  </si>
  <si>
    <t>Příspěvky na hosp. v lesích - fyz. osoba podnikatel, písm. P</t>
  </si>
  <si>
    <t>Příspěvky na hosp. v lesích - právnická osoba, písm. P</t>
  </si>
  <si>
    <t>Příspěvky na hosp. v lesích - nadace, písm. P</t>
  </si>
  <si>
    <t>Příspěvky na hosp. v lesích - církve, písm. P</t>
  </si>
  <si>
    <t>Příspěvky na hosp. v lesích - DSO, písm. P</t>
  </si>
  <si>
    <t>Příspěvky na hosp. v lesích - fyz. osoba, písm. P</t>
  </si>
  <si>
    <t>datum: 12.11.2019</t>
  </si>
  <si>
    <t xml:space="preserve">   VNITŘNÍ  ROZPOČTOVÉ  OPATŘENÍ č. 10/10/2019</t>
  </si>
  <si>
    <t>Dubno</t>
  </si>
  <si>
    <t>Vrančice</t>
  </si>
  <si>
    <t>Pečice</t>
  </si>
  <si>
    <t>Ctiboř</t>
  </si>
  <si>
    <t>Pátek</t>
  </si>
  <si>
    <t>Kuňovice</t>
  </si>
  <si>
    <t>Bludov</t>
  </si>
  <si>
    <t>Katusice</t>
  </si>
  <si>
    <t>Vinaře</t>
  </si>
  <si>
    <t>Choťovice</t>
  </si>
  <si>
    <t>Čestín</t>
  </si>
  <si>
    <t>Žďár</t>
  </si>
  <si>
    <t>Vlkaneč</t>
  </si>
  <si>
    <t>Kněžmost</t>
  </si>
  <si>
    <t>Jesenice</t>
  </si>
  <si>
    <t>Český Brod</t>
  </si>
  <si>
    <t>Zvěstov</t>
  </si>
  <si>
    <t>Bukovno</t>
  </si>
  <si>
    <t>Mezno</t>
  </si>
  <si>
    <t>Psáře</t>
  </si>
  <si>
    <t>Nedrahovice</t>
  </si>
  <si>
    <t>Všeradice</t>
  </si>
  <si>
    <t>Neumětely</t>
  </si>
  <si>
    <t>Lážovice</t>
  </si>
  <si>
    <t>Hraběšín</t>
  </si>
  <si>
    <t>Plužná</t>
  </si>
  <si>
    <t>Činěves</t>
  </si>
  <si>
    <t>Chotěšice</t>
  </si>
  <si>
    <t>Strážiště</t>
  </si>
  <si>
    <t>Věšín</t>
  </si>
  <si>
    <t>Záhornice</t>
  </si>
  <si>
    <t>Zalužany</t>
  </si>
  <si>
    <t>Podmoky</t>
  </si>
  <si>
    <t>Tehov</t>
  </si>
  <si>
    <t>Řimovice</t>
  </si>
  <si>
    <t>Strojetice</t>
  </si>
  <si>
    <t>Šípy</t>
  </si>
  <si>
    <t>Neveklov</t>
  </si>
  <si>
    <t>Maršovice</t>
  </si>
  <si>
    <t>Vševily</t>
  </si>
  <si>
    <t>Tochovice</t>
  </si>
  <si>
    <t>Kunice</t>
  </si>
  <si>
    <t>Březová</t>
  </si>
  <si>
    <t>Březí</t>
  </si>
  <si>
    <t>Stranný</t>
  </si>
  <si>
    <t>Počaply</t>
  </si>
  <si>
    <t>Chraštice</t>
  </si>
  <si>
    <t>Těchařovice</t>
  </si>
  <si>
    <t>Starosedlský Hrádek</t>
  </si>
  <si>
    <t>Ostrov</t>
  </si>
  <si>
    <t>Košice</t>
  </si>
  <si>
    <t>Koupě</t>
  </si>
  <si>
    <t>Sedlčany</t>
  </si>
  <si>
    <t>Úhonice</t>
  </si>
  <si>
    <t>Dobrovítov</t>
  </si>
  <si>
    <t>Šetějovice</t>
  </si>
  <si>
    <t>Benátky nad Jizerou</t>
  </si>
  <si>
    <t>datum: 29.11.2019</t>
  </si>
  <si>
    <t xml:space="preserve">   VNITŘNÍ  ROZPOČTOVÉ  OPATŘENÍ č. 17/11/2019</t>
  </si>
  <si>
    <t>Finanční prostředky budou sloužit k financování nákupu pozemku s využiím předkupního práva dle S-4293/MJT/2019</t>
  </si>
  <si>
    <t>nákup pozemku</t>
  </si>
  <si>
    <t>nákup pozemků, k.ú. Benešov</t>
  </si>
  <si>
    <t>datum: 05.11.2019</t>
  </si>
  <si>
    <t xml:space="preserve">   VNITŘNÍ  ROZPOČTOVÉ  OPATŘENÍ č. 18/11/2019</t>
  </si>
  <si>
    <t>Finanční prostředky budou sloužit k financování nákupu přímotopů pro vyřešení havarijního stavu v Budeničkách</t>
  </si>
  <si>
    <t xml:space="preserve">   VNITŘNÍ  ROZPOČTOVÉ  OPATŘENÍ č. 19/11/2019</t>
  </si>
  <si>
    <t>Finanční prostředky budou sloužit k financování vyúčtování energií převzatého majetku v Mladé Boleslavi</t>
  </si>
  <si>
    <t>datum: 28.11.2019</t>
  </si>
  <si>
    <t xml:space="preserve">   VNITŘNÍ  ROZPOČTOVÉ  OPATŘENÍ č. 45/12/2019</t>
  </si>
  <si>
    <t>Regionální muzeum v Kolíně - Výstavba vstupního objektu ve skanzenu Muzea lidových staveb v Kouřimi</t>
  </si>
  <si>
    <t>Domov seniorů Vojkov - Rekonstrukce šaten pro zaměstnance</t>
  </si>
  <si>
    <t>II/105 Psáry, rekonstrukce mostu, ev.č. 105-002 - přeložka</t>
  </si>
  <si>
    <t>Kamenný přívoz, most ev.č. 105-011, překládka</t>
  </si>
  <si>
    <t>II/603 Sulice - Želivec, rekonstrukce silnice a mostů - PD</t>
  </si>
  <si>
    <t>II/272 Starý Vestec , přeložka silnice</t>
  </si>
  <si>
    <t>II/118 Zlonice, rekonstrukce mostu - přeložka</t>
  </si>
  <si>
    <t>III/2444 a III/0105a Přezletice, průtah - PD</t>
  </si>
  <si>
    <t>datum: 08.11.2019</t>
  </si>
  <si>
    <t xml:space="preserve">   VNITŘNÍ  ROZPOČTOVÉ  OPATŘENÍ č. 46/12/2019</t>
  </si>
  <si>
    <t>Rozšíření stávající telefonní ústředny</t>
  </si>
  <si>
    <t>Obnova technologických center kraje - Praha a Kladno (TCK)</t>
  </si>
  <si>
    <t>ZŠ Vlašim - Nákup automobilu</t>
  </si>
  <si>
    <t>Osobní automobil 9 míst, Dětský domov a Školní jídelna, Pyšely</t>
  </si>
  <si>
    <t>SPŠ Mladá Boleslav - Socha arch. Krohy</t>
  </si>
  <si>
    <t>Zpracování PD na akci Dálnice D3 "Středočeská část" Praha - Nová Hospoda, rozšíření vod. soustavy</t>
  </si>
  <si>
    <t>Kapitálové (investiční) výdaje na kapitole 12 - Investiční výdaje v rámci Plánu investic - Odbor životního prostředí</t>
  </si>
  <si>
    <t>II/331 Lysá nad Labem, rekonstrukce křižovatek - AD</t>
  </si>
  <si>
    <t>II/101 Křenice - hr. obl., silnice a most ev.č. 101-082 - přeložka</t>
  </si>
  <si>
    <t>KSÚS - III/3353 Hrusice most ev. č. 3353-2</t>
  </si>
  <si>
    <t>datum: 18.11.2019</t>
  </si>
  <si>
    <t xml:space="preserve">   VNITŘNÍ  ROZPOČTOVÉ  OPATŘENÍ č. 47/12/2019</t>
  </si>
  <si>
    <t>SZŠ a VOŠ Kolín - Rekonstrukce vnitřní silnoproudé elektroinstalace</t>
  </si>
  <si>
    <t xml:space="preserve">Domov Slaný - Vybavení kuchyně konvektomat,lednice,sporák a dodávka klimatizace </t>
  </si>
  <si>
    <t>Rekonstrukce vstupu "C"</t>
  </si>
  <si>
    <t>Regionální muzeum v Jílovém u Prahy - Rekonstruke pokladny</t>
  </si>
  <si>
    <t>Sládečkovo vlastivědné muzeum v Kladně - Hornicko-hutnická expozice</t>
  </si>
  <si>
    <t>Vybavení depozitních prostor Polabského muzea úložnými systémy</t>
  </si>
  <si>
    <t>Oblastní muzeum Praha-východ - Památník národního útlaku a odboje Panenské Břežany - III. etapa zahrada</t>
  </si>
  <si>
    <t>Galerie SK Kutná Hora -  Expanzní nádoby na zvýšení tlaku vody</t>
  </si>
  <si>
    <t>KSÚS - III/3297 Plaňany</t>
  </si>
  <si>
    <t xml:space="preserve">KSÚS - III/00513 Chrášťany - Chýně, havarijní stav silničního tělesa </t>
  </si>
  <si>
    <t>KSÚS - III/33310 Šestajovice, průtah (ul. Revoluční)</t>
  </si>
  <si>
    <t xml:space="preserve">KSÚS - II/268 x III/2683 Malobratřice, úprava nehodové křižovatky </t>
  </si>
  <si>
    <t>KSÚS - III/1011 Vojkov - Strašín</t>
  </si>
  <si>
    <t>KSÚS - III/0092 Líbeznice - Měšice</t>
  </si>
  <si>
    <t xml:space="preserve">KSÚS - III/12556 Dobešovice, most ev.č. 12556-2 </t>
  </si>
  <si>
    <t>KSÚS - II/339 Bohdaneč,most ev.č.339-007 a propustek</t>
  </si>
  <si>
    <t>KSÚS - II/113 Český Brod, ul. Jana Kouly</t>
  </si>
  <si>
    <t>KSÚS - III/33723 Drobovice - Tupadly</t>
  </si>
  <si>
    <t>KSÚS - III/3315 Lysá nad Labem</t>
  </si>
  <si>
    <t>KSÚS - III/10169 Hradešín</t>
  </si>
  <si>
    <t>KSÚS - II/114, most ev. č. 114 - 013 přes potok za obcí Bezdětice</t>
  </si>
  <si>
    <t>KSÚS - III/3396 Bohdaneč, most ev.č. 3396-1</t>
  </si>
  <si>
    <t>II/244 Měšice, rekonstrukce mostu ev.č. 244-001</t>
  </si>
  <si>
    <t>KSÚS - III/11715 Chaloupky - Neřešín</t>
  </si>
  <si>
    <t>KÚSK - III/24026 Luníkov, most ev.č. 24026-1 přes Červený potok</t>
  </si>
  <si>
    <t>KÚSK - Most ev.č. 11320-4 Penčice</t>
  </si>
  <si>
    <t>KÚSK - III/24032 Budihostice, most ev.č.24032-2 přes Vranský potok</t>
  </si>
  <si>
    <t>KSÚS - III/11626, most ev. č. ZY 11626 - 1 osazení Mostního provizoria Mníšek Pod Brdy</t>
  </si>
  <si>
    <t>KSÚS - II/268 Klášter-Hradiště n.J., most ev.č. 268-007 přes Jizeru před obcí Klášter-Hradiště nad Jizerou</t>
  </si>
  <si>
    <t>KSÚS - Propustek Bělušice III/3279 km 5,321, Propustek Sokoleč III/3297 km 3,000</t>
  </si>
  <si>
    <t>KSÚS - Propustek Červené Janovice III/0172 km 0,715</t>
  </si>
  <si>
    <t>KSÚS - III/12536 Červený Hrádek - Solopysky</t>
  </si>
  <si>
    <t>KSÚS - III/3241 Velenice</t>
  </si>
  <si>
    <t>KSÚS - II/244 Kostelec nad Labem, most ev.č. 244-007 přes Labe za Kostelcem nad Labem</t>
  </si>
  <si>
    <t xml:space="preserve">KSÚS - BESIP svodidla obl. Benešov 2019 </t>
  </si>
  <si>
    <t>KSÚS - Dopravní opatření na křižovatce II/114 a III/11628 v Dobříši</t>
  </si>
  <si>
    <t>KSÚS - III/33429 Mělník</t>
  </si>
  <si>
    <t>KSÚS - II/115 Osov - Hostomice</t>
  </si>
  <si>
    <t>KSÚS - III/11539, 11540 Tmaň, křižovatka pod kostelem</t>
  </si>
  <si>
    <t>KSÚS - III/33915 Bohdaneč - Ostrov</t>
  </si>
  <si>
    <t>KSÚS - III/32825 Kamilov</t>
  </si>
  <si>
    <t>KSÚS - Předměřice n. Jizerou odvodnění silnice III/3314 - směr Stará Lysá</t>
  </si>
  <si>
    <t>KSÚS - II/126 Kutná Hora, Hrnčířská, odvodnění silnice</t>
  </si>
  <si>
    <t>KSÚS - III/12541 Chocenice - Křečhoř</t>
  </si>
  <si>
    <t xml:space="preserve">KSÚS - III/1917 Nesvačily - Strýčkovy </t>
  </si>
  <si>
    <t>KSÚS - III/2751 Nemyslovice - Velké Vševily</t>
  </si>
  <si>
    <t>KSÚS - III/12511 Vlašim</t>
  </si>
  <si>
    <t>KSÚS - III/24021 Nelahozeves svodidlo</t>
  </si>
  <si>
    <t>KSÚS - III/23621 Karlova Ves, most ev.č.23621-1 přes potok Klučná</t>
  </si>
  <si>
    <t>III/00324 Otice - Všechromy, PD</t>
  </si>
  <si>
    <t>datum: 26.11.2019</t>
  </si>
  <si>
    <t xml:space="preserve">   VNITŘNÍ  ROZPOČTOVÉ  OPATŘENÍ č. 48/12/2019</t>
  </si>
  <si>
    <t>Předmět: rozpis kapitálových (investičních) výdajů - přerozdělení prostředků/limitů mezi věcně příslušnými odbory dle Plánu (Zásobníku) investic - změna č. 5</t>
  </si>
  <si>
    <t>Kapitálové (investiční) výdaje na kapitole 12 - Investiční výdaje v rámci Plánu investic - Odbor Školství</t>
  </si>
  <si>
    <t>datum: 27.11.2019</t>
  </si>
  <si>
    <t xml:space="preserve">   VNITŘNÍ  ROZPOČTOVÉ  OPATŘENÍ č. 49/12/2019</t>
  </si>
  <si>
    <t>SZŠ a SOŠ Poděbrady, příspěvková organizace - Nákup osobního užitkového automobilu (5+2 míst)</t>
  </si>
  <si>
    <t>SPŠ Vlašim - Osobní automobil</t>
  </si>
  <si>
    <t>SOU stavební Benešov - Dodávkový automobil pro OV (7 míst + náklad)</t>
  </si>
  <si>
    <t>ZŠ a Praktická škola Český Brod - Vybavení školní zahrady pro relaxaci žáků se zdravotním postižením</t>
  </si>
  <si>
    <t>SOŠ a SOU Horky nad Jizerou - Nákup 9 místného microbusu</t>
  </si>
  <si>
    <t>Integrovaná střední škola St. Kubra, Středokluky - Nákup 9 místného automobilu pro OV</t>
  </si>
  <si>
    <t>Gymnázium Vlašim - Služební automobil</t>
  </si>
  <si>
    <t>Školní statek SK Mělník - Dodávkové auto</t>
  </si>
  <si>
    <t>SZŠ a VOŠ Příbram - Dovybavení kuchyně, elektrické kotle</t>
  </si>
  <si>
    <t>SOŠ a SOU Vlašim - Dokončení zateplení a výměna oken budova "C", OV, Tehov</t>
  </si>
  <si>
    <t>SOŠ a SOU Městec Králové - Konvektomat</t>
  </si>
  <si>
    <t>SPŠ Vlašim - Nákup 3ks fotbalové klece</t>
  </si>
  <si>
    <t xml:space="preserve">Gymnázium J.S. Machara, Brandýs nad Labem - Stará Boleslav - Modernizace a rekonstrukce fyzikálního areálu školy </t>
  </si>
  <si>
    <t>Stavební úpravy v podkroví budovy ZUŠ Nymburk, ZUŠ B.M. Černohorského Nymburk</t>
  </si>
  <si>
    <t>Domov Na Hrádku - Rekonstrukce střechy DOZP</t>
  </si>
  <si>
    <t>Domov seniorů Nové Strašecí - Rekonstrukce signalizace sestra - pacient</t>
  </si>
  <si>
    <t xml:space="preserve">Domov seniorů Nové Strašecí - Osobní automobil </t>
  </si>
  <si>
    <t>Pořízení nových  kopírovacích strojů</t>
  </si>
  <si>
    <t>Galerie Středočeského kraje, Kutná Hora - Doplnění sněhových zábran včetně výměny okapů na Jezuitské koleji</t>
  </si>
  <si>
    <t>Ústav archeologické památkové péče středních Čech - Depozitář Kounice - posuvné regály</t>
  </si>
  <si>
    <t>Nemocnice Rudolfa a Stefanie Benešov, a.s., nemocnice SK - Adaptace skiaskopického pracoviště</t>
  </si>
  <si>
    <t>Nemocnice Rudolfa a Stefanie Benešov, a.s., nemocnice SK - Rekonstrukce části střechy chirurgického pavilonu</t>
  </si>
  <si>
    <t>Nemocnice Rudolfa a Stefanie Benešov, a.s., nemocnice SK - Rekonstrukce odstavných ploch a komunikací</t>
  </si>
  <si>
    <t>Nemocnice Rudolfa a Stefanie Benešov, a.s., nemocnice SK - Pasivní chlazení budov II. fáze</t>
  </si>
  <si>
    <t>Oblastní nemocnice Kladno, a. s., nemocnice SK - Obnova a modernizace zdravotnické technologie 2019</t>
  </si>
  <si>
    <t>Oblastní nemocnice Kladno, a. s., nemocnice SK - Klimatizace objektu Interny</t>
  </si>
  <si>
    <t>Oblastní nemocnice Mladá Boleslav, a. s., nemocnice SK - Zvýšení kvality poskytované péče - pořízení zdravotnické techniky</t>
  </si>
  <si>
    <t>Oblastní nemocnice Mladá Boleslav, a. s., nemocnice SK - Demolice garáží v objektu ONMB</t>
  </si>
  <si>
    <t>Oblastní nemocnice Příbram, a. s. - Zdravotnická technologie pro Gynekologické oddělení</t>
  </si>
  <si>
    <t>KSÚS - Propustek Černé Voděrady III/11320 km 5,520</t>
  </si>
  <si>
    <t>KSÚS - Propustky Hradec III/1083 km 1,900, km 1,800 a km 3,200</t>
  </si>
  <si>
    <t xml:space="preserve">KSÚS - Most ev.č 245-008 přes suchou strouhu v obci Mochov, most ev.č. 279-017 přes potok před obcí Skyšice </t>
  </si>
  <si>
    <t>KSÚS - III/12537 Červený Hrádek, most ev.č. 12537-1</t>
  </si>
  <si>
    <t xml:space="preserve">KSÚS - Most ev. č. 27510-4 přes potok před obcí Charvátce, most ev.č. 27515-2 přes potok v obci Pěčice </t>
  </si>
  <si>
    <t xml:space="preserve">KSÚS - II/611, most ev.č.611-005 přes potok Výmola za obcí Mochov </t>
  </si>
  <si>
    <t xml:space="preserve">KSÚS - Stavební úprava mostů na CMS Králův Dvůr oblast Kladno </t>
  </si>
  <si>
    <t>KSÚS - II/114, most ev. č. 114 - 011 přes potok za obcí Radouš</t>
  </si>
  <si>
    <t>KSÚS - II/118 Železná</t>
  </si>
  <si>
    <t>KSÚS - III/10124 Nučice</t>
  </si>
  <si>
    <t>KSÚS - III/2411 Unětice</t>
  </si>
  <si>
    <t>KSÚS - III/10122 Mořina</t>
  </si>
  <si>
    <t>KSÚS - III/2684 Suhrovice</t>
  </si>
  <si>
    <t>KSÚS - III/27611 Horka u Bakova nad Jizerou</t>
  </si>
  <si>
    <t>KSÚS - III/27223, III/27225A Strenice</t>
  </si>
  <si>
    <t>KSÚS - III/26820 Dolní Bukovina</t>
  </si>
  <si>
    <t>KSÚS - III/26817, III/26819 Jivina</t>
  </si>
  <si>
    <t>KSÚS - II/244 Čečelice</t>
  </si>
  <si>
    <t>KSÚS - III/2763 Ptýrovec</t>
  </si>
  <si>
    <t>KSÚS - III/33316 Vyžlovka</t>
  </si>
  <si>
    <t>KSÚS - III/00326 Křížkový Újezdec, Čenětice</t>
  </si>
  <si>
    <t>KSÚS - II/508, III/11319 Mnichovice, Myšlín</t>
  </si>
  <si>
    <t>KSÚS - III/1138, III/1139 Vrátkov</t>
  </si>
  <si>
    <t>KSÚS - III/10812 Kšely</t>
  </si>
  <si>
    <t>KSÚS - III/33725 Vrdy</t>
  </si>
  <si>
    <t>KSÚS - III/3305a, III/3308 Poříčany</t>
  </si>
  <si>
    <t>KSÚS - III/11444, III/11447, III/11451 Maršovice</t>
  </si>
  <si>
    <t>KSÚS -III/11417 Občov</t>
  </si>
  <si>
    <t>KSÚS - III/10226 Svaté Pole</t>
  </si>
  <si>
    <t>KSÚS - Most ev.č. 11320-4 Penčice</t>
  </si>
  <si>
    <t xml:space="preserve">   VNITŘNÍ  ROZPOČTOVÉ  OPATŘENÍ č. 22/13/2019</t>
  </si>
  <si>
    <t>Snížení energetické náročnosti objektu Domov Sedlčany</t>
  </si>
  <si>
    <t>Domov Rožďalovice - rekonstrukce centrálních koupelen - Zámek i Klášter</t>
  </si>
  <si>
    <t>datum: 11.11.2019</t>
  </si>
  <si>
    <t xml:space="preserve">   VNITŘNÍ  ROZPOČTOVÉ  OPATŘENÍ č. 23/13/2019</t>
  </si>
  <si>
    <t>II/ 118 Malé Kyšice, nestabilní silniční svah</t>
  </si>
  <si>
    <t>II/332, III/27212, III/3323 Straky</t>
  </si>
  <si>
    <t>II/245 Vykáň, most ev.č. 245-009a</t>
  </si>
  <si>
    <t>II/336, Starý Samechov, mosty ev.č. 336-006, 336-007</t>
  </si>
  <si>
    <t>II/101 Křenice-hr. obl., silnice a most ev.č.101-082</t>
  </si>
  <si>
    <t>Snížení energetické náročnosti budovy Střední průmyslové školy v Mladé Boleslavi</t>
  </si>
  <si>
    <t>5.1b - Snížení energetické náročnosti budovy Gymnázia Vlašim</t>
  </si>
  <si>
    <t>SOŠ a SOU Kralupy nad Vltavou - dodávka vybavení</t>
  </si>
  <si>
    <t>II/105 Netvořice, rekonstrukce</t>
  </si>
  <si>
    <t xml:space="preserve"> SOŠ a SOU Kladno Dubská - rozvoj infrastruktury pro výuku technických oborů</t>
  </si>
  <si>
    <t>SPŠEK Rakovník - podpora odborného vzdělávání</t>
  </si>
  <si>
    <t xml:space="preserve">               kontrolní součet:</t>
  </si>
  <si>
    <t>datum: 19.11.2019</t>
  </si>
  <si>
    <t xml:space="preserve">   VNITŘNÍ  ROZPOČTOVÉ  OPATŘENÍ č. 08/15/2019</t>
  </si>
  <si>
    <t>Předmět: Rozpis již schválených finančních prostředků v rámci akce "Aktualizace zásad územního rozvoje (ZÚR) SK" dle aktuálního čerpání</t>
  </si>
  <si>
    <t>Aktualizace zásad územního rozvoje (ZÚR) SK - dodatek č.1 ke Smlouvě o poskytování služby UtilityReport č. S-3262/2017/ÚSŘ/2017</t>
  </si>
  <si>
    <t xml:space="preserve">   VNITŘNÍ  ROZPOČTOVÉ  OPATŘENÍ č. 07/16/2019</t>
  </si>
  <si>
    <t>Předmět: Převod finančních prostředků z kapitoly 23 - Ostatní z výdajů na krytí očekávaných výdajů kapitol na kapitolu 16 - Správní agendy - na úhradu výdajů KÚSK nad rámec dotace ze státního rozpočtu na zajištění nových voleb do zastupitelstev obcí, konaných 14.09.2019</t>
  </si>
  <si>
    <t>datum: 07.11.2019</t>
  </si>
  <si>
    <t xml:space="preserve">   VNITŘNÍ  ROZPOČTOVÉ  OPATŘENÍ č. 08/16/2019</t>
  </si>
  <si>
    <t>Předmět: Rozpis výdajů Krajského úřadu Středočeského kraje v souvislosti s konáním nových voleb do zastupitelstev obcí konaných dne 14.09.2019
 (usnesení RK č. 063-31/2019/RK ze dne 10.10.2019)</t>
  </si>
  <si>
    <t>07.11.2019</t>
  </si>
  <si>
    <t xml:space="preserve">   VNITŘNÍ  ROZPOČTOVÉ  OPATŘENÍ č. 20/17/2019</t>
  </si>
  <si>
    <t xml:space="preserve">Předmět: úprava položky rozpočtu </t>
  </si>
  <si>
    <t>0003664001777</t>
  </si>
  <si>
    <t>kofinancování projektu Domov Pod Lipami Smečno-3.pavilony</t>
  </si>
  <si>
    <t>předfinancování projektu Domov Pod Lipami Smečno-3.pavilony</t>
  </si>
  <si>
    <t>datum: 5.11.2019</t>
  </si>
  <si>
    <t xml:space="preserve">   VNITŘNÍ  ROZPOČTOVÉ  OPATŘENÍ č. 21/17/2019</t>
  </si>
  <si>
    <t>Předmět: úprava rozpočtu ORG</t>
  </si>
  <si>
    <t>0005970000000</t>
  </si>
  <si>
    <t>datum:21.11.2019</t>
  </si>
  <si>
    <t xml:space="preserve">   VNITŘNÍ  ROZPOČTOVÉ  OPATŘENÍ č. 22/17/2019</t>
  </si>
  <si>
    <t>Předmět: úprava rozpočtu příspěvku pro děti vyžadující okamžitou pomoc</t>
  </si>
  <si>
    <t>0000017017188</t>
  </si>
  <si>
    <t>neinvestiční transfery fundací,ústavům a obecně prospěšným společnostem</t>
  </si>
  <si>
    <t>0000017017055</t>
  </si>
  <si>
    <t>neinvestiční transfery spolkům</t>
  </si>
  <si>
    <t>0000017000714</t>
  </si>
  <si>
    <t>neinvestiční transfery zřízeným PO</t>
  </si>
  <si>
    <t>datum:28.11.2019</t>
  </si>
  <si>
    <t xml:space="preserve">   VNITŘNÍ  ROZPOČTOVÉ  OPATŘENÍ č. 05/23/2019</t>
  </si>
  <si>
    <t>Činnost regionální správy - porada ekonmů (krajů, …)</t>
  </si>
  <si>
    <t>Činnost regionální správy - pohoštění</t>
  </si>
  <si>
    <t>datum: 7.11.2019</t>
  </si>
  <si>
    <t>Kapitola: 23</t>
  </si>
  <si>
    <t xml:space="preserve">   VNITŘNÍ  ROZPOČTOVÉ  OPATŘENÍ č. 6/23/2019</t>
  </si>
  <si>
    <t>účet č. 4440000264/6000</t>
  </si>
  <si>
    <t>účet č. 4440000280/6000</t>
  </si>
  <si>
    <t>účet č. 4440000299/6000</t>
  </si>
  <si>
    <t>účet č. 4440000221/6000</t>
  </si>
  <si>
    <t xml:space="preserve">   VNITŘNÍ  ROZPOČTOVÉ  OPATŘENÍ č. 16/25/2019</t>
  </si>
  <si>
    <t>Předmět: úprava položky - odborné školení pro věznice územím spadajícím pod SK.</t>
  </si>
  <si>
    <t>Pohoštění - rezerva</t>
  </si>
  <si>
    <t>Odborné školení pro věznice územím spadajícím pod Středočeský kraj</t>
  </si>
  <si>
    <t xml:space="preserve">   VNITŘNÍ  ROZPOČTOVÉ  OPATŘENÍ č. 17/25/2019</t>
  </si>
  <si>
    <t>Předmět: úprava položky - podle novely rozpočtové skladby z. ú. (zapsaný ústav) byly přesunuty z POL 5229 na POL 5221</t>
  </si>
  <si>
    <t>Laxus z. ú. - Primární prevence</t>
  </si>
  <si>
    <t>Semiramis z. ú. - Primární prevence</t>
  </si>
  <si>
    <t xml:space="preserve">   VNITŘNÍ  ROZPOČTOVÉ  OPATŘENÍ č.  50/08/2019</t>
  </si>
  <si>
    <t>Předmět:  Převod fin. prostředků mezi jednotlivými položkami dle aktuálního čerpání v rámci projektu "Optimalizace procesů Středočeského kraje" a akce Podpora podnikání, investičních příležitostí a Podpora cestovního ruchu, reionálních/lokálních akcí.</t>
  </si>
  <si>
    <t xml:space="preserve">Podpora cestovního ruchu, reionálních/lokálních akcí </t>
  </si>
  <si>
    <t xml:space="preserve">   VNITŘNÍ  ROZPOČTOVÉ  OPATŘENÍ č. 51/08/2019</t>
  </si>
  <si>
    <t>Předmět: Rozpis ÚZ 018 - olympiády dětí a mládeže - účastnický poplatek, doprava 2020</t>
  </si>
  <si>
    <t>(* nerealizované původní VRO 30/08/2019)</t>
  </si>
  <si>
    <t>snížení položky dary</t>
  </si>
  <si>
    <t>navýšení položky služby ost.</t>
  </si>
  <si>
    <t>datum</t>
  </si>
  <si>
    <t xml:space="preserve">   VNITŘNÍ  ROZPOČTOVÉ  OPATŘENÍ č.  52/08/2019</t>
  </si>
  <si>
    <t xml:space="preserve">Předmět:  Převod fin. prostředků mezi jednotlivými položkami dle aktuálního čerpání v rámci akcí "Podpora cestovního ruchu, regionálních/lokálních akcí", "Destinační managementy", "Fond rozvoje doprovodné infrastruktury" a projektu "Zajištění Regionální stálé konference SK". </t>
  </si>
  <si>
    <t>Destinační managementy</t>
  </si>
  <si>
    <t>Fond rozvoje doprovodné infrastruktury</t>
  </si>
  <si>
    <t xml:space="preserve">Kapitola: 01 Činnost zastupitelstva </t>
  </si>
  <si>
    <t xml:space="preserve">   VNITŘNÍ  ROZPOČTOVÉ  OPATŘENÍ č. 26/01/2019</t>
  </si>
  <si>
    <t>Rybářství, nein. tran. spolkům</t>
  </si>
  <si>
    <t>Mezinárodní spolupráce, knihy, učebních pomůcek a tisk</t>
  </si>
  <si>
    <t>Mezinárodní spolupráce, DHDM</t>
  </si>
  <si>
    <t>0000001022504</t>
  </si>
  <si>
    <t>Borovnice, Ostatní záležitosti kultury, neinvestiční transfery obcím</t>
  </si>
  <si>
    <t>0000001020502</t>
  </si>
  <si>
    <t>Bratřínov, ostatní správa v oblasti krizového řízení, neinvestiční transfery obcím</t>
  </si>
  <si>
    <t>0000001022605</t>
  </si>
  <si>
    <t>Mezno, ostatní záležitosti kultury, neinvestiční transfery obcím</t>
  </si>
  <si>
    <t>Neinvestiční dotace z Fondu JSDH a složek IZS</t>
  </si>
  <si>
    <t>Dřevčice Investiční transfer Fondu JSDH a složek IZS</t>
  </si>
  <si>
    <t>Obec Všechlapy investiční transfer z Fondu JSDH a složek IZS</t>
  </si>
  <si>
    <t>0000001021836</t>
  </si>
  <si>
    <t>Obec Lhota investiční transfer z Fondu JSDH a složek IZS</t>
  </si>
  <si>
    <t>0000001020924</t>
  </si>
  <si>
    <t>0000001020517</t>
  </si>
  <si>
    <t>Horoměřice, ostatní záležitosti kultury, neinvestiční transfery obcím</t>
  </si>
  <si>
    <t>Činnost zastupitelstva, ostatní platby za provedenou práci jinde nezařazené</t>
  </si>
  <si>
    <t>Mezinárodní spolupráce, ostatní neinv.transfery neziskovým org.</t>
  </si>
  <si>
    <t>Klub zastupitelů KSČM, nákup služeb</t>
  </si>
  <si>
    <t>Klub zastupitelů KSČM, materiál</t>
  </si>
  <si>
    <t>0000001020515</t>
  </si>
  <si>
    <t>Drahelčice, Ostatní záležitosti kultury, neinvestiční transfery obcím</t>
  </si>
  <si>
    <t>0000001020208</t>
  </si>
  <si>
    <t>Hýskov, Ostatní záležitosti kultury, neinvestiční transfery obcím</t>
  </si>
  <si>
    <t>Zvěstov, ostatní záležitosti kultury, neinvestiční transfery obcím</t>
  </si>
  <si>
    <t>0000001022615</t>
  </si>
  <si>
    <t>Činnost region.správy, nákup tisku</t>
  </si>
  <si>
    <t>Činnost region.správy,nákup materiálu</t>
  </si>
  <si>
    <t>00000000</t>
  </si>
  <si>
    <t>Mezinárodní spolupráce, nájemné</t>
  </si>
  <si>
    <t>00000096</t>
  </si>
  <si>
    <t>0000001021511</t>
  </si>
  <si>
    <t>Bukovno, ostatní záležitosti kultury, neinvestiční transfery obcím</t>
  </si>
  <si>
    <t>0000001020549</t>
  </si>
  <si>
    <t>Pohoří, ostatní záležitosti kultury, neinvestiční transfery obcím</t>
  </si>
  <si>
    <t>Činnost reg.správy, odměny za užití duševního vlastnictví</t>
  </si>
  <si>
    <t xml:space="preserve">   VNITŘNÍ  ROZPOČTOVÉ  OPATŘENÍ č. 10/02/2019</t>
  </si>
  <si>
    <t xml:space="preserve">   VNITŘNÍ  ROZPOČTOVÉ  OPATŘENÍ č. 11/02/2019</t>
  </si>
  <si>
    <t>Předmět: úprava rozpočtu položek 5909 a 5171 - ostatní neinvestiční výdaje jinde nezařazené a opravy a udržování</t>
  </si>
  <si>
    <t>ostatní neinvestiční výdaje j.n.</t>
  </si>
  <si>
    <t>Úprava rozpočtu položek 5909 ostatní neinvestiční výdaje j.n. a 5171 opravy a udržování  - úprava v rámci OdPa. Důvodem je uhrazení 2 odběratelských dobropisů (Gastro Bistro a Krajské SZ) ještě z rozpočtu roku 2019.</t>
  </si>
  <si>
    <t xml:space="preserve">   VNITŘNÍ  ROZPOČTOVÉ  OPATŘENÍ č. 12/02/2019</t>
  </si>
  <si>
    <t>Předmět: úprava rozpočtu položek 5038 a 5171 - úrazové pojištění a opravy a udržování</t>
  </si>
  <si>
    <t xml:space="preserve">Úprava rozpočtu položek 5038 úrazové pojištění a 5171 opravy a udržování  - úprava v rámci OdPa. </t>
  </si>
  <si>
    <t xml:space="preserve">   VNITŘNÍ  ROZPOČTOVÉ  OPATŘENÍ č. 25/04/2019</t>
  </si>
  <si>
    <t>Předmět: Převod finančních prostředků na akce v rámci předfinancování a kofinancování projektů EU</t>
  </si>
  <si>
    <t>0005481000000</t>
  </si>
  <si>
    <t>0005463000000</t>
  </si>
  <si>
    <t>II/332, III/27212, III/3323 STRAKY</t>
  </si>
  <si>
    <t>0004396000000</t>
  </si>
  <si>
    <t>0002460000000</t>
  </si>
  <si>
    <t>II/118 Zlonice, rekonstrukce mostu ev.č. 118-057</t>
  </si>
  <si>
    <t>II/118 Zlonice, rekonstrukce mostu ev.č. 118-058</t>
  </si>
  <si>
    <t>0004699000000</t>
  </si>
  <si>
    <t>II/114 Dobříš, most ev. č. 114-017</t>
  </si>
  <si>
    <t>0004769000000</t>
  </si>
  <si>
    <t>II/112 Čechtice, most ev. č. 112-035 přes strouhu před obcí Čechtice</t>
  </si>
  <si>
    <t>0004764000000</t>
  </si>
  <si>
    <t>II/106 hranice okresu Benešov - Chrást nad Sázavou, rekonstrukce</t>
  </si>
  <si>
    <t>datum: 2. 12. 2019</t>
  </si>
  <si>
    <t xml:space="preserve">   VNITŘNÍ  ROZPOČTOVÉ  OPATŘENÍ č. 26/04/2019</t>
  </si>
  <si>
    <t>Předmět: Změna ORG - účelové dotace Dobrovolnému svazku obcí Mikroregion Voticko a Sdružení obcí Sedlčanska</t>
  </si>
  <si>
    <t>2219</t>
  </si>
  <si>
    <t>6349</t>
  </si>
  <si>
    <t>000000</t>
  </si>
  <si>
    <t>0005759000000</t>
  </si>
  <si>
    <t>Cyklostezka Sedlčany - Prčice (Krčínova cyklostezka), dotace Sdružení obcí Sedlčanska</t>
  </si>
  <si>
    <t>0005759031102</t>
  </si>
  <si>
    <t>0005760000000</t>
  </si>
  <si>
    <t>Páteřní cyklostezka Voticko, dotace Dobrovolnému svazku obcí Mikroregion Voticko</t>
  </si>
  <si>
    <t>0005760030114</t>
  </si>
  <si>
    <t>datum: 4. 12. 2019</t>
  </si>
  <si>
    <t xml:space="preserve">   VNITŘNÍ  ROZPOČTOVÉ  OPATŘENÍ č. 27/04/2019</t>
  </si>
  <si>
    <t>0004770000000</t>
  </si>
  <si>
    <t>II/113 Bílkovice, most ev.č. 113-014</t>
  </si>
  <si>
    <t>II/124 Hostišov Jiřetice Hranice okresu</t>
  </si>
  <si>
    <t>0004771000000</t>
  </si>
  <si>
    <t>II/272 Most ev.č. 272-004 přes Labe za obcí Litol</t>
  </si>
  <si>
    <t>0004864000000</t>
  </si>
  <si>
    <t>II/336 Starý Samechov, mosty ev. č. 336-006</t>
  </si>
  <si>
    <t>0004700000000</t>
  </si>
  <si>
    <t>II/118 Chyňava, most čv.č. 118-038</t>
  </si>
  <si>
    <t>II/332, III27212, III/3323 STRAKY</t>
  </si>
  <si>
    <t>0005552000000</t>
  </si>
  <si>
    <t>III/1024 Řitka, most přes D4 ev.č.1024-1</t>
  </si>
  <si>
    <t>0005593000000</t>
  </si>
  <si>
    <t>II/112 mosty ev.č.112-007, 009 a 010 u obce Dobříčkov</t>
  </si>
  <si>
    <t>0003629000000</t>
  </si>
  <si>
    <t>Oprava mostu ev. č. 272-011 most přes Jizeru v Benátkách nad Jizerou</t>
  </si>
  <si>
    <t>datum: 16. 12. 2019</t>
  </si>
  <si>
    <t xml:space="preserve">   VNITŘNÍ  ROZPOČTOVÉ  OPATŘENÍ č. 28/04/2019</t>
  </si>
  <si>
    <t xml:space="preserve">Předmět:  převod finančních prostředků za účelem opravy - změna Platebního výměru - rozhodnutí o odvodu dotace za porušení rozpočtové kázně (ROP) </t>
  </si>
  <si>
    <t>část příjmy</t>
  </si>
  <si>
    <t>0002708000000</t>
  </si>
  <si>
    <t>II/339 Čáslav, okružní křižovatka II/337 a 33824</t>
  </si>
  <si>
    <t>0001732000000</t>
  </si>
  <si>
    <t>A6087 P104212 - II/150 Čechtice - Loket, rekonstrukce</t>
  </si>
  <si>
    <t>0001902000000</t>
  </si>
  <si>
    <t>P104212-6647 II/117 Žebrák - Hořovice, rekonstrukce silnice</t>
  </si>
  <si>
    <t>0002030000000</t>
  </si>
  <si>
    <t>II/331 Nymburk - Drahelice, most ev.č 331-013</t>
  </si>
  <si>
    <t>0002141000000</t>
  </si>
  <si>
    <t>II/610 Brandýs nad Labem, rekonstrukce</t>
  </si>
  <si>
    <t>0001777000000</t>
  </si>
  <si>
    <t>P104212-6556 III/11545 Havlíčkův Mlýn, rekonstrukce mostu 11545-4</t>
  </si>
  <si>
    <t>0001404000000</t>
  </si>
  <si>
    <t>P104311-0133 III/11628 před Voznicí</t>
  </si>
  <si>
    <t>0002674000000</t>
  </si>
  <si>
    <t>III/11515 Karlík, rekonstrukce mostu ev.č. 11515-2</t>
  </si>
  <si>
    <t>0002493000000</t>
  </si>
  <si>
    <t>A6639 P104212 III/26811 Hoškovice, rekonstrukce mostu ev.č. 26811-2</t>
  </si>
  <si>
    <t>0002028000000</t>
  </si>
  <si>
    <t>III/1138 Tismice, most ev.č. 1138-1</t>
  </si>
  <si>
    <t>0001723000000</t>
  </si>
  <si>
    <t>P104212-6039 III/3281 Libice n. Cidlinou, most ev.č. 3281-4</t>
  </si>
  <si>
    <t>datum: 31.12.2019</t>
  </si>
  <si>
    <t>Mgr. Kahánek Vladimír, MPA</t>
  </si>
  <si>
    <t>Herman Martin</t>
  </si>
  <si>
    <t>vedoucí Odboru krajského investora-pověřen zastupováním</t>
  </si>
  <si>
    <t xml:space="preserve">   VNITŘNÍ  ROZPOČTOVÉ  OPATŘENÍ č. 29/05/2019</t>
  </si>
  <si>
    <t xml:space="preserve">Předmět: Převod finančních prostředků na refundaci osobních výdajů za 12/2019 v rámci  projektu "Krajský akční plán vzdělávání Středočeského kraje" </t>
  </si>
  <si>
    <t>nemocenská dovolená - EU</t>
  </si>
  <si>
    <t>nemocenská dovolená - SR</t>
  </si>
  <si>
    <t>nemocenská dovolená - SK</t>
  </si>
  <si>
    <t>vypracovala: Mgr. Kateřina Šebková</t>
  </si>
  <si>
    <t>16.12.2019</t>
  </si>
  <si>
    <t xml:space="preserve">   VNITŘNÍ  ROZPOČTOVÉ  OPATŘENÍ č. 30/05/2019</t>
  </si>
  <si>
    <t>Předmět: Přerozdělení finančních prostředků dotace MŠMT</t>
  </si>
  <si>
    <t>3111</t>
  </si>
  <si>
    <t>Mateřská škola Čelákovice, Rumunská 1477, příspěvková organizace</t>
  </si>
  <si>
    <t>Mateřská škola Jablíčko Velké Přílepy, okres Praha-západ</t>
  </si>
  <si>
    <t>Mateřská škola Vrané nad Vltavou, okres Praha-západ</t>
  </si>
  <si>
    <t>3113</t>
  </si>
  <si>
    <t>Základní škola P. Lisého Hostomice, okres Beroun</t>
  </si>
  <si>
    <t>Základní škola T. G. Masaryka Komárov, okres Beroun</t>
  </si>
  <si>
    <t>Mateřská škola Sány, okres Nymburk</t>
  </si>
  <si>
    <t>Vypracovala: Ing. Alena Malcová</t>
  </si>
  <si>
    <t xml:space="preserve">Datum: </t>
  </si>
  <si>
    <t>3. 12. 2019</t>
  </si>
  <si>
    <t>vedoucí Odboru školství – pověřený zastupováním</t>
  </si>
  <si>
    <t xml:space="preserve">   VNITŘNÍ  ROZPOČTOVÉ  OPATŘENÍ č. 31/05/2019</t>
  </si>
  <si>
    <t xml:space="preserve">Předmět:  Zapojení dotací z MZe pro 4 školské PO na projekty realizované v rámci národního dotačního programu MZe - 129 710 Centra odborné přípravy  </t>
  </si>
  <si>
    <t>Z důvodu časové tísně na konci rozpočtového roku (v souladu s Rozpočtovými pravidly SK na rok 2019, část B, bod 10) jsou tyto částky dotací zapojovány do rozpočtu SK r. 2019 prostřednictvím tohoto vnitřního rozpočtového opatření.</t>
  </si>
  <si>
    <t>Část příjmy</t>
  </si>
  <si>
    <t>Dotace MZe na projekt COP - investiční - SZeŠ Benešov</t>
  </si>
  <si>
    <t>Dotace MZe na projekt COP - investiční - SZeŠ Poděbrady</t>
  </si>
  <si>
    <t>Dotace MZe na projekt COP - investiční - SZeŠ ČZA Mělník</t>
  </si>
  <si>
    <t>Dotace MZe na projekt COP - investiční - SOU Hubálov</t>
  </si>
  <si>
    <t>Vypracovala: Ing. Renata Kosinová</t>
  </si>
  <si>
    <t>Datum:  13. 12. 2019</t>
  </si>
  <si>
    <t>vedoucí Odboru školství - pověř. zastupováním</t>
  </si>
  <si>
    <t xml:space="preserve">   VNITŘNÍ  ROZPOČTOVÉ  OPATŘENÍ č. 32/05/2019</t>
  </si>
  <si>
    <t xml:space="preserve">Předmět: Rozpis rozpočtu na dohody o provedení práce na 12/2019 v rámci přípravy projektu Středočeského kraje Implementace krajského akčního plánu II. </t>
  </si>
  <si>
    <t>rezerva přípravy projektu IKAP II. - DPP</t>
  </si>
  <si>
    <t>DPP 12/2019</t>
  </si>
  <si>
    <t>resuscitační komplety s AED a kyslíkovým generátorem - rezerva</t>
  </si>
  <si>
    <t>Datum: 12. 12. 2019</t>
  </si>
  <si>
    <t xml:space="preserve">   VNITŘNÍ  ROZPOČTOVÉ  OPATŘENÍ č. 33/05/2019</t>
  </si>
  <si>
    <t>Předmět: Rozpis prostředků na refundaci osobních výdajů za 12/2019 v rámci projektu "Implementace Krajského akčního plánu Středočeského kraje"</t>
  </si>
  <si>
    <t>čerpání rezervy - podíl SR</t>
  </si>
  <si>
    <t>čerpání rezervy - podíl EU</t>
  </si>
  <si>
    <t>čerpání rezervy - podíl SK</t>
  </si>
  <si>
    <t>platy - podíl SR</t>
  </si>
  <si>
    <t>platy - podíl EU</t>
  </si>
  <si>
    <t>platy - podíl SK</t>
  </si>
  <si>
    <t>pojistné na soc. zabezpečení - podíl SR</t>
  </si>
  <si>
    <t>pojistné na soc. zabezpečení - podíl EU</t>
  </si>
  <si>
    <t>pojistné na soc. zabezpečení - podíl SK</t>
  </si>
  <si>
    <t>pojistné na zdravotní pojištění - podíl SR</t>
  </si>
  <si>
    <t>pojistné na zdravotní pojištění - podíl EU</t>
  </si>
  <si>
    <t>pojistné na zdravotní pojištění - podíl SK</t>
  </si>
  <si>
    <t>zákonné pojištění odpovědnosti - podíl SR</t>
  </si>
  <si>
    <t>zákonné pojištění odpovědnosti - podíl EU</t>
  </si>
  <si>
    <t>zákonné pojištění odpovědnosti - podíl SK</t>
  </si>
  <si>
    <t>cestovné - podíl SR</t>
  </si>
  <si>
    <t>cestovné - podíl EU</t>
  </si>
  <si>
    <t>cestovné - podíl SK</t>
  </si>
  <si>
    <t>náhrada v DPN - podíl SR</t>
  </si>
  <si>
    <t>náhrada v DPN - podíl EU</t>
  </si>
  <si>
    <t>náhrada v DPN - podíl SK</t>
  </si>
  <si>
    <t>datum: 12. 12. 2019</t>
  </si>
  <si>
    <t xml:space="preserve">   VNITŘNÍ  ROZPOČTOVÉ  OPATŘENÍ č. 34/05/2019</t>
  </si>
  <si>
    <t>Předmět: Zapojení dotace MŠMT na projekt „Implementace Krajského akčního plánu Středočeského kraje“ do příjmů a výdajů kapitoly 05 - Školství</t>
  </si>
  <si>
    <t>Část příjmy v Kč</t>
  </si>
  <si>
    <t>přijetí dotace - neinvestiční část SR</t>
  </si>
  <si>
    <t>přijetí dotace - neinvestiční část EU</t>
  </si>
  <si>
    <t>přijetí dotace - investiční část SR</t>
  </si>
  <si>
    <t>přijetí dotace - investiční část EU</t>
  </si>
  <si>
    <t>Část výdaje v Kč</t>
  </si>
  <si>
    <t>rezerva IKAP - neinvestiční část SR</t>
  </si>
  <si>
    <t>rezerva IKAP - neinvestiční část EU</t>
  </si>
  <si>
    <t>rezerva IKAP - investiční část SR</t>
  </si>
  <si>
    <t>rezerva IKAP - investiční část EU</t>
  </si>
  <si>
    <r>
      <t xml:space="preserve">   VNITŘNÍ  ROZPOČTOVÉ  OPATŘENÍ č. 35</t>
    </r>
    <r>
      <rPr>
        <b/>
        <sz val="14"/>
        <rFont val="Calibri"/>
        <family val="2"/>
        <charset val="238"/>
      </rPr>
      <t>/05/2019</t>
    </r>
  </si>
  <si>
    <r>
      <t>Předmět: Rozpis prostředků podle ORG - Příjmy z pronájmu majetku a věcných břemen zaslané od školských PO na účet kraje do 31.12. 2019</t>
    </r>
    <r>
      <rPr>
        <b/>
        <sz val="11"/>
        <rFont val="Calibri"/>
        <family val="2"/>
        <charset val="238"/>
      </rPr>
      <t xml:space="preserve"> - úprava rozpočtových příjmů podle skutečnosti.</t>
    </r>
  </si>
  <si>
    <t xml:space="preserve">   VNITŘNÍ  ROZPOČTOVÉ  OPATŘENÍ č. 20/06/2019</t>
  </si>
  <si>
    <t>Předmět: Účelové investiční dotace z Ministerstva kultury - Akviziční fond</t>
  </si>
  <si>
    <t>Dotace MK pro Galerii Středočeského kraje</t>
  </si>
  <si>
    <t>Dotace MK pro Regionální muzeum v Kolíně</t>
  </si>
  <si>
    <t>Dotace MK pro České muzeum stříbra</t>
  </si>
  <si>
    <t xml:space="preserve">   VNITŘNÍ  ROZPOČTOVÉ  OPATŘENÍ č. 21/06/2019</t>
  </si>
  <si>
    <t>Předmět: Účelové investiční dotace z Ministerstva kultury ISO/C - Výkup předmětů kulturní hodnoty mimořádného významu</t>
  </si>
  <si>
    <t>Dotace MK pro Regionální muzeum v Kolíně - ISO/C</t>
  </si>
  <si>
    <t xml:space="preserve">   VNITŘNÍ  ROZPOČTOVÉ  OPATŘENÍ č.  53/08/2019</t>
  </si>
  <si>
    <t xml:space="preserve">Předmět:  Převod fin. prostředků mezi jednotlivými položkami dle aktuálního čerpání v rámci akce "Podpora cestovního ruchu, regionálních/lokálních akcí"a projektu "Zajištění Regionální stálé konference SK". </t>
  </si>
  <si>
    <t>Zajištění Regionální stálé konference SK</t>
  </si>
  <si>
    <t xml:space="preserve">   VNITŘNÍ  ROZPOČTOVÉ  OPATŘENÍ č.  54/08/2019</t>
  </si>
  <si>
    <t xml:space="preserve">Předmět:  Převod fin. prostředků mezi jednotlivými položkami dle aktuálního čerpání v rámci akce "Fond rozvoje doprovodné infrastruktury" a projektu "Smart Akcelerátor II". </t>
  </si>
  <si>
    <t>Smart Akcelerátor II</t>
  </si>
  <si>
    <t xml:space="preserve">   VNITŘNÍ  ROZPOČTOVÉ  OPATŘENÍ č.  55/08/2019</t>
  </si>
  <si>
    <t xml:space="preserve">Předmět:  Převod fin. prostředků mezi jednotlivými položkami dle aktuálního čerpání v rámci projektu "Smart Akcelerátor II". </t>
  </si>
  <si>
    <t xml:space="preserve">   VNITŘNÍ  ROZPOČTOVÉ  OPATŘENÍ č.  56/08/2019</t>
  </si>
  <si>
    <t>Předmět:  Převod fin. prostředků mezi jednotlivými položkami dle aktuálního čerpání v rámci projektů "Zajištění Regionální stálé konference", "Fond sportu", "Příprava a udržitelnost projektů" a "Reálné populace v Praze a SK".</t>
  </si>
  <si>
    <t>Fond sportu - oprava položky</t>
  </si>
  <si>
    <t>Příprava a udržitelnost projektů</t>
  </si>
  <si>
    <t>SCCR, p.o. - změna ZP</t>
  </si>
  <si>
    <t>Reálné populace v Praze a SK</t>
  </si>
  <si>
    <t xml:space="preserve">   VNITŘNÍ  ROZPOČTOVÉ  OPATŘENÍ č.  57/08/2019</t>
  </si>
  <si>
    <t>Předmět:  Převod fin. prostředků mezi jednotlivými položkami dle aktuálního čerpání v rámci projektů "Zajištění Regionální stálé konference", "Optimalizace projektů", "SMART Akcelerátor II", "Reálné populace v Praze a SK"  a "Chytrý venkov".</t>
  </si>
  <si>
    <t xml:space="preserve">   VNITŘNÍ  ROZPOČTOVÉ  OPATŘENÍ č.  58/08/2019</t>
  </si>
  <si>
    <t>Předmět:  Převod fin. prostředků mezi jednotlivými položkami dle aktuálního čerpání v rámci projektů "Zajištění Regionální stálé konference" a "Chytrý venkov".</t>
  </si>
  <si>
    <t xml:space="preserve">   VNITŘNÍ  ROZPOČTOVÉ  OPATŘENÍ č.  59/08/2019</t>
  </si>
  <si>
    <t>Předmět:  Převod fin. prostředků mezi jednotlivými položkami dle aktuálního čerpání v rámci projektu "Chytrý venkov".</t>
  </si>
  <si>
    <t xml:space="preserve">   VNITŘNÍ  ROZPOČTOVÉ  OPATŘENÍ č.  60/08/2019</t>
  </si>
  <si>
    <t>Předmět:  Převod fin. prostředků mezi jednotlivými položkami za účelem úpravy položky  u akce "Podpora cestovního ruchu, regionálních/lokálních akcí"</t>
  </si>
  <si>
    <t xml:space="preserve">   VNITŘNÍ  ROZPOČTOVÉ  OPATŘENÍ č.  61/08/2019</t>
  </si>
  <si>
    <t>Předmět:  Převod fin. prostředků mezi jednotlivými položkami dle aktuálního čerpání v rámci projektu "Reálné populace v Praze a SK".</t>
  </si>
  <si>
    <t xml:space="preserve">   VNITŘNÍ  ROZPOČTOVÉ  OPATŘENÍ č. 44/09/2019</t>
  </si>
  <si>
    <t>Jedná se o převod již schválených finančních prostředků Středočeského Fondu návratných finančních zdrojů - změna paragrafů u obcí</t>
  </si>
  <si>
    <t>SFNFZ obec Svinaře-kanalizace</t>
  </si>
  <si>
    <t>SFNFZ obec Felbabka-rekonstrukce vodovod</t>
  </si>
  <si>
    <t>SFNFZ Březno</t>
  </si>
  <si>
    <t>SFNFZ Březno-rozšíření čistírny odpadních vod</t>
  </si>
  <si>
    <t xml:space="preserve">   VNITŘNÍ  ROZPOČTOVÉ  OPATŘENÍ č. 45/09/2019</t>
  </si>
  <si>
    <t>Jedná se o opravu již schválených finančních prostředků  - změna ORG u obcí ISF 2018</t>
  </si>
  <si>
    <t>oprava ORG - ISF 2018</t>
  </si>
  <si>
    <t>ISF 2018 obec Malá Hraštice</t>
  </si>
  <si>
    <t xml:space="preserve"> ISF 2018 obec Jivina</t>
  </si>
  <si>
    <t xml:space="preserve">   VNITŘNÍ  ROZPOČTOVÉ  OPATŘENÍ č. 46/09/2019</t>
  </si>
  <si>
    <t xml:space="preserve">   VNITŘNÍ  ROZPOČTOVÉ  OPATŘENÍ č. 47/09/2019</t>
  </si>
  <si>
    <t>Jedná se o převod již schválených finančních prostředků v rámci  projektu - Podpora administrace krajských projektů OP PMP - změna rozpočtové položky</t>
  </si>
  <si>
    <t>000000999</t>
  </si>
  <si>
    <t>0900</t>
  </si>
  <si>
    <t>0005878000000</t>
  </si>
  <si>
    <t>DPP - Podpora administrace KP OP PMP - změna položky</t>
  </si>
  <si>
    <t>Hrubá mzda - Podpora administrace KP OP PMP</t>
  </si>
  <si>
    <t>Sociální pojištěbí - Podpora administrace KP OP PMP</t>
  </si>
  <si>
    <t>Zdravotní pojištění - Podpora administrace KP OP PMP</t>
  </si>
  <si>
    <t>Datum: 17.12.2019</t>
  </si>
  <si>
    <t xml:space="preserve">   VNITŘNÍ  ROZPOČTOVÉ  OPATŘENÍ č. 48/09/2019</t>
  </si>
  <si>
    <t>Jedná se o převod již schválených finančních prostředků v rámci  projektu - Podpora administrace krajských projektů OP PMP - změna ORG (refundace prosincových mezd 2019)</t>
  </si>
  <si>
    <t>0005878000019</t>
  </si>
  <si>
    <t>Hrubá mzda - Podpora administrace KP OP PMP - změna ORG (refundace mezd 12/2019)</t>
  </si>
  <si>
    <t>Sociální pojištěbí - Podpora administrace KP OP PMP - změna ORG (refundace mezd 12/2019)</t>
  </si>
  <si>
    <t>Zdravotní pojištění - Podpora administrace KP OP PMP - změna ORG (refundace mezd 12/2019)</t>
  </si>
  <si>
    <t>Bc. Michaela Richtrová</t>
  </si>
  <si>
    <t>Datum: 08.01.2020</t>
  </si>
  <si>
    <t xml:space="preserve">projektový a finanční manažer </t>
  </si>
  <si>
    <t xml:space="preserve">Ekonom za kap. 09: </t>
  </si>
  <si>
    <t xml:space="preserve"> Ing. Iveta Sahulová</t>
  </si>
  <si>
    <t>Datum: 09.01.2020</t>
  </si>
  <si>
    <r>
      <t xml:space="preserve">   VNITŘNÍ  ROZPOČTOVÉ  OPATŘENÍ č. 49</t>
    </r>
    <r>
      <rPr>
        <b/>
        <sz val="14"/>
        <color indexed="8"/>
        <rFont val="Calibri"/>
        <family val="2"/>
        <charset val="238"/>
        <scheme val="minor"/>
      </rPr>
      <t>/09/2019</t>
    </r>
  </si>
  <si>
    <t xml:space="preserve">Předmět: Rozpis prostředků projektu pro refundaci mezd za 12/2019 projektu "Výměna zdrojů tepla na pevná paliva v rodinných domech ve Středočeském kraji 2017 - 2019"  </t>
  </si>
  <si>
    <t>pov. poj. na úraz. poj.</t>
  </si>
  <si>
    <r>
      <t xml:space="preserve">   VNITŘNÍ  ROZPOČTOVÉ  OPATŘENÍ č. 50</t>
    </r>
    <r>
      <rPr>
        <b/>
        <sz val="14"/>
        <color indexed="8"/>
        <rFont val="Calibri"/>
        <family val="2"/>
        <charset val="238"/>
        <scheme val="minor"/>
      </rPr>
      <t>/09/2019</t>
    </r>
  </si>
  <si>
    <t xml:space="preserve">Předmět: Rozpis prostředků projektu pro refundaci mezd za 12/2019 projektu "Výměna zdrojů tepla na pevná paliva v rodinných domech ve Středočeském kraji 2019 - 2023"  </t>
  </si>
  <si>
    <t xml:space="preserve">   VNITŘNÍ  ROZPOČTOVÉ  OPATŘENÍ č. 11/10/2019</t>
  </si>
  <si>
    <t>Předmět: Navýšení Havarijního fondu pro ochranu jakosti vod SK, úprava rozpočtu kapitoly 10</t>
  </si>
  <si>
    <t>Havarijní fond pro ochranu jakosti vod SK - příjmy z poplatků za odběr podzemní vody</t>
  </si>
  <si>
    <t>SFŽPaZ - poplatky za odběr podzemní vody, vratky</t>
  </si>
  <si>
    <t>Ratměřice</t>
  </si>
  <si>
    <t>Hvozdec</t>
  </si>
  <si>
    <t>SFŽPaZ - poplatky za znečišťování ovzduší, volné prostředky</t>
  </si>
  <si>
    <t>Platy - kofinancování</t>
  </si>
  <si>
    <t>Platy - předfinancování</t>
  </si>
  <si>
    <t>Sociální poj. - odvod, kofinancování</t>
  </si>
  <si>
    <t>Sociální poj. - odvod, předfinancování</t>
  </si>
  <si>
    <t>Zdravotní poj. - odvod, kofinancování</t>
  </si>
  <si>
    <t>Zdravotní poj. - odvod, předfinancování</t>
  </si>
  <si>
    <t>Platy - kofinancování, 12/2019</t>
  </si>
  <si>
    <t>Platy - předfinancování, 12/2019</t>
  </si>
  <si>
    <t>Sociální poj. - odvod, kofinancování, 12/2019</t>
  </si>
  <si>
    <t>Sociální poj. - odvod, předfinancování, 12/2019</t>
  </si>
  <si>
    <t>Zdravotní poj. - odvod, kofinancování, 12/2019</t>
  </si>
  <si>
    <t>Zdravotní poj. - odvod, předfinancování, 12/2019</t>
  </si>
  <si>
    <t>datum: 11.12.2019</t>
  </si>
  <si>
    <t xml:space="preserve">   VNITŘNÍ  ROZPOČTOVÉ  OPATŘENÍ č. 20/11/2019</t>
  </si>
  <si>
    <t>Finanční prostředky budou sloužit k financování spotřebovaného tepla v nemovitostech předaných zřizovateli, Středočeskému kraji</t>
  </si>
  <si>
    <t>datum: 5.12.2019</t>
  </si>
  <si>
    <t xml:space="preserve">   VNITŘNÍ  ROZPOČTOVÉ  OPATŘENÍ č. 21/11/2019</t>
  </si>
  <si>
    <t>Finanční prostředky budou sloužit k financování spotřebovaného plynu v nemovitostech předaných Středočeskému kraji a na služby za čištění kanalizace a odpadních potrubí na adrese Budeničky čp. 39 a 40</t>
  </si>
  <si>
    <t>0000011000000</t>
  </si>
  <si>
    <t>datum: 16.12.2019</t>
  </si>
  <si>
    <t xml:space="preserve">   VNITŘNÍ  ROZPOČTOVÉ  OPATŘENÍ č. 22/11/2019</t>
  </si>
  <si>
    <t xml:space="preserve">Finanční prostředky budou sloužit k financování spotřebovaného plynu, energie a vody v Mladé Boleslavi </t>
  </si>
  <si>
    <t xml:space="preserve">   VNITŘNÍ  ROZPOČTOVÉ  OPATŘENÍ č. 50/12/2019</t>
  </si>
  <si>
    <t>Gymnázium Říčany - Výstavba nové sportovní haly v Říčanech</t>
  </si>
  <si>
    <t>Gymnázium Dr. Josefa Pekaře Mladá Boleslav - Rekonstrukce elektrických rozvodů a svítidel</t>
  </si>
  <si>
    <t>SZŠ a VOZŠ Kolín - Rekonstrukce výměníkové stanice</t>
  </si>
  <si>
    <t>SOŠ a SOU Horky nad Jizerou - PD - změna vytápění budovy školy - zámek</t>
  </si>
  <si>
    <t>SOŠ a SOU řemesel Kutná Hora - Rekonstrukce kotelny školy</t>
  </si>
  <si>
    <t>ZŠ, MŠ a PŠ Kolín - Bezbariérový přístup do školní jídelny</t>
  </si>
  <si>
    <t>Domov seniorů Nové Strašecí - Nemocniční lůžka pro ošetřovatelský pokoj</t>
  </si>
  <si>
    <t>Domov Hostomice - Zátor - Elektronická požární signalizace a PBŘ nemovitostí</t>
  </si>
  <si>
    <t>KSÚS - 0107-1 Most u obce Radonice</t>
  </si>
  <si>
    <t>II/106 hranice okresu Benešov - Chrást nad Sázavou, rekonstrukce, přeložka</t>
  </si>
  <si>
    <t>II/101 Brandýs nad Labem, přeložka, I. etapa - porosty na pozemku</t>
  </si>
  <si>
    <t>II/331 Lysá nad Labem, rekonstrukce křižovatek - přeložka</t>
  </si>
  <si>
    <t>datum: 06.12.2019</t>
  </si>
  <si>
    <t xml:space="preserve">   VNITŘNÍ  ROZPOČTOVÉ  OPATŘENÍ č. 51/12/2019</t>
  </si>
  <si>
    <t>Domov Sedlčany - Profesionální pračka prádla 13 kg</t>
  </si>
  <si>
    <t>Domov Sedlčany - Profesionální pračka prádla 24 kg + sušicka</t>
  </si>
  <si>
    <t>Domov Sedlčany - Osobní motorové vozidlo do DS</t>
  </si>
  <si>
    <t xml:space="preserve">Domov Sedlčany - Rekonstrukce koupelny a pokoje </t>
  </si>
  <si>
    <t>Rybka Neratovice - Vybudování prostor pro zaměstnance a rekonstrukce pokojů klientů</t>
  </si>
  <si>
    <t>Nalžovický zámek - Rekonstrukce pláště střechy zámku</t>
  </si>
  <si>
    <t>Domov Velvary - Rekonstrukce příjezdové cesty</t>
  </si>
  <si>
    <t>Domov pod lípou, Lipník - Rekonstrukce prádelny</t>
  </si>
  <si>
    <t>Domov Rožďalovice - Náhradní zdroj - nákup agregátu</t>
  </si>
  <si>
    <t>Domov Rožďalovice - Rekonstrukce rozvodů vody včetně koupelen v objektu Kláštera Rožďalovice</t>
  </si>
  <si>
    <t>Domov seniorů Vidim - Rekonstrukce kuchyně vč. vybavení a VZT</t>
  </si>
  <si>
    <t>Domov V Zahradách, Zdice - Pořízení EPS</t>
  </si>
  <si>
    <t>ZSI Kladno - Rekontrukce kanalizace a vodovodu a sociálního zařízení v objektu  Gen.Eliáše 483, Kladno</t>
  </si>
  <si>
    <t>Nalžovický zámek - Nákup a rekonstrukce domu Kamýk</t>
  </si>
  <si>
    <t>Domov Sedlčany - Rekonstrukce podlah na chodbách</t>
  </si>
  <si>
    <t>Domov Rožďalovice - Rekonstrukce el. sítě a osvětlení pro Domov Rožďalovice</t>
  </si>
  <si>
    <t>Domov seniorů Benešov - Lapol kuchyně</t>
  </si>
  <si>
    <t>Domov seniorů Nové Strašecí - Rekonstrukce VZT kuchyně a 2. etapa VZT</t>
  </si>
  <si>
    <t>KSÚS - III/12550 Červené Pečky, most ev.č. 12550-3, havarijní oprava</t>
  </si>
  <si>
    <t>KSÚS - Stavební úprava mostů na CMS Králův Dvůr oblast Kladno</t>
  </si>
  <si>
    <t>KSÚS - II/244 Měšice, rekonstrukce mostu ev.č. 244-001, demolice mostu</t>
  </si>
  <si>
    <t>KSÚS - III/24032 Budihostice, most ev.č.24032-2 přes Vranský potok</t>
  </si>
  <si>
    <t>KSÚS - II/268 Klášter Hradiště n. Jiz., most ev.č. 268-007</t>
  </si>
  <si>
    <t>KSÚS - II/117 Komárov, opěrná zeď</t>
  </si>
  <si>
    <t>KSÚS - Zřízení vodorovného dopravního značení, bezpečnostní prvky</t>
  </si>
  <si>
    <t xml:space="preserve">II/112 Domašín - Zdislavice - PD </t>
  </si>
  <si>
    <t xml:space="preserve">II/112 Jemniště - Domašín - PD </t>
  </si>
  <si>
    <t>II/229 Rakovník - I/6, připojení na R6 - PD</t>
  </si>
  <si>
    <t>II/118 Kladno, rekonstrukce silnice - PD, AD</t>
  </si>
  <si>
    <t>Okružní křižovatka silnic II/112 a II/127 Zdislavice - PD</t>
  </si>
  <si>
    <t>Investiční výdaje Středočeské centrály cestovního ruchu</t>
  </si>
  <si>
    <t>datum:10.12.2019</t>
  </si>
  <si>
    <t xml:space="preserve">   VNITŘNÍ  ROZPOČTOVÉ  OPATŘENÍ č. 52/12/2019</t>
  </si>
  <si>
    <t>II/227 a II/221 Kněževes - Svojetice - hr. Středočeského kraje, rekonstrukce - PD</t>
  </si>
  <si>
    <t>KSÚS - II/113 opěrná zed obci Bílkovice u mostu ev. č. 113-014</t>
  </si>
  <si>
    <t>datum: 17.12.2019</t>
  </si>
  <si>
    <t xml:space="preserve">   VNITŘNÍ  ROZPOČTOVÉ  OPATŘENÍ č. 53/12/2019</t>
  </si>
  <si>
    <t>Dvořákovo gymnázium a SOŠ ekonomická Kralupy nad Vltavou - Výměna zámků (generální klíč nahradit elektronickým systémem)</t>
  </si>
  <si>
    <t>datum:18.12.2019</t>
  </si>
  <si>
    <t xml:space="preserve">   VNITŘNÍ  ROZPOČTOVÉ  OPATŘENÍ č. 24/13/2019</t>
  </si>
  <si>
    <t>Položka 5166 - Nákup ostatních služeb</t>
  </si>
  <si>
    <t>II/Struhařov, rekonstrukce silnice</t>
  </si>
  <si>
    <t>II/105 Psáry, průtah</t>
  </si>
  <si>
    <t>SPŠ Kutná Hora - modernizace dílen</t>
  </si>
  <si>
    <t>5.1 a - Zateplení budovy SOŠ a SOU dopravního Čáslav</t>
  </si>
  <si>
    <t>5.1 b - Zateplení budovy SOŠ a SOU dopravního Čáslav</t>
  </si>
  <si>
    <t>Snížení energetické náročnosti objektu Domova Pod Lipami Smečno</t>
  </si>
  <si>
    <t>IKAP - Nákup ICT vybavení</t>
  </si>
  <si>
    <t>Zpracování dat účetního výkaznictví PO a KÚ</t>
  </si>
  <si>
    <t>datum: 10.12.2019</t>
  </si>
  <si>
    <t xml:space="preserve">   VNITŘNÍ  ROZPOČTOVÉ  OPATŘENÍ č. 25/13/2019</t>
  </si>
  <si>
    <t>0003740000000</t>
  </si>
  <si>
    <t>II/101 Křenice - hr. obl., silnice a most ev.č.101-082</t>
  </si>
  <si>
    <t>II/106 Hradišťko, rekonstrukce</t>
  </si>
  <si>
    <t>II/113 Bílkovice, most ev. č. 113-014</t>
  </si>
  <si>
    <t>II/331 Lysá nad Labem, rekonstrukce silnice</t>
  </si>
  <si>
    <t>II/330, Nymburk – most ev.č. 330-003</t>
  </si>
  <si>
    <t>IKAP - HW vybavení simulačního pracoviště</t>
  </si>
  <si>
    <t>IKAP -Nákup CNC stroje pro obor truhlář včetně softwaru</t>
  </si>
  <si>
    <t>IKAP - Vzdělávání pedagogických pracovníků</t>
  </si>
  <si>
    <t>datum: 12.12.2019</t>
  </si>
  <si>
    <t xml:space="preserve">   VNITŘNÍ  ROZPOČTOVÉ  OPATŘENÍ č. 09/16/2019</t>
  </si>
  <si>
    <t>Předmět: Rozpis výdajů Krajského úřadu Středočeského kraje v souvislosti s konáním nových voleb do zastupitelstev obcí konaných dne 14.12.2019
 (usnesení RK č. 073-38/2019/RK ze dne 16.12.2019)</t>
  </si>
  <si>
    <t>31.12.2019</t>
  </si>
  <si>
    <t xml:space="preserve">   VNITŘNÍ  ROZPOČTOVÉ  OPATŘENÍ č. 10/16/2019</t>
  </si>
  <si>
    <t>Předmět: Převod finančních prostředků z kapitoly 23 - Ostatní z výdajů na krytí očekávaných výdajů kapitol na kapitolu 16 - Správní agendy - na úhradu mzdových výdajů KÚSK na zajištění nových voleb do zastupitelstev obcí, konaných 14.12.2019</t>
  </si>
  <si>
    <t xml:space="preserve">   VNITŘNÍ  ROZPOČTOVÉ  OPATŘENÍ č. 23/17/2019</t>
  </si>
  <si>
    <t xml:space="preserve">Jedná se o převod již schválených finančních prostředků v rámci  akce - Rekonstrukce stravovacího provozu Domova Pod Lipami Smečno </t>
  </si>
  <si>
    <t>Podíl KUSK</t>
  </si>
  <si>
    <t>Podíl MPSV</t>
  </si>
  <si>
    <t>Divoká Helena</t>
  </si>
  <si>
    <t>Datum: 02.12.2019</t>
  </si>
  <si>
    <t>ekonom SOC</t>
  </si>
  <si>
    <t>Mgr. Pavla Karmelitová - vedoucí Odboru sociálních věcí</t>
  </si>
  <si>
    <t>Mgr. Aneta Heřmanová, Dis. - radní pro oblast sociálních věcí</t>
  </si>
  <si>
    <t xml:space="preserve">   VNITŘNÍ  ROZPOČTOVÉ  OPATŘENÍ č. 24/17/2019</t>
  </si>
  <si>
    <t>Jedná se o převod finančních prostředků v rámci kapitoly 17-Sociální věci</t>
  </si>
  <si>
    <t>Datum: 5.12.2019</t>
  </si>
  <si>
    <t xml:space="preserve">   VNITŘNÍ  ROZPOČTOVÉ  OPATŘENÍ č. 25/17/2019</t>
  </si>
  <si>
    <t>Datum: 11.12.2019</t>
  </si>
  <si>
    <t xml:space="preserve">   VNITŘNÍ  ROZPOČTOVÉ  OPATŘENÍ č. 26/17/2019</t>
  </si>
  <si>
    <t>Jedná se o úpravu finančních prostředků v rámci kapitoly 17-Sociální věci (dotace na výkon soc. práce)</t>
  </si>
  <si>
    <t>pojistné na zdravotní pojištění</t>
  </si>
  <si>
    <t>pojistné na sociální zabezpečení</t>
  </si>
  <si>
    <t>platy zaměstnanců v pracovním poměru</t>
  </si>
  <si>
    <t>Datum: 18.12.2019</t>
  </si>
  <si>
    <t xml:space="preserve">   VNITŘNÍ  ROZPOČTOVÉ  OPATŘENÍ č. 27/17/2019</t>
  </si>
  <si>
    <t>Předmět: převod finančních prostředků v rámci kapitoly 17 - Sociálníc věci</t>
  </si>
  <si>
    <t xml:space="preserve">   VNITŘNÍ  ROZPOČTOVÉ  OPATŘENÍ č. 28/17/2019</t>
  </si>
  <si>
    <t>Platy zaměstnanců v pracovním poměru, část financování SK</t>
  </si>
  <si>
    <t>Platy zaměstnanců v pracovním poměru, část financování SR</t>
  </si>
  <si>
    <t>Platy zaměstnanců v pracovním poměru, část financování ESF</t>
  </si>
  <si>
    <t>Náklady na sociální pojištění, část financování SK</t>
  </si>
  <si>
    <t>Náklady na sociální pojištění, část financování SR</t>
  </si>
  <si>
    <t>Náklady na sociální pojištění, část financování ESF</t>
  </si>
  <si>
    <t>Náklady na zdravotní pojištění, část financování SK</t>
  </si>
  <si>
    <t>Náklady na zdravotní pojištění, část financování SR</t>
  </si>
  <si>
    <t>Náklady na zdravotní pojištění, část financování ESF</t>
  </si>
  <si>
    <t>datum: 08.01.2020</t>
  </si>
  <si>
    <t>vedoucí Odboru odboru sociálních věcí: Mgr. Pavla Karmelitová</t>
  </si>
  <si>
    <t xml:space="preserve">   VNITŘNÍ  ROZPOČTOVÉ  OPATŘENÍ č. 29/17/2019</t>
  </si>
  <si>
    <t>Předmět: převod finančních prostředků v rámci projektu Efektivita sítě sociálních služeb Středočeského kraje</t>
  </si>
  <si>
    <t>Platy zaměstnanců na DPP, DPČ, část financování SK</t>
  </si>
  <si>
    <t>Platy zaměstnanců na DPP, DPČ, část financování SR</t>
  </si>
  <si>
    <t>Platy zaměstnanců na DPP, DPČ, část financování ESF</t>
  </si>
  <si>
    <t xml:space="preserve">   VNITŘNÍ  ROZPOČTOVÉ  OPATŘENÍ č. 30/17/2019</t>
  </si>
  <si>
    <t xml:space="preserve">Předmět: převod finančních prostředků  v rámci projektu Podpora služeb </t>
  </si>
  <si>
    <t>Platy zaměstnanců v pracovním poměru (85%)</t>
  </si>
  <si>
    <t>Platy zaměstnanců v pracovním poměru (10%)</t>
  </si>
  <si>
    <t>Platy zaměstnanců v pracovním poměru (5%)</t>
  </si>
  <si>
    <t>Ostatní osobní výdaje (85%)</t>
  </si>
  <si>
    <t>Ostatní osobní výdaje (10%)</t>
  </si>
  <si>
    <t>Ostatní osobní výdaje (5%)</t>
  </si>
  <si>
    <t>Náklady na sociální pojištění (85%)</t>
  </si>
  <si>
    <t>Náklady na sociální pojištění (10%)</t>
  </si>
  <si>
    <t>Náklady na sociální pojištění (5%)</t>
  </si>
  <si>
    <t>Náklady na zdravotní pojištění (85%)</t>
  </si>
  <si>
    <t>Náklady na zdravotní pojištění (10%)</t>
  </si>
  <si>
    <t>Náklady na zdravotní pojištění (5%)</t>
  </si>
  <si>
    <t>vypracoval: Mgr. Radka Tesařová</t>
  </si>
  <si>
    <t>datum: 8.1.2020</t>
  </si>
  <si>
    <t xml:space="preserve">   VNITŘNÍ  ROZPOČTOVÉ  OPATŘENÍ č. 31/17/2019</t>
  </si>
  <si>
    <t>Předmět: převod finančních prostředků  v rámci projektu Podpora služeb II</t>
  </si>
  <si>
    <t xml:space="preserve">   VNITŘNÍ  ROZPOČTOVÉ  OPATŘENÍ č. 32/17/2019</t>
  </si>
  <si>
    <t xml:space="preserve">Předmět: převod finančních prostředků na položku Náhrady mezd v době nemoci v rámci projektu Podpora služeb </t>
  </si>
  <si>
    <t>Náhrady mezd v době nemoci (85%)</t>
  </si>
  <si>
    <t>Náhrady mezd v době nemoci (10%)</t>
  </si>
  <si>
    <t>Náhrady mezd v době nemoci (5%)</t>
  </si>
  <si>
    <t>datum: 9.1.2020</t>
  </si>
  <si>
    <t xml:space="preserve">   VNITŘNÍ  ROZPOČTOVÉ  OPATŘENÍ č. 33/17/2019</t>
  </si>
  <si>
    <t xml:space="preserve">   VNITŘNÍ  ROZPOČTOVÉ  OPATŘENÍ č. 34/17/2019 </t>
  </si>
  <si>
    <t xml:space="preserve">   VNITŘNÍ  ROZPOČTOVÉ  OPATŘENÍ č. 09/18/2019</t>
  </si>
  <si>
    <t>Akce "Aktivizační centrum - denní stacionář"</t>
  </si>
  <si>
    <t>Akce "Dodávka zkapalněného uhlovodíkového plynu - propanu pro DD Krnsko, p.o. "</t>
  </si>
  <si>
    <t>datum: 6. 12. 2019</t>
  </si>
  <si>
    <t>VNITŘNÍ ROZPOČTOVÉ OPATŘENÍ č. 10/18/2019</t>
  </si>
  <si>
    <t>Akce "Aktivizační centrum denního stacionáře"</t>
  </si>
  <si>
    <t xml:space="preserve">   VNITŘNÍ  ROZPOČTOVÉ  OPATŘENÍ č. 08/23/2019</t>
  </si>
  <si>
    <t xml:space="preserve">Předmět: Převod finančních prostředků v rámci kapitoly 23 - Ostatní na úhradu úroků z bankovního úvěru uzavřeného v roce 2019 s Českou spořitelnou, a.s. </t>
  </si>
  <si>
    <t>úroky z přijatého úvěru kraje 2019 - Česká spořitelna, a.s.</t>
  </si>
  <si>
    <t>datum: 31. 12. 2019</t>
  </si>
  <si>
    <t xml:space="preserve">   VNITŘNÍ  ROZPOČTOVÉ  OPATŘENÍ č. 18/25/2019</t>
  </si>
  <si>
    <t>Předmět: úprava položek</t>
  </si>
  <si>
    <t>Podpora systému koordinace - úhrada odměn lektorům za přípravu a vedení seminářů prostřednictvím VISK</t>
  </si>
  <si>
    <t>projekt Kraje pro bezpečný internet - videospoty - zpracování grafiky letáků</t>
  </si>
  <si>
    <t>datum: 20.12.2019</t>
  </si>
  <si>
    <t xml:space="preserve">   VNITŘNÍ  ROZPOČTOVÉ  OPATŘENÍ č. 19/25/2019</t>
  </si>
  <si>
    <t>Předmět: úprava org - refundace mezd za měsíc prosinec roku 2019</t>
  </si>
  <si>
    <t>Řídící bezpečnostní pracovníci - refundace mezd</t>
  </si>
  <si>
    <t>Řídící bezpečnostní pracovníci - refundace mezd za měsíc prosinec 2019</t>
  </si>
  <si>
    <t>Bezpečná škola 2019 - koordinace - refundace mezd</t>
  </si>
  <si>
    <t>Bezpečná škola 2019 - koordinace - refundace mezd za měsíc prosinec</t>
  </si>
  <si>
    <t>vedoucí Odboru Bezpečnostní ředitel Mgr. Pavel Baláž</t>
  </si>
  <si>
    <t xml:space="preserve">   VNITŘNÍ  ROZPOČTOVÉ  OPATŘENÍ č. 26/13/2019</t>
  </si>
  <si>
    <t>datum: 27.12.2019</t>
  </si>
  <si>
    <t xml:space="preserve">   VNITŘNÍ  ROZPOČTOVÉ  OPATŘENÍ č. 7/23/2019</t>
  </si>
  <si>
    <t xml:space="preserve">   VNITŘNÍ  ROZPOČTOVÉ  OPATŘENÍ č. 27/01/2019</t>
  </si>
  <si>
    <t xml:space="preserve">Činnost zastupitelstva, nákup ostatních služeb </t>
  </si>
  <si>
    <t xml:space="preserve">Činnost zastupitelstva, nákup darů </t>
  </si>
  <si>
    <t>Činnost zastupitelstva, odměny členů zastupitelstev obcí a krajů</t>
  </si>
  <si>
    <t>Činnost zastupitelstva, povinné pojistné na soc.zabezpečení a příspěvek na st.politiku zaměstnanosti</t>
  </si>
  <si>
    <t>Činnost zastupitelstva, platby daní a poplatků SR</t>
  </si>
  <si>
    <t>Činnost zastupitelstva, nákup DHDM</t>
  </si>
  <si>
    <t>Činnost zastupitelstve, nákup ostatních služeb</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</si>
</sst>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K_č_-;\-* #,##0.00\ _K_č_-;_-* &quot;-&quot;??\ _K_č_-;_-@_-"/>
    <numFmt numFmtId="164" formatCode="00000000"/>
    <numFmt numFmtId="165" formatCode="0000"/>
    <numFmt numFmtId="166" formatCode="000"/>
    <numFmt numFmtId="167" formatCode="000000"/>
    <numFmt numFmtId="168" formatCode="0000000000000"/>
    <numFmt numFmtId="169" formatCode="#,##0.00\ _K_č"/>
    <numFmt numFmtId="170" formatCode="000000000"/>
    <numFmt numFmtId="171" formatCode="#,##0.00;[Red]#,##0.00"/>
    <numFmt numFmtId="172" formatCode="#,##0.00_ ;\-#,##0.00\ "/>
    <numFmt numFmtId="173" formatCode="#,##0.00\ &quot;Kč&quot;"/>
    <numFmt numFmtId="174" formatCode="d/m/yyyy;@"/>
  </numFmts>
  <fonts count="66" x14ac:knownFonts="1">
    <font>
      <sz val="11"/>
      <color theme="1"/>
      <name val="Calibri"/>
      <family val="2"/>
      <charset val="238"/>
      <scheme val="minor"/>
    </font>
    <font>
      <sz val="10"/>
      <name val="Arial"/>
      <family val="2"/>
      <charset val="238"/>
    </font>
    <font>
      <sz val="11"/>
      <color theme="1"/>
      <name val="Calibri"/>
      <family val="2"/>
      <charset val="238"/>
      <scheme val="minor"/>
    </font>
    <font>
      <sz val="14"/>
      <name val="Calibri"/>
      <family val="2"/>
      <charset val="238"/>
      <scheme val="minor"/>
    </font>
    <font>
      <sz val="10"/>
      <name val="Calibri"/>
      <family val="2"/>
      <charset val="238"/>
      <scheme val="minor"/>
    </font>
    <font>
      <b/>
      <sz val="14"/>
      <name val="Calibri"/>
      <family val="2"/>
      <charset val="238"/>
      <scheme val="minor"/>
    </font>
    <font>
      <b/>
      <sz val="12"/>
      <name val="Calibri"/>
      <family val="2"/>
      <charset val="238"/>
      <scheme val="minor"/>
    </font>
    <font>
      <b/>
      <sz val="11"/>
      <name val="Calibri"/>
      <family val="2"/>
      <charset val="238"/>
      <scheme val="minor"/>
    </font>
    <font>
      <b/>
      <sz val="10"/>
      <name val="Calibri"/>
      <family val="2"/>
      <charset val="238"/>
      <scheme val="minor"/>
    </font>
    <font>
      <b/>
      <sz val="10"/>
      <color indexed="8"/>
      <name val="Calibri"/>
      <family val="2"/>
      <charset val="238"/>
      <scheme val="minor"/>
    </font>
    <font>
      <sz val="10"/>
      <color indexed="8"/>
      <name val="Calibri"/>
      <family val="2"/>
      <charset val="238"/>
      <scheme val="minor"/>
    </font>
    <font>
      <sz val="12"/>
      <name val="Calibri"/>
      <family val="2"/>
      <charset val="238"/>
      <scheme val="minor"/>
    </font>
    <font>
      <sz val="10"/>
      <name val="Arial"/>
      <family val="2"/>
      <charset val="238"/>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sz val="10"/>
      <name val="Arial"/>
      <family val="2"/>
      <charset val="238"/>
    </font>
    <font>
      <sz val="10"/>
      <name val="Calibri"/>
      <family val="2"/>
      <charset val="238"/>
    </font>
    <font>
      <b/>
      <sz val="10"/>
      <name val="Calibri"/>
      <family val="2"/>
      <charset val="238"/>
    </font>
    <font>
      <sz val="10"/>
      <name val="Arial"/>
      <family val="2"/>
      <charset val="238"/>
    </font>
    <font>
      <sz val="10"/>
      <name val="Arial"/>
      <family val="2"/>
      <charset val="238"/>
    </font>
    <font>
      <b/>
      <sz val="11"/>
      <color theme="1"/>
      <name val="Calibri"/>
      <family val="2"/>
      <charset val="238"/>
      <scheme val="minor"/>
    </font>
    <font>
      <sz val="14"/>
      <color theme="1"/>
      <name val="Calibri"/>
      <family val="2"/>
      <charset val="238"/>
      <scheme val="minor"/>
    </font>
    <font>
      <b/>
      <sz val="14"/>
      <color theme="1"/>
      <name val="Calibri"/>
      <family val="2"/>
      <charset val="238"/>
      <scheme val="minor"/>
    </font>
    <font>
      <sz val="11"/>
      <name val="Calibri"/>
      <family val="2"/>
      <charset val="238"/>
      <scheme val="minor"/>
    </font>
    <font>
      <sz val="10"/>
      <color rgb="FF000000"/>
      <name val="Calibri"/>
      <family val="2"/>
      <charset val="238"/>
      <scheme val="minor"/>
    </font>
    <font>
      <sz val="8"/>
      <name val="Calibri"/>
      <family val="2"/>
      <charset val="238"/>
      <scheme val="minor"/>
    </font>
    <font>
      <b/>
      <sz val="11"/>
      <color indexed="8"/>
      <name val="Calibri"/>
      <family val="2"/>
      <charset val="238"/>
      <scheme val="minor"/>
    </font>
    <font>
      <sz val="10"/>
      <name val="Arial"/>
      <family val="2"/>
      <charset val="238"/>
    </font>
    <font>
      <sz val="10"/>
      <color rgb="FFFF0000"/>
      <name val="Calibri"/>
      <family val="2"/>
      <charset val="238"/>
      <scheme val="minor"/>
    </font>
    <font>
      <sz val="12"/>
      <color rgb="FFFF0000"/>
      <name val="Calibri"/>
      <family val="2"/>
      <charset val="238"/>
      <scheme val="minor"/>
    </font>
    <font>
      <sz val="7"/>
      <name val="Calibri"/>
      <family val="2"/>
      <charset val="238"/>
      <scheme val="minor"/>
    </font>
    <font>
      <sz val="10"/>
      <name val="Arial"/>
      <family val="2"/>
      <charset val="238"/>
    </font>
    <font>
      <sz val="10"/>
      <name val="Arial"/>
      <family val="2"/>
      <charset val="238"/>
    </font>
    <font>
      <sz val="10"/>
      <name val="Times New Roman"/>
      <family val="1"/>
      <charset val="238"/>
    </font>
    <font>
      <sz val="11"/>
      <color theme="1"/>
      <name val="Calibri"/>
      <family val="2"/>
      <charset val="238"/>
    </font>
    <font>
      <sz val="14"/>
      <name val="Calibri"/>
      <family val="2"/>
      <charset val="238"/>
    </font>
    <font>
      <sz val="12"/>
      <name val="Calibri"/>
      <family val="2"/>
      <charset val="238"/>
    </font>
    <font>
      <b/>
      <sz val="14"/>
      <name val="Calibri"/>
      <family val="2"/>
      <charset val="238"/>
    </font>
    <font>
      <b/>
      <sz val="12"/>
      <name val="Calibri"/>
      <family val="2"/>
      <charset val="238"/>
    </font>
    <font>
      <b/>
      <sz val="11"/>
      <name val="Calibri"/>
      <family val="2"/>
      <charset val="238"/>
    </font>
    <font>
      <sz val="11"/>
      <name val="Calibri"/>
      <family val="2"/>
      <charset val="238"/>
    </font>
    <font>
      <b/>
      <sz val="11"/>
      <color indexed="8"/>
      <name val="Calibri"/>
      <family val="2"/>
      <charset val="238"/>
    </font>
    <font>
      <sz val="10"/>
      <color indexed="8"/>
      <name val="Calibri"/>
      <family val="2"/>
      <charset val="238"/>
    </font>
    <font>
      <sz val="11"/>
      <name val="Arial"/>
      <family val="2"/>
      <charset val="238"/>
    </font>
    <font>
      <sz val="12"/>
      <color theme="1"/>
      <name val="Calibri"/>
      <family val="2"/>
      <charset val="238"/>
      <scheme val="minor"/>
    </font>
    <font>
      <sz val="14"/>
      <name val="Times New Roman"/>
      <family val="1"/>
      <charset val="238"/>
    </font>
    <font>
      <b/>
      <sz val="14"/>
      <name val="Times New Roman"/>
      <family val="1"/>
      <charset val="238"/>
    </font>
    <font>
      <b/>
      <sz val="11"/>
      <name val="Times New Roman"/>
      <family val="1"/>
      <charset val="238"/>
    </font>
    <font>
      <b/>
      <sz val="12"/>
      <name val="Times New Roman"/>
      <family val="1"/>
      <charset val="238"/>
    </font>
    <font>
      <b/>
      <sz val="10"/>
      <name val="Times New Roman"/>
      <family val="1"/>
      <charset val="238"/>
    </font>
    <font>
      <b/>
      <sz val="10"/>
      <color indexed="8"/>
      <name val="Times New Roman"/>
      <family val="1"/>
      <charset val="238"/>
    </font>
    <font>
      <sz val="10"/>
      <color indexed="8"/>
      <name val="Times New Roman"/>
      <family val="1"/>
      <charset val="238"/>
    </font>
    <font>
      <b/>
      <sz val="10"/>
      <color indexed="8"/>
      <name val="Calibri"/>
      <family val="2"/>
      <charset val="238"/>
    </font>
    <font>
      <sz val="12"/>
      <name val="Times New Roman"/>
      <family val="1"/>
      <charset val="238"/>
    </font>
    <font>
      <sz val="10"/>
      <color rgb="FFFF0000"/>
      <name val="Times New Roman"/>
      <family val="1"/>
      <charset val="238"/>
    </font>
    <font>
      <sz val="12"/>
      <name val="Arial"/>
      <family val="2"/>
      <charset val="238"/>
    </font>
    <font>
      <sz val="9"/>
      <name val="Calibri"/>
      <family val="2"/>
      <charset val="238"/>
      <scheme val="minor"/>
    </font>
    <font>
      <b/>
      <sz val="14"/>
      <color indexed="8"/>
      <name val="Calibri"/>
      <family val="2"/>
      <charset val="238"/>
      <scheme val="minor"/>
    </font>
    <font>
      <sz val="14"/>
      <name val="Arial"/>
      <family val="2"/>
      <charset val="238"/>
    </font>
    <font>
      <b/>
      <sz val="10"/>
      <name val="Arial"/>
      <family val="2"/>
      <charset val="238"/>
    </font>
    <font>
      <b/>
      <sz val="12"/>
      <name val="Arial"/>
      <family val="2"/>
      <charset val="238"/>
    </font>
    <font>
      <b/>
      <sz val="11"/>
      <name val="Arial"/>
      <family val="2"/>
      <charset val="238"/>
    </font>
    <font>
      <b/>
      <sz val="10"/>
      <color indexed="8"/>
      <name val="Arial"/>
      <family val="2"/>
      <charset val="238"/>
    </font>
    <font>
      <sz val="8"/>
      <name val="Arial"/>
      <family val="2"/>
      <charset val="238"/>
    </font>
    <font>
      <sz val="11"/>
      <name val="Times New Roman"/>
      <family val="1"/>
      <charset val="238"/>
    </font>
  </fonts>
  <fills count="3">
    <fill>
      <patternFill patternType="none"/>
    </fill>
    <fill>
      <patternFill patternType="gray125"/>
    </fill>
    <fill>
      <patternFill patternType="solid">
        <fgColor theme="0"/>
        <bgColor indexed="64"/>
      </patternFill>
    </fill>
  </fills>
  <borders count="6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46">
    <xf numFmtId="0" fontId="0" fillId="0" borderId="0"/>
    <xf numFmtId="0" fontId="1" fillId="0" borderId="0"/>
    <xf numFmtId="43" fontId="2" fillId="0" borderId="0" applyFont="0" applyFill="0" applyBorder="0" applyAlignment="0" applyProtection="0"/>
    <xf numFmtId="0" fontId="12" fillId="0" borderId="0"/>
    <xf numFmtId="0" fontId="2" fillId="0" borderId="0"/>
    <xf numFmtId="0" fontId="16" fillId="0" borderId="0"/>
    <xf numFmtId="0" fontId="2" fillId="0" borderId="0"/>
    <xf numFmtId="0" fontId="19" fillId="0" borderId="0"/>
    <xf numFmtId="0" fontId="1" fillId="0" borderId="0"/>
    <xf numFmtId="0" fontId="20" fillId="0" borderId="0"/>
    <xf numFmtId="0" fontId="2" fillId="0" borderId="0"/>
    <xf numFmtId="0" fontId="21" fillId="0" borderId="0"/>
    <xf numFmtId="0" fontId="28" fillId="0" borderId="0"/>
    <xf numFmtId="0" fontId="2" fillId="0" borderId="0"/>
    <xf numFmtId="0" fontId="32" fillId="0" borderId="0"/>
    <xf numFmtId="0" fontId="2" fillId="0" borderId="0"/>
    <xf numFmtId="0" fontId="33"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cellStyleXfs>
  <cellXfs count="3276">
    <xf numFmtId="0" fontId="0" fillId="0" borderId="0" xfId="0"/>
    <xf numFmtId="0" fontId="3" fillId="0" borderId="0" xfId="0" applyFont="1"/>
    <xf numFmtId="164" fontId="4" fillId="0" borderId="0" xfId="0" applyNumberFormat="1" applyFont="1"/>
    <xf numFmtId="165" fontId="4" fillId="0" borderId="0" xfId="0" applyNumberFormat="1" applyFont="1"/>
    <xf numFmtId="49" fontId="4" fillId="0" borderId="0" xfId="0" applyNumberFormat="1" applyFont="1"/>
    <xf numFmtId="0" fontId="4" fillId="0" borderId="0" xfId="0" applyFont="1" applyAlignment="1">
      <alignment horizontal="left"/>
    </xf>
    <xf numFmtId="164" fontId="4" fillId="0" borderId="0" xfId="0" applyNumberFormat="1" applyFont="1" applyAlignment="1">
      <alignment horizontal="left"/>
    </xf>
    <xf numFmtId="165" fontId="4" fillId="0" borderId="0" xfId="0" applyNumberFormat="1" applyFont="1" applyAlignment="1">
      <alignment horizontal="left"/>
    </xf>
    <xf numFmtId="49" fontId="4" fillId="0" borderId="0" xfId="0" applyNumberFormat="1" applyFont="1" applyAlignment="1">
      <alignment horizontal="left"/>
    </xf>
    <xf numFmtId="164" fontId="6" fillId="0" borderId="0" xfId="0" applyNumberFormat="1" applyFont="1"/>
    <xf numFmtId="0" fontId="7" fillId="0" borderId="0" xfId="0" applyFont="1" applyFill="1"/>
    <xf numFmtId="0" fontId="4" fillId="0" borderId="0" xfId="0" applyFont="1" applyFill="1"/>
    <xf numFmtId="0" fontId="4" fillId="0" borderId="0" xfId="0" applyFont="1" applyBorder="1" applyAlignment="1">
      <alignment horizontal="center"/>
    </xf>
    <xf numFmtId="0" fontId="8" fillId="0" borderId="0" xfId="0" applyFont="1"/>
    <xf numFmtId="0" fontId="8" fillId="0" borderId="0" xfId="0" applyFont="1" applyAlignment="1">
      <alignment horizontal="right"/>
    </xf>
    <xf numFmtId="0" fontId="9" fillId="0" borderId="1" xfId="0" applyFont="1" applyBorder="1" applyAlignment="1">
      <alignment horizontal="center"/>
    </xf>
    <xf numFmtId="0" fontId="9" fillId="0" borderId="2" xfId="0" applyFont="1" applyBorder="1" applyAlignment="1">
      <alignment horizontal="center"/>
    </xf>
    <xf numFmtId="164" fontId="9" fillId="0" borderId="2" xfId="0" applyNumberFormat="1" applyFont="1" applyBorder="1" applyAlignment="1">
      <alignment horizontal="center"/>
    </xf>
    <xf numFmtId="165" fontId="9" fillId="0" borderId="2" xfId="0" applyNumberFormat="1" applyFont="1" applyBorder="1" applyAlignment="1">
      <alignment horizontal="center"/>
    </xf>
    <xf numFmtId="49" fontId="9" fillId="0" borderId="2" xfId="0" applyNumberFormat="1" applyFont="1" applyBorder="1" applyAlignment="1">
      <alignment horizontal="center" wrapText="1"/>
    </xf>
    <xf numFmtId="0" fontId="8" fillId="0" borderId="2" xfId="0" applyFont="1" applyBorder="1" applyAlignment="1">
      <alignment horizontal="center" wrapText="1"/>
    </xf>
    <xf numFmtId="0" fontId="8" fillId="0" borderId="3" xfId="0" applyFont="1" applyFill="1" applyBorder="1" applyAlignment="1">
      <alignment horizontal="center" wrapText="1"/>
    </xf>
    <xf numFmtId="0" fontId="8" fillId="0" borderId="1" xfId="0" applyFont="1" applyBorder="1"/>
    <xf numFmtId="0" fontId="8" fillId="0" borderId="2" xfId="0" applyFont="1" applyBorder="1" applyAlignment="1">
      <alignment horizontal="center"/>
    </xf>
    <xf numFmtId="164" fontId="8" fillId="0" borderId="2" xfId="0" applyNumberFormat="1" applyFont="1" applyBorder="1" applyAlignment="1">
      <alignment horizontal="center"/>
    </xf>
    <xf numFmtId="165" fontId="8" fillId="0" borderId="2" xfId="0" applyNumberFormat="1" applyFont="1" applyBorder="1" applyAlignment="1">
      <alignment horizontal="center"/>
    </xf>
    <xf numFmtId="4" fontId="8" fillId="0" borderId="2" xfId="0" applyNumberFormat="1" applyFont="1" applyBorder="1" applyAlignment="1"/>
    <xf numFmtId="0" fontId="4" fillId="0" borderId="3" xfId="0" applyFont="1" applyBorder="1" applyAlignment="1"/>
    <xf numFmtId="0" fontId="11" fillId="0" borderId="0" xfId="0" applyFont="1" applyBorder="1"/>
    <xf numFmtId="0" fontId="4" fillId="0" borderId="0" xfId="0" applyFont="1" applyBorder="1"/>
    <xf numFmtId="164" fontId="4" fillId="0" borderId="0" xfId="0" applyNumberFormat="1" applyFont="1" applyBorder="1"/>
    <xf numFmtId="165" fontId="4" fillId="0" borderId="0" xfId="0" applyNumberFormat="1" applyFont="1" applyBorder="1"/>
    <xf numFmtId="49" fontId="4" fillId="0" borderId="0" xfId="0" applyNumberFormat="1" applyFont="1" applyBorder="1"/>
    <xf numFmtId="4" fontId="4" fillId="0" borderId="0" xfId="0" applyNumberFormat="1" applyFont="1" applyBorder="1"/>
    <xf numFmtId="0" fontId="4" fillId="0" borderId="0" xfId="0" applyFont="1" applyFill="1" applyBorder="1"/>
    <xf numFmtId="14" fontId="4" fillId="0" borderId="0" xfId="0" applyNumberFormat="1" applyFont="1" applyFill="1" applyBorder="1"/>
    <xf numFmtId="166" fontId="4" fillId="0" borderId="13" xfId="0" applyNumberFormat="1" applyFont="1" applyBorder="1" applyAlignment="1">
      <alignment horizontal="center" wrapText="1"/>
    </xf>
    <xf numFmtId="165" fontId="4" fillId="0" borderId="14" xfId="0" applyNumberFormat="1" applyFont="1" applyBorder="1" applyAlignment="1">
      <alignment horizontal="center" wrapText="1"/>
    </xf>
    <xf numFmtId="167" fontId="4" fillId="0" borderId="14" xfId="0" applyNumberFormat="1" applyFont="1" applyBorder="1" applyAlignment="1">
      <alignment horizontal="center" wrapText="1"/>
    </xf>
    <xf numFmtId="166" fontId="4" fillId="0" borderId="14" xfId="0" applyNumberFormat="1" applyFont="1" applyBorder="1" applyAlignment="1">
      <alignment horizontal="center" wrapText="1"/>
    </xf>
    <xf numFmtId="164" fontId="4" fillId="0" borderId="14" xfId="0" applyNumberFormat="1" applyFont="1" applyBorder="1" applyAlignment="1">
      <alignment horizontal="center" wrapText="1"/>
    </xf>
    <xf numFmtId="168" fontId="4" fillId="0" borderId="14" xfId="0" applyNumberFormat="1" applyFont="1" applyBorder="1" applyAlignment="1">
      <alignment horizontal="center" wrapText="1"/>
    </xf>
    <xf numFmtId="169" fontId="4" fillId="0" borderId="14" xfId="0" applyNumberFormat="1" applyFont="1" applyBorder="1" applyAlignment="1">
      <alignment wrapText="1"/>
    </xf>
    <xf numFmtId="0" fontId="4" fillId="0" borderId="19" xfId="0" applyNumberFormat="1" applyFont="1" applyBorder="1" applyAlignment="1">
      <alignment wrapText="1"/>
    </xf>
    <xf numFmtId="166" fontId="4" fillId="0" borderId="20" xfId="0" applyNumberFormat="1" applyFont="1" applyBorder="1" applyAlignment="1">
      <alignment horizontal="center" wrapText="1"/>
    </xf>
    <xf numFmtId="165" fontId="4" fillId="0" borderId="21" xfId="0" applyNumberFormat="1" applyFont="1" applyBorder="1" applyAlignment="1">
      <alignment horizontal="center" wrapText="1"/>
    </xf>
    <xf numFmtId="167" fontId="4" fillId="0" borderId="21" xfId="0" applyNumberFormat="1" applyFont="1" applyBorder="1" applyAlignment="1">
      <alignment horizontal="center" wrapText="1"/>
    </xf>
    <xf numFmtId="166" fontId="4" fillId="0" borderId="21" xfId="0" applyNumberFormat="1" applyFont="1" applyBorder="1" applyAlignment="1">
      <alignment horizontal="center" wrapText="1"/>
    </xf>
    <xf numFmtId="164" fontId="4" fillId="0" borderId="21" xfId="0" applyNumberFormat="1" applyFont="1" applyBorder="1" applyAlignment="1">
      <alignment horizontal="center" wrapText="1"/>
    </xf>
    <xf numFmtId="168" fontId="4" fillId="0" borderId="6" xfId="0" applyNumberFormat="1" applyFont="1" applyBorder="1" applyAlignment="1">
      <alignment horizontal="center" wrapText="1"/>
    </xf>
    <xf numFmtId="169" fontId="4" fillId="0" borderId="21" xfId="0" applyNumberFormat="1" applyFont="1" applyBorder="1" applyAlignment="1">
      <alignment wrapText="1"/>
    </xf>
    <xf numFmtId="0" fontId="4" fillId="0" borderId="22" xfId="0" applyNumberFormat="1" applyFont="1" applyBorder="1" applyAlignment="1">
      <alignment wrapText="1"/>
    </xf>
    <xf numFmtId="168" fontId="4" fillId="0" borderId="21" xfId="0" applyNumberFormat="1" applyFont="1" applyBorder="1" applyAlignment="1">
      <alignment horizontal="center" wrapText="1"/>
    </xf>
    <xf numFmtId="0" fontId="6" fillId="0" borderId="2" xfId="0" applyFont="1" applyBorder="1" applyAlignment="1">
      <alignment horizontal="left"/>
    </xf>
    <xf numFmtId="0" fontId="6" fillId="0" borderId="2" xfId="0" applyFont="1" applyBorder="1" applyAlignment="1">
      <alignment horizontal="center"/>
    </xf>
    <xf numFmtId="4" fontId="4" fillId="0" borderId="0" xfId="0" applyNumberFormat="1" applyFont="1"/>
    <xf numFmtId="0" fontId="4" fillId="0" borderId="7" xfId="0" applyNumberFormat="1" applyFont="1" applyBorder="1" applyAlignment="1">
      <alignment wrapText="1"/>
    </xf>
    <xf numFmtId="166" fontId="4" fillId="0" borderId="16" xfId="0" applyNumberFormat="1" applyFont="1" applyBorder="1" applyAlignment="1">
      <alignment horizontal="center" wrapText="1"/>
    </xf>
    <xf numFmtId="165" fontId="4" fillId="0" borderId="6" xfId="0" applyNumberFormat="1" applyFont="1" applyBorder="1" applyAlignment="1">
      <alignment horizontal="center" wrapText="1"/>
    </xf>
    <xf numFmtId="167" fontId="4" fillId="0" borderId="6" xfId="0" applyNumberFormat="1" applyFont="1" applyBorder="1" applyAlignment="1">
      <alignment horizontal="center" wrapText="1"/>
    </xf>
    <xf numFmtId="49" fontId="10" fillId="0" borderId="6" xfId="0" applyNumberFormat="1" applyFont="1" applyFill="1" applyBorder="1" applyAlignment="1">
      <alignment horizontal="center"/>
    </xf>
    <xf numFmtId="166" fontId="4" fillId="0" borderId="6" xfId="0" applyNumberFormat="1" applyFont="1" applyBorder="1" applyAlignment="1">
      <alignment horizontal="center" wrapText="1"/>
    </xf>
    <xf numFmtId="164" fontId="4" fillId="0" borderId="6" xfId="0" applyNumberFormat="1" applyFont="1" applyBorder="1" applyAlignment="1">
      <alignment horizontal="center" wrapText="1"/>
    </xf>
    <xf numFmtId="4" fontId="4" fillId="0" borderId="6" xfId="0" applyNumberFormat="1" applyFont="1" applyFill="1" applyBorder="1" applyAlignment="1"/>
    <xf numFmtId="4" fontId="4" fillId="0" borderId="6" xfId="0" applyNumberFormat="1" applyFont="1" applyFill="1" applyBorder="1" applyAlignment="1">
      <alignment wrapText="1"/>
    </xf>
    <xf numFmtId="0" fontId="4" fillId="0" borderId="7" xfId="0" applyFont="1" applyFill="1" applyBorder="1" applyAlignment="1">
      <alignment wrapText="1"/>
    </xf>
    <xf numFmtId="169" fontId="4" fillId="0" borderId="6" xfId="0" applyNumberFormat="1" applyFont="1" applyBorder="1" applyAlignment="1">
      <alignment wrapText="1"/>
    </xf>
    <xf numFmtId="0" fontId="4" fillId="0" borderId="7" xfId="0" applyFont="1" applyFill="1" applyBorder="1" applyAlignment="1"/>
    <xf numFmtId="0" fontId="4" fillId="0" borderId="6" xfId="0" applyFont="1" applyFill="1" applyBorder="1" applyAlignment="1">
      <alignment horizontal="center"/>
    </xf>
    <xf numFmtId="0" fontId="10" fillId="0" borderId="10" xfId="0" applyFont="1" applyFill="1" applyBorder="1" applyAlignment="1">
      <alignment horizontal="center"/>
    </xf>
    <xf numFmtId="0" fontId="10" fillId="0" borderId="11" xfId="0" applyFont="1" applyFill="1" applyBorder="1" applyAlignment="1">
      <alignment horizontal="center"/>
    </xf>
    <xf numFmtId="49" fontId="10" fillId="0" borderId="11" xfId="0" applyNumberFormat="1" applyFont="1" applyFill="1" applyBorder="1" applyAlignment="1">
      <alignment horizontal="center"/>
    </xf>
    <xf numFmtId="164" fontId="10" fillId="0" borderId="11" xfId="0" applyNumberFormat="1" applyFont="1" applyFill="1" applyBorder="1" applyAlignment="1">
      <alignment horizontal="center"/>
    </xf>
    <xf numFmtId="165" fontId="4" fillId="0" borderId="11" xfId="0" applyNumberFormat="1" applyFont="1" applyFill="1" applyBorder="1" applyAlignment="1">
      <alignment horizontal="right"/>
    </xf>
    <xf numFmtId="0" fontId="4" fillId="0" borderId="11" xfId="0" applyFont="1" applyFill="1" applyBorder="1" applyAlignment="1">
      <alignment horizontal="center"/>
    </xf>
    <xf numFmtId="4" fontId="4" fillId="0" borderId="11" xfId="0" applyNumberFormat="1" applyFont="1" applyFill="1" applyBorder="1" applyAlignment="1"/>
    <xf numFmtId="4" fontId="4" fillId="0" borderId="11" xfId="0" applyNumberFormat="1" applyFont="1" applyFill="1" applyBorder="1" applyAlignment="1">
      <alignment wrapText="1"/>
    </xf>
    <xf numFmtId="0" fontId="4" fillId="0" borderId="12" xfId="0" applyFont="1" applyBorder="1" applyAlignment="1"/>
    <xf numFmtId="4" fontId="4" fillId="0" borderId="14" xfId="0" applyNumberFormat="1" applyFont="1" applyFill="1" applyBorder="1" applyAlignment="1"/>
    <xf numFmtId="49" fontId="4" fillId="0" borderId="27" xfId="0" applyNumberFormat="1" applyFont="1" applyFill="1" applyBorder="1" applyAlignment="1" applyProtection="1">
      <alignment horizontal="left"/>
      <protection locked="0"/>
    </xf>
    <xf numFmtId="49" fontId="4" fillId="0" borderId="30" xfId="0" applyNumberFormat="1" applyFont="1" applyFill="1" applyBorder="1" applyAlignment="1" applyProtection="1">
      <alignment horizontal="left"/>
      <protection locked="0"/>
    </xf>
    <xf numFmtId="4" fontId="4" fillId="0" borderId="6" xfId="2" applyNumberFormat="1" applyFont="1" applyFill="1" applyBorder="1" applyAlignment="1">
      <alignment wrapText="1"/>
    </xf>
    <xf numFmtId="4" fontId="4" fillId="0" borderId="6" xfId="0" applyNumberFormat="1" applyFont="1" applyBorder="1" applyAlignment="1"/>
    <xf numFmtId="49" fontId="4" fillId="0" borderId="30" xfId="0" applyNumberFormat="1" applyFont="1" applyBorder="1"/>
    <xf numFmtId="4" fontId="4" fillId="0" borderId="11" xfId="0" applyNumberFormat="1" applyFont="1" applyBorder="1" applyAlignment="1"/>
    <xf numFmtId="169" fontId="4" fillId="0" borderId="11" xfId="0" applyNumberFormat="1" applyFont="1" applyBorder="1" applyAlignment="1">
      <alignment wrapText="1"/>
    </xf>
    <xf numFmtId="49" fontId="4" fillId="0" borderId="28" xfId="0" applyNumberFormat="1" applyFont="1" applyBorder="1"/>
    <xf numFmtId="0" fontId="9" fillId="0" borderId="35" xfId="0" applyFont="1" applyBorder="1" applyAlignment="1">
      <alignment horizontal="center"/>
    </xf>
    <xf numFmtId="0" fontId="9" fillId="0" borderId="36" xfId="0" applyFont="1" applyBorder="1" applyAlignment="1">
      <alignment horizontal="center"/>
    </xf>
    <xf numFmtId="164" fontId="9" fillId="0" borderId="36" xfId="0" applyNumberFormat="1" applyFont="1" applyBorder="1" applyAlignment="1">
      <alignment horizontal="center"/>
    </xf>
    <xf numFmtId="165" fontId="9" fillId="0" borderId="36" xfId="0" applyNumberFormat="1" applyFont="1" applyBorder="1" applyAlignment="1">
      <alignment horizontal="center"/>
    </xf>
    <xf numFmtId="49" fontId="9" fillId="0" borderId="36" xfId="0" applyNumberFormat="1" applyFont="1" applyBorder="1" applyAlignment="1">
      <alignment horizontal="center" wrapText="1"/>
    </xf>
    <xf numFmtId="0" fontId="8" fillId="0" borderId="36" xfId="0" applyFont="1" applyBorder="1" applyAlignment="1">
      <alignment horizontal="center" wrapText="1"/>
    </xf>
    <xf numFmtId="1" fontId="13" fillId="0" borderId="13" xfId="0" applyNumberFormat="1" applyFont="1" applyBorder="1" applyAlignment="1">
      <alignment horizontal="center" wrapText="1"/>
    </xf>
    <xf numFmtId="49" fontId="13" fillId="0" borderId="14" xfId="0" applyNumberFormat="1" applyFont="1" applyBorder="1" applyAlignment="1">
      <alignment horizontal="center" wrapText="1"/>
    </xf>
    <xf numFmtId="0" fontId="13" fillId="0" borderId="14" xfId="0" applyNumberFormat="1" applyFont="1" applyBorder="1" applyAlignment="1">
      <alignment horizontal="center" wrapText="1"/>
    </xf>
    <xf numFmtId="1" fontId="13" fillId="0" borderId="14" xfId="0" applyNumberFormat="1" applyFont="1" applyBorder="1" applyAlignment="1">
      <alignment horizontal="center" wrapText="1"/>
    </xf>
    <xf numFmtId="169" fontId="13" fillId="0" borderId="14" xfId="0" applyNumberFormat="1" applyFont="1" applyBorder="1" applyAlignment="1">
      <alignment horizontal="right" wrapText="1"/>
    </xf>
    <xf numFmtId="169" fontId="4" fillId="0" borderId="14" xfId="0" applyNumberFormat="1" applyFont="1" applyBorder="1" applyAlignment="1">
      <alignment horizontal="right" wrapText="1"/>
    </xf>
    <xf numFmtId="4" fontId="13" fillId="0" borderId="14" xfId="0" applyNumberFormat="1" applyFont="1" applyBorder="1" applyAlignment="1">
      <alignment horizontal="right" wrapText="1"/>
    </xf>
    <xf numFmtId="0" fontId="13" fillId="0" borderId="19" xfId="0" applyFont="1" applyBorder="1" applyAlignment="1">
      <alignment horizontal="center" vertical="center" wrapText="1"/>
    </xf>
    <xf numFmtId="1" fontId="13" fillId="0" borderId="16" xfId="0" applyNumberFormat="1" applyFont="1" applyBorder="1" applyAlignment="1">
      <alignment horizontal="center" wrapText="1"/>
    </xf>
    <xf numFmtId="49" fontId="13" fillId="0" borderId="6" xfId="0" applyNumberFormat="1" applyFont="1" applyBorder="1" applyAlignment="1">
      <alignment horizontal="center" wrapText="1"/>
    </xf>
    <xf numFmtId="0" fontId="13" fillId="0" borderId="6" xfId="0" applyNumberFormat="1" applyFont="1" applyBorder="1" applyAlignment="1">
      <alignment horizontal="center" wrapText="1"/>
    </xf>
    <xf numFmtId="1" fontId="13" fillId="0" borderId="6" xfId="0" applyNumberFormat="1" applyFont="1" applyBorder="1" applyAlignment="1">
      <alignment horizontal="center" wrapText="1"/>
    </xf>
    <xf numFmtId="1" fontId="13" fillId="0" borderId="5" xfId="0" applyNumberFormat="1" applyFont="1" applyBorder="1" applyAlignment="1">
      <alignment horizontal="center" wrapText="1"/>
    </xf>
    <xf numFmtId="169" fontId="13" fillId="0" borderId="6" xfId="0" applyNumberFormat="1" applyFont="1" applyBorder="1" applyAlignment="1">
      <alignment horizontal="right" wrapText="1"/>
    </xf>
    <xf numFmtId="4" fontId="13" fillId="0" borderId="6" xfId="0" applyNumberFormat="1" applyFont="1" applyBorder="1" applyAlignment="1">
      <alignment horizontal="right" wrapText="1"/>
    </xf>
    <xf numFmtId="0" fontId="13" fillId="0" borderId="7" xfId="0" applyFont="1" applyBorder="1" applyAlignment="1">
      <alignment horizontal="center" vertical="center" wrapText="1"/>
    </xf>
    <xf numFmtId="1" fontId="13" fillId="0" borderId="39" xfId="0" applyNumberFormat="1" applyFont="1" applyBorder="1" applyAlignment="1">
      <alignment horizontal="center" wrapText="1"/>
    </xf>
    <xf numFmtId="1" fontId="13" fillId="0" borderId="40" xfId="0" applyNumberFormat="1" applyFont="1" applyBorder="1" applyAlignment="1">
      <alignment horizontal="center" wrapText="1"/>
    </xf>
    <xf numFmtId="169" fontId="4" fillId="0" borderId="6" xfId="0" applyNumberFormat="1" applyFont="1" applyBorder="1" applyAlignment="1">
      <alignment horizontal="right" wrapText="1"/>
    </xf>
    <xf numFmtId="1" fontId="13" fillId="0" borderId="21" xfId="0" applyNumberFormat="1" applyFont="1" applyBorder="1" applyAlignment="1">
      <alignment horizontal="center" wrapText="1"/>
    </xf>
    <xf numFmtId="4" fontId="13" fillId="0" borderId="41" xfId="0" applyNumberFormat="1" applyFont="1" applyBorder="1" applyAlignment="1">
      <alignment horizontal="right" wrapText="1"/>
    </xf>
    <xf numFmtId="0" fontId="13" fillId="0" borderId="7" xfId="0" applyFont="1" applyBorder="1" applyAlignment="1">
      <alignment horizontal="center" vertical="center"/>
    </xf>
    <xf numFmtId="4" fontId="13" fillId="0" borderId="5" xfId="0" applyNumberFormat="1" applyFont="1" applyBorder="1" applyAlignment="1">
      <alignment horizontal="right" wrapText="1"/>
    </xf>
    <xf numFmtId="4" fontId="15" fillId="0" borderId="42" xfId="0" applyNumberFormat="1" applyFont="1" applyBorder="1" applyAlignment="1">
      <alignment horizontal="right"/>
    </xf>
    <xf numFmtId="4" fontId="8" fillId="0" borderId="2" xfId="0" applyNumberFormat="1" applyFont="1" applyBorder="1" applyAlignment="1">
      <alignment horizontal="right"/>
    </xf>
    <xf numFmtId="4" fontId="15" fillId="0" borderId="2" xfId="0" applyNumberFormat="1" applyFont="1" applyBorder="1" applyAlignment="1">
      <alignment horizontal="right"/>
    </xf>
    <xf numFmtId="0" fontId="4" fillId="0" borderId="34" xfId="0" applyFont="1" applyBorder="1"/>
    <xf numFmtId="49" fontId="4" fillId="0" borderId="0" xfId="0" applyNumberFormat="1" applyFont="1" applyFill="1" applyBorder="1"/>
    <xf numFmtId="0" fontId="8" fillId="0" borderId="43" xfId="0" applyFont="1" applyFill="1" applyBorder="1" applyAlignment="1">
      <alignment horizontal="center" wrapText="1"/>
    </xf>
    <xf numFmtId="0" fontId="8" fillId="0" borderId="34" xfId="0" applyFont="1" applyFill="1" applyBorder="1" applyAlignment="1">
      <alignment horizontal="center" wrapText="1"/>
    </xf>
    <xf numFmtId="0" fontId="11" fillId="0" borderId="0" xfId="0" applyFont="1"/>
    <xf numFmtId="4" fontId="4" fillId="0" borderId="21" xfId="0" applyNumberFormat="1" applyFont="1" applyFill="1" applyBorder="1" applyAlignment="1">
      <alignment wrapText="1"/>
    </xf>
    <xf numFmtId="4" fontId="4" fillId="0" borderId="46" xfId="0" applyNumberFormat="1" applyFont="1" applyFill="1" applyBorder="1" applyAlignment="1">
      <alignment wrapText="1"/>
    </xf>
    <xf numFmtId="4" fontId="4" fillId="0" borderId="30" xfId="0" applyNumberFormat="1" applyFont="1" applyFill="1" applyBorder="1" applyAlignment="1">
      <alignment wrapText="1"/>
    </xf>
    <xf numFmtId="4" fontId="4" fillId="0" borderId="28" xfId="0" applyNumberFormat="1" applyFont="1" applyFill="1" applyBorder="1" applyAlignment="1">
      <alignment wrapText="1"/>
    </xf>
    <xf numFmtId="0" fontId="8" fillId="0" borderId="18" xfId="0" applyFont="1" applyBorder="1" applyAlignment="1">
      <alignment horizontal="center"/>
    </xf>
    <xf numFmtId="164" fontId="8" fillId="0" borderId="18" xfId="0" applyNumberFormat="1" applyFont="1" applyBorder="1" applyAlignment="1">
      <alignment horizontal="center"/>
    </xf>
    <xf numFmtId="165" fontId="8" fillId="0" borderId="18" xfId="0" applyNumberFormat="1" applyFont="1" applyBorder="1" applyAlignment="1">
      <alignment horizontal="center"/>
    </xf>
    <xf numFmtId="4" fontId="8" fillId="0" borderId="23" xfId="0" applyNumberFormat="1" applyFont="1" applyBorder="1" applyAlignment="1"/>
    <xf numFmtId="0" fontId="4" fillId="0" borderId="47" xfId="0" applyFont="1" applyBorder="1" applyAlignment="1"/>
    <xf numFmtId="166" fontId="4" fillId="0" borderId="35" xfId="0" applyNumberFormat="1" applyFont="1" applyBorder="1" applyAlignment="1">
      <alignment horizontal="center" wrapText="1"/>
    </xf>
    <xf numFmtId="165" fontId="4" fillId="0" borderId="36" xfId="0" applyNumberFormat="1" applyFont="1" applyBorder="1" applyAlignment="1">
      <alignment horizontal="center" wrapText="1"/>
    </xf>
    <xf numFmtId="167" fontId="4" fillId="0" borderId="36" xfId="0" applyNumberFormat="1" applyFont="1" applyBorder="1" applyAlignment="1">
      <alignment horizontal="center" wrapText="1"/>
    </xf>
    <xf numFmtId="166" fontId="4" fillId="0" borderId="36" xfId="0" applyNumberFormat="1" applyFont="1" applyBorder="1" applyAlignment="1">
      <alignment horizontal="center" wrapText="1"/>
    </xf>
    <xf numFmtId="164" fontId="4" fillId="0" borderId="36" xfId="0" applyNumberFormat="1" applyFont="1" applyBorder="1" applyAlignment="1">
      <alignment horizontal="center" wrapText="1"/>
    </xf>
    <xf numFmtId="169" fontId="4" fillId="2" borderId="14" xfId="0" applyNumberFormat="1" applyFont="1" applyFill="1" applyBorder="1" applyAlignment="1">
      <alignment wrapText="1"/>
    </xf>
    <xf numFmtId="49" fontId="4" fillId="0" borderId="14" xfId="0" applyNumberFormat="1" applyFont="1" applyBorder="1" applyAlignment="1">
      <alignment horizontal="center" wrapText="1"/>
    </xf>
    <xf numFmtId="49" fontId="4" fillId="0" borderId="41" xfId="0" applyNumberFormat="1" applyFont="1" applyBorder="1" applyAlignment="1">
      <alignment horizontal="center" wrapText="1"/>
    </xf>
    <xf numFmtId="0" fontId="8" fillId="0" borderId="0" xfId="0" applyFont="1" applyBorder="1"/>
    <xf numFmtId="0" fontId="6" fillId="0" borderId="0" xfId="0" applyFont="1" applyBorder="1" applyAlignment="1">
      <alignment horizontal="left"/>
    </xf>
    <xf numFmtId="0" fontId="6" fillId="0" borderId="0" xfId="0" applyFont="1" applyBorder="1" applyAlignment="1">
      <alignment horizontal="center"/>
    </xf>
    <xf numFmtId="0" fontId="8" fillId="0" borderId="0" xfId="0" applyFont="1" applyBorder="1" applyAlignment="1">
      <alignment horizontal="center"/>
    </xf>
    <xf numFmtId="164" fontId="8" fillId="0" borderId="0" xfId="0" applyNumberFormat="1" applyFont="1" applyBorder="1" applyAlignment="1">
      <alignment horizontal="center"/>
    </xf>
    <xf numFmtId="165" fontId="8" fillId="0" borderId="0" xfId="0" applyNumberFormat="1" applyFont="1" applyBorder="1" applyAlignment="1">
      <alignment horizontal="center"/>
    </xf>
    <xf numFmtId="4" fontId="8" fillId="0" borderId="0" xfId="0" applyNumberFormat="1" applyFont="1" applyBorder="1" applyAlignment="1"/>
    <xf numFmtId="0" fontId="4" fillId="0" borderId="0" xfId="0" applyFont="1" applyBorder="1" applyAlignment="1"/>
    <xf numFmtId="0" fontId="4" fillId="0" borderId="19" xfId="0" applyNumberFormat="1" applyFont="1" applyBorder="1" applyAlignment="1">
      <alignment horizontal="left" vertical="center" wrapText="1"/>
    </xf>
    <xf numFmtId="0" fontId="4" fillId="0" borderId="22" xfId="0" applyNumberFormat="1" applyFont="1" applyBorder="1" applyAlignment="1">
      <alignment horizontal="left" vertical="center" wrapText="1"/>
    </xf>
    <xf numFmtId="0" fontId="7" fillId="0" borderId="0" xfId="0" applyFont="1"/>
    <xf numFmtId="0" fontId="8" fillId="0" borderId="3" xfId="0" applyFont="1" applyBorder="1" applyAlignment="1">
      <alignment horizontal="center" wrapText="1"/>
    </xf>
    <xf numFmtId="0" fontId="4" fillId="0" borderId="19" xfId="0" applyFont="1" applyBorder="1" applyAlignment="1">
      <alignment wrapText="1"/>
    </xf>
    <xf numFmtId="168" fontId="4" fillId="0" borderId="36" xfId="0" applyNumberFormat="1" applyFont="1" applyBorder="1" applyAlignment="1">
      <alignment horizontal="center" wrapText="1"/>
    </xf>
    <xf numFmtId="0" fontId="4" fillId="0" borderId="30" xfId="0" applyFont="1" applyBorder="1" applyAlignment="1">
      <alignment wrapText="1"/>
    </xf>
    <xf numFmtId="0" fontId="10" fillId="0" borderId="16" xfId="0" applyFont="1" applyBorder="1" applyAlignment="1">
      <alignment horizontal="center"/>
    </xf>
    <xf numFmtId="49" fontId="10" fillId="0" borderId="6" xfId="0" applyNumberFormat="1" applyFont="1" applyBorder="1" applyAlignment="1">
      <alignment horizontal="center"/>
    </xf>
    <xf numFmtId="4" fontId="4" fillId="0" borderId="6" xfId="0" applyNumberFormat="1" applyFont="1" applyBorder="1"/>
    <xf numFmtId="4" fontId="4" fillId="0" borderId="6" xfId="0" applyNumberFormat="1" applyFont="1" applyBorder="1" applyAlignment="1">
      <alignment wrapText="1"/>
    </xf>
    <xf numFmtId="0" fontId="4" fillId="0" borderId="7" xfId="0" applyFont="1" applyBorder="1"/>
    <xf numFmtId="0" fontId="10" fillId="0" borderId="10" xfId="0" applyFont="1" applyBorder="1" applyAlignment="1">
      <alignment horizontal="center"/>
    </xf>
    <xf numFmtId="0" fontId="10" fillId="0" borderId="11" xfId="0" applyFont="1" applyBorder="1" applyAlignment="1">
      <alignment horizontal="center"/>
    </xf>
    <xf numFmtId="49" fontId="10" fillId="0" borderId="11" xfId="0" applyNumberFormat="1" applyFont="1" applyBorder="1" applyAlignment="1">
      <alignment horizontal="center"/>
    </xf>
    <xf numFmtId="164" fontId="10" fillId="0" borderId="11" xfId="0" applyNumberFormat="1" applyFont="1" applyBorder="1" applyAlignment="1">
      <alignment horizontal="center"/>
    </xf>
    <xf numFmtId="165" fontId="4" fillId="0" borderId="11" xfId="0" applyNumberFormat="1" applyFont="1" applyBorder="1" applyAlignment="1">
      <alignment horizontal="right"/>
    </xf>
    <xf numFmtId="0" fontId="4" fillId="0" borderId="11" xfId="0" applyFont="1" applyBorder="1" applyAlignment="1">
      <alignment horizontal="center"/>
    </xf>
    <xf numFmtId="49" fontId="4" fillId="0" borderId="11" xfId="0" applyNumberFormat="1" applyFont="1" applyBorder="1"/>
    <xf numFmtId="4" fontId="4" fillId="0" borderId="11" xfId="0" applyNumberFormat="1" applyFont="1" applyBorder="1"/>
    <xf numFmtId="4" fontId="4" fillId="0" borderId="11" xfId="0" applyNumberFormat="1" applyFont="1" applyBorder="1" applyAlignment="1">
      <alignment wrapText="1"/>
    </xf>
    <xf numFmtId="0" fontId="4" fillId="0" borderId="12" xfId="0" applyFont="1" applyBorder="1"/>
    <xf numFmtId="4" fontId="8" fillId="0" borderId="2" xfId="0" applyNumberFormat="1" applyFont="1" applyBorder="1"/>
    <xf numFmtId="0" fontId="4" fillId="0" borderId="3" xfId="0" applyFont="1" applyBorder="1"/>
    <xf numFmtId="14" fontId="4" fillId="0" borderId="0" xfId="0" applyNumberFormat="1" applyFont="1"/>
    <xf numFmtId="0" fontId="8" fillId="0" borderId="37" xfId="0" applyFont="1" applyFill="1" applyBorder="1" applyAlignment="1">
      <alignment horizontal="center" wrapText="1"/>
    </xf>
    <xf numFmtId="4" fontId="4" fillId="2" borderId="6" xfId="0" applyNumberFormat="1" applyFont="1" applyFill="1" applyBorder="1" applyAlignment="1">
      <alignment wrapText="1"/>
    </xf>
    <xf numFmtId="0" fontId="8" fillId="0" borderId="48" xfId="0" applyFont="1" applyBorder="1" applyAlignment="1">
      <alignment horizontal="center" wrapText="1"/>
    </xf>
    <xf numFmtId="0" fontId="8" fillId="0" borderId="49" xfId="0" applyFont="1" applyFill="1" applyBorder="1" applyAlignment="1">
      <alignment horizontal="center" wrapText="1"/>
    </xf>
    <xf numFmtId="0" fontId="13" fillId="0" borderId="19" xfId="0" applyFont="1" applyBorder="1" applyAlignment="1">
      <alignment horizontal="right"/>
    </xf>
    <xf numFmtId="0" fontId="13" fillId="0" borderId="7" xfId="0" applyFont="1" applyBorder="1" applyAlignment="1">
      <alignment horizontal="right"/>
    </xf>
    <xf numFmtId="169" fontId="13" fillId="0" borderId="7" xfId="0" applyNumberFormat="1" applyFont="1" applyBorder="1" applyAlignment="1">
      <alignment horizontal="right" wrapText="1"/>
    </xf>
    <xf numFmtId="4" fontId="4" fillId="0" borderId="6" xfId="0" applyNumberFormat="1" applyFont="1" applyBorder="1" applyAlignment="1">
      <alignment horizontal="right" wrapText="1"/>
    </xf>
    <xf numFmtId="1" fontId="13" fillId="0" borderId="11" xfId="0" applyNumberFormat="1" applyFont="1" applyBorder="1" applyAlignment="1">
      <alignment horizontal="center" wrapText="1"/>
    </xf>
    <xf numFmtId="0" fontId="4" fillId="0" borderId="7" xfId="0" applyFont="1" applyBorder="1" applyAlignment="1">
      <alignment wrapText="1"/>
    </xf>
    <xf numFmtId="4" fontId="4" fillId="0" borderId="14" xfId="0" applyNumberFormat="1" applyFont="1" applyFill="1" applyBorder="1" applyAlignment="1">
      <alignment wrapText="1"/>
    </xf>
    <xf numFmtId="4" fontId="4" fillId="2" borderId="14" xfId="0" applyNumberFormat="1" applyFont="1" applyFill="1" applyBorder="1" applyAlignment="1">
      <alignment wrapText="1"/>
    </xf>
    <xf numFmtId="4" fontId="4" fillId="0" borderId="27" xfId="0" applyNumberFormat="1" applyFont="1" applyFill="1" applyBorder="1" applyAlignment="1">
      <alignment wrapText="1"/>
    </xf>
    <xf numFmtId="4" fontId="4" fillId="2" borderId="11" xfId="0" applyNumberFormat="1" applyFont="1" applyFill="1" applyBorder="1" applyAlignment="1">
      <alignment wrapText="1"/>
    </xf>
    <xf numFmtId="49" fontId="4" fillId="0" borderId="21" xfId="0" applyNumberFormat="1" applyFont="1" applyBorder="1" applyAlignment="1">
      <alignment horizontal="center" wrapText="1"/>
    </xf>
    <xf numFmtId="0" fontId="4" fillId="0" borderId="19" xfId="0" applyFont="1" applyBorder="1" applyAlignment="1">
      <alignment horizontal="center" vertical="center" wrapText="1"/>
    </xf>
    <xf numFmtId="49" fontId="4" fillId="0" borderId="6" xfId="0" applyNumberFormat="1" applyFont="1" applyBorder="1" applyAlignment="1">
      <alignment horizontal="center" wrapText="1"/>
    </xf>
    <xf numFmtId="0" fontId="4" fillId="0" borderId="22" xfId="0" applyFont="1" applyBorder="1" applyAlignment="1">
      <alignment horizontal="center" vertical="center" wrapText="1"/>
    </xf>
    <xf numFmtId="49" fontId="10" fillId="0" borderId="5" xfId="0" applyNumberFormat="1" applyFont="1" applyBorder="1" applyAlignment="1">
      <alignment horizontal="center"/>
    </xf>
    <xf numFmtId="4" fontId="4" fillId="0" borderId="5" xfId="0" applyNumberFormat="1" applyFont="1" applyBorder="1"/>
    <xf numFmtId="4" fontId="4" fillId="0" borderId="5" xfId="0" applyNumberFormat="1" applyFont="1" applyBorder="1" applyAlignment="1">
      <alignment wrapText="1"/>
    </xf>
    <xf numFmtId="0" fontId="4" fillId="0" borderId="9" xfId="0" applyFont="1" applyBorder="1" applyAlignment="1">
      <alignment wrapText="1"/>
    </xf>
    <xf numFmtId="0" fontId="6" fillId="0" borderId="0" xfId="0" applyFont="1" applyAlignment="1">
      <alignment horizontal="left"/>
    </xf>
    <xf numFmtId="0" fontId="6" fillId="0" borderId="0" xfId="0" applyFont="1" applyAlignment="1">
      <alignment horizontal="center"/>
    </xf>
    <xf numFmtId="0" fontId="8" fillId="0" borderId="0" xfId="0" applyFont="1" applyAlignment="1">
      <alignment horizontal="center"/>
    </xf>
    <xf numFmtId="164" fontId="8" fillId="0" borderId="0" xfId="0" applyNumberFormat="1" applyFont="1" applyAlignment="1">
      <alignment horizontal="center"/>
    </xf>
    <xf numFmtId="165" fontId="8" fillId="0" borderId="0" xfId="0" applyNumberFormat="1" applyFont="1" applyAlignment="1">
      <alignment horizontal="center"/>
    </xf>
    <xf numFmtId="4" fontId="8" fillId="0" borderId="0" xfId="0" applyNumberFormat="1" applyFont="1"/>
    <xf numFmtId="166" fontId="4" fillId="0" borderId="38" xfId="0" applyNumberFormat="1" applyFont="1" applyBorder="1" applyAlignment="1">
      <alignment horizontal="center" wrapText="1"/>
    </xf>
    <xf numFmtId="165" fontId="4" fillId="0" borderId="23" xfId="0" applyNumberFormat="1" applyFont="1" applyBorder="1" applyAlignment="1">
      <alignment horizontal="center" wrapText="1"/>
    </xf>
    <xf numFmtId="167" fontId="4" fillId="0" borderId="23" xfId="0" applyNumberFormat="1" applyFont="1" applyBorder="1" applyAlignment="1">
      <alignment horizontal="center" wrapText="1"/>
    </xf>
    <xf numFmtId="166" fontId="4" fillId="0" borderId="23" xfId="0" applyNumberFormat="1" applyFont="1" applyBorder="1" applyAlignment="1">
      <alignment horizontal="center" wrapText="1"/>
    </xf>
    <xf numFmtId="164" fontId="4" fillId="0" borderId="23" xfId="0" applyNumberFormat="1" applyFont="1" applyBorder="1" applyAlignment="1">
      <alignment horizontal="center" wrapText="1"/>
    </xf>
    <xf numFmtId="168" fontId="4" fillId="0" borderId="23" xfId="0" applyNumberFormat="1" applyFont="1" applyBorder="1" applyAlignment="1">
      <alignment horizontal="center" wrapText="1"/>
    </xf>
    <xf numFmtId="169" fontId="4" fillId="0" borderId="23" xfId="0" applyNumberFormat="1" applyFont="1" applyBorder="1" applyAlignment="1">
      <alignment wrapText="1"/>
    </xf>
    <xf numFmtId="0" fontId="4" fillId="0" borderId="24" xfId="0" applyFont="1" applyBorder="1" applyAlignment="1">
      <alignment wrapText="1"/>
    </xf>
    <xf numFmtId="4" fontId="4" fillId="2" borderId="21" xfId="0" applyNumberFormat="1" applyFont="1" applyFill="1" applyBorder="1" applyAlignment="1">
      <alignment wrapText="1"/>
    </xf>
    <xf numFmtId="4" fontId="4" fillId="0" borderId="5" xfId="0" applyNumberFormat="1" applyFont="1" applyFill="1" applyBorder="1" applyAlignment="1">
      <alignment wrapText="1"/>
    </xf>
    <xf numFmtId="4" fontId="4" fillId="0" borderId="8" xfId="0" applyNumberFormat="1" applyFont="1" applyFill="1" applyBorder="1" applyAlignment="1">
      <alignment wrapText="1"/>
    </xf>
    <xf numFmtId="0" fontId="4" fillId="0" borderId="34" xfId="0" applyFont="1" applyBorder="1" applyAlignment="1"/>
    <xf numFmtId="0" fontId="4" fillId="0" borderId="0" xfId="0" applyFont="1"/>
    <xf numFmtId="166" fontId="4" fillId="0" borderId="13" xfId="0" applyNumberFormat="1" applyFont="1" applyFill="1" applyBorder="1" applyAlignment="1">
      <alignment horizontal="center" wrapText="1"/>
    </xf>
    <xf numFmtId="165" fontId="4" fillId="0" borderId="14" xfId="0" applyNumberFormat="1" applyFont="1" applyFill="1" applyBorder="1" applyAlignment="1">
      <alignment horizontal="center" wrapText="1"/>
    </xf>
    <xf numFmtId="167" fontId="4" fillId="0" borderId="14" xfId="0" applyNumberFormat="1" applyFont="1" applyFill="1" applyBorder="1" applyAlignment="1">
      <alignment horizontal="center" wrapText="1"/>
    </xf>
    <xf numFmtId="166" fontId="4" fillId="0" borderId="14" xfId="0" applyNumberFormat="1" applyFont="1" applyFill="1" applyBorder="1" applyAlignment="1">
      <alignment horizontal="center" wrapText="1"/>
    </xf>
    <xf numFmtId="164" fontId="4" fillId="0" borderId="14" xfId="0" applyNumberFormat="1" applyFont="1" applyFill="1" applyBorder="1" applyAlignment="1">
      <alignment horizontal="center" wrapText="1"/>
    </xf>
    <xf numFmtId="168" fontId="4" fillId="0" borderId="14" xfId="0" applyNumberFormat="1" applyFont="1" applyFill="1" applyBorder="1" applyAlignment="1">
      <alignment horizontal="center" wrapText="1"/>
    </xf>
    <xf numFmtId="169" fontId="4" fillId="0" borderId="14" xfId="0" applyNumberFormat="1" applyFont="1" applyFill="1" applyBorder="1" applyAlignment="1">
      <alignment wrapText="1"/>
    </xf>
    <xf numFmtId="0" fontId="4" fillId="0" borderId="27" xfId="0" applyNumberFormat="1" applyFont="1" applyFill="1" applyBorder="1" applyAlignment="1">
      <alignment wrapText="1"/>
    </xf>
    <xf numFmtId="0" fontId="4" fillId="0" borderId="6" xfId="0" applyNumberFormat="1" applyFont="1" applyBorder="1" applyAlignment="1">
      <alignment horizontal="center" wrapText="1"/>
    </xf>
    <xf numFmtId="168" fontId="4" fillId="0" borderId="21" xfId="0" applyNumberFormat="1" applyFont="1" applyFill="1" applyBorder="1" applyAlignment="1">
      <alignment horizontal="center" wrapText="1"/>
    </xf>
    <xf numFmtId="0" fontId="4" fillId="0" borderId="7" xfId="0" applyNumberFormat="1" applyFont="1" applyFill="1" applyBorder="1" applyAlignment="1">
      <alignment horizontal="left" wrapText="1"/>
    </xf>
    <xf numFmtId="0" fontId="4" fillId="0" borderId="46" xfId="0" applyFont="1" applyBorder="1"/>
    <xf numFmtId="0" fontId="4" fillId="0" borderId="30" xfId="0" applyFont="1" applyBorder="1" applyAlignment="1"/>
    <xf numFmtId="4" fontId="4" fillId="0" borderId="21" xfId="0" applyNumberFormat="1" applyFont="1" applyBorder="1"/>
    <xf numFmtId="0" fontId="4" fillId="0" borderId="46" xfId="0" applyFont="1" applyBorder="1" applyAlignment="1">
      <alignment wrapText="1"/>
    </xf>
    <xf numFmtId="0" fontId="4" fillId="0" borderId="0" xfId="0" applyFont="1"/>
    <xf numFmtId="168" fontId="4" fillId="0" borderId="6" xfId="0" applyNumberFormat="1" applyFont="1" applyFill="1" applyBorder="1" applyAlignment="1">
      <alignment horizontal="center" wrapText="1"/>
    </xf>
    <xf numFmtId="169" fontId="4" fillId="0" borderId="6" xfId="0" applyNumberFormat="1" applyFont="1" applyFill="1" applyBorder="1" applyAlignment="1">
      <alignment wrapText="1"/>
    </xf>
    <xf numFmtId="0" fontId="13" fillId="0" borderId="0" xfId="0" applyFont="1"/>
    <xf numFmtId="49" fontId="13" fillId="0" borderId="0" xfId="0" applyNumberFormat="1" applyFont="1"/>
    <xf numFmtId="0" fontId="13" fillId="0" borderId="0" xfId="0" applyFont="1" applyAlignment="1">
      <alignment horizontal="left"/>
    </xf>
    <xf numFmtId="49" fontId="13" fillId="0" borderId="0" xfId="0" applyNumberFormat="1" applyFont="1" applyAlignment="1">
      <alignment horizontal="left"/>
    </xf>
    <xf numFmtId="0" fontId="13" fillId="0" borderId="0" xfId="0" applyFont="1" applyFill="1"/>
    <xf numFmtId="0" fontId="15" fillId="0" borderId="0" xfId="0" applyFont="1" applyFill="1" applyAlignment="1">
      <alignment horizontal="right"/>
    </xf>
    <xf numFmtId="0" fontId="15" fillId="0" borderId="35" xfId="0" applyFont="1" applyFill="1" applyBorder="1" applyAlignment="1">
      <alignment horizontal="center"/>
    </xf>
    <xf numFmtId="0" fontId="15" fillId="0" borderId="36" xfId="0" applyFont="1" applyFill="1" applyBorder="1" applyAlignment="1">
      <alignment horizontal="center"/>
    </xf>
    <xf numFmtId="164" fontId="15" fillId="0" borderId="36" xfId="0" applyNumberFormat="1" applyFont="1" applyFill="1" applyBorder="1" applyAlignment="1">
      <alignment horizontal="center"/>
    </xf>
    <xf numFmtId="165" fontId="15" fillId="0" borderId="36" xfId="0" applyNumberFormat="1" applyFont="1" applyFill="1" applyBorder="1" applyAlignment="1">
      <alignment horizontal="center"/>
    </xf>
    <xf numFmtId="49" fontId="15" fillId="0" borderId="36" xfId="0" applyNumberFormat="1" applyFont="1" applyFill="1" applyBorder="1" applyAlignment="1">
      <alignment horizontal="center" vertical="center" wrapText="1"/>
    </xf>
    <xf numFmtId="0" fontId="15" fillId="0" borderId="36" xfId="0" applyFont="1" applyFill="1" applyBorder="1" applyAlignment="1">
      <alignment horizontal="center" vertical="center" wrapText="1"/>
    </xf>
    <xf numFmtId="0" fontId="15" fillId="0" borderId="36" xfId="0" applyFont="1" applyFill="1" applyBorder="1" applyAlignment="1">
      <alignment horizontal="center" wrapText="1"/>
    </xf>
    <xf numFmtId="0" fontId="15" fillId="0" borderId="43" xfId="0" applyFont="1" applyFill="1" applyBorder="1" applyAlignment="1">
      <alignment horizontal="center" wrapText="1"/>
    </xf>
    <xf numFmtId="166" fontId="13" fillId="0" borderId="13" xfId="0" applyNumberFormat="1" applyFont="1" applyFill="1" applyBorder="1" applyAlignment="1">
      <alignment horizontal="center" wrapText="1"/>
    </xf>
    <xf numFmtId="165" fontId="13" fillId="0" borderId="14" xfId="0" applyNumberFormat="1" applyFont="1" applyFill="1" applyBorder="1" applyAlignment="1">
      <alignment horizontal="center" wrapText="1"/>
    </xf>
    <xf numFmtId="167" fontId="13" fillId="0" borderId="14" xfId="0" applyNumberFormat="1" applyFont="1" applyFill="1" applyBorder="1" applyAlignment="1">
      <alignment horizontal="center" wrapText="1"/>
    </xf>
    <xf numFmtId="166" fontId="13" fillId="0" borderId="14" xfId="0" applyNumberFormat="1" applyFont="1" applyFill="1" applyBorder="1" applyAlignment="1">
      <alignment horizontal="center" wrapText="1"/>
    </xf>
    <xf numFmtId="164" fontId="13" fillId="0" borderId="14" xfId="0" applyNumberFormat="1" applyFont="1" applyFill="1" applyBorder="1" applyAlignment="1">
      <alignment horizontal="center" wrapText="1"/>
    </xf>
    <xf numFmtId="168" fontId="13" fillId="0" borderId="14" xfId="0" applyNumberFormat="1" applyFont="1" applyFill="1" applyBorder="1" applyAlignment="1">
      <alignment horizontal="center" wrapText="1"/>
    </xf>
    <xf numFmtId="169" fontId="13" fillId="0" borderId="14" xfId="0" applyNumberFormat="1" applyFont="1" applyFill="1" applyBorder="1" applyAlignment="1">
      <alignment wrapText="1"/>
    </xf>
    <xf numFmtId="169" fontId="13" fillId="0" borderId="6" xfId="0" applyNumberFormat="1" applyFont="1" applyBorder="1" applyAlignment="1">
      <alignment wrapText="1"/>
    </xf>
    <xf numFmtId="4" fontId="13" fillId="0" borderId="14" xfId="0" applyNumberFormat="1" applyFont="1" applyFill="1" applyBorder="1" applyAlignment="1">
      <alignment wrapText="1"/>
    </xf>
    <xf numFmtId="0" fontId="13" fillId="0" borderId="27" xfId="0" applyNumberFormat="1" applyFont="1" applyFill="1" applyBorder="1" applyAlignment="1">
      <alignment horizontal="right" wrapText="1"/>
    </xf>
    <xf numFmtId="166" fontId="13" fillId="0" borderId="16" xfId="0" applyNumberFormat="1" applyFont="1" applyFill="1" applyBorder="1" applyAlignment="1">
      <alignment horizontal="center" wrapText="1"/>
    </xf>
    <xf numFmtId="165" fontId="13" fillId="0" borderId="6" xfId="0" applyNumberFormat="1" applyFont="1" applyFill="1" applyBorder="1" applyAlignment="1">
      <alignment horizontal="center" wrapText="1"/>
    </xf>
    <xf numFmtId="167" fontId="13" fillId="0" borderId="6" xfId="0" applyNumberFormat="1" applyFont="1" applyFill="1" applyBorder="1" applyAlignment="1">
      <alignment horizontal="center" wrapText="1"/>
    </xf>
    <xf numFmtId="166" fontId="13" fillId="0" borderId="6" xfId="0" applyNumberFormat="1" applyFont="1" applyFill="1" applyBorder="1" applyAlignment="1">
      <alignment horizontal="center" wrapText="1"/>
    </xf>
    <xf numFmtId="164" fontId="13" fillId="0" borderId="6" xfId="0" applyNumberFormat="1" applyFont="1" applyFill="1" applyBorder="1" applyAlignment="1">
      <alignment horizontal="center" wrapText="1"/>
    </xf>
    <xf numFmtId="168" fontId="13" fillId="0" borderId="6" xfId="0" applyNumberFormat="1" applyFont="1" applyFill="1" applyBorder="1" applyAlignment="1">
      <alignment horizontal="center" wrapText="1"/>
    </xf>
    <xf numFmtId="169" fontId="13" fillId="0" borderId="6" xfId="0" applyNumberFormat="1" applyFont="1" applyFill="1" applyBorder="1" applyAlignment="1">
      <alignment wrapText="1"/>
    </xf>
    <xf numFmtId="4" fontId="13" fillId="0" borderId="6" xfId="0" applyNumberFormat="1" applyFont="1" applyFill="1" applyBorder="1" applyAlignment="1">
      <alignment wrapText="1"/>
    </xf>
    <xf numFmtId="0" fontId="13" fillId="0" borderId="30" xfId="0" applyNumberFormat="1" applyFont="1" applyFill="1" applyBorder="1" applyAlignment="1">
      <alignment horizontal="right" wrapText="1"/>
    </xf>
    <xf numFmtId="164" fontId="13" fillId="0" borderId="6" xfId="0" applyNumberFormat="1" applyFont="1" applyFill="1" applyBorder="1" applyAlignment="1">
      <alignment horizontal="center"/>
    </xf>
    <xf numFmtId="4" fontId="13" fillId="0" borderId="6" xfId="0" applyNumberFormat="1" applyFont="1" applyFill="1" applyBorder="1" applyAlignment="1"/>
    <xf numFmtId="0" fontId="13" fillId="0" borderId="30" xfId="0" applyFont="1" applyFill="1" applyBorder="1" applyAlignment="1">
      <alignment horizontal="right"/>
    </xf>
    <xf numFmtId="49" fontId="13" fillId="0" borderId="6" xfId="0" applyNumberFormat="1" applyFont="1" applyFill="1" applyBorder="1" applyAlignment="1">
      <alignment horizontal="center"/>
    </xf>
    <xf numFmtId="0" fontId="13" fillId="0" borderId="16" xfId="0" applyFont="1" applyFill="1" applyBorder="1" applyAlignment="1">
      <alignment horizontal="center"/>
    </xf>
    <xf numFmtId="4" fontId="13" fillId="0" borderId="6" xfId="0" applyNumberFormat="1" applyFont="1" applyFill="1" applyBorder="1" applyAlignment="1">
      <alignment horizontal="right" vertical="center"/>
    </xf>
    <xf numFmtId="0" fontId="15" fillId="0" borderId="23" xfId="0" applyFont="1" applyFill="1" applyBorder="1" applyAlignment="1">
      <alignment horizontal="center"/>
    </xf>
    <xf numFmtId="0" fontId="15" fillId="0" borderId="2" xfId="0" applyFont="1" applyFill="1" applyBorder="1" applyAlignment="1">
      <alignment horizontal="center"/>
    </xf>
    <xf numFmtId="164" fontId="15" fillId="0" borderId="2" xfId="0" applyNumberFormat="1" applyFont="1" applyFill="1" applyBorder="1" applyAlignment="1">
      <alignment horizontal="center"/>
    </xf>
    <xf numFmtId="165" fontId="15" fillId="0" borderId="2" xfId="0" applyNumberFormat="1" applyFont="1" applyFill="1" applyBorder="1" applyAlignment="1">
      <alignment horizontal="center"/>
    </xf>
    <xf numFmtId="4" fontId="15" fillId="0" borderId="2" xfId="0" applyNumberFormat="1" applyFont="1" applyFill="1" applyBorder="1" applyAlignment="1"/>
    <xf numFmtId="0" fontId="13" fillId="0" borderId="3" xfId="0" applyFont="1" applyFill="1" applyBorder="1" applyAlignment="1"/>
    <xf numFmtId="14" fontId="13" fillId="0" borderId="0" xfId="0" applyNumberFormat="1" applyFont="1"/>
    <xf numFmtId="4" fontId="13" fillId="0" borderId="0" xfId="0" applyNumberFormat="1" applyFont="1"/>
    <xf numFmtId="169" fontId="4" fillId="0" borderId="36" xfId="0" applyNumberFormat="1" applyFont="1" applyBorder="1" applyAlignment="1">
      <alignment wrapText="1"/>
    </xf>
    <xf numFmtId="169" fontId="8" fillId="0" borderId="5" xfId="0" applyNumberFormat="1" applyFont="1" applyBorder="1" applyAlignment="1">
      <alignment wrapText="1"/>
    </xf>
    <xf numFmtId="0" fontId="4" fillId="0" borderId="43" xfId="0" applyNumberFormat="1" applyFont="1" applyBorder="1" applyAlignment="1">
      <alignment wrapText="1"/>
    </xf>
    <xf numFmtId="169" fontId="8" fillId="0" borderId="6" xfId="0" applyNumberFormat="1" applyFont="1" applyBorder="1" applyAlignment="1">
      <alignment wrapText="1"/>
    </xf>
    <xf numFmtId="4" fontId="8" fillId="0" borderId="6" xfId="0" applyNumberFormat="1" applyFont="1" applyFill="1" applyBorder="1" applyAlignment="1">
      <alignment wrapText="1"/>
    </xf>
    <xf numFmtId="4" fontId="4" fillId="0" borderId="5" xfId="0" applyNumberFormat="1" applyFont="1" applyFill="1" applyBorder="1" applyAlignment="1"/>
    <xf numFmtId="4" fontId="4" fillId="0" borderId="2" xfId="0" applyNumberFormat="1" applyFont="1" applyFill="1" applyBorder="1" applyAlignment="1"/>
    <xf numFmtId="166" fontId="4" fillId="0" borderId="44" xfId="0" applyNumberFormat="1" applyFont="1" applyBorder="1" applyAlignment="1">
      <alignment horizontal="center" wrapText="1"/>
    </xf>
    <xf numFmtId="165" fontId="4" fillId="0" borderId="41" xfId="0" applyNumberFormat="1" applyFont="1" applyBorder="1" applyAlignment="1">
      <alignment horizontal="center" wrapText="1"/>
    </xf>
    <xf numFmtId="167" fontId="4" fillId="0" borderId="41" xfId="0" applyNumberFormat="1" applyFont="1" applyBorder="1" applyAlignment="1">
      <alignment horizontal="center" wrapText="1"/>
    </xf>
    <xf numFmtId="166" fontId="4" fillId="0" borderId="41" xfId="0" applyNumberFormat="1" applyFont="1" applyBorder="1" applyAlignment="1">
      <alignment horizontal="center" wrapText="1"/>
    </xf>
    <xf numFmtId="164" fontId="4" fillId="0" borderId="41" xfId="0" applyNumberFormat="1" applyFont="1" applyBorder="1" applyAlignment="1">
      <alignment horizontal="center" wrapText="1"/>
    </xf>
    <xf numFmtId="168" fontId="4" fillId="0" borderId="41" xfId="0" applyNumberFormat="1" applyFont="1" applyBorder="1" applyAlignment="1">
      <alignment horizontal="center" wrapText="1"/>
    </xf>
    <xf numFmtId="169" fontId="4" fillId="0" borderId="41" xfId="0" applyNumberFormat="1" applyFont="1" applyBorder="1" applyAlignment="1">
      <alignment wrapText="1"/>
    </xf>
    <xf numFmtId="0" fontId="4" fillId="0" borderId="17" xfId="0" applyNumberFormat="1" applyFont="1" applyBorder="1" applyAlignment="1">
      <alignment wrapText="1"/>
    </xf>
    <xf numFmtId="0" fontId="4" fillId="0" borderId="46" xfId="0" applyNumberFormat="1" applyFont="1" applyBorder="1" applyAlignment="1">
      <alignment wrapText="1"/>
    </xf>
    <xf numFmtId="165" fontId="4" fillId="0" borderId="6" xfId="0" applyNumberFormat="1" applyFont="1" applyFill="1" applyBorder="1" applyAlignment="1">
      <alignment horizontal="center" wrapText="1"/>
    </xf>
    <xf numFmtId="0" fontId="4" fillId="0" borderId="30" xfId="0" applyNumberFormat="1" applyFont="1" applyBorder="1" applyAlignment="1">
      <alignment wrapText="1"/>
    </xf>
    <xf numFmtId="169" fontId="13" fillId="0" borderId="14" xfId="0" applyNumberFormat="1" applyFont="1" applyBorder="1" applyAlignment="1">
      <alignment wrapText="1"/>
    </xf>
    <xf numFmtId="0" fontId="13" fillId="0" borderId="6" xfId="0" applyNumberFormat="1" applyFont="1" applyFill="1" applyBorder="1" applyAlignment="1">
      <alignment horizontal="center"/>
    </xf>
    <xf numFmtId="167" fontId="13" fillId="0" borderId="11" xfId="0" applyNumberFormat="1" applyFont="1" applyFill="1" applyBorder="1" applyAlignment="1">
      <alignment horizontal="center" wrapText="1"/>
    </xf>
    <xf numFmtId="0" fontId="13" fillId="0" borderId="41" xfId="0" applyNumberFormat="1" applyFont="1" applyFill="1" applyBorder="1" applyAlignment="1">
      <alignment horizontal="center"/>
    </xf>
    <xf numFmtId="169" fontId="13" fillId="0" borderId="41" xfId="0" applyNumberFormat="1" applyFont="1" applyFill="1" applyBorder="1" applyAlignment="1">
      <alignment wrapText="1"/>
    </xf>
    <xf numFmtId="4" fontId="13" fillId="0" borderId="41" xfId="0" applyNumberFormat="1" applyFont="1" applyFill="1" applyBorder="1" applyAlignment="1"/>
    <xf numFmtId="4" fontId="13" fillId="0" borderId="41" xfId="0" applyNumberFormat="1" applyFont="1" applyFill="1" applyBorder="1" applyAlignment="1">
      <alignment wrapText="1"/>
    </xf>
    <xf numFmtId="0" fontId="13" fillId="0" borderId="17" xfId="0" applyFont="1" applyFill="1" applyBorder="1" applyAlignment="1">
      <alignment horizontal="right"/>
    </xf>
    <xf numFmtId="49" fontId="3" fillId="0" borderId="0" xfId="0" applyNumberFormat="1" applyFont="1"/>
    <xf numFmtId="49" fontId="3" fillId="0" borderId="0" xfId="0" applyNumberFormat="1" applyFont="1" applyAlignment="1">
      <alignment horizontal="left"/>
    </xf>
    <xf numFmtId="0" fontId="6" fillId="0" borderId="0" xfId="0" applyFont="1"/>
    <xf numFmtId="0" fontId="8" fillId="0" borderId="1" xfId="0" applyFont="1" applyBorder="1" applyAlignment="1">
      <alignment horizontal="center"/>
    </xf>
    <xf numFmtId="49" fontId="8" fillId="0" borderId="2" xfId="0" applyNumberFormat="1" applyFont="1" applyBorder="1" applyAlignment="1">
      <alignment horizontal="center" wrapText="1"/>
    </xf>
    <xf numFmtId="0" fontId="8" fillId="0" borderId="34" xfId="0" applyFont="1" applyBorder="1" applyAlignment="1">
      <alignment horizontal="center"/>
    </xf>
    <xf numFmtId="1" fontId="4" fillId="0" borderId="6" xfId="0" applyNumberFormat="1" applyFont="1" applyBorder="1" applyAlignment="1">
      <alignment horizontal="center"/>
    </xf>
    <xf numFmtId="169" fontId="4" fillId="0" borderId="6" xfId="0" applyNumberFormat="1" applyFont="1" applyFill="1" applyBorder="1" applyAlignment="1">
      <alignment horizontal="right" wrapText="1"/>
    </xf>
    <xf numFmtId="0" fontId="4" fillId="0" borderId="30" xfId="0" applyFont="1" applyBorder="1" applyAlignment="1">
      <alignment horizontal="left" wrapText="1"/>
    </xf>
    <xf numFmtId="0" fontId="0" fillId="0" borderId="0" xfId="0" applyFont="1"/>
    <xf numFmtId="4" fontId="24" fillId="0" borderId="6" xfId="2" applyNumberFormat="1" applyFont="1" applyBorder="1" applyAlignment="1">
      <alignment horizontal="right"/>
    </xf>
    <xf numFmtId="4" fontId="24" fillId="0" borderId="11" xfId="2" applyNumberFormat="1" applyFont="1" applyBorder="1" applyAlignment="1">
      <alignment horizontal="right"/>
    </xf>
    <xf numFmtId="0" fontId="4" fillId="0" borderId="27" xfId="0" applyNumberFormat="1" applyFont="1" applyBorder="1" applyAlignment="1">
      <alignment wrapText="1"/>
    </xf>
    <xf numFmtId="49" fontId="4" fillId="0" borderId="11" xfId="0" applyNumberFormat="1" applyFont="1" applyFill="1" applyBorder="1" applyAlignment="1"/>
    <xf numFmtId="0" fontId="4" fillId="0" borderId="27" xfId="0" applyFont="1" applyBorder="1" applyAlignment="1">
      <alignment vertical="justify"/>
    </xf>
    <xf numFmtId="0" fontId="4" fillId="0" borderId="46" xfId="0" applyFont="1" applyBorder="1" applyAlignment="1">
      <alignment vertical="justify"/>
    </xf>
    <xf numFmtId="0" fontId="4" fillId="0" borderId="0" xfId="9" applyFont="1"/>
    <xf numFmtId="164" fontId="4" fillId="0" borderId="0" xfId="9" applyNumberFormat="1" applyFont="1"/>
    <xf numFmtId="165" fontId="4" fillId="0" borderId="0" xfId="9" applyNumberFormat="1" applyFont="1"/>
    <xf numFmtId="49" fontId="4" fillId="0" borderId="0" xfId="9" applyNumberFormat="1" applyFont="1"/>
    <xf numFmtId="0" fontId="4" fillId="0" borderId="1" xfId="0" applyFont="1" applyBorder="1"/>
    <xf numFmtId="4" fontId="4" fillId="0" borderId="6" xfId="0" applyNumberFormat="1" applyFont="1" applyFill="1" applyBorder="1"/>
    <xf numFmtId="4" fontId="4" fillId="2" borderId="6" xfId="0" applyNumberFormat="1" applyFont="1" applyFill="1" applyBorder="1"/>
    <xf numFmtId="0" fontId="4" fillId="2" borderId="0" xfId="0" applyFont="1" applyFill="1"/>
    <xf numFmtId="164" fontId="4" fillId="2" borderId="0" xfId="0" applyNumberFormat="1" applyFont="1" applyFill="1"/>
    <xf numFmtId="165" fontId="4" fillId="2" borderId="0" xfId="0" applyNumberFormat="1" applyFont="1" applyFill="1"/>
    <xf numFmtId="49" fontId="4" fillId="2" borderId="0" xfId="0" applyNumberFormat="1" applyFont="1" applyFill="1"/>
    <xf numFmtId="166" fontId="4" fillId="0" borderId="4" xfId="0" applyNumberFormat="1" applyFont="1" applyBorder="1" applyAlignment="1">
      <alignment horizontal="center" wrapText="1"/>
    </xf>
    <xf numFmtId="165" fontId="4" fillId="0" borderId="5" xfId="0" applyNumberFormat="1" applyFont="1" applyBorder="1" applyAlignment="1">
      <alignment horizontal="center" wrapText="1"/>
    </xf>
    <xf numFmtId="0" fontId="4" fillId="0" borderId="8" xfId="0" applyFont="1" applyBorder="1" applyAlignment="1">
      <alignment wrapText="1"/>
    </xf>
    <xf numFmtId="167" fontId="4" fillId="0" borderId="5" xfId="0" applyNumberFormat="1" applyFont="1" applyBorder="1" applyAlignment="1">
      <alignment horizontal="center" wrapText="1"/>
    </xf>
    <xf numFmtId="166" fontId="4" fillId="0" borderId="5" xfId="0" applyNumberFormat="1" applyFont="1" applyBorder="1" applyAlignment="1">
      <alignment horizontal="center" wrapText="1"/>
    </xf>
    <xf numFmtId="164" fontId="4" fillId="0" borderId="5" xfId="0" applyNumberFormat="1" applyFont="1" applyBorder="1" applyAlignment="1">
      <alignment horizontal="center" wrapText="1"/>
    </xf>
    <xf numFmtId="168" fontId="4" fillId="0" borderId="5" xfId="0" applyNumberFormat="1" applyFont="1" applyBorder="1" applyAlignment="1">
      <alignment horizontal="center" wrapText="1"/>
    </xf>
    <xf numFmtId="169" fontId="4" fillId="0" borderId="5" xfId="0" applyNumberFormat="1" applyFont="1" applyBorder="1" applyAlignment="1">
      <alignment wrapText="1"/>
    </xf>
    <xf numFmtId="0" fontId="11" fillId="0" borderId="2" xfId="0" applyFont="1" applyBorder="1" applyAlignment="1">
      <alignment horizontal="left"/>
    </xf>
    <xf numFmtId="0" fontId="11" fillId="0" borderId="2" xfId="0" applyFont="1" applyBorder="1" applyAlignment="1">
      <alignment horizontal="center"/>
    </xf>
    <xf numFmtId="0" fontId="4" fillId="0" borderId="2" xfId="0" applyFont="1" applyBorder="1" applyAlignment="1">
      <alignment horizontal="center"/>
    </xf>
    <xf numFmtId="164" fontId="4" fillId="0" borderId="2" xfId="0" applyNumberFormat="1" applyFont="1" applyBorder="1" applyAlignment="1">
      <alignment horizontal="center"/>
    </xf>
    <xf numFmtId="165" fontId="4" fillId="0" borderId="2" xfId="0" applyNumberFormat="1" applyFont="1" applyBorder="1" applyAlignment="1">
      <alignment horizontal="center"/>
    </xf>
    <xf numFmtId="4" fontId="4" fillId="0" borderId="2" xfId="0" applyNumberFormat="1" applyFont="1" applyBorder="1" applyAlignment="1">
      <alignment horizontal="center"/>
    </xf>
    <xf numFmtId="4" fontId="4" fillId="0" borderId="2" xfId="0" applyNumberFormat="1" applyFont="1" applyBorder="1" applyAlignment="1">
      <alignment horizontal="right"/>
    </xf>
    <xf numFmtId="14" fontId="4" fillId="0" borderId="0" xfId="0" applyNumberFormat="1" applyFont="1" applyBorder="1"/>
    <xf numFmtId="0" fontId="3" fillId="0" borderId="0" xfId="7" applyFont="1"/>
    <xf numFmtId="0" fontId="4" fillId="0" borderId="0" xfId="7" applyFont="1"/>
    <xf numFmtId="0" fontId="4" fillId="0" borderId="0" xfId="7" applyFont="1" applyAlignment="1">
      <alignment horizontal="left"/>
    </xf>
    <xf numFmtId="164" fontId="4" fillId="0" borderId="0" xfId="7" applyNumberFormat="1" applyFont="1" applyAlignment="1">
      <alignment horizontal="left"/>
    </xf>
    <xf numFmtId="165" fontId="4" fillId="0" borderId="0" xfId="7" applyNumberFormat="1" applyFont="1" applyAlignment="1">
      <alignment horizontal="left"/>
    </xf>
    <xf numFmtId="49" fontId="4" fillId="0" borderId="0" xfId="7" applyNumberFormat="1" applyFont="1" applyAlignment="1">
      <alignment horizontal="left"/>
    </xf>
    <xf numFmtId="0" fontId="7" fillId="0" borderId="0" xfId="7" applyFont="1"/>
    <xf numFmtId="164" fontId="6" fillId="0" borderId="0" xfId="7" applyNumberFormat="1" applyFont="1"/>
    <xf numFmtId="0" fontId="8" fillId="0" borderId="0" xfId="7" applyFont="1"/>
    <xf numFmtId="0" fontId="8" fillId="0" borderId="0" xfId="7" applyFont="1" applyAlignment="1">
      <alignment horizontal="right"/>
    </xf>
    <xf numFmtId="0" fontId="9" fillId="0" borderId="1" xfId="7" applyFont="1" applyBorder="1" applyAlignment="1">
      <alignment horizontal="center"/>
    </xf>
    <xf numFmtId="0" fontId="9" fillId="0" borderId="2" xfId="7" applyFont="1" applyBorder="1" applyAlignment="1">
      <alignment horizontal="center"/>
    </xf>
    <xf numFmtId="164" fontId="9" fillId="0" borderId="2" xfId="7" applyNumberFormat="1" applyFont="1" applyBorder="1" applyAlignment="1">
      <alignment horizontal="center"/>
    </xf>
    <xf numFmtId="165" fontId="9" fillId="0" borderId="2" xfId="7" applyNumberFormat="1" applyFont="1" applyBorder="1" applyAlignment="1">
      <alignment horizontal="center"/>
    </xf>
    <xf numFmtId="49" fontId="9" fillId="0" borderId="2" xfId="7" applyNumberFormat="1" applyFont="1" applyBorder="1" applyAlignment="1">
      <alignment horizontal="center" wrapText="1"/>
    </xf>
    <xf numFmtId="0" fontId="8" fillId="0" borderId="2" xfId="7" applyFont="1" applyBorder="1" applyAlignment="1">
      <alignment horizontal="center" wrapText="1"/>
    </xf>
    <xf numFmtId="0" fontId="8" fillId="0" borderId="3" xfId="7" applyFont="1" applyBorder="1" applyAlignment="1">
      <alignment horizontal="center" wrapText="1"/>
    </xf>
    <xf numFmtId="166" fontId="4" fillId="0" borderId="4" xfId="7" applyNumberFormat="1" applyFont="1" applyBorder="1" applyAlignment="1">
      <alignment horizontal="center" wrapText="1"/>
    </xf>
    <xf numFmtId="165" fontId="4" fillId="0" borderId="5" xfId="7" applyNumberFormat="1" applyFont="1" applyBorder="1" applyAlignment="1">
      <alignment horizontal="center" wrapText="1"/>
    </xf>
    <xf numFmtId="167" fontId="4" fillId="0" borderId="6" xfId="7" applyNumberFormat="1" applyFont="1" applyBorder="1" applyAlignment="1">
      <alignment horizontal="center" wrapText="1"/>
    </xf>
    <xf numFmtId="166" fontId="4" fillId="0" borderId="6" xfId="7" applyNumberFormat="1" applyFont="1" applyBorder="1" applyAlignment="1">
      <alignment horizontal="center" wrapText="1"/>
    </xf>
    <xf numFmtId="164" fontId="4" fillId="0" borderId="6" xfId="7" applyNumberFormat="1" applyFont="1" applyBorder="1" applyAlignment="1">
      <alignment horizontal="center" wrapText="1"/>
    </xf>
    <xf numFmtId="165" fontId="4" fillId="0" borderId="6" xfId="7" applyNumberFormat="1" applyFont="1" applyBorder="1" applyAlignment="1">
      <alignment horizontal="center" wrapText="1"/>
    </xf>
    <xf numFmtId="168" fontId="4" fillId="0" borderId="6" xfId="7" applyNumberFormat="1" applyFont="1" applyBorder="1" applyAlignment="1">
      <alignment horizontal="center" wrapText="1"/>
    </xf>
    <xf numFmtId="169" fontId="4" fillId="0" borderId="6" xfId="7" applyNumberFormat="1" applyFont="1" applyBorder="1" applyAlignment="1">
      <alignment wrapText="1"/>
    </xf>
    <xf numFmtId="0" fontId="4" fillId="0" borderId="7" xfId="7" applyFont="1" applyBorder="1" applyAlignment="1">
      <alignment vertical="top" wrapText="1"/>
    </xf>
    <xf numFmtId="0" fontId="4" fillId="0" borderId="8" xfId="7" applyFont="1" applyBorder="1" applyAlignment="1">
      <alignment vertical="top" wrapText="1"/>
    </xf>
    <xf numFmtId="0" fontId="10" fillId="0" borderId="10" xfId="7" applyFont="1" applyBorder="1" applyAlignment="1">
      <alignment horizontal="center"/>
    </xf>
    <xf numFmtId="0" fontId="10" fillId="0" borderId="11" xfId="7" applyFont="1" applyBorder="1" applyAlignment="1">
      <alignment horizontal="center"/>
    </xf>
    <xf numFmtId="49" fontId="10" fillId="0" borderId="11" xfId="7" applyNumberFormat="1" applyFont="1" applyBorder="1" applyAlignment="1">
      <alignment horizontal="center"/>
    </xf>
    <xf numFmtId="164" fontId="10" fillId="0" borderId="11" xfId="7" applyNumberFormat="1" applyFont="1" applyBorder="1" applyAlignment="1">
      <alignment horizontal="center"/>
    </xf>
    <xf numFmtId="165" fontId="4" fillId="0" borderId="11" xfId="7" applyNumberFormat="1" applyFont="1" applyBorder="1" applyAlignment="1">
      <alignment horizontal="right"/>
    </xf>
    <xf numFmtId="0" fontId="4" fillId="0" borderId="11" xfId="7" applyFont="1" applyBorder="1" applyAlignment="1">
      <alignment horizontal="center"/>
    </xf>
    <xf numFmtId="49" fontId="4" fillId="0" borderId="11" xfId="7" applyNumberFormat="1" applyFont="1" applyBorder="1"/>
    <xf numFmtId="4" fontId="4" fillId="0" borderId="11" xfId="7" applyNumberFormat="1" applyFont="1" applyBorder="1"/>
    <xf numFmtId="4" fontId="4" fillId="0" borderId="11" xfId="7" applyNumberFormat="1" applyFont="1" applyBorder="1" applyAlignment="1">
      <alignment wrapText="1"/>
    </xf>
    <xf numFmtId="0" fontId="4" fillId="0" borderId="12" xfId="7" applyFont="1" applyBorder="1"/>
    <xf numFmtId="0" fontId="4" fillId="0" borderId="1" xfId="7" applyFont="1" applyBorder="1"/>
    <xf numFmtId="0" fontId="11" fillId="0" borderId="2" xfId="7" applyFont="1" applyBorder="1" applyAlignment="1">
      <alignment horizontal="left"/>
    </xf>
    <xf numFmtId="0" fontId="11" fillId="0" borderId="2" xfId="7" applyFont="1" applyBorder="1" applyAlignment="1">
      <alignment horizontal="center"/>
    </xf>
    <xf numFmtId="0" fontId="4" fillId="0" borderId="2" xfId="7" applyFont="1" applyBorder="1" applyAlignment="1">
      <alignment horizontal="center"/>
    </xf>
    <xf numFmtId="164" fontId="4" fillId="0" borderId="2" xfId="7" applyNumberFormat="1" applyFont="1" applyBorder="1" applyAlignment="1">
      <alignment horizontal="center"/>
    </xf>
    <xf numFmtId="165" fontId="4" fillId="0" borderId="2" xfId="7" applyNumberFormat="1" applyFont="1" applyBorder="1" applyAlignment="1">
      <alignment horizontal="center"/>
    </xf>
    <xf numFmtId="4" fontId="4" fillId="0" borderId="2" xfId="7" applyNumberFormat="1" applyFont="1" applyBorder="1" applyAlignment="1">
      <alignment horizontal="center"/>
    </xf>
    <xf numFmtId="4" fontId="4" fillId="0" borderId="2" xfId="7" applyNumberFormat="1" applyFont="1" applyBorder="1" applyAlignment="1">
      <alignment horizontal="right"/>
    </xf>
    <xf numFmtId="0" fontId="4" fillId="0" borderId="3" xfId="7" applyFont="1" applyBorder="1"/>
    <xf numFmtId="0" fontId="11" fillId="0" borderId="0" xfId="7" applyFont="1"/>
    <xf numFmtId="4" fontId="4" fillId="0" borderId="0" xfId="7" applyNumberFormat="1" applyFont="1"/>
    <xf numFmtId="14" fontId="4" fillId="0" borderId="0" xfId="7" applyNumberFormat="1" applyFont="1"/>
    <xf numFmtId="164" fontId="4" fillId="0" borderId="0" xfId="7" applyNumberFormat="1" applyFont="1"/>
    <xf numFmtId="0" fontId="3" fillId="0" borderId="0" xfId="9" applyFont="1"/>
    <xf numFmtId="0" fontId="4" fillId="0" borderId="0" xfId="9" applyFont="1" applyAlignment="1">
      <alignment horizontal="left"/>
    </xf>
    <xf numFmtId="164" fontId="4" fillId="0" borderId="0" xfId="9" applyNumberFormat="1" applyFont="1" applyAlignment="1">
      <alignment horizontal="left"/>
    </xf>
    <xf numFmtId="165" fontId="4" fillId="0" borderId="0" xfId="9" applyNumberFormat="1" applyFont="1" applyAlignment="1">
      <alignment horizontal="left"/>
    </xf>
    <xf numFmtId="49" fontId="4" fillId="0" borderId="0" xfId="9" applyNumberFormat="1" applyFont="1" applyAlignment="1">
      <alignment horizontal="left"/>
    </xf>
    <xf numFmtId="0" fontId="7" fillId="0" borderId="0" xfId="9" applyFont="1"/>
    <xf numFmtId="164" fontId="6" fillId="0" borderId="0" xfId="9" applyNumberFormat="1" applyFont="1"/>
    <xf numFmtId="0" fontId="8" fillId="0" borderId="0" xfId="9" applyFont="1"/>
    <xf numFmtId="0" fontId="8" fillId="0" borderId="0" xfId="9" applyFont="1" applyAlignment="1">
      <alignment horizontal="right"/>
    </xf>
    <xf numFmtId="0" fontId="9" fillId="0" borderId="1" xfId="9" applyFont="1" applyBorder="1" applyAlignment="1">
      <alignment horizontal="center"/>
    </xf>
    <xf numFmtId="0" fontId="9" fillId="0" borderId="2" xfId="9" applyFont="1" applyBorder="1" applyAlignment="1">
      <alignment horizontal="center"/>
    </xf>
    <xf numFmtId="164" fontId="9" fillId="0" borderId="2" xfId="9" applyNumberFormat="1" applyFont="1" applyBorder="1" applyAlignment="1">
      <alignment horizontal="center"/>
    </xf>
    <xf numFmtId="165" fontId="9" fillId="0" borderId="2" xfId="9" applyNumberFormat="1" applyFont="1" applyBorder="1" applyAlignment="1">
      <alignment horizontal="center"/>
    </xf>
    <xf numFmtId="49" fontId="9" fillId="0" borderId="2" xfId="9" applyNumberFormat="1" applyFont="1" applyBorder="1" applyAlignment="1">
      <alignment horizontal="center" wrapText="1"/>
    </xf>
    <xf numFmtId="0" fontId="8" fillId="0" borderId="2" xfId="9" applyFont="1" applyBorder="1" applyAlignment="1">
      <alignment horizontal="center" wrapText="1"/>
    </xf>
    <xf numFmtId="0" fontId="8" fillId="0" borderId="3" xfId="9" applyFont="1" applyBorder="1" applyAlignment="1">
      <alignment horizontal="center" wrapText="1"/>
    </xf>
    <xf numFmtId="166" fontId="4" fillId="0" borderId="4" xfId="9" applyNumberFormat="1" applyFont="1" applyBorder="1" applyAlignment="1">
      <alignment horizontal="center" wrapText="1"/>
    </xf>
    <xf numFmtId="165" fontId="4" fillId="0" borderId="5" xfId="9" applyNumberFormat="1" applyFont="1" applyBorder="1" applyAlignment="1">
      <alignment horizontal="center" wrapText="1"/>
    </xf>
    <xf numFmtId="167" fontId="4" fillId="0" borderId="6" xfId="9" applyNumberFormat="1" applyFont="1" applyBorder="1" applyAlignment="1">
      <alignment horizontal="center" wrapText="1"/>
    </xf>
    <xf numFmtId="166" fontId="4" fillId="0" borderId="6" xfId="9" applyNumberFormat="1" applyFont="1" applyBorder="1" applyAlignment="1">
      <alignment horizontal="center" wrapText="1"/>
    </xf>
    <xf numFmtId="164" fontId="4" fillId="0" borderId="6" xfId="9" applyNumberFormat="1" applyFont="1" applyBorder="1" applyAlignment="1">
      <alignment horizontal="center" wrapText="1"/>
    </xf>
    <xf numFmtId="165" fontId="4" fillId="0" borderId="6" xfId="9" applyNumberFormat="1" applyFont="1" applyBorder="1" applyAlignment="1">
      <alignment horizontal="center" wrapText="1"/>
    </xf>
    <xf numFmtId="168" fontId="4" fillId="0" borderId="6" xfId="9" applyNumberFormat="1" applyFont="1" applyBorder="1" applyAlignment="1">
      <alignment horizontal="center" wrapText="1"/>
    </xf>
    <xf numFmtId="169" fontId="4" fillId="0" borderId="6" xfId="9" applyNumberFormat="1" applyFont="1" applyBorder="1" applyAlignment="1">
      <alignment wrapText="1"/>
    </xf>
    <xf numFmtId="0" fontId="4" fillId="0" borderId="7" xfId="9" applyFont="1" applyBorder="1" applyAlignment="1">
      <alignment vertical="top" wrapText="1"/>
    </xf>
    <xf numFmtId="0" fontId="4" fillId="0" borderId="8" xfId="9" applyFont="1" applyBorder="1" applyAlignment="1">
      <alignment vertical="top" wrapText="1"/>
    </xf>
    <xf numFmtId="0" fontId="10" fillId="0" borderId="10" xfId="9" applyFont="1" applyBorder="1" applyAlignment="1">
      <alignment horizontal="center"/>
    </xf>
    <xf numFmtId="0" fontId="10" fillId="0" borderId="11" xfId="9" applyFont="1" applyBorder="1" applyAlignment="1">
      <alignment horizontal="center"/>
    </xf>
    <xf numFmtId="49" fontId="10" fillId="0" borderId="11" xfId="9" applyNumberFormat="1" applyFont="1" applyBorder="1" applyAlignment="1">
      <alignment horizontal="center"/>
    </xf>
    <xf numFmtId="164" fontId="10" fillId="0" borderId="11" xfId="9" applyNumberFormat="1" applyFont="1" applyBorder="1" applyAlignment="1">
      <alignment horizontal="center"/>
    </xf>
    <xf numFmtId="165" fontId="4" fillId="0" borderId="11" xfId="9" applyNumberFormat="1" applyFont="1" applyBorder="1" applyAlignment="1">
      <alignment horizontal="right"/>
    </xf>
    <xf numFmtId="0" fontId="4" fillId="0" borderId="11" xfId="9" applyFont="1" applyBorder="1" applyAlignment="1">
      <alignment horizontal="center"/>
    </xf>
    <xf numFmtId="49" fontId="4" fillId="0" borderId="11" xfId="9" applyNumberFormat="1" applyFont="1" applyBorder="1"/>
    <xf numFmtId="4" fontId="4" fillId="0" borderId="11" xfId="9" applyNumberFormat="1" applyFont="1" applyBorder="1"/>
    <xf numFmtId="4" fontId="4" fillId="0" borderId="11" xfId="9" applyNumberFormat="1" applyFont="1" applyBorder="1" applyAlignment="1">
      <alignment wrapText="1"/>
    </xf>
    <xf numFmtId="0" fontId="4" fillId="0" borderId="12" xfId="9" applyFont="1" applyBorder="1"/>
    <xf numFmtId="0" fontId="4" fillId="0" borderId="1" xfId="9" applyFont="1" applyBorder="1"/>
    <xf numFmtId="0" fontId="11" fillId="0" borderId="2" xfId="9" applyFont="1" applyBorder="1" applyAlignment="1">
      <alignment horizontal="left"/>
    </xf>
    <xf numFmtId="0" fontId="11" fillId="0" borderId="2" xfId="9" applyFont="1" applyBorder="1" applyAlignment="1">
      <alignment horizontal="center"/>
    </xf>
    <xf numFmtId="0" fontId="4" fillId="0" borderId="2" xfId="9" applyFont="1" applyBorder="1" applyAlignment="1">
      <alignment horizontal="center"/>
    </xf>
    <xf numFmtId="164" fontId="4" fillId="0" borderId="2" xfId="9" applyNumberFormat="1" applyFont="1" applyBorder="1" applyAlignment="1">
      <alignment horizontal="center"/>
    </xf>
    <xf numFmtId="165" fontId="4" fillId="0" borderId="2" xfId="9" applyNumberFormat="1" applyFont="1" applyBorder="1" applyAlignment="1">
      <alignment horizontal="center"/>
    </xf>
    <xf numFmtId="4" fontId="4" fillId="0" borderId="2" xfId="9" applyNumberFormat="1" applyFont="1" applyBorder="1" applyAlignment="1">
      <alignment horizontal="center"/>
    </xf>
    <xf numFmtId="4" fontId="4" fillId="0" borderId="2" xfId="9" applyNumberFormat="1" applyFont="1" applyBorder="1" applyAlignment="1">
      <alignment horizontal="right"/>
    </xf>
    <xf numFmtId="0" fontId="4" fillId="0" borderId="3" xfId="9" applyFont="1" applyBorder="1"/>
    <xf numFmtId="0" fontId="11" fillId="0" borderId="0" xfId="9" applyFont="1"/>
    <xf numFmtId="4" fontId="4" fillId="0" borderId="0" xfId="9" applyNumberFormat="1" applyFont="1"/>
    <xf numFmtId="14" fontId="4" fillId="0" borderId="0" xfId="9" applyNumberFormat="1" applyFont="1"/>
    <xf numFmtId="0" fontId="4" fillId="0" borderId="7" xfId="0" applyFont="1" applyBorder="1" applyAlignment="1">
      <alignment vertical="top" wrapText="1"/>
    </xf>
    <xf numFmtId="0" fontId="4" fillId="0" borderId="8" xfId="0" applyFont="1" applyBorder="1" applyAlignment="1">
      <alignment vertical="top" wrapText="1"/>
    </xf>
    <xf numFmtId="0" fontId="4" fillId="0" borderId="13" xfId="0" applyFont="1" applyBorder="1" applyAlignment="1">
      <alignment horizontal="center"/>
    </xf>
    <xf numFmtId="0" fontId="4" fillId="0" borderId="14" xfId="0" applyFont="1" applyBorder="1" applyAlignment="1">
      <alignment horizontal="center"/>
    </xf>
    <xf numFmtId="164" fontId="4" fillId="0" borderId="14"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69" fontId="4" fillId="0" borderId="14" xfId="0" applyNumberFormat="1" applyFont="1" applyBorder="1" applyAlignment="1">
      <alignment horizontal="right" vertical="center" wrapText="1"/>
    </xf>
    <xf numFmtId="169" fontId="4" fillId="0" borderId="14" xfId="0" applyNumberFormat="1" applyFont="1" applyBorder="1" applyAlignment="1">
      <alignment vertical="center" wrapText="1"/>
    </xf>
    <xf numFmtId="0" fontId="4" fillId="0" borderId="27" xfId="0" applyNumberFormat="1" applyFont="1" applyBorder="1" applyAlignment="1">
      <alignment vertical="center" wrapText="1"/>
    </xf>
    <xf numFmtId="166" fontId="4" fillId="0" borderId="10" xfId="0" applyNumberFormat="1" applyFont="1" applyBorder="1" applyAlignment="1">
      <alignment horizontal="center" vertical="center" wrapText="1"/>
    </xf>
    <xf numFmtId="165" fontId="4" fillId="0" borderId="11" xfId="0" applyNumberFormat="1" applyFont="1" applyBorder="1" applyAlignment="1">
      <alignment horizontal="center" vertical="center" wrapText="1"/>
    </xf>
    <xf numFmtId="167" fontId="4" fillId="0" borderId="11" xfId="0" applyNumberFormat="1" applyFont="1" applyBorder="1" applyAlignment="1">
      <alignment horizontal="center" vertical="center" wrapText="1"/>
    </xf>
    <xf numFmtId="166" fontId="4" fillId="0" borderId="11" xfId="0" applyNumberFormat="1" applyFont="1" applyBorder="1" applyAlignment="1">
      <alignment horizontal="center" vertical="center" wrapText="1"/>
    </xf>
    <xf numFmtId="164" fontId="4" fillId="0" borderId="11" xfId="0" applyNumberFormat="1" applyFont="1" applyBorder="1" applyAlignment="1">
      <alignment horizontal="center" vertical="center" wrapText="1"/>
    </xf>
    <xf numFmtId="168" fontId="4" fillId="0" borderId="11" xfId="0" applyNumberFormat="1" applyFont="1" applyBorder="1" applyAlignment="1">
      <alignment horizontal="center" vertical="center" wrapText="1"/>
    </xf>
    <xf numFmtId="169" fontId="4" fillId="0" borderId="11" xfId="0" applyNumberFormat="1" applyFont="1" applyBorder="1" applyAlignment="1">
      <alignment horizontal="right" vertical="center" wrapText="1"/>
    </xf>
    <xf numFmtId="169" fontId="4" fillId="0" borderId="11" xfId="0" applyNumberFormat="1" applyFont="1" applyBorder="1" applyAlignment="1">
      <alignment vertical="center" wrapText="1"/>
    </xf>
    <xf numFmtId="0" fontId="4" fillId="0" borderId="28" xfId="0" applyNumberFormat="1" applyFont="1" applyBorder="1" applyAlignment="1">
      <alignment vertical="center" wrapText="1"/>
    </xf>
    <xf numFmtId="4" fontId="4" fillId="0" borderId="23" xfId="0" applyNumberFormat="1" applyFont="1" applyBorder="1" applyAlignment="1">
      <alignment horizontal="right"/>
    </xf>
    <xf numFmtId="0" fontId="4" fillId="0" borderId="24" xfId="0" applyFont="1" applyBorder="1"/>
    <xf numFmtId="164" fontId="0" fillId="0" borderId="0" xfId="0" applyNumberFormat="1" applyFont="1"/>
    <xf numFmtId="165" fontId="0" fillId="0" borderId="0" xfId="0" applyNumberFormat="1" applyFont="1"/>
    <xf numFmtId="49" fontId="0" fillId="0" borderId="0" xfId="0" applyNumberFormat="1" applyFont="1"/>
    <xf numFmtId="0" fontId="0" fillId="0" borderId="0" xfId="0" applyFont="1" applyAlignment="1">
      <alignment horizontal="left"/>
    </xf>
    <xf numFmtId="49" fontId="0" fillId="0" borderId="0" xfId="0" applyNumberFormat="1" applyFont="1" applyAlignment="1">
      <alignment horizontal="left"/>
    </xf>
    <xf numFmtId="0" fontId="0" fillId="0" borderId="0" xfId="0" applyFont="1" applyBorder="1" applyAlignment="1">
      <alignment horizontal="center"/>
    </xf>
    <xf numFmtId="164" fontId="4" fillId="0" borderId="6" xfId="0" applyNumberFormat="1" applyFont="1" applyFill="1" applyBorder="1" applyAlignment="1">
      <alignment horizontal="center" wrapText="1"/>
    </xf>
    <xf numFmtId="4" fontId="4" fillId="0" borderId="6" xfId="0" applyNumberFormat="1" applyFont="1" applyFill="1" applyBorder="1" applyAlignment="1">
      <alignment horizontal="right" wrapText="1"/>
    </xf>
    <xf numFmtId="0" fontId="25" fillId="0" borderId="30" xfId="0" applyFont="1" applyBorder="1"/>
    <xf numFmtId="0" fontId="13" fillId="0" borderId="2" xfId="0" applyFont="1" applyBorder="1" applyAlignment="1">
      <alignment horizontal="center"/>
    </xf>
    <xf numFmtId="164" fontId="13" fillId="0" borderId="2" xfId="0" applyNumberFormat="1" applyFont="1" applyBorder="1" applyAlignment="1">
      <alignment horizontal="center"/>
    </xf>
    <xf numFmtId="165" fontId="13" fillId="0" borderId="2" xfId="0" applyNumberFormat="1" applyFont="1" applyBorder="1" applyAlignment="1">
      <alignment horizontal="center"/>
    </xf>
    <xf numFmtId="4" fontId="13" fillId="0" borderId="2" xfId="0" applyNumberFormat="1" applyFont="1" applyBorder="1" applyAlignment="1"/>
    <xf numFmtId="4" fontId="13" fillId="0" borderId="2" xfId="0" applyNumberFormat="1" applyFont="1" applyBorder="1" applyAlignment="1">
      <alignment horizontal="right"/>
    </xf>
    <xf numFmtId="0" fontId="13" fillId="0" borderId="34" xfId="0" applyFont="1" applyBorder="1"/>
    <xf numFmtId="0" fontId="0" fillId="0" borderId="0" xfId="0" applyFont="1" applyBorder="1"/>
    <xf numFmtId="49" fontId="0" fillId="0" borderId="0" xfId="0" applyNumberFormat="1" applyFont="1" applyBorder="1"/>
    <xf numFmtId="4" fontId="0" fillId="0" borderId="0" xfId="0" applyNumberFormat="1" applyFont="1" applyBorder="1"/>
    <xf numFmtId="4" fontId="11" fillId="0" borderId="0" xfId="0" applyNumberFormat="1" applyFont="1"/>
    <xf numFmtId="0" fontId="4" fillId="0" borderId="0" xfId="9" applyFont="1" applyBorder="1" applyAlignment="1">
      <alignment horizontal="center"/>
    </xf>
    <xf numFmtId="0" fontId="8" fillId="0" borderId="3" xfId="9" applyFont="1" applyFill="1" applyBorder="1" applyAlignment="1">
      <alignment horizontal="center" wrapText="1"/>
    </xf>
    <xf numFmtId="4" fontId="4" fillId="0" borderId="14" xfId="9" applyNumberFormat="1" applyFont="1" applyBorder="1" applyAlignment="1">
      <alignment horizontal="right" wrapText="1"/>
    </xf>
    <xf numFmtId="0" fontId="4" fillId="0" borderId="27" xfId="9" applyFont="1" applyFill="1" applyBorder="1" applyAlignment="1">
      <alignment wrapText="1"/>
    </xf>
    <xf numFmtId="4" fontId="4" fillId="0" borderId="6" xfId="9" applyNumberFormat="1" applyFont="1" applyBorder="1" applyAlignment="1">
      <alignment horizontal="right" wrapText="1"/>
    </xf>
    <xf numFmtId="0" fontId="4" fillId="0" borderId="30" xfId="9" applyFont="1" applyFill="1" applyBorder="1" applyAlignment="1">
      <alignment wrapText="1"/>
    </xf>
    <xf numFmtId="169" fontId="4" fillId="0" borderId="6" xfId="9" applyNumberFormat="1" applyFont="1" applyBorder="1" applyAlignment="1">
      <alignment vertical="center" wrapText="1"/>
    </xf>
    <xf numFmtId="0" fontId="4" fillId="0" borderId="30" xfId="9" applyNumberFormat="1" applyFont="1" applyBorder="1" applyAlignment="1">
      <alignment vertical="center" wrapText="1"/>
    </xf>
    <xf numFmtId="169" fontId="4" fillId="0" borderId="11" xfId="9" applyNumberFormat="1" applyFont="1" applyBorder="1" applyAlignment="1">
      <alignment horizontal="right" vertical="center" wrapText="1"/>
    </xf>
    <xf numFmtId="169" fontId="4" fillId="0" borderId="11" xfId="9" applyNumberFormat="1" applyFont="1" applyBorder="1" applyAlignment="1">
      <alignment vertical="center" wrapText="1"/>
    </xf>
    <xf numFmtId="0" fontId="4" fillId="0" borderId="28" xfId="9" applyNumberFormat="1" applyFont="1" applyBorder="1" applyAlignment="1">
      <alignment vertical="center" wrapText="1"/>
    </xf>
    <xf numFmtId="4" fontId="4" fillId="0" borderId="23" xfId="9" applyNumberFormat="1" applyFont="1" applyBorder="1" applyAlignment="1">
      <alignment horizontal="right"/>
    </xf>
    <xf numFmtId="0" fontId="4" fillId="0" borderId="24" xfId="9" applyFont="1" applyBorder="1"/>
    <xf numFmtId="0" fontId="4" fillId="0" borderId="0" xfId="9" applyFont="1" applyBorder="1"/>
    <xf numFmtId="49" fontId="4" fillId="0" borderId="0" xfId="9" applyNumberFormat="1" applyFont="1" applyBorder="1"/>
    <xf numFmtId="4" fontId="4" fillId="0" borderId="0" xfId="9" applyNumberFormat="1" applyFont="1" applyBorder="1"/>
    <xf numFmtId="0" fontId="4" fillId="0" borderId="0" xfId="9" applyFont="1" applyFill="1" applyBorder="1"/>
    <xf numFmtId="14" fontId="4" fillId="0" borderId="0" xfId="9" applyNumberFormat="1" applyFont="1" applyFill="1" applyBorder="1"/>
    <xf numFmtId="0" fontId="7" fillId="0" borderId="0" xfId="9" applyFont="1" applyFill="1"/>
    <xf numFmtId="0" fontId="24" fillId="0" borderId="0" xfId="9" applyFont="1" applyFill="1"/>
    <xf numFmtId="0" fontId="4" fillId="0" borderId="21" xfId="9" applyFont="1" applyBorder="1" applyAlignment="1">
      <alignment horizontal="center"/>
    </xf>
    <xf numFmtId="165" fontId="4" fillId="0" borderId="21" xfId="9" applyNumberFormat="1" applyFont="1" applyBorder="1" applyAlignment="1">
      <alignment horizontal="center" vertical="center" wrapText="1"/>
    </xf>
    <xf numFmtId="169" fontId="4" fillId="0" borderId="21" xfId="9" applyNumberFormat="1" applyFont="1" applyBorder="1" applyAlignment="1">
      <alignment horizontal="right" vertical="center" wrapText="1"/>
    </xf>
    <xf numFmtId="169" fontId="4" fillId="0" borderId="21" xfId="9" applyNumberFormat="1" applyFont="1" applyBorder="1" applyAlignment="1">
      <alignment vertical="center" wrapText="1"/>
    </xf>
    <xf numFmtId="0" fontId="4" fillId="0" borderId="46" xfId="9" applyNumberFormat="1" applyFont="1" applyBorder="1" applyAlignment="1">
      <alignment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xf>
    <xf numFmtId="165" fontId="4" fillId="0" borderId="21" xfId="0" applyNumberFormat="1" applyFont="1" applyBorder="1" applyAlignment="1">
      <alignment horizontal="center" vertical="center" wrapText="1"/>
    </xf>
    <xf numFmtId="169" fontId="4" fillId="0" borderId="21" xfId="0" applyNumberFormat="1" applyFont="1" applyBorder="1" applyAlignment="1">
      <alignment horizontal="right" vertical="center" wrapText="1"/>
    </xf>
    <xf numFmtId="169" fontId="4" fillId="0" borderId="21" xfId="0" applyNumberFormat="1" applyFont="1" applyBorder="1" applyAlignment="1">
      <alignment vertical="center" wrapText="1"/>
    </xf>
    <xf numFmtId="0" fontId="4" fillId="0" borderId="46" xfId="0" applyNumberFormat="1" applyFont="1" applyBorder="1" applyAlignment="1">
      <alignment vertical="center" wrapText="1"/>
    </xf>
    <xf numFmtId="0" fontId="4" fillId="0" borderId="0" xfId="0" applyFont="1" applyFill="1" applyAlignment="1">
      <alignment horizontal="center"/>
    </xf>
    <xf numFmtId="4" fontId="4" fillId="0" borderId="21" xfId="0" applyNumberFormat="1" applyFont="1" applyFill="1" applyBorder="1" applyAlignment="1">
      <alignment horizontal="center" wrapText="1"/>
    </xf>
    <xf numFmtId="4" fontId="4" fillId="0" borderId="6" xfId="0" applyNumberFormat="1" applyFont="1" applyFill="1" applyBorder="1" applyAlignment="1">
      <alignment horizontal="center" wrapText="1"/>
    </xf>
    <xf numFmtId="4" fontId="4" fillId="0" borderId="11" xfId="0" applyNumberFormat="1" applyFont="1" applyFill="1" applyBorder="1" applyAlignment="1">
      <alignment horizontal="center" wrapText="1"/>
    </xf>
    <xf numFmtId="4" fontId="4" fillId="0" borderId="14" xfId="0" applyNumberFormat="1" applyFont="1" applyFill="1" applyBorder="1" applyAlignment="1">
      <alignment horizontal="center" wrapText="1"/>
    </xf>
    <xf numFmtId="0" fontId="4" fillId="0" borderId="0" xfId="9" applyFont="1" applyFill="1" applyAlignment="1">
      <alignment horizontal="center"/>
    </xf>
    <xf numFmtId="164" fontId="4" fillId="0" borderId="0" xfId="0" applyNumberFormat="1" applyFont="1" applyAlignment="1">
      <alignment horizontal="center"/>
    </xf>
    <xf numFmtId="164" fontId="6" fillId="0" borderId="0" xfId="0" applyNumberFormat="1" applyFont="1" applyAlignment="1">
      <alignment horizontal="center"/>
    </xf>
    <xf numFmtId="164" fontId="4" fillId="0" borderId="0" xfId="0" applyNumberFormat="1" applyFont="1" applyBorder="1" applyAlignment="1">
      <alignment horizontal="center"/>
    </xf>
    <xf numFmtId="164" fontId="0" fillId="0" borderId="0" xfId="0" applyNumberFormat="1" applyFont="1" applyAlignment="1">
      <alignment horizontal="center"/>
    </xf>
    <xf numFmtId="164" fontId="0" fillId="0" borderId="0" xfId="0" applyNumberFormat="1" applyFont="1" applyBorder="1" applyAlignment="1">
      <alignment horizontal="center"/>
    </xf>
    <xf numFmtId="164" fontId="4" fillId="0" borderId="0" xfId="9" applyNumberFormat="1" applyFont="1" applyAlignment="1">
      <alignment horizontal="center"/>
    </xf>
    <xf numFmtId="164" fontId="6" fillId="0" borderId="0" xfId="9" applyNumberFormat="1" applyFont="1" applyAlignment="1">
      <alignment horizontal="center"/>
    </xf>
    <xf numFmtId="164" fontId="4" fillId="0" borderId="0" xfId="9" applyNumberFormat="1" applyFont="1" applyBorder="1" applyAlignment="1">
      <alignment horizontal="center"/>
    </xf>
    <xf numFmtId="165" fontId="4" fillId="0" borderId="0" xfId="0" applyNumberFormat="1" applyFont="1" applyAlignment="1">
      <alignment horizontal="center"/>
    </xf>
    <xf numFmtId="0" fontId="11" fillId="0" borderId="0" xfId="0" applyFont="1" applyBorder="1" applyAlignment="1">
      <alignment horizontal="center"/>
    </xf>
    <xf numFmtId="165" fontId="4" fillId="0" borderId="0" xfId="0" applyNumberFormat="1" applyFont="1" applyBorder="1" applyAlignment="1">
      <alignment horizontal="center"/>
    </xf>
    <xf numFmtId="0" fontId="11" fillId="0" borderId="0" xfId="0" applyFont="1" applyAlignment="1">
      <alignment horizontal="center"/>
    </xf>
    <xf numFmtId="4" fontId="4" fillId="0" borderId="20" xfId="0" applyNumberFormat="1" applyFont="1" applyFill="1" applyBorder="1" applyAlignment="1">
      <alignment horizontal="center" wrapText="1"/>
    </xf>
    <xf numFmtId="4" fontId="4" fillId="0" borderId="16" xfId="0" applyNumberFormat="1" applyFont="1" applyFill="1" applyBorder="1" applyAlignment="1">
      <alignment horizontal="center" wrapText="1"/>
    </xf>
    <xf numFmtId="49" fontId="4" fillId="0" borderId="6" xfId="0" applyNumberFormat="1" applyFont="1" applyFill="1" applyBorder="1" applyAlignment="1">
      <alignment horizontal="center" wrapText="1"/>
    </xf>
    <xf numFmtId="4" fontId="4" fillId="0" borderId="10" xfId="0" applyNumberFormat="1" applyFont="1" applyFill="1" applyBorder="1" applyAlignment="1">
      <alignment horizontal="center" wrapText="1"/>
    </xf>
    <xf numFmtId="0" fontId="8" fillId="0" borderId="25" xfId="0" applyFont="1" applyBorder="1" applyAlignment="1">
      <alignment horizontal="center"/>
    </xf>
    <xf numFmtId="165" fontId="0" fillId="0" borderId="0" xfId="0" applyNumberFormat="1" applyFont="1" applyAlignment="1">
      <alignment horizontal="center"/>
    </xf>
    <xf numFmtId="0" fontId="13" fillId="0" borderId="1" xfId="0" applyFont="1" applyBorder="1" applyAlignment="1">
      <alignment horizontal="center"/>
    </xf>
    <xf numFmtId="165" fontId="0" fillId="0" borderId="0" xfId="0" applyNumberFormat="1" applyFont="1" applyBorder="1" applyAlignment="1">
      <alignment horizontal="center"/>
    </xf>
    <xf numFmtId="4" fontId="4" fillId="0" borderId="13" xfId="0" applyNumberFormat="1" applyFont="1" applyFill="1" applyBorder="1" applyAlignment="1">
      <alignment horizontal="center" wrapText="1"/>
    </xf>
    <xf numFmtId="49" fontId="4" fillId="0" borderId="14" xfId="0" applyNumberFormat="1" applyFont="1" applyFill="1" applyBorder="1" applyAlignment="1">
      <alignment horizontal="center" wrapText="1"/>
    </xf>
    <xf numFmtId="165" fontId="4" fillId="0" borderId="0" xfId="9" applyNumberFormat="1" applyFont="1" applyAlignment="1">
      <alignment horizontal="center"/>
    </xf>
    <xf numFmtId="0" fontId="11" fillId="0" borderId="0" xfId="9" applyFont="1" applyBorder="1" applyAlignment="1">
      <alignment horizontal="center"/>
    </xf>
    <xf numFmtId="165" fontId="4" fillId="0" borderId="0" xfId="9" applyNumberFormat="1" applyFont="1" applyBorder="1" applyAlignment="1">
      <alignment horizontal="center"/>
    </xf>
    <xf numFmtId="166" fontId="4" fillId="0" borderId="4"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0" fontId="4" fillId="0" borderId="5" xfId="0" applyNumberFormat="1" applyFont="1" applyBorder="1" applyAlignment="1">
      <alignment horizontal="center" vertical="center" wrapText="1"/>
    </xf>
    <xf numFmtId="166" fontId="4" fillId="0" borderId="5" xfId="0" applyNumberFormat="1" applyFont="1" applyBorder="1" applyAlignment="1">
      <alignment horizontal="center" vertical="center" wrapText="1"/>
    </xf>
    <xf numFmtId="0" fontId="4" fillId="0" borderId="41" xfId="0" applyFont="1" applyBorder="1" applyAlignment="1">
      <alignment horizontal="center" vertical="center"/>
    </xf>
    <xf numFmtId="168" fontId="4" fillId="0" borderId="5" xfId="0" applyNumberFormat="1" applyFont="1" applyBorder="1" applyAlignment="1">
      <alignment horizontal="center" vertical="center" wrapText="1"/>
    </xf>
    <xf numFmtId="169" fontId="4" fillId="0" borderId="5" xfId="0" applyNumberFormat="1" applyFont="1" applyBorder="1" applyAlignment="1">
      <alignment horizontal="right" vertical="center" wrapText="1"/>
    </xf>
    <xf numFmtId="169" fontId="4" fillId="0" borderId="5" xfId="0" applyNumberFormat="1" applyFont="1" applyBorder="1" applyAlignment="1">
      <alignment vertical="center" wrapText="1"/>
    </xf>
    <xf numFmtId="0" fontId="4" fillId="0" borderId="8" xfId="0" applyNumberFormat="1" applyFont="1" applyBorder="1" applyAlignment="1">
      <alignment vertical="center" wrapText="1"/>
    </xf>
    <xf numFmtId="166" fontId="4" fillId="0" borderId="5" xfId="9" applyNumberFormat="1" applyFont="1" applyBorder="1" applyAlignment="1">
      <alignment horizontal="center" vertical="center" wrapText="1"/>
    </xf>
    <xf numFmtId="165" fontId="4" fillId="0" borderId="5" xfId="9" applyNumberFormat="1" applyFont="1" applyBorder="1" applyAlignment="1">
      <alignment horizontal="center" vertical="center" wrapText="1"/>
    </xf>
    <xf numFmtId="167" fontId="4" fillId="0" borderId="5" xfId="9" applyNumberFormat="1" applyFont="1" applyBorder="1" applyAlignment="1">
      <alignment horizontal="center" vertical="center" wrapText="1"/>
    </xf>
    <xf numFmtId="0" fontId="4" fillId="0" borderId="5" xfId="9" applyFont="1" applyBorder="1" applyAlignment="1">
      <alignment horizontal="center"/>
    </xf>
    <xf numFmtId="168" fontId="4" fillId="0" borderId="5" xfId="9" applyNumberFormat="1" applyFont="1" applyBorder="1" applyAlignment="1">
      <alignment horizontal="center" vertical="center" wrapText="1"/>
    </xf>
    <xf numFmtId="169" fontId="4" fillId="0" borderId="5" xfId="9" applyNumberFormat="1" applyFont="1" applyBorder="1" applyAlignment="1">
      <alignment horizontal="right" vertical="center" wrapText="1"/>
    </xf>
    <xf numFmtId="169" fontId="4" fillId="0" borderId="5" xfId="9" applyNumberFormat="1" applyFont="1" applyBorder="1" applyAlignment="1">
      <alignment vertical="center" wrapText="1"/>
    </xf>
    <xf numFmtId="0" fontId="4" fillId="0" borderId="8" xfId="9" applyNumberFormat="1" applyFont="1" applyBorder="1" applyAlignment="1">
      <alignment vertical="center" wrapText="1"/>
    </xf>
    <xf numFmtId="1" fontId="4" fillId="0" borderId="14" xfId="0" applyNumberFormat="1" applyFont="1" applyFill="1" applyBorder="1" applyAlignment="1">
      <alignment horizontal="center"/>
    </xf>
    <xf numFmtId="49" fontId="4" fillId="0" borderId="14" xfId="0" applyNumberFormat="1" applyFont="1" applyFill="1" applyBorder="1" applyAlignment="1">
      <alignment horizontal="center"/>
    </xf>
    <xf numFmtId="49" fontId="4" fillId="0" borderId="14" xfId="0" applyNumberFormat="1" applyFont="1" applyFill="1" applyBorder="1" applyAlignment="1" applyProtection="1">
      <alignment horizontal="center"/>
      <protection locked="0"/>
    </xf>
    <xf numFmtId="49" fontId="4" fillId="0" borderId="6" xfId="0" applyNumberFormat="1" applyFont="1" applyFill="1" applyBorder="1" applyAlignment="1">
      <alignment horizontal="center"/>
    </xf>
    <xf numFmtId="1" fontId="4" fillId="0" borderId="6" xfId="0" applyNumberFormat="1" applyFont="1" applyFill="1" applyBorder="1" applyAlignment="1">
      <alignment horizontal="center"/>
    </xf>
    <xf numFmtId="49" fontId="4" fillId="0" borderId="6" xfId="0" applyNumberFormat="1" applyFont="1" applyFill="1" applyBorder="1" applyAlignment="1" applyProtection="1">
      <alignment horizontal="center"/>
      <protection locked="0"/>
    </xf>
    <xf numFmtId="49" fontId="4" fillId="0" borderId="6" xfId="0" applyNumberFormat="1" applyFont="1" applyFill="1" applyBorder="1" applyAlignment="1" applyProtection="1">
      <alignment horizontal="center" wrapText="1"/>
      <protection hidden="1"/>
    </xf>
    <xf numFmtId="1" fontId="4" fillId="0" borderId="6" xfId="0" applyNumberFormat="1" applyFont="1" applyFill="1" applyBorder="1" applyAlignment="1">
      <alignment horizontal="center" wrapText="1"/>
    </xf>
    <xf numFmtId="49" fontId="4" fillId="0" borderId="6" xfId="0" applyNumberFormat="1" applyFont="1" applyBorder="1" applyAlignment="1">
      <alignment horizontal="center"/>
    </xf>
    <xf numFmtId="166" fontId="4" fillId="0" borderId="10" xfId="0" applyNumberFormat="1" applyFont="1" applyBorder="1" applyAlignment="1">
      <alignment horizontal="center" wrapText="1"/>
    </xf>
    <xf numFmtId="165" fontId="4" fillId="0" borderId="11" xfId="0" applyNumberFormat="1" applyFont="1" applyBorder="1" applyAlignment="1">
      <alignment horizontal="center" wrapText="1"/>
    </xf>
    <xf numFmtId="49" fontId="4" fillId="0" borderId="11" xfId="0" applyNumberFormat="1" applyFont="1" applyBorder="1" applyAlignment="1">
      <alignment horizontal="center"/>
    </xf>
    <xf numFmtId="0" fontId="13" fillId="0" borderId="0" xfId="0" applyFont="1" applyAlignment="1">
      <alignment horizontal="center"/>
    </xf>
    <xf numFmtId="164" fontId="13" fillId="0" borderId="0" xfId="0" applyNumberFormat="1" applyFont="1" applyAlignment="1">
      <alignment horizontal="center"/>
    </xf>
    <xf numFmtId="165" fontId="13" fillId="0" borderId="0" xfId="0" applyNumberFormat="1" applyFont="1" applyAlignment="1">
      <alignment horizontal="center"/>
    </xf>
    <xf numFmtId="0" fontId="13" fillId="0" borderId="0" xfId="0" applyFont="1" applyFill="1" applyAlignment="1">
      <alignment horizontal="center"/>
    </xf>
    <xf numFmtId="0" fontId="15" fillId="0" borderId="1" xfId="0" applyFont="1" applyFill="1" applyBorder="1" applyAlignment="1">
      <alignment horizontal="center"/>
    </xf>
    <xf numFmtId="43" fontId="4" fillId="0" borderId="0" xfId="0" applyNumberFormat="1" applyFont="1"/>
    <xf numFmtId="166" fontId="4" fillId="2" borderId="16" xfId="0" applyNumberFormat="1" applyFont="1" applyFill="1" applyBorder="1" applyAlignment="1">
      <alignment horizontal="center" wrapText="1"/>
    </xf>
    <xf numFmtId="165" fontId="4" fillId="2" borderId="6" xfId="0" applyNumberFormat="1" applyFont="1" applyFill="1" applyBorder="1" applyAlignment="1">
      <alignment horizontal="center" wrapText="1"/>
    </xf>
    <xf numFmtId="167" fontId="4" fillId="2" borderId="6" xfId="0" applyNumberFormat="1" applyFont="1" applyFill="1" applyBorder="1" applyAlignment="1">
      <alignment horizontal="center" wrapText="1"/>
    </xf>
    <xf numFmtId="166" fontId="4" fillId="2" borderId="6" xfId="0" applyNumberFormat="1" applyFont="1" applyFill="1" applyBorder="1" applyAlignment="1">
      <alignment horizontal="center" wrapText="1"/>
    </xf>
    <xf numFmtId="170" fontId="8" fillId="2" borderId="6" xfId="0" applyNumberFormat="1" applyFont="1" applyFill="1" applyBorder="1" applyAlignment="1">
      <alignment horizontal="center" wrapText="1"/>
    </xf>
    <xf numFmtId="168" fontId="8" fillId="2" borderId="15" xfId="1" applyNumberFormat="1" applyFont="1" applyFill="1" applyBorder="1" applyAlignment="1">
      <alignment horizontal="center" wrapText="1"/>
    </xf>
    <xf numFmtId="170" fontId="4" fillId="0" borderId="6" xfId="0" applyNumberFormat="1" applyFont="1" applyBorder="1" applyAlignment="1">
      <alignment horizontal="center" wrapText="1"/>
    </xf>
    <xf numFmtId="168" fontId="4" fillId="0" borderId="15" xfId="1" applyNumberFormat="1" applyFont="1" applyFill="1" applyBorder="1" applyAlignment="1">
      <alignment horizontal="center" wrapText="1"/>
    </xf>
    <xf numFmtId="168" fontId="4" fillId="2" borderId="15" xfId="1" applyNumberFormat="1" applyFont="1" applyFill="1" applyBorder="1" applyAlignment="1">
      <alignment horizontal="center" wrapText="1"/>
    </xf>
    <xf numFmtId="168" fontId="4" fillId="0" borderId="31" xfId="1" applyNumberFormat="1" applyFont="1" applyFill="1" applyBorder="1" applyAlignment="1">
      <alignment horizontal="center" wrapText="1"/>
    </xf>
    <xf numFmtId="0" fontId="0" fillId="0" borderId="32" xfId="0" applyFont="1" applyBorder="1"/>
    <xf numFmtId="0" fontId="8" fillId="0" borderId="33" xfId="0" applyFont="1" applyBorder="1" applyAlignment="1">
      <alignment vertical="center"/>
    </xf>
    <xf numFmtId="0" fontId="0" fillId="0" borderId="33" xfId="0" applyFont="1" applyBorder="1"/>
    <xf numFmtId="0" fontId="0" fillId="0" borderId="34" xfId="0" applyFont="1" applyBorder="1"/>
    <xf numFmtId="0" fontId="26" fillId="0" borderId="0" xfId="0" applyFont="1"/>
    <xf numFmtId="14" fontId="26" fillId="0" borderId="0" xfId="0" applyNumberFormat="1" applyFont="1"/>
    <xf numFmtId="0" fontId="24" fillId="0" borderId="0" xfId="5" applyFont="1"/>
    <xf numFmtId="0" fontId="3" fillId="0" borderId="0" xfId="5" applyFont="1"/>
    <xf numFmtId="0" fontId="4" fillId="0" borderId="0" xfId="5" applyFont="1"/>
    <xf numFmtId="164" fontId="4" fillId="0" borderId="0" xfId="5" applyNumberFormat="1" applyFont="1"/>
    <xf numFmtId="165" fontId="4" fillId="0" borderId="0" xfId="5" applyNumberFormat="1" applyFont="1"/>
    <xf numFmtId="49" fontId="4" fillId="0" borderId="0" xfId="5" applyNumberFormat="1" applyFont="1"/>
    <xf numFmtId="0" fontId="4" fillId="0" borderId="0" xfId="5" applyFont="1" applyAlignment="1">
      <alignment horizontal="left"/>
    </xf>
    <xf numFmtId="164" fontId="4" fillId="0" borderId="0" xfId="5" applyNumberFormat="1" applyFont="1" applyAlignment="1">
      <alignment horizontal="left"/>
    </xf>
    <xf numFmtId="165" fontId="4" fillId="0" borderId="0" xfId="5" applyNumberFormat="1" applyFont="1" applyAlignment="1">
      <alignment horizontal="left"/>
    </xf>
    <xf numFmtId="49" fontId="4" fillId="0" borderId="0" xfId="5" applyNumberFormat="1" applyFont="1" applyAlignment="1">
      <alignment horizontal="left"/>
    </xf>
    <xf numFmtId="0" fontId="24" fillId="0" borderId="0" xfId="5" applyFont="1" applyAlignment="1">
      <alignment horizontal="left"/>
    </xf>
    <xf numFmtId="164" fontId="7" fillId="0" borderId="0" xfId="5" applyNumberFormat="1" applyFont="1"/>
    <xf numFmtId="165" fontId="24" fillId="0" borderId="0" xfId="5" applyNumberFormat="1" applyFont="1" applyAlignment="1">
      <alignment horizontal="left"/>
    </xf>
    <xf numFmtId="49" fontId="24" fillId="0" borderId="0" xfId="5" applyNumberFormat="1" applyFont="1" applyAlignment="1">
      <alignment horizontal="left"/>
    </xf>
    <xf numFmtId="0" fontId="7" fillId="0" borderId="0" xfId="5" applyFont="1" applyFill="1"/>
    <xf numFmtId="0" fontId="24" fillId="0" borderId="0" xfId="5" applyFont="1" applyFill="1"/>
    <xf numFmtId="165" fontId="24" fillId="0" borderId="0" xfId="5" applyNumberFormat="1" applyFont="1"/>
    <xf numFmtId="49" fontId="24" fillId="0" borderId="0" xfId="5" applyNumberFormat="1" applyFont="1"/>
    <xf numFmtId="0" fontId="24" fillId="0" borderId="0" xfId="5" applyFont="1" applyBorder="1" applyAlignment="1">
      <alignment horizontal="center"/>
    </xf>
    <xf numFmtId="164" fontId="24" fillId="0" borderId="0" xfId="5" applyNumberFormat="1" applyFont="1"/>
    <xf numFmtId="0" fontId="7" fillId="0" borderId="0" xfId="5" applyFont="1"/>
    <xf numFmtId="0" fontId="7" fillId="0" borderId="0" xfId="5" applyFont="1" applyAlignment="1">
      <alignment horizontal="right"/>
    </xf>
    <xf numFmtId="0" fontId="4" fillId="0" borderId="0" xfId="5" applyFont="1" applyBorder="1"/>
    <xf numFmtId="169" fontId="4" fillId="0" borderId="0" xfId="5" applyNumberFormat="1" applyFont="1" applyFill="1" applyBorder="1" applyAlignment="1">
      <alignment horizontal="center"/>
    </xf>
    <xf numFmtId="4" fontId="4" fillId="0" borderId="0" xfId="5" applyNumberFormat="1" applyFont="1"/>
    <xf numFmtId="164" fontId="11" fillId="0" borderId="0" xfId="0" applyNumberFormat="1" applyFont="1"/>
    <xf numFmtId="165" fontId="11" fillId="0" borderId="0" xfId="0" applyNumberFormat="1" applyFont="1"/>
    <xf numFmtId="49" fontId="11" fillId="0" borderId="0" xfId="0" applyNumberFormat="1" applyFont="1"/>
    <xf numFmtId="49" fontId="3" fillId="0" borderId="0" xfId="7" applyNumberFormat="1" applyFont="1"/>
    <xf numFmtId="166" fontId="4" fillId="2" borderId="16" xfId="7" applyNumberFormat="1" applyFont="1" applyFill="1" applyBorder="1" applyAlignment="1">
      <alignment horizontal="center" wrapText="1"/>
    </xf>
    <xf numFmtId="165" fontId="4" fillId="2" borderId="6" xfId="7" applyNumberFormat="1" applyFont="1" applyFill="1" applyBorder="1" applyAlignment="1">
      <alignment horizontal="center" wrapText="1"/>
    </xf>
    <xf numFmtId="167" fontId="4" fillId="2" borderId="6" xfId="7" applyNumberFormat="1" applyFont="1" applyFill="1" applyBorder="1" applyAlignment="1">
      <alignment horizontal="center" wrapText="1"/>
    </xf>
    <xf numFmtId="166" fontId="4" fillId="2" borderId="6" xfId="7" applyNumberFormat="1" applyFont="1" applyFill="1" applyBorder="1" applyAlignment="1">
      <alignment horizontal="center" wrapText="1"/>
    </xf>
    <xf numFmtId="170" fontId="4" fillId="0" borderId="6" xfId="7" applyNumberFormat="1" applyFont="1" applyBorder="1" applyAlignment="1">
      <alignment horizontal="center" wrapText="1"/>
    </xf>
    <xf numFmtId="166" fontId="4" fillId="0" borderId="16" xfId="7" applyNumberFormat="1" applyFont="1" applyBorder="1" applyAlignment="1">
      <alignment horizontal="center" wrapText="1"/>
    </xf>
    <xf numFmtId="167" fontId="4" fillId="0" borderId="5" xfId="7" applyNumberFormat="1" applyFont="1" applyBorder="1" applyAlignment="1">
      <alignment horizontal="center" wrapText="1"/>
    </xf>
    <xf numFmtId="165" fontId="4" fillId="2" borderId="5" xfId="7" applyNumberFormat="1" applyFont="1" applyFill="1" applyBorder="1" applyAlignment="1">
      <alignment horizontal="center" wrapText="1"/>
    </xf>
    <xf numFmtId="166" fontId="4" fillId="0" borderId="5" xfId="7" applyNumberFormat="1" applyFont="1" applyBorder="1" applyAlignment="1">
      <alignment horizontal="center" wrapText="1"/>
    </xf>
    <xf numFmtId="170" fontId="4" fillId="0" borderId="5" xfId="7" applyNumberFormat="1" applyFont="1" applyBorder="1" applyAlignment="1">
      <alignment horizontal="center" wrapText="1"/>
    </xf>
    <xf numFmtId="0" fontId="4" fillId="0" borderId="32" xfId="7" applyFont="1" applyBorder="1"/>
    <xf numFmtId="0" fontId="4" fillId="0" borderId="33" xfId="7" applyFont="1" applyBorder="1"/>
    <xf numFmtId="0" fontId="26" fillId="0" borderId="0" xfId="7" applyFont="1"/>
    <xf numFmtId="14" fontId="26" fillId="0" borderId="0" xfId="7" applyNumberFormat="1" applyFont="1"/>
    <xf numFmtId="0" fontId="8" fillId="0" borderId="33" xfId="7" applyFont="1" applyBorder="1" applyAlignment="1">
      <alignment vertical="center"/>
    </xf>
    <xf numFmtId="0" fontId="4" fillId="0" borderId="34" xfId="7" applyFont="1" applyBorder="1"/>
    <xf numFmtId="170" fontId="4" fillId="2" borderId="6" xfId="0" applyNumberFormat="1" applyFont="1" applyFill="1" applyBorder="1" applyAlignment="1">
      <alignment horizontal="center" wrapText="1"/>
    </xf>
    <xf numFmtId="49" fontId="3" fillId="0" borderId="0" xfId="9" applyNumberFormat="1" applyFont="1"/>
    <xf numFmtId="167" fontId="4" fillId="0" borderId="5" xfId="9" applyNumberFormat="1" applyFont="1" applyBorder="1" applyAlignment="1">
      <alignment horizontal="center" wrapText="1"/>
    </xf>
    <xf numFmtId="165" fontId="4" fillId="2" borderId="5" xfId="9" applyNumberFormat="1" applyFont="1" applyFill="1" applyBorder="1" applyAlignment="1">
      <alignment horizontal="center" wrapText="1"/>
    </xf>
    <xf numFmtId="166" fontId="4" fillId="0" borderId="5" xfId="9" applyNumberFormat="1" applyFont="1" applyBorder="1" applyAlignment="1">
      <alignment horizontal="center" wrapText="1"/>
    </xf>
    <xf numFmtId="0" fontId="4" fillId="0" borderId="32" xfId="9" applyFont="1" applyBorder="1"/>
    <xf numFmtId="0" fontId="4" fillId="0" borderId="33" xfId="9" applyFont="1" applyBorder="1"/>
    <xf numFmtId="0" fontId="24" fillId="0" borderId="0" xfId="9" applyFont="1"/>
    <xf numFmtId="0" fontId="24" fillId="0" borderId="0" xfId="9" applyFont="1" applyAlignment="1">
      <alignment horizontal="left"/>
    </xf>
    <xf numFmtId="164" fontId="7" fillId="0" borderId="0" xfId="9" applyNumberFormat="1" applyFont="1"/>
    <xf numFmtId="165" fontId="24" fillId="0" borderId="0" xfId="9" applyNumberFormat="1" applyFont="1" applyAlignment="1">
      <alignment horizontal="left"/>
    </xf>
    <xf numFmtId="49" fontId="24" fillId="0" borderId="0" xfId="9" applyNumberFormat="1" applyFont="1" applyAlignment="1">
      <alignment horizontal="left"/>
    </xf>
    <xf numFmtId="165" fontId="24" fillId="0" borderId="0" xfId="9" applyNumberFormat="1" applyFont="1"/>
    <xf numFmtId="49" fontId="24" fillId="0" borderId="0" xfId="9" applyNumberFormat="1" applyFont="1"/>
    <xf numFmtId="0" fontId="24" fillId="0" borderId="0" xfId="9" applyFont="1" applyBorder="1" applyAlignment="1">
      <alignment horizontal="center"/>
    </xf>
    <xf numFmtId="164" fontId="24" fillId="0" borderId="0" xfId="9" applyNumberFormat="1" applyFont="1"/>
    <xf numFmtId="0" fontId="7" fillId="0" borderId="0" xfId="9" applyFont="1" applyAlignment="1">
      <alignment horizontal="right"/>
    </xf>
    <xf numFmtId="169" fontId="4" fillId="0" borderId="0" xfId="9" applyNumberFormat="1" applyFont="1" applyFill="1" applyBorder="1" applyAlignment="1">
      <alignment horizontal="center"/>
    </xf>
    <xf numFmtId="165" fontId="4" fillId="2" borderId="5" xfId="0" applyNumberFormat="1" applyFont="1" applyFill="1" applyBorder="1" applyAlignment="1">
      <alignment horizontal="center" wrapText="1"/>
    </xf>
    <xf numFmtId="170" fontId="8" fillId="0" borderId="5" xfId="0" applyNumberFormat="1" applyFont="1" applyBorder="1" applyAlignment="1">
      <alignment horizontal="center" wrapText="1"/>
    </xf>
    <xf numFmtId="167" fontId="4" fillId="2" borderId="5" xfId="0" applyNumberFormat="1" applyFont="1" applyFill="1" applyBorder="1" applyAlignment="1">
      <alignment horizontal="center" wrapText="1"/>
    </xf>
    <xf numFmtId="0" fontId="0" fillId="0" borderId="3" xfId="0" applyFont="1" applyBorder="1"/>
    <xf numFmtId="168" fontId="8" fillId="0" borderId="31" xfId="1" applyNumberFormat="1" applyFont="1" applyBorder="1" applyAlignment="1">
      <alignment horizontal="center" wrapText="1"/>
    </xf>
    <xf numFmtId="168" fontId="4" fillId="0" borderId="31" xfId="1" applyNumberFormat="1" applyFont="1" applyBorder="1" applyAlignment="1">
      <alignment horizontal="center" wrapText="1"/>
    </xf>
    <xf numFmtId="0" fontId="4" fillId="2" borderId="30" xfId="0" applyNumberFormat="1" applyFont="1" applyFill="1" applyBorder="1" applyAlignment="1">
      <alignment wrapText="1"/>
    </xf>
    <xf numFmtId="169" fontId="4" fillId="2" borderId="6" xfId="0" applyNumberFormat="1" applyFont="1" applyFill="1" applyBorder="1" applyAlignment="1">
      <alignment wrapText="1"/>
    </xf>
    <xf numFmtId="169" fontId="4" fillId="0" borderId="5" xfId="0" applyNumberFormat="1" applyFont="1" applyFill="1" applyBorder="1" applyAlignment="1">
      <alignment wrapText="1"/>
    </xf>
    <xf numFmtId="169" fontId="4" fillId="2" borderId="6" xfId="7" applyNumberFormat="1" applyFont="1" applyFill="1" applyBorder="1" applyAlignment="1">
      <alignment wrapText="1"/>
    </xf>
    <xf numFmtId="0" fontId="4" fillId="2" borderId="30" xfId="7" applyNumberFormat="1" applyFont="1" applyFill="1" applyBorder="1" applyAlignment="1">
      <alignment wrapText="1"/>
    </xf>
    <xf numFmtId="169" fontId="4" fillId="0" borderId="6" xfId="7" applyNumberFormat="1" applyFont="1" applyFill="1" applyBorder="1" applyAlignment="1">
      <alignment wrapText="1"/>
    </xf>
    <xf numFmtId="169" fontId="4" fillId="0" borderId="5" xfId="7" applyNumberFormat="1" applyFont="1" applyBorder="1" applyAlignment="1">
      <alignment wrapText="1"/>
    </xf>
    <xf numFmtId="169" fontId="4" fillId="0" borderId="5" xfId="7" applyNumberFormat="1" applyFont="1" applyFill="1" applyBorder="1" applyAlignment="1">
      <alignment wrapText="1"/>
    </xf>
    <xf numFmtId="0" fontId="4" fillId="2" borderId="8" xfId="7" applyNumberFormat="1" applyFont="1" applyFill="1" applyBorder="1" applyAlignment="1">
      <alignment wrapText="1"/>
    </xf>
    <xf numFmtId="169" fontId="4" fillId="2" borderId="5" xfId="7" applyNumberFormat="1" applyFont="1" applyFill="1" applyBorder="1" applyAlignment="1">
      <alignment wrapText="1"/>
    </xf>
    <xf numFmtId="0" fontId="8" fillId="0" borderId="3" xfId="7" applyFont="1" applyFill="1" applyBorder="1" applyAlignment="1">
      <alignment horizontal="center" wrapText="1"/>
    </xf>
    <xf numFmtId="170" fontId="4" fillId="2" borderId="6" xfId="7" applyNumberFormat="1" applyFont="1" applyFill="1" applyBorder="1" applyAlignment="1">
      <alignment horizontal="center" wrapText="1"/>
    </xf>
    <xf numFmtId="0" fontId="4" fillId="0" borderId="30" xfId="7" applyNumberFormat="1" applyFont="1" applyBorder="1" applyAlignment="1">
      <alignment wrapText="1"/>
    </xf>
    <xf numFmtId="0" fontId="4" fillId="0" borderId="42" xfId="7" applyFont="1" applyBorder="1"/>
    <xf numFmtId="4" fontId="4" fillId="0" borderId="42" xfId="7" applyNumberFormat="1" applyFont="1" applyBorder="1"/>
    <xf numFmtId="0" fontId="4" fillId="2" borderId="30" xfId="0" applyFont="1" applyFill="1" applyBorder="1" applyAlignment="1">
      <alignment wrapText="1"/>
    </xf>
    <xf numFmtId="0" fontId="7" fillId="0" borderId="18" xfId="0" applyFont="1" applyFill="1" applyBorder="1" applyAlignment="1">
      <alignment horizontal="right" wrapText="1"/>
    </xf>
    <xf numFmtId="0" fontId="7" fillId="0" borderId="18" xfId="7" applyFont="1" applyFill="1" applyBorder="1" applyAlignment="1">
      <alignment wrapText="1"/>
    </xf>
    <xf numFmtId="0" fontId="7" fillId="0" borderId="18" xfId="7" applyFont="1" applyFill="1" applyBorder="1" applyAlignment="1">
      <alignment horizontal="center" wrapText="1"/>
    </xf>
    <xf numFmtId="0" fontId="7" fillId="0" borderId="18" xfId="7" applyFont="1" applyFill="1" applyBorder="1" applyAlignment="1">
      <alignment horizontal="right" wrapText="1"/>
    </xf>
    <xf numFmtId="0" fontId="7" fillId="0" borderId="18" xfId="9" applyFont="1" applyFill="1" applyBorder="1" applyAlignment="1">
      <alignment horizontal="center" wrapText="1"/>
    </xf>
    <xf numFmtId="0" fontId="7" fillId="0" borderId="18" xfId="9" applyFont="1" applyFill="1" applyBorder="1" applyAlignment="1">
      <alignment wrapText="1"/>
    </xf>
    <xf numFmtId="169" fontId="4" fillId="0" borderId="5" xfId="9" applyNumberFormat="1" applyFont="1" applyBorder="1" applyAlignment="1">
      <alignment wrapText="1"/>
    </xf>
    <xf numFmtId="169" fontId="4" fillId="0" borderId="5" xfId="9" applyNumberFormat="1" applyFont="1" applyFill="1" applyBorder="1" applyAlignment="1">
      <alignment wrapText="1"/>
    </xf>
    <xf numFmtId="169" fontId="4" fillId="2" borderId="6" xfId="9" applyNumberFormat="1" applyFont="1" applyFill="1" applyBorder="1" applyAlignment="1">
      <alignment wrapText="1"/>
    </xf>
    <xf numFmtId="0" fontId="4" fillId="2" borderId="8" xfId="9" applyNumberFormat="1" applyFont="1" applyFill="1" applyBorder="1" applyAlignment="1">
      <alignment wrapText="1"/>
    </xf>
    <xf numFmtId="169" fontId="4" fillId="2" borderId="5" xfId="9" applyNumberFormat="1" applyFont="1" applyFill="1" applyBorder="1" applyAlignment="1">
      <alignment wrapText="1"/>
    </xf>
    <xf numFmtId="4" fontId="4" fillId="0" borderId="2" xfId="7" applyNumberFormat="1" applyFont="1" applyBorder="1"/>
    <xf numFmtId="170" fontId="4" fillId="0" borderId="5" xfId="9" applyNumberFormat="1" applyFont="1" applyBorder="1" applyAlignment="1">
      <alignment horizontal="center" wrapText="1"/>
    </xf>
    <xf numFmtId="0" fontId="4" fillId="2" borderId="8" xfId="0" applyNumberFormat="1" applyFont="1" applyFill="1" applyBorder="1" applyAlignment="1">
      <alignment wrapText="1"/>
    </xf>
    <xf numFmtId="169" fontId="4" fillId="2" borderId="5" xfId="0" applyNumberFormat="1" applyFont="1" applyFill="1" applyBorder="1" applyAlignment="1">
      <alignment wrapText="1"/>
    </xf>
    <xf numFmtId="170" fontId="4" fillId="0" borderId="5" xfId="0" applyNumberFormat="1" applyFont="1" applyBorder="1" applyAlignment="1">
      <alignment horizontal="center" wrapText="1"/>
    </xf>
    <xf numFmtId="0" fontId="4" fillId="2" borderId="8" xfId="0" applyFont="1" applyFill="1" applyBorder="1" applyAlignment="1">
      <alignment wrapText="1"/>
    </xf>
    <xf numFmtId="0" fontId="21" fillId="0" borderId="1" xfId="0" applyFont="1" applyBorder="1"/>
    <xf numFmtId="0" fontId="21" fillId="0" borderId="2" xfId="0" applyFont="1" applyBorder="1" applyAlignment="1">
      <alignment horizontal="center"/>
    </xf>
    <xf numFmtId="164" fontId="21" fillId="0" borderId="2" xfId="0" applyNumberFormat="1" applyFont="1" applyBorder="1" applyAlignment="1">
      <alignment horizontal="center"/>
    </xf>
    <xf numFmtId="165" fontId="21" fillId="0" borderId="2" xfId="0" applyNumberFormat="1" applyFont="1" applyBorder="1" applyAlignment="1">
      <alignment horizontal="center"/>
    </xf>
    <xf numFmtId="4" fontId="21" fillId="0" borderId="2" xfId="0" applyNumberFormat="1" applyFont="1" applyBorder="1" applyAlignment="1">
      <alignment horizontal="right"/>
    </xf>
    <xf numFmtId="0" fontId="4" fillId="0" borderId="17" xfId="0" applyFont="1" applyBorder="1" applyAlignment="1">
      <alignment wrapText="1"/>
    </xf>
    <xf numFmtId="0" fontId="4" fillId="0" borderId="27" xfId="0" applyFont="1" applyBorder="1" applyAlignment="1">
      <alignment wrapText="1"/>
    </xf>
    <xf numFmtId="0" fontId="21" fillId="0" borderId="0" xfId="0" applyFont="1" applyAlignment="1">
      <alignment horizontal="right"/>
    </xf>
    <xf numFmtId="0" fontId="3" fillId="0" borderId="0" xfId="1" applyFont="1"/>
    <xf numFmtId="0" fontId="4" fillId="0" borderId="0" xfId="1" applyFont="1"/>
    <xf numFmtId="0" fontId="4" fillId="0" borderId="0" xfId="1" applyFont="1" applyAlignment="1">
      <alignment horizontal="left"/>
    </xf>
    <xf numFmtId="164" fontId="4" fillId="0" borderId="0" xfId="1" applyNumberFormat="1" applyFont="1" applyAlignment="1">
      <alignment horizontal="left"/>
    </xf>
    <xf numFmtId="165" fontId="4" fillId="0" borderId="0" xfId="1" applyNumberFormat="1" applyFont="1" applyAlignment="1">
      <alignment horizontal="left"/>
    </xf>
    <xf numFmtId="49" fontId="4" fillId="0" borderId="0" xfId="1" applyNumberFormat="1" applyFont="1" applyAlignment="1">
      <alignment horizontal="left"/>
    </xf>
    <xf numFmtId="164" fontId="6" fillId="0" borderId="0" xfId="1" applyNumberFormat="1" applyFont="1"/>
    <xf numFmtId="0" fontId="7" fillId="0" borderId="0" xfId="1" applyFont="1" applyFill="1"/>
    <xf numFmtId="0" fontId="4" fillId="0" borderId="0" xfId="1" applyFont="1" applyFill="1"/>
    <xf numFmtId="0" fontId="4" fillId="0" borderId="0" xfId="1" applyFont="1" applyBorder="1" applyAlignment="1">
      <alignment horizontal="center"/>
    </xf>
    <xf numFmtId="0" fontId="8" fillId="0" borderId="0" xfId="1" applyFont="1"/>
    <xf numFmtId="166" fontId="4" fillId="0" borderId="16" xfId="1" applyNumberFormat="1" applyFont="1" applyBorder="1" applyAlignment="1">
      <alignment horizontal="center" wrapText="1"/>
    </xf>
    <xf numFmtId="165" fontId="4" fillId="0" borderId="6" xfId="1" applyNumberFormat="1" applyFont="1" applyBorder="1" applyAlignment="1">
      <alignment horizontal="center" wrapText="1"/>
    </xf>
    <xf numFmtId="167" fontId="4" fillId="0" borderId="6" xfId="1" applyNumberFormat="1" applyFont="1" applyBorder="1" applyAlignment="1">
      <alignment horizontal="center" wrapText="1"/>
    </xf>
    <xf numFmtId="166" fontId="4" fillId="0" borderId="6" xfId="1" applyNumberFormat="1" applyFont="1" applyBorder="1" applyAlignment="1">
      <alignment horizontal="center" wrapText="1"/>
    </xf>
    <xf numFmtId="164" fontId="4" fillId="0" borderId="6" xfId="1" applyNumberFormat="1" applyFont="1" applyBorder="1" applyAlignment="1">
      <alignment horizontal="center" wrapText="1"/>
    </xf>
    <xf numFmtId="168" fontId="4" fillId="0" borderId="6" xfId="1" applyNumberFormat="1" applyFont="1" applyBorder="1" applyAlignment="1">
      <alignment horizontal="center" wrapText="1"/>
    </xf>
    <xf numFmtId="0" fontId="11" fillId="0" borderId="0" xfId="1" applyFont="1" applyBorder="1"/>
    <xf numFmtId="0" fontId="4" fillId="0" borderId="0" xfId="1" applyFont="1" applyBorder="1"/>
    <xf numFmtId="164" fontId="4" fillId="0" borderId="0" xfId="1" applyNumberFormat="1" applyFont="1" applyBorder="1"/>
    <xf numFmtId="165" fontId="4" fillId="0" borderId="0" xfId="1" applyNumberFormat="1" applyFont="1" applyBorder="1"/>
    <xf numFmtId="49" fontId="4" fillId="0" borderId="0" xfId="1" applyNumberFormat="1" applyFont="1" applyBorder="1"/>
    <xf numFmtId="4" fontId="4" fillId="0" borderId="0" xfId="1" applyNumberFormat="1" applyFont="1" applyBorder="1"/>
    <xf numFmtId="0" fontId="4" fillId="0" borderId="0" xfId="1" applyFont="1" applyFill="1" applyBorder="1"/>
    <xf numFmtId="14" fontId="4" fillId="0" borderId="0" xfId="1" applyNumberFormat="1" applyFont="1" applyFill="1" applyBorder="1"/>
    <xf numFmtId="169" fontId="4" fillId="0" borderId="6" xfId="1" applyNumberFormat="1" applyFont="1" applyBorder="1" applyAlignment="1">
      <alignment wrapText="1"/>
    </xf>
    <xf numFmtId="0" fontId="8" fillId="0" borderId="0" xfId="1" applyFont="1" applyAlignment="1">
      <alignment horizontal="right"/>
    </xf>
    <xf numFmtId="0" fontId="4" fillId="0" borderId="30" xfId="1" applyNumberFormat="1" applyFont="1" applyBorder="1" applyAlignment="1">
      <alignment wrapText="1"/>
    </xf>
    <xf numFmtId="165" fontId="4" fillId="0" borderId="6" xfId="1" applyNumberFormat="1" applyFont="1" applyFill="1" applyBorder="1" applyAlignment="1">
      <alignment horizontal="center" wrapText="1"/>
    </xf>
    <xf numFmtId="0" fontId="8" fillId="0" borderId="38" xfId="1" applyFont="1" applyBorder="1"/>
    <xf numFmtId="0" fontId="6" fillId="0" borderId="23" xfId="1" applyFont="1" applyBorder="1" applyAlignment="1">
      <alignment horizontal="center"/>
    </xf>
    <xf numFmtId="0" fontId="8" fillId="0" borderId="23" xfId="1" applyFont="1" applyBorder="1" applyAlignment="1">
      <alignment horizontal="center"/>
    </xf>
    <xf numFmtId="164" fontId="8" fillId="0" borderId="23" xfId="1" applyNumberFormat="1" applyFont="1" applyBorder="1" applyAlignment="1">
      <alignment horizontal="center"/>
    </xf>
    <xf numFmtId="165" fontId="8" fillId="0" borderId="23" xfId="1" applyNumberFormat="1" applyFont="1" applyBorder="1" applyAlignment="1">
      <alignment horizontal="center"/>
    </xf>
    <xf numFmtId="4" fontId="8" fillId="0" borderId="23" xfId="1" applyNumberFormat="1" applyFont="1" applyBorder="1" applyAlignment="1"/>
    <xf numFmtId="0" fontId="4" fillId="0" borderId="24" xfId="1" applyFont="1" applyBorder="1" applyAlignment="1"/>
    <xf numFmtId="166" fontId="4" fillId="0" borderId="13" xfId="1" applyNumberFormat="1" applyFont="1" applyBorder="1" applyAlignment="1">
      <alignment horizontal="center" wrapText="1"/>
    </xf>
    <xf numFmtId="165" fontId="4" fillId="0" borderId="14" xfId="1" applyNumberFormat="1" applyFont="1" applyBorder="1" applyAlignment="1">
      <alignment horizontal="center" wrapText="1"/>
    </xf>
    <xf numFmtId="167" fontId="4" fillId="0" borderId="14" xfId="1" applyNumberFormat="1" applyFont="1" applyBorder="1" applyAlignment="1">
      <alignment horizontal="center" wrapText="1"/>
    </xf>
    <xf numFmtId="166" fontId="4" fillId="0" borderId="14" xfId="1" applyNumberFormat="1" applyFont="1" applyBorder="1" applyAlignment="1">
      <alignment horizontal="center" wrapText="1"/>
    </xf>
    <xf numFmtId="164" fontId="4" fillId="0" borderId="14" xfId="1" applyNumberFormat="1" applyFont="1" applyBorder="1" applyAlignment="1">
      <alignment horizontal="center" wrapText="1"/>
    </xf>
    <xf numFmtId="168" fontId="4" fillId="0" borderId="14" xfId="1" applyNumberFormat="1" applyFont="1" applyBorder="1" applyAlignment="1">
      <alignment horizontal="center" wrapText="1"/>
    </xf>
    <xf numFmtId="169" fontId="4" fillId="0" borderId="14" xfId="1" applyNumberFormat="1" applyFont="1" applyBorder="1" applyAlignment="1">
      <alignment wrapText="1"/>
    </xf>
    <xf numFmtId="4" fontId="4" fillId="0" borderId="14" xfId="1" applyNumberFormat="1" applyFont="1" applyBorder="1"/>
    <xf numFmtId="0" fontId="4" fillId="0" borderId="27" xfId="1" applyNumberFormat="1" applyFont="1" applyBorder="1" applyAlignment="1">
      <alignment wrapText="1"/>
    </xf>
    <xf numFmtId="166" fontId="4" fillId="0" borderId="10" xfId="1" applyNumberFormat="1" applyFont="1" applyBorder="1" applyAlignment="1">
      <alignment horizontal="center" wrapText="1"/>
    </xf>
    <xf numFmtId="165" fontId="4" fillId="0" borderId="11" xfId="1" applyNumberFormat="1" applyFont="1" applyBorder="1" applyAlignment="1">
      <alignment horizontal="center" wrapText="1"/>
    </xf>
    <xf numFmtId="167" fontId="4" fillId="0" borderId="11" xfId="1" applyNumberFormat="1" applyFont="1" applyBorder="1" applyAlignment="1">
      <alignment horizontal="center" wrapText="1"/>
    </xf>
    <xf numFmtId="165" fontId="4" fillId="0" borderId="11" xfId="1" applyNumberFormat="1" applyFont="1" applyFill="1" applyBorder="1" applyAlignment="1">
      <alignment horizontal="center" wrapText="1"/>
    </xf>
    <xf numFmtId="166" fontId="4" fillId="0" borderId="11" xfId="1" applyNumberFormat="1" applyFont="1" applyBorder="1" applyAlignment="1">
      <alignment horizontal="center" wrapText="1"/>
    </xf>
    <xf numFmtId="164" fontId="4" fillId="0" borderId="11" xfId="1" applyNumberFormat="1" applyFont="1" applyBorder="1" applyAlignment="1">
      <alignment horizontal="center" wrapText="1"/>
    </xf>
    <xf numFmtId="168" fontId="4" fillId="0" borderId="11" xfId="1" applyNumberFormat="1" applyFont="1" applyBorder="1" applyAlignment="1">
      <alignment horizontal="center" wrapText="1"/>
    </xf>
    <xf numFmtId="169" fontId="4" fillId="0" borderId="11" xfId="1" applyNumberFormat="1" applyFont="1" applyBorder="1" applyAlignment="1">
      <alignment wrapText="1"/>
    </xf>
    <xf numFmtId="0" fontId="9" fillId="0" borderId="35" xfId="1" applyFont="1" applyBorder="1" applyAlignment="1">
      <alignment horizontal="center"/>
    </xf>
    <xf numFmtId="0" fontId="9" fillId="0" borderId="36" xfId="1" applyFont="1" applyBorder="1" applyAlignment="1">
      <alignment horizontal="center"/>
    </xf>
    <xf numFmtId="164" fontId="9" fillId="0" borderId="36" xfId="1" applyNumberFormat="1" applyFont="1" applyBorder="1" applyAlignment="1">
      <alignment horizontal="center"/>
    </xf>
    <xf numFmtId="165" fontId="9" fillId="0" borderId="36" xfId="1" applyNumberFormat="1" applyFont="1" applyBorder="1" applyAlignment="1">
      <alignment horizontal="center"/>
    </xf>
    <xf numFmtId="49" fontId="9" fillId="0" borderId="36" xfId="1" applyNumberFormat="1" applyFont="1" applyBorder="1" applyAlignment="1">
      <alignment horizontal="center" wrapText="1"/>
    </xf>
    <xf numFmtId="0" fontId="8" fillId="0" borderId="36" xfId="1" applyFont="1" applyBorder="1" applyAlignment="1">
      <alignment horizontal="center" wrapText="1"/>
    </xf>
    <xf numFmtId="0" fontId="8" fillId="0" borderId="43" xfId="1" applyFont="1" applyFill="1" applyBorder="1" applyAlignment="1">
      <alignment horizontal="center" wrapText="1"/>
    </xf>
    <xf numFmtId="0" fontId="4" fillId="0" borderId="30" xfId="1" applyFont="1" applyBorder="1" applyAlignment="1">
      <alignment wrapText="1"/>
    </xf>
    <xf numFmtId="0" fontId="4" fillId="0" borderId="28" xfId="1" applyFont="1" applyBorder="1" applyAlignment="1">
      <alignment wrapText="1"/>
    </xf>
    <xf numFmtId="0" fontId="4" fillId="0" borderId="0" xfId="0" applyFont="1" applyAlignment="1">
      <alignment horizontal="left"/>
    </xf>
    <xf numFmtId="0" fontId="4" fillId="0" borderId="0" xfId="0" applyFont="1"/>
    <xf numFmtId="0" fontId="4" fillId="0" borderId="6" xfId="0" applyNumberFormat="1" applyFont="1" applyFill="1" applyBorder="1" applyAlignment="1">
      <alignment horizontal="center" wrapText="1"/>
    </xf>
    <xf numFmtId="167" fontId="4" fillId="0" borderId="11" xfId="0" applyNumberFormat="1" applyFont="1" applyBorder="1" applyAlignment="1">
      <alignment horizontal="center" wrapText="1"/>
    </xf>
    <xf numFmtId="0" fontId="4" fillId="0" borderId="11" xfId="0" applyNumberFormat="1" applyFont="1" applyBorder="1" applyAlignment="1">
      <alignment horizontal="center" wrapText="1"/>
    </xf>
    <xf numFmtId="166" fontId="4" fillId="0" borderId="11" xfId="0" applyNumberFormat="1" applyFont="1" applyBorder="1" applyAlignment="1">
      <alignment horizontal="center" wrapText="1"/>
    </xf>
    <xf numFmtId="164" fontId="4" fillId="0" borderId="11" xfId="0" applyNumberFormat="1" applyFont="1" applyBorder="1" applyAlignment="1">
      <alignment horizontal="center" wrapText="1"/>
    </xf>
    <xf numFmtId="168" fontId="4" fillId="0" borderId="23" xfId="0" applyNumberFormat="1" applyFont="1" applyFill="1" applyBorder="1" applyAlignment="1">
      <alignment horizontal="center" wrapText="1"/>
    </xf>
    <xf numFmtId="0" fontId="4" fillId="0" borderId="28" xfId="0" applyFont="1" applyBorder="1" applyAlignment="1"/>
    <xf numFmtId="4" fontId="4" fillId="0" borderId="16" xfId="0" applyNumberFormat="1" applyFont="1" applyFill="1" applyBorder="1" applyAlignment="1">
      <alignment wrapText="1"/>
    </xf>
    <xf numFmtId="0" fontId="4" fillId="0" borderId="16" xfId="0" applyFont="1" applyBorder="1"/>
    <xf numFmtId="0" fontId="4" fillId="0" borderId="6" xfId="0" applyFont="1" applyBorder="1"/>
    <xf numFmtId="0" fontId="4" fillId="0" borderId="4" xfId="0" applyFont="1" applyBorder="1"/>
    <xf numFmtId="0" fontId="4" fillId="0" borderId="5" xfId="0" applyFont="1" applyBorder="1"/>
    <xf numFmtId="0" fontId="22" fillId="0" borderId="0" xfId="0" applyFont="1"/>
    <xf numFmtId="164" fontId="13" fillId="0" borderId="0" xfId="0" applyNumberFormat="1" applyFont="1"/>
    <xf numFmtId="165" fontId="13" fillId="0" borderId="0" xfId="0" applyNumberFormat="1" applyFont="1"/>
    <xf numFmtId="164" fontId="13" fillId="0" borderId="0" xfId="0" applyNumberFormat="1" applyFont="1" applyAlignment="1">
      <alignment horizontal="left"/>
    </xf>
    <xf numFmtId="165" fontId="13" fillId="0" borderId="0" xfId="0" applyNumberFormat="1" applyFont="1" applyAlignment="1">
      <alignment horizontal="left"/>
    </xf>
    <xf numFmtId="0" fontId="21" fillId="0" borderId="0" xfId="0" applyFont="1"/>
    <xf numFmtId="164" fontId="14" fillId="0" borderId="0" xfId="0" applyNumberFormat="1" applyFont="1"/>
    <xf numFmtId="0" fontId="4" fillId="0" borderId="6" xfId="0" applyNumberFormat="1" applyFont="1" applyFill="1" applyBorder="1" applyAlignment="1">
      <alignment horizontal="center"/>
    </xf>
    <xf numFmtId="166" fontId="13" fillId="0" borderId="44" xfId="0" applyNumberFormat="1" applyFont="1" applyFill="1" applyBorder="1" applyAlignment="1">
      <alignment horizontal="center" wrapText="1"/>
    </xf>
    <xf numFmtId="165" fontId="13" fillId="0" borderId="41" xfId="0" applyNumberFormat="1" applyFont="1" applyFill="1" applyBorder="1" applyAlignment="1">
      <alignment horizontal="center" wrapText="1"/>
    </xf>
    <xf numFmtId="167" fontId="13" fillId="0" borderId="41" xfId="0" applyNumberFormat="1" applyFont="1" applyFill="1" applyBorder="1" applyAlignment="1">
      <alignment horizontal="center" wrapText="1"/>
    </xf>
    <xf numFmtId="166" fontId="13" fillId="0" borderId="41" xfId="0" applyNumberFormat="1" applyFont="1" applyFill="1" applyBorder="1" applyAlignment="1">
      <alignment horizontal="center" wrapText="1"/>
    </xf>
    <xf numFmtId="164" fontId="13" fillId="0" borderId="21" xfId="0" applyNumberFormat="1" applyFont="1" applyFill="1" applyBorder="1" applyAlignment="1">
      <alignment horizontal="center" wrapText="1"/>
    </xf>
    <xf numFmtId="168" fontId="13" fillId="0" borderId="41" xfId="0" applyNumberFormat="1" applyFont="1" applyFill="1" applyBorder="1" applyAlignment="1">
      <alignment horizontal="center" wrapText="1"/>
    </xf>
    <xf numFmtId="4" fontId="13" fillId="0" borderId="21" xfId="0" applyNumberFormat="1" applyFont="1" applyFill="1" applyBorder="1" applyAlignment="1">
      <alignment wrapText="1"/>
    </xf>
    <xf numFmtId="0" fontId="15" fillId="0" borderId="1" xfId="0" applyFont="1" applyFill="1" applyBorder="1"/>
    <xf numFmtId="0" fontId="4" fillId="0" borderId="3" xfId="0" applyFont="1" applyBorder="1" applyAlignment="1">
      <alignment horizontal="left"/>
    </xf>
    <xf numFmtId="0" fontId="4" fillId="0" borderId="22" xfId="0" applyNumberFormat="1" applyFont="1" applyBorder="1" applyAlignment="1">
      <alignment shrinkToFit="1"/>
    </xf>
    <xf numFmtId="169" fontId="4" fillId="0" borderId="6" xfId="0" applyNumberFormat="1" applyFont="1" applyBorder="1" applyAlignment="1">
      <alignment horizontal="right" vertical="center" wrapText="1"/>
    </xf>
    <xf numFmtId="49" fontId="4" fillId="0" borderId="11" xfId="0" applyNumberFormat="1" applyFont="1" applyBorder="1" applyAlignment="1">
      <alignment horizontal="center" wrapText="1"/>
    </xf>
    <xf numFmtId="165" fontId="4" fillId="0" borderId="42" xfId="0" applyNumberFormat="1" applyFont="1" applyBorder="1" applyAlignment="1">
      <alignment horizontal="center" wrapText="1"/>
    </xf>
    <xf numFmtId="166" fontId="4" fillId="0" borderId="2" xfId="0" applyNumberFormat="1" applyFont="1" applyBorder="1" applyAlignment="1">
      <alignment horizontal="center" wrapText="1"/>
    </xf>
    <xf numFmtId="164" fontId="4" fillId="0" borderId="2" xfId="0" applyNumberFormat="1" applyFont="1" applyBorder="1" applyAlignment="1">
      <alignment horizontal="center" wrapText="1"/>
    </xf>
    <xf numFmtId="165" fontId="4" fillId="0" borderId="2" xfId="0" applyNumberFormat="1" applyFont="1" applyBorder="1" applyAlignment="1">
      <alignment horizontal="center" wrapText="1"/>
    </xf>
    <xf numFmtId="168" fontId="4" fillId="0" borderId="2" xfId="0" applyNumberFormat="1" applyFont="1" applyBorder="1" applyAlignment="1">
      <alignment horizontal="center" wrapText="1"/>
    </xf>
    <xf numFmtId="169" fontId="4" fillId="0" borderId="2" xfId="0" applyNumberFormat="1" applyFont="1" applyBorder="1" applyAlignment="1">
      <alignment wrapText="1"/>
    </xf>
    <xf numFmtId="0" fontId="4" fillId="0" borderId="34" xfId="0" applyNumberFormat="1" applyFont="1" applyBorder="1" applyAlignment="1">
      <alignment wrapText="1"/>
    </xf>
    <xf numFmtId="166" fontId="4" fillId="0" borderId="0" xfId="0" applyNumberFormat="1" applyFont="1" applyBorder="1" applyAlignment="1">
      <alignment horizontal="center" wrapText="1"/>
    </xf>
    <xf numFmtId="165" fontId="4" fillId="0" borderId="0" xfId="0" applyNumberFormat="1" applyFont="1" applyBorder="1" applyAlignment="1">
      <alignment horizontal="center" wrapText="1"/>
    </xf>
    <xf numFmtId="167" fontId="4" fillId="0" borderId="0" xfId="0" applyNumberFormat="1" applyFont="1" applyBorder="1" applyAlignment="1">
      <alignment horizontal="center" wrapText="1"/>
    </xf>
    <xf numFmtId="164" fontId="4" fillId="0" borderId="0" xfId="0" applyNumberFormat="1" applyFont="1" applyBorder="1" applyAlignment="1">
      <alignment horizontal="center" wrapText="1"/>
    </xf>
    <xf numFmtId="168" fontId="4" fillId="0" borderId="0" xfId="0" applyNumberFormat="1" applyFont="1" applyBorder="1" applyAlignment="1">
      <alignment horizontal="center" wrapText="1"/>
    </xf>
    <xf numFmtId="169" fontId="4" fillId="0" borderId="0" xfId="0" applyNumberFormat="1" applyFont="1" applyBorder="1" applyAlignment="1">
      <alignment wrapText="1"/>
    </xf>
    <xf numFmtId="0" fontId="4" fillId="0" borderId="0" xfId="0" applyNumberFormat="1" applyFont="1" applyBorder="1" applyAlignment="1">
      <alignment wrapText="1"/>
    </xf>
    <xf numFmtId="49" fontId="4" fillId="0" borderId="0" xfId="0" applyNumberFormat="1" applyFont="1" applyBorder="1" applyAlignment="1">
      <alignment horizontal="right" wrapText="1"/>
    </xf>
    <xf numFmtId="0" fontId="4" fillId="0" borderId="0" xfId="0" applyFont="1" applyAlignment="1">
      <alignment horizontal="center"/>
    </xf>
    <xf numFmtId="0" fontId="4" fillId="0" borderId="0" xfId="0" applyFont="1" applyAlignment="1">
      <alignment horizontal="left"/>
    </xf>
    <xf numFmtId="0" fontId="4" fillId="0" borderId="0" xfId="0" applyFont="1"/>
    <xf numFmtId="0" fontId="4" fillId="0" borderId="0" xfId="0" applyFont="1" applyAlignment="1">
      <alignment wrapText="1"/>
    </xf>
    <xf numFmtId="0" fontId="10" fillId="0" borderId="16" xfId="0" applyFont="1" applyFill="1" applyBorder="1" applyAlignment="1">
      <alignment horizontal="center"/>
    </xf>
    <xf numFmtId="165" fontId="10" fillId="0" borderId="6" xfId="0" applyNumberFormat="1" applyFont="1" applyFill="1" applyBorder="1" applyAlignment="1">
      <alignment horizontal="center"/>
    </xf>
    <xf numFmtId="167" fontId="10" fillId="0" borderId="6" xfId="0" applyNumberFormat="1" applyFont="1" applyFill="1" applyBorder="1" applyAlignment="1">
      <alignment horizontal="center"/>
    </xf>
    <xf numFmtId="164" fontId="10" fillId="0" borderId="6" xfId="0" applyNumberFormat="1" applyFont="1" applyFill="1" applyBorder="1" applyAlignment="1">
      <alignment horizontal="center"/>
    </xf>
    <xf numFmtId="165" fontId="4" fillId="0" borderId="6" xfId="0" applyNumberFormat="1" applyFont="1" applyFill="1" applyBorder="1" applyAlignment="1">
      <alignment horizontal="center"/>
    </xf>
    <xf numFmtId="168" fontId="4" fillId="0" borderId="6" xfId="0" applyNumberFormat="1" applyFont="1" applyFill="1" applyBorder="1" applyAlignment="1">
      <alignment horizontal="center"/>
    </xf>
    <xf numFmtId="0" fontId="3" fillId="0" borderId="0" xfId="12" applyFont="1"/>
    <xf numFmtId="0" fontId="4" fillId="0" borderId="0" xfId="12" applyFont="1"/>
    <xf numFmtId="0" fontId="4" fillId="0" borderId="0" xfId="12" applyFont="1" applyAlignment="1">
      <alignment horizontal="left"/>
    </xf>
    <xf numFmtId="164" fontId="4" fillId="0" borderId="0" xfId="12" applyNumberFormat="1" applyFont="1" applyAlignment="1">
      <alignment horizontal="left"/>
    </xf>
    <xf numFmtId="165" fontId="4" fillId="0" borderId="0" xfId="12" applyNumberFormat="1" applyFont="1" applyAlignment="1">
      <alignment horizontal="left"/>
    </xf>
    <xf numFmtId="49" fontId="4" fillId="0" borderId="0" xfId="12" applyNumberFormat="1" applyFont="1" applyAlignment="1">
      <alignment horizontal="left"/>
    </xf>
    <xf numFmtId="164" fontId="6" fillId="0" borderId="0" xfId="12" applyNumberFormat="1" applyFont="1"/>
    <xf numFmtId="0" fontId="7" fillId="0" borderId="0" xfId="12" applyFont="1" applyFill="1"/>
    <xf numFmtId="0" fontId="4" fillId="0" borderId="0" xfId="12" applyFont="1" applyFill="1"/>
    <xf numFmtId="0" fontId="4" fillId="0" borderId="0" xfId="12" applyFont="1" applyBorder="1" applyAlignment="1">
      <alignment horizontal="center"/>
    </xf>
    <xf numFmtId="0" fontId="8" fillId="0" borderId="0" xfId="12" applyFont="1"/>
    <xf numFmtId="0" fontId="8" fillId="0" borderId="0" xfId="12" applyFont="1" applyAlignment="1">
      <alignment horizontal="right"/>
    </xf>
    <xf numFmtId="0" fontId="9" fillId="0" borderId="1" xfId="12" applyFont="1" applyBorder="1" applyAlignment="1">
      <alignment horizontal="center"/>
    </xf>
    <xf numFmtId="0" fontId="9" fillId="0" borderId="2" xfId="12" applyFont="1" applyBorder="1" applyAlignment="1">
      <alignment horizontal="center"/>
    </xf>
    <xf numFmtId="164" fontId="9" fillId="0" borderId="2" xfId="12" applyNumberFormat="1" applyFont="1" applyBorder="1" applyAlignment="1">
      <alignment horizontal="center"/>
    </xf>
    <xf numFmtId="165" fontId="9" fillId="0" borderId="2" xfId="12" applyNumberFormat="1" applyFont="1" applyBorder="1" applyAlignment="1">
      <alignment horizontal="center"/>
    </xf>
    <xf numFmtId="49" fontId="9" fillId="0" borderId="2" xfId="12" applyNumberFormat="1" applyFont="1" applyBorder="1" applyAlignment="1">
      <alignment horizontal="center" wrapText="1"/>
    </xf>
    <xf numFmtId="0" fontId="8" fillId="0" borderId="2" xfId="12" applyFont="1" applyBorder="1" applyAlignment="1">
      <alignment horizontal="center" wrapText="1"/>
    </xf>
    <xf numFmtId="0" fontId="8" fillId="0" borderId="3" xfId="12" applyFont="1" applyFill="1" applyBorder="1" applyAlignment="1">
      <alignment horizontal="center" wrapText="1"/>
    </xf>
    <xf numFmtId="166" fontId="4" fillId="0" borderId="13" xfId="12" applyNumberFormat="1" applyFont="1" applyBorder="1" applyAlignment="1">
      <alignment horizontal="center" wrapText="1"/>
    </xf>
    <xf numFmtId="165" fontId="4" fillId="0" borderId="14" xfId="12" applyNumberFormat="1" applyFont="1" applyBorder="1" applyAlignment="1">
      <alignment horizontal="center" wrapText="1"/>
    </xf>
    <xf numFmtId="167" fontId="4" fillId="0" borderId="14" xfId="12" applyNumberFormat="1" applyFont="1" applyBorder="1" applyAlignment="1">
      <alignment horizontal="center" wrapText="1"/>
    </xf>
    <xf numFmtId="166" fontId="4" fillId="0" borderId="14" xfId="12" applyNumberFormat="1" applyFont="1" applyBorder="1" applyAlignment="1">
      <alignment horizontal="center" wrapText="1"/>
    </xf>
    <xf numFmtId="164" fontId="4" fillId="0" borderId="14" xfId="12" applyNumberFormat="1" applyFont="1" applyBorder="1" applyAlignment="1">
      <alignment horizontal="center" wrapText="1"/>
    </xf>
    <xf numFmtId="168" fontId="4" fillId="0" borderId="14" xfId="12" applyNumberFormat="1" applyFont="1" applyBorder="1" applyAlignment="1">
      <alignment horizontal="center" wrapText="1"/>
    </xf>
    <xf numFmtId="169" fontId="4" fillId="0" borderId="14" xfId="12" applyNumberFormat="1" applyFont="1" applyBorder="1" applyAlignment="1">
      <alignment wrapText="1"/>
    </xf>
    <xf numFmtId="0" fontId="4" fillId="0" borderId="19" xfId="12" applyNumberFormat="1" applyFont="1" applyBorder="1" applyAlignment="1">
      <alignment wrapText="1"/>
    </xf>
    <xf numFmtId="166" fontId="4" fillId="0" borderId="16" xfId="12" applyNumberFormat="1" applyFont="1" applyBorder="1" applyAlignment="1">
      <alignment horizontal="center" wrapText="1"/>
    </xf>
    <xf numFmtId="165" fontId="4" fillId="0" borderId="6" xfId="12" applyNumberFormat="1" applyFont="1" applyBorder="1" applyAlignment="1">
      <alignment horizontal="center" wrapText="1"/>
    </xf>
    <xf numFmtId="167" fontId="4" fillId="0" borderId="6" xfId="12" applyNumberFormat="1" applyFont="1" applyBorder="1" applyAlignment="1">
      <alignment horizontal="center" wrapText="1"/>
    </xf>
    <xf numFmtId="166" fontId="4" fillId="0" borderId="6" xfId="12" applyNumberFormat="1" applyFont="1" applyBorder="1" applyAlignment="1">
      <alignment horizontal="center" wrapText="1"/>
    </xf>
    <xf numFmtId="164" fontId="4" fillId="0" borderId="6" xfId="12" applyNumberFormat="1" applyFont="1" applyBorder="1" applyAlignment="1">
      <alignment horizontal="center" wrapText="1"/>
    </xf>
    <xf numFmtId="168" fontId="4" fillId="0" borderId="6" xfId="12" applyNumberFormat="1" applyFont="1" applyBorder="1" applyAlignment="1">
      <alignment horizontal="center" wrapText="1"/>
    </xf>
    <xf numFmtId="169" fontId="4" fillId="0" borderId="6" xfId="12" applyNumberFormat="1" applyFont="1" applyBorder="1" applyAlignment="1">
      <alignment wrapText="1"/>
    </xf>
    <xf numFmtId="0" fontId="4" fillId="0" borderId="7" xfId="12" applyNumberFormat="1" applyFont="1" applyBorder="1" applyAlignment="1">
      <alignment wrapText="1"/>
    </xf>
    <xf numFmtId="0" fontId="10" fillId="0" borderId="10" xfId="12" applyFont="1" applyFill="1" applyBorder="1" applyAlignment="1">
      <alignment horizontal="center"/>
    </xf>
    <xf numFmtId="0" fontId="10" fillId="0" borderId="11" xfId="12" applyFont="1" applyFill="1" applyBorder="1" applyAlignment="1">
      <alignment horizontal="center"/>
    </xf>
    <xf numFmtId="49" fontId="10" fillId="0" borderId="11" xfId="12" applyNumberFormat="1" applyFont="1" applyFill="1" applyBorder="1" applyAlignment="1">
      <alignment horizontal="center"/>
    </xf>
    <xf numFmtId="164" fontId="10" fillId="0" borderId="11" xfId="12" applyNumberFormat="1" applyFont="1" applyFill="1" applyBorder="1" applyAlignment="1">
      <alignment horizontal="center"/>
    </xf>
    <xf numFmtId="165" fontId="4" fillId="0" borderId="11" xfId="12" applyNumberFormat="1" applyFont="1" applyFill="1" applyBorder="1" applyAlignment="1">
      <alignment horizontal="right"/>
    </xf>
    <xf numFmtId="0" fontId="4" fillId="0" borderId="11" xfId="12" applyFont="1" applyFill="1" applyBorder="1" applyAlignment="1">
      <alignment horizontal="center"/>
    </xf>
    <xf numFmtId="49" fontId="4" fillId="0" borderId="11" xfId="12" applyNumberFormat="1" applyFont="1" applyFill="1" applyBorder="1" applyAlignment="1"/>
    <xf numFmtId="4" fontId="4" fillId="0" borderId="11" xfId="12" applyNumberFormat="1" applyFont="1" applyFill="1" applyBorder="1" applyAlignment="1"/>
    <xf numFmtId="4" fontId="4" fillId="0" borderId="11" xfId="12" applyNumberFormat="1" applyFont="1" applyFill="1" applyBorder="1" applyAlignment="1">
      <alignment wrapText="1"/>
    </xf>
    <xf numFmtId="0" fontId="4" fillId="0" borderId="12" xfId="12" applyFont="1" applyBorder="1" applyAlignment="1"/>
    <xf numFmtId="0" fontId="4" fillId="0" borderId="1" xfId="12" applyFont="1" applyBorder="1"/>
    <xf numFmtId="0" fontId="11" fillId="0" borderId="2" xfId="12" applyFont="1" applyBorder="1" applyAlignment="1">
      <alignment horizontal="left"/>
    </xf>
    <xf numFmtId="0" fontId="11" fillId="0" borderId="2" xfId="12" applyFont="1" applyBorder="1" applyAlignment="1">
      <alignment horizontal="center"/>
    </xf>
    <xf numFmtId="0" fontId="4" fillId="0" borderId="2" xfId="12" applyFont="1" applyBorder="1" applyAlignment="1">
      <alignment horizontal="center"/>
    </xf>
    <xf numFmtId="164" fontId="4" fillId="0" borderId="2" xfId="12" applyNumberFormat="1" applyFont="1" applyBorder="1" applyAlignment="1">
      <alignment horizontal="center"/>
    </xf>
    <xf numFmtId="165" fontId="4" fillId="0" borderId="2" xfId="12" applyNumberFormat="1" applyFont="1" applyBorder="1" applyAlignment="1">
      <alignment horizontal="center"/>
    </xf>
    <xf numFmtId="4" fontId="4" fillId="0" borderId="2" xfId="12" applyNumberFormat="1" applyFont="1" applyBorder="1" applyAlignment="1">
      <alignment horizontal="center"/>
    </xf>
    <xf numFmtId="4" fontId="4" fillId="0" borderId="2" xfId="12" applyNumberFormat="1" applyFont="1" applyBorder="1" applyAlignment="1">
      <alignment horizontal="right"/>
    </xf>
    <xf numFmtId="0" fontId="4" fillId="0" borderId="3" xfId="12" applyFont="1" applyBorder="1"/>
    <xf numFmtId="0" fontId="11" fillId="0" borderId="0" xfId="12" applyFont="1" applyBorder="1"/>
    <xf numFmtId="0" fontId="4" fillId="0" borderId="0" xfId="12" applyFont="1" applyBorder="1"/>
    <xf numFmtId="164" fontId="4" fillId="0" borderId="0" xfId="12" applyNumberFormat="1" applyFont="1" applyBorder="1"/>
    <xf numFmtId="165" fontId="4" fillId="0" borderId="0" xfId="12" applyNumberFormat="1" applyFont="1" applyBorder="1"/>
    <xf numFmtId="49" fontId="4" fillId="0" borderId="0" xfId="12" applyNumberFormat="1" applyFont="1" applyBorder="1"/>
    <xf numFmtId="4" fontId="4" fillId="0" borderId="0" xfId="12" applyNumberFormat="1" applyFont="1" applyBorder="1"/>
    <xf numFmtId="0" fontId="4" fillId="0" borderId="0" xfId="12" applyFont="1" applyFill="1" applyBorder="1"/>
    <xf numFmtId="14" fontId="4" fillId="0" borderId="0" xfId="12" applyNumberFormat="1" applyFont="1" applyFill="1" applyBorder="1"/>
    <xf numFmtId="0" fontId="29" fillId="0" borderId="0" xfId="0" applyFont="1" applyAlignment="1">
      <alignment horizontal="left"/>
    </xf>
    <xf numFmtId="4" fontId="8" fillId="0" borderId="2" xfId="0" applyNumberFormat="1" applyFont="1" applyBorder="1" applyAlignment="1">
      <alignment horizontal="center" wrapText="1"/>
    </xf>
    <xf numFmtId="0" fontId="8" fillId="0" borderId="3" xfId="0" applyFont="1" applyFill="1" applyBorder="1" applyAlignment="1">
      <alignment horizontal="left" wrapText="1"/>
    </xf>
    <xf numFmtId="166" fontId="4" fillId="0" borderId="16" xfId="0" applyNumberFormat="1" applyFont="1" applyFill="1" applyBorder="1" applyAlignment="1">
      <alignment horizontal="center" wrapText="1"/>
    </xf>
    <xf numFmtId="167" fontId="4" fillId="0" borderId="6" xfId="0" applyNumberFormat="1" applyFont="1" applyFill="1" applyBorder="1" applyAlignment="1">
      <alignment horizontal="center" wrapText="1"/>
    </xf>
    <xf numFmtId="166" fontId="4" fillId="0" borderId="6" xfId="0" applyNumberFormat="1" applyFont="1" applyFill="1" applyBorder="1" applyAlignment="1">
      <alignment horizontal="center" wrapText="1"/>
    </xf>
    <xf numFmtId="4" fontId="4" fillId="0" borderId="7" xfId="0" applyNumberFormat="1" applyFont="1" applyFill="1" applyBorder="1" applyAlignment="1">
      <alignment horizontal="left" wrapText="1"/>
    </xf>
    <xf numFmtId="4" fontId="4" fillId="0" borderId="0" xfId="0" applyNumberFormat="1" applyFont="1" applyFill="1" applyBorder="1"/>
    <xf numFmtId="0" fontId="4" fillId="0" borderId="17" xfId="0" applyFont="1" applyFill="1" applyBorder="1" applyAlignment="1">
      <alignment horizontal="left" wrapText="1"/>
    </xf>
    <xf numFmtId="4" fontId="4" fillId="0" borderId="7" xfId="0" applyNumberFormat="1" applyFont="1" applyBorder="1" applyAlignment="1">
      <alignment horizontal="left" wrapText="1"/>
    </xf>
    <xf numFmtId="164" fontId="4" fillId="2" borderId="6" xfId="0" applyNumberFormat="1" applyFont="1" applyFill="1" applyBorder="1" applyAlignment="1">
      <alignment horizontal="center" wrapText="1"/>
    </xf>
    <xf numFmtId="168" fontId="4" fillId="2" borderId="6" xfId="0" applyNumberFormat="1" applyFont="1" applyFill="1" applyBorder="1" applyAlignment="1">
      <alignment horizontal="center" wrapText="1"/>
    </xf>
    <xf numFmtId="4" fontId="4" fillId="2" borderId="7" xfId="0" applyNumberFormat="1" applyFont="1" applyFill="1" applyBorder="1" applyAlignment="1">
      <alignment horizontal="left" wrapText="1"/>
    </xf>
    <xf numFmtId="169" fontId="13" fillId="2" borderId="6" xfId="0" applyNumberFormat="1" applyFont="1" applyFill="1" applyBorder="1" applyAlignment="1">
      <alignment wrapText="1"/>
    </xf>
    <xf numFmtId="4" fontId="4" fillId="2" borderId="5" xfId="0" applyNumberFormat="1" applyFont="1" applyFill="1" applyBorder="1" applyAlignment="1">
      <alignment wrapText="1"/>
    </xf>
    <xf numFmtId="4" fontId="13" fillId="0" borderId="7" xfId="0" applyNumberFormat="1" applyFont="1" applyFill="1" applyBorder="1" applyAlignment="1">
      <alignment horizontal="left" wrapText="1"/>
    </xf>
    <xf numFmtId="49" fontId="0" fillId="0" borderId="0" xfId="10" applyNumberFormat="1" applyFont="1"/>
    <xf numFmtId="4" fontId="0" fillId="0" borderId="0" xfId="10" applyNumberFormat="1" applyFont="1"/>
    <xf numFmtId="166" fontId="4" fillId="0" borderId="20" xfId="0" applyNumberFormat="1" applyFont="1" applyFill="1" applyBorder="1" applyAlignment="1">
      <alignment horizontal="center" wrapText="1"/>
    </xf>
    <xf numFmtId="165" fontId="4" fillId="0" borderId="21" xfId="0" applyNumberFormat="1" applyFont="1" applyFill="1" applyBorder="1" applyAlignment="1">
      <alignment horizontal="center" wrapText="1"/>
    </xf>
    <xf numFmtId="167" fontId="4" fillId="0" borderId="21" xfId="0" applyNumberFormat="1" applyFont="1" applyFill="1" applyBorder="1" applyAlignment="1">
      <alignment horizontal="center" wrapText="1"/>
    </xf>
    <xf numFmtId="166" fontId="4" fillId="0" borderId="21" xfId="0" applyNumberFormat="1" applyFont="1" applyFill="1" applyBorder="1" applyAlignment="1">
      <alignment horizontal="center" wrapText="1"/>
    </xf>
    <xf numFmtId="164" fontId="4" fillId="0" borderId="21" xfId="0" applyNumberFormat="1" applyFont="1" applyFill="1" applyBorder="1" applyAlignment="1">
      <alignment horizontal="center" wrapText="1"/>
    </xf>
    <xf numFmtId="169" fontId="4" fillId="0" borderId="21" xfId="0" applyNumberFormat="1" applyFont="1" applyFill="1" applyBorder="1" applyAlignment="1">
      <alignment wrapText="1"/>
    </xf>
    <xf numFmtId="4" fontId="4" fillId="0" borderId="22" xfId="0" applyNumberFormat="1" applyFont="1" applyBorder="1" applyAlignment="1">
      <alignment horizontal="left" wrapText="1"/>
    </xf>
    <xf numFmtId="4" fontId="4" fillId="0" borderId="30" xfId="0" applyNumberFormat="1" applyFont="1" applyBorder="1" applyAlignment="1">
      <alignment horizontal="left" wrapText="1"/>
    </xf>
    <xf numFmtId="167" fontId="4" fillId="0" borderId="5" xfId="0" applyNumberFormat="1" applyFont="1" applyFill="1" applyBorder="1" applyAlignment="1">
      <alignment horizontal="center" wrapText="1"/>
    </xf>
    <xf numFmtId="165" fontId="4" fillId="0" borderId="5" xfId="0" applyNumberFormat="1" applyFont="1" applyFill="1" applyBorder="1" applyAlignment="1">
      <alignment horizontal="center" wrapText="1"/>
    </xf>
    <xf numFmtId="166" fontId="4" fillId="0" borderId="5" xfId="0" applyNumberFormat="1" applyFont="1" applyFill="1" applyBorder="1" applyAlignment="1">
      <alignment horizontal="center" wrapText="1"/>
    </xf>
    <xf numFmtId="164" fontId="4" fillId="0" borderId="5" xfId="0" applyNumberFormat="1" applyFont="1" applyFill="1" applyBorder="1" applyAlignment="1">
      <alignment horizontal="center" wrapText="1"/>
    </xf>
    <xf numFmtId="4" fontId="4" fillId="0" borderId="8" xfId="0" applyNumberFormat="1" applyFont="1" applyBorder="1" applyAlignment="1">
      <alignment horizontal="left" wrapText="1"/>
    </xf>
    <xf numFmtId="166" fontId="4" fillId="0" borderId="4" xfId="0" applyNumberFormat="1" applyFont="1" applyFill="1" applyBorder="1" applyAlignment="1">
      <alignment horizontal="center" wrapText="1"/>
    </xf>
    <xf numFmtId="4" fontId="4" fillId="0" borderId="9" xfId="0" applyNumberFormat="1" applyFont="1" applyBorder="1" applyAlignment="1">
      <alignment horizontal="left" wrapText="1"/>
    </xf>
    <xf numFmtId="0" fontId="24" fillId="0" borderId="0" xfId="0" applyFont="1" applyFill="1"/>
    <xf numFmtId="166" fontId="4" fillId="0" borderId="16"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7" fontId="4" fillId="0" borderId="6" xfId="0" applyNumberFormat="1" applyFont="1" applyBorder="1" applyAlignment="1">
      <alignment horizontal="center" vertical="center" wrapText="1"/>
    </xf>
    <xf numFmtId="166" fontId="4" fillId="0" borderId="6" xfId="0" applyNumberFormat="1" applyFont="1" applyBorder="1" applyAlignment="1">
      <alignment horizontal="center" vertical="center" wrapText="1"/>
    </xf>
    <xf numFmtId="0" fontId="4" fillId="0" borderId="6" xfId="0" applyFont="1" applyBorder="1" applyAlignment="1">
      <alignment horizontal="center" vertical="center"/>
    </xf>
    <xf numFmtId="168" fontId="4" fillId="0" borderId="6" xfId="0" applyNumberFormat="1" applyFont="1" applyBorder="1" applyAlignment="1">
      <alignment horizontal="center" vertical="center" wrapText="1"/>
    </xf>
    <xf numFmtId="169" fontId="4" fillId="0" borderId="6" xfId="0" applyNumberFormat="1" applyFont="1" applyBorder="1" applyAlignment="1">
      <alignment vertical="center" wrapText="1"/>
    </xf>
    <xf numFmtId="167" fontId="4"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30" fillId="0" borderId="0" xfId="0" applyFont="1" applyBorder="1"/>
    <xf numFmtId="0" fontId="27" fillId="0" borderId="1" xfId="0" applyFont="1" applyBorder="1" applyAlignment="1">
      <alignment horizontal="center"/>
    </xf>
    <xf numFmtId="0" fontId="27" fillId="0" borderId="2" xfId="0" applyFont="1" applyBorder="1" applyAlignment="1">
      <alignment horizontal="center"/>
    </xf>
    <xf numFmtId="164" fontId="27" fillId="0" borderId="2" xfId="0" applyNumberFormat="1" applyFont="1" applyBorder="1" applyAlignment="1">
      <alignment horizontal="center"/>
    </xf>
    <xf numFmtId="165" fontId="27" fillId="0" borderId="2" xfId="0" applyNumberFormat="1" applyFont="1" applyBorder="1" applyAlignment="1">
      <alignment horizontal="center"/>
    </xf>
    <xf numFmtId="49" fontId="27" fillId="0" borderId="2" xfId="0" applyNumberFormat="1" applyFont="1" applyBorder="1" applyAlignment="1">
      <alignment horizontal="center" wrapText="1"/>
    </xf>
    <xf numFmtId="0" fontId="7" fillId="0" borderId="2" xfId="0" applyFont="1" applyBorder="1" applyAlignment="1">
      <alignment horizontal="center" wrapText="1"/>
    </xf>
    <xf numFmtId="0" fontId="7" fillId="0" borderId="29" xfId="0" applyFont="1" applyBorder="1" applyAlignment="1">
      <alignment horizontal="center" wrapText="1"/>
    </xf>
    <xf numFmtId="0" fontId="7" fillId="0" borderId="34" xfId="0" applyFont="1" applyFill="1" applyBorder="1" applyAlignment="1">
      <alignment horizontal="center" wrapText="1"/>
    </xf>
    <xf numFmtId="166" fontId="24" fillId="0" borderId="16" xfId="0" applyNumberFormat="1" applyFont="1" applyBorder="1" applyAlignment="1">
      <alignment horizontal="center" wrapText="1"/>
    </xf>
    <xf numFmtId="49" fontId="24" fillId="0" borderId="6" xfId="0" applyNumberFormat="1" applyFont="1" applyBorder="1" applyAlignment="1">
      <alignment horizontal="center" wrapText="1"/>
    </xf>
    <xf numFmtId="165" fontId="24" fillId="0" borderId="6" xfId="0" applyNumberFormat="1" applyFont="1" applyBorder="1" applyAlignment="1">
      <alignment horizontal="center" wrapText="1"/>
    </xf>
    <xf numFmtId="166" fontId="24" fillId="0" borderId="6" xfId="0" applyNumberFormat="1" applyFont="1" applyBorder="1" applyAlignment="1">
      <alignment horizontal="center" wrapText="1"/>
    </xf>
    <xf numFmtId="168" fontId="24" fillId="0" borderId="6" xfId="0" applyNumberFormat="1" applyFont="1" applyBorder="1" applyAlignment="1">
      <alignment horizontal="center" wrapText="1"/>
    </xf>
    <xf numFmtId="169" fontId="24" fillId="0" borderId="6" xfId="0" applyNumberFormat="1" applyFont="1" applyBorder="1" applyAlignment="1">
      <alignment horizontal="right" wrapText="1"/>
    </xf>
    <xf numFmtId="169" fontId="24" fillId="0" borderId="21" xfId="0" applyNumberFormat="1" applyFont="1" applyBorder="1" applyAlignment="1">
      <alignment horizontal="right" wrapText="1"/>
    </xf>
    <xf numFmtId="4" fontId="24" fillId="0" borderId="6" xfId="0" applyNumberFormat="1" applyFont="1" applyBorder="1" applyAlignment="1">
      <alignment horizontal="right" wrapText="1"/>
    </xf>
    <xf numFmtId="0" fontId="24" fillId="0" borderId="30" xfId="0" applyNumberFormat="1" applyFont="1" applyBorder="1" applyAlignment="1">
      <alignment horizontal="left" wrapText="1"/>
    </xf>
    <xf numFmtId="0" fontId="24" fillId="0" borderId="0" xfId="0" applyFont="1" applyBorder="1"/>
    <xf numFmtId="164" fontId="24" fillId="0" borderId="0" xfId="0" applyNumberFormat="1" applyFont="1" applyBorder="1"/>
    <xf numFmtId="165" fontId="24" fillId="0" borderId="0" xfId="0" applyNumberFormat="1" applyFont="1" applyBorder="1"/>
    <xf numFmtId="49" fontId="24" fillId="0" borderId="0" xfId="0" applyNumberFormat="1" applyFont="1" applyBorder="1"/>
    <xf numFmtId="4" fontId="24" fillId="0" borderId="0" xfId="0" applyNumberFormat="1" applyFont="1" applyBorder="1"/>
    <xf numFmtId="0" fontId="24" fillId="0" borderId="0" xfId="0" applyFont="1"/>
    <xf numFmtId="0" fontId="24" fillId="0" borderId="0" xfId="0" applyFont="1" applyFill="1" applyBorder="1"/>
    <xf numFmtId="49" fontId="24" fillId="0" borderId="0" xfId="0" applyNumberFormat="1" applyFont="1" applyFill="1" applyBorder="1"/>
    <xf numFmtId="164" fontId="24" fillId="0" borderId="0" xfId="0" applyNumberFormat="1" applyFont="1"/>
    <xf numFmtId="165" fontId="24" fillId="0" borderId="0" xfId="0" applyNumberFormat="1" applyFont="1"/>
    <xf numFmtId="49" fontId="24" fillId="0" borderId="0" xfId="0" applyNumberFormat="1" applyFont="1"/>
    <xf numFmtId="0" fontId="24" fillId="0" borderId="0" xfId="0" applyFont="1" applyAlignment="1">
      <alignment vertical="center"/>
    </xf>
    <xf numFmtId="168" fontId="4" fillId="2" borderId="11" xfId="0" applyNumberFormat="1" applyFont="1" applyFill="1" applyBorder="1" applyAlignment="1">
      <alignment horizontal="center" wrapText="1"/>
    </xf>
    <xf numFmtId="169" fontId="4" fillId="0" borderId="11" xfId="0" applyNumberFormat="1" applyFont="1" applyBorder="1" applyAlignment="1">
      <alignment horizontal="center" wrapText="1"/>
    </xf>
    <xf numFmtId="4" fontId="4" fillId="0" borderId="11" xfId="0" applyNumberFormat="1" applyFont="1" applyBorder="1" applyAlignment="1">
      <alignment horizontal="right" wrapText="1"/>
    </xf>
    <xf numFmtId="0" fontId="4" fillId="0" borderId="28" xfId="0" applyFont="1" applyBorder="1"/>
    <xf numFmtId="0" fontId="4" fillId="0" borderId="30" xfId="0" applyNumberFormat="1" applyFont="1" applyBorder="1" applyAlignment="1">
      <alignment horizontal="left" wrapText="1"/>
    </xf>
    <xf numFmtId="169" fontId="4" fillId="0" borderId="5" xfId="0" applyNumberFormat="1" applyFont="1" applyFill="1" applyBorder="1" applyAlignment="1">
      <alignment horizontal="right" wrapText="1"/>
    </xf>
    <xf numFmtId="169" fontId="4" fillId="0" borderId="6" xfId="0" applyNumberFormat="1" applyFont="1" applyBorder="1"/>
    <xf numFmtId="169" fontId="4" fillId="0" borderId="11" xfId="0" applyNumberFormat="1" applyFont="1" applyBorder="1" applyAlignment="1">
      <alignment horizontal="right" wrapText="1"/>
    </xf>
    <xf numFmtId="167" fontId="8" fillId="2" borderId="6" xfId="0" applyNumberFormat="1" applyFont="1" applyFill="1" applyBorder="1" applyAlignment="1">
      <alignment horizontal="center" wrapText="1"/>
    </xf>
    <xf numFmtId="167" fontId="8" fillId="0" borderId="6" xfId="0" applyNumberFormat="1" applyFont="1" applyBorder="1" applyAlignment="1">
      <alignment horizontal="center" wrapText="1"/>
    </xf>
    <xf numFmtId="165" fontId="8" fillId="2" borderId="5" xfId="0" applyNumberFormat="1" applyFont="1" applyFill="1" applyBorder="1" applyAlignment="1">
      <alignment horizontal="center" wrapText="1"/>
    </xf>
    <xf numFmtId="0" fontId="24" fillId="0" borderId="0" xfId="0" applyFont="1" applyAlignment="1">
      <alignment horizontal="left"/>
    </xf>
    <xf numFmtId="164" fontId="7" fillId="0" borderId="0" xfId="0" applyNumberFormat="1" applyFont="1"/>
    <xf numFmtId="165" fontId="24" fillId="0" borderId="0" xfId="0" applyNumberFormat="1" applyFont="1" applyAlignment="1">
      <alignment horizontal="left"/>
    </xf>
    <xf numFmtId="49" fontId="24" fillId="0" borderId="0" xfId="0" applyNumberFormat="1" applyFont="1" applyAlignment="1">
      <alignment horizontal="left"/>
    </xf>
    <xf numFmtId="0" fontId="24" fillId="0" borderId="0" xfId="0" applyFont="1" applyBorder="1" applyAlignment="1">
      <alignment horizontal="center"/>
    </xf>
    <xf numFmtId="0" fontId="7" fillId="0" borderId="0" xfId="0" applyFont="1" applyAlignment="1">
      <alignment horizontal="right"/>
    </xf>
    <xf numFmtId="169" fontId="4" fillId="0" borderId="0" xfId="0" applyNumberFormat="1" applyFont="1" applyFill="1" applyBorder="1" applyAlignment="1">
      <alignment horizontal="center"/>
    </xf>
    <xf numFmtId="0" fontId="0" fillId="0" borderId="1" xfId="0" applyFont="1" applyBorder="1"/>
    <xf numFmtId="2" fontId="24" fillId="0" borderId="2" xfId="0" applyNumberFormat="1" applyFont="1" applyBorder="1" applyAlignment="1"/>
    <xf numFmtId="4" fontId="24" fillId="2" borderId="2" xfId="0" applyNumberFormat="1" applyFont="1" applyFill="1" applyBorder="1" applyAlignment="1">
      <alignment horizontal="right" vertical="center"/>
    </xf>
    <xf numFmtId="4" fontId="24" fillId="0" borderId="2" xfId="0" applyNumberFormat="1" applyFont="1" applyBorder="1" applyAlignment="1">
      <alignment horizontal="right" vertical="center"/>
    </xf>
    <xf numFmtId="0" fontId="0" fillId="0" borderId="42" xfId="0" applyFont="1" applyBorder="1"/>
    <xf numFmtId="4" fontId="24" fillId="2" borderId="2" xfId="0" applyNumberFormat="1" applyFont="1" applyFill="1" applyBorder="1" applyAlignment="1">
      <alignment vertical="center"/>
    </xf>
    <xf numFmtId="4" fontId="24" fillId="0" borderId="2" xfId="0" applyNumberFormat="1" applyFont="1" applyBorder="1" applyAlignment="1">
      <alignment vertical="center"/>
    </xf>
    <xf numFmtId="0" fontId="17" fillId="0" borderId="0" xfId="0" applyFont="1" applyFill="1" applyBorder="1"/>
    <xf numFmtId="164" fontId="0" fillId="0" borderId="0" xfId="0" applyNumberFormat="1" applyFont="1" applyAlignment="1">
      <alignment horizontal="left"/>
    </xf>
    <xf numFmtId="165" fontId="0" fillId="0" borderId="0" xfId="0" applyNumberFormat="1" applyFont="1" applyAlignment="1">
      <alignment horizontal="left"/>
    </xf>
    <xf numFmtId="164" fontId="0" fillId="0" borderId="0" xfId="0" applyNumberFormat="1" applyFont="1" applyBorder="1"/>
    <xf numFmtId="165" fontId="0" fillId="0" borderId="0" xfId="0" applyNumberFormat="1" applyFont="1" applyBorder="1"/>
    <xf numFmtId="0" fontId="0" fillId="0" borderId="0" xfId="0" applyFont="1" applyFill="1" applyBorder="1"/>
    <xf numFmtId="0" fontId="0" fillId="0" borderId="2" xfId="0" applyFont="1" applyBorder="1" applyAlignment="1">
      <alignment horizontal="center"/>
    </xf>
    <xf numFmtId="164" fontId="0" fillId="0" borderId="2" xfId="0" applyNumberFormat="1" applyFont="1" applyBorder="1" applyAlignment="1">
      <alignment horizontal="center"/>
    </xf>
    <xf numFmtId="165" fontId="0" fillId="0" borderId="2" xfId="0" applyNumberFormat="1" applyFont="1" applyBorder="1" applyAlignment="1">
      <alignment horizontal="center"/>
    </xf>
    <xf numFmtId="4" fontId="0" fillId="0" borderId="2" xfId="0" applyNumberFormat="1" applyFont="1" applyBorder="1" applyAlignment="1">
      <alignment horizontal="right"/>
    </xf>
    <xf numFmtId="4" fontId="9" fillId="0" borderId="1" xfId="0" applyNumberFormat="1" applyFont="1" applyBorder="1" applyAlignment="1">
      <alignment horizontal="center" vertical="center"/>
    </xf>
    <xf numFmtId="4" fontId="9" fillId="0" borderId="2" xfId="0" applyNumberFormat="1" applyFont="1" applyBorder="1" applyAlignment="1">
      <alignment horizontal="center" vertical="center"/>
    </xf>
    <xf numFmtId="4" fontId="9" fillId="0" borderId="2" xfId="0" applyNumberFormat="1" applyFont="1" applyBorder="1" applyAlignment="1">
      <alignment horizontal="center" vertical="center" wrapText="1"/>
    </xf>
    <xf numFmtId="4" fontId="8" fillId="0" borderId="2" xfId="0" applyNumberFormat="1" applyFont="1" applyBorder="1" applyAlignment="1">
      <alignment horizontal="center" vertical="center" wrapText="1"/>
    </xf>
    <xf numFmtId="4" fontId="8" fillId="0" borderId="3" xfId="0" applyNumberFormat="1" applyFont="1" applyBorder="1" applyAlignment="1">
      <alignment horizontal="center" vertical="center" wrapText="1"/>
    </xf>
    <xf numFmtId="166" fontId="4" fillId="0" borderId="13" xfId="0" applyNumberFormat="1" applyFont="1" applyBorder="1" applyAlignment="1">
      <alignment horizontal="center" vertical="center" wrapText="1"/>
    </xf>
    <xf numFmtId="167" fontId="4" fillId="0" borderId="14" xfId="0" applyNumberFormat="1" applyFont="1" applyBorder="1" applyAlignment="1">
      <alignment horizontal="center" vertical="center" wrapText="1"/>
    </xf>
    <xf numFmtId="166" fontId="4" fillId="0" borderId="14" xfId="0" applyNumberFormat="1" applyFont="1" applyBorder="1" applyAlignment="1">
      <alignment horizontal="center" vertical="center" wrapText="1"/>
    </xf>
    <xf numFmtId="164" fontId="10" fillId="0" borderId="14" xfId="0" applyNumberFormat="1" applyFont="1" applyBorder="1" applyAlignment="1">
      <alignment horizontal="center" vertical="center"/>
    </xf>
    <xf numFmtId="168" fontId="4" fillId="0" borderId="14" xfId="0" applyNumberFormat="1" applyFont="1" applyBorder="1" applyAlignment="1">
      <alignment horizontal="center" vertical="center" wrapText="1"/>
    </xf>
    <xf numFmtId="4" fontId="4" fillId="0" borderId="14" xfId="0" applyNumberFormat="1" applyFont="1" applyBorder="1" applyAlignment="1">
      <alignment horizontal="right" vertical="center"/>
    </xf>
    <xf numFmtId="0" fontId="4" fillId="0" borderId="27" xfId="0" applyFont="1" applyBorder="1" applyAlignment="1">
      <alignment horizontal="left" vertical="center" wrapText="1"/>
    </xf>
    <xf numFmtId="164" fontId="10" fillId="0" borderId="6" xfId="0" applyNumberFormat="1" applyFont="1" applyBorder="1" applyAlignment="1">
      <alignment horizontal="center" vertical="center"/>
    </xf>
    <xf numFmtId="4" fontId="4" fillId="0" borderId="6" xfId="0" applyNumberFormat="1" applyFont="1" applyBorder="1" applyAlignment="1">
      <alignment horizontal="right" vertical="center"/>
    </xf>
    <xf numFmtId="4" fontId="4" fillId="0" borderId="21" xfId="0" applyNumberFormat="1" applyFont="1" applyBorder="1" applyAlignment="1">
      <alignment horizontal="right" vertical="center"/>
    </xf>
    <xf numFmtId="0" fontId="4" fillId="0" borderId="30" xfId="0" applyFont="1" applyBorder="1" applyAlignment="1">
      <alignment horizontal="left" vertical="center" wrapText="1"/>
    </xf>
    <xf numFmtId="164" fontId="10" fillId="0" borderId="11" xfId="0" applyNumberFormat="1" applyFont="1" applyBorder="1" applyAlignment="1">
      <alignment horizontal="center" vertical="center"/>
    </xf>
    <xf numFmtId="4" fontId="4" fillId="0" borderId="11" xfId="0" applyNumberFormat="1" applyFont="1" applyBorder="1" applyAlignment="1">
      <alignment horizontal="right" vertical="center"/>
    </xf>
    <xf numFmtId="4" fontId="4" fillId="0" borderId="23" xfId="0" applyNumberFormat="1" applyFont="1" applyBorder="1" applyAlignment="1">
      <alignment horizontal="right" vertical="center"/>
    </xf>
    <xf numFmtId="0" fontId="4" fillId="0" borderId="28" xfId="0" applyFont="1" applyBorder="1" applyAlignment="1">
      <alignment horizontal="left" vertical="center" wrapText="1"/>
    </xf>
    <xf numFmtId="0" fontId="0" fillId="0" borderId="38" xfId="0" applyFont="1" applyBorder="1"/>
    <xf numFmtId="0" fontId="11" fillId="0" borderId="23" xfId="0" applyFont="1" applyBorder="1" applyAlignment="1">
      <alignment horizontal="left"/>
    </xf>
    <xf numFmtId="0" fontId="11" fillId="0" borderId="23" xfId="0" applyFont="1" applyBorder="1" applyAlignment="1">
      <alignment horizontal="center"/>
    </xf>
    <xf numFmtId="0" fontId="0" fillId="0" borderId="23" xfId="0" applyFont="1" applyBorder="1" applyAlignment="1">
      <alignment horizontal="center"/>
    </xf>
    <xf numFmtId="164" fontId="0" fillId="0" borderId="23" xfId="0" applyNumberFormat="1" applyFont="1" applyBorder="1" applyAlignment="1">
      <alignment horizontal="center"/>
    </xf>
    <xf numFmtId="165" fontId="0" fillId="0" borderId="23" xfId="0" applyNumberFormat="1" applyFont="1" applyBorder="1" applyAlignment="1">
      <alignment horizontal="center"/>
    </xf>
    <xf numFmtId="4" fontId="8" fillId="0" borderId="23" xfId="0" applyNumberFormat="1" applyFont="1" applyBorder="1" applyAlignment="1">
      <alignment horizontal="right"/>
    </xf>
    <xf numFmtId="0" fontId="0" fillId="0" borderId="24" xfId="0" applyFont="1" applyBorder="1"/>
    <xf numFmtId="4" fontId="0" fillId="0" borderId="0" xfId="0" applyNumberFormat="1" applyFont="1"/>
    <xf numFmtId="14" fontId="0" fillId="0" borderId="0" xfId="0" applyNumberFormat="1" applyFont="1"/>
    <xf numFmtId="164" fontId="10" fillId="0" borderId="5" xfId="0" applyNumberFormat="1" applyFont="1" applyBorder="1" applyAlignment="1">
      <alignment horizontal="center" vertical="center"/>
    </xf>
    <xf numFmtId="4" fontId="4" fillId="0" borderId="5" xfId="0" applyNumberFormat="1" applyFont="1" applyBorder="1" applyAlignment="1">
      <alignment horizontal="right" vertical="center"/>
    </xf>
    <xf numFmtId="4" fontId="4" fillId="0" borderId="41" xfId="0" applyNumberFormat="1" applyFont="1" applyBorder="1" applyAlignment="1">
      <alignment horizontal="right" vertical="center"/>
    </xf>
    <xf numFmtId="0" fontId="4" fillId="0" borderId="8" xfId="0" applyFont="1" applyBorder="1" applyAlignment="1">
      <alignment horizontal="left" vertical="center" wrapText="1"/>
    </xf>
    <xf numFmtId="168" fontId="4" fillId="0" borderId="21" xfId="0" applyNumberFormat="1" applyFont="1" applyBorder="1" applyAlignment="1">
      <alignment horizontal="center" vertical="center" wrapText="1"/>
    </xf>
    <xf numFmtId="0" fontId="4" fillId="0" borderId="19" xfId="0" applyFont="1" applyBorder="1" applyAlignment="1">
      <alignment horizontal="left" vertical="center" wrapText="1"/>
    </xf>
    <xf numFmtId="0" fontId="4" fillId="0" borderId="7" xfId="0" applyFont="1" applyBorder="1" applyAlignment="1">
      <alignment horizontal="left" vertical="center" wrapText="1"/>
    </xf>
    <xf numFmtId="0" fontId="4" fillId="0" borderId="12" xfId="0" applyFont="1" applyBorder="1" applyAlignment="1">
      <alignment horizontal="left" vertical="center" wrapText="1"/>
    </xf>
    <xf numFmtId="166" fontId="4" fillId="0" borderId="20" xfId="0" applyNumberFormat="1" applyFont="1" applyBorder="1" applyAlignment="1">
      <alignment horizontal="center" vertical="center" wrapText="1"/>
    </xf>
    <xf numFmtId="167" fontId="4" fillId="0" borderId="21"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4" fontId="10" fillId="0" borderId="21" xfId="0" applyNumberFormat="1" applyFont="1" applyBorder="1" applyAlignment="1">
      <alignment horizontal="center" vertical="center"/>
    </xf>
    <xf numFmtId="0" fontId="4" fillId="0" borderId="22" xfId="0" applyFont="1" applyBorder="1" applyAlignment="1">
      <alignment horizontal="left" vertical="center" wrapText="1"/>
    </xf>
    <xf numFmtId="168" fontId="4" fillId="0" borderId="41" xfId="0" applyNumberFormat="1" applyFont="1" applyBorder="1" applyAlignment="1">
      <alignment horizontal="center" vertical="center" wrapText="1"/>
    </xf>
    <xf numFmtId="0" fontId="4" fillId="0" borderId="9" xfId="0" applyFont="1" applyBorder="1" applyAlignment="1">
      <alignment horizontal="left" vertical="center" wrapText="1"/>
    </xf>
    <xf numFmtId="0" fontId="31" fillId="0" borderId="27" xfId="0" applyFont="1" applyBorder="1" applyAlignment="1">
      <alignment vertical="justify"/>
    </xf>
    <xf numFmtId="0" fontId="31" fillId="0" borderId="46" xfId="0" applyFont="1" applyBorder="1" applyAlignment="1">
      <alignment vertical="justify"/>
    </xf>
    <xf numFmtId="0" fontId="0" fillId="0" borderId="0" xfId="0" applyFont="1" applyFill="1"/>
    <xf numFmtId="0" fontId="9" fillId="0" borderId="1" xfId="0" applyFont="1" applyBorder="1" applyAlignment="1">
      <alignment horizontal="center" vertical="center"/>
    </xf>
    <xf numFmtId="0" fontId="9" fillId="0" borderId="2" xfId="0" applyFont="1" applyBorder="1" applyAlignment="1">
      <alignment horizontal="center" vertical="center"/>
    </xf>
    <xf numFmtId="164" fontId="9" fillId="0" borderId="2" xfId="0" applyNumberFormat="1" applyFont="1" applyBorder="1" applyAlignment="1">
      <alignment horizontal="center" vertical="center"/>
    </xf>
    <xf numFmtId="165" fontId="9" fillId="0" borderId="2" xfId="0" applyNumberFormat="1" applyFont="1" applyBorder="1" applyAlignment="1">
      <alignment horizontal="center" vertical="center"/>
    </xf>
    <xf numFmtId="49" fontId="9"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Fill="1" applyBorder="1" applyAlignment="1">
      <alignment horizontal="center" vertical="center" wrapText="1"/>
    </xf>
    <xf numFmtId="0" fontId="4" fillId="0" borderId="3" xfId="0" applyNumberFormat="1" applyFont="1" applyBorder="1" applyAlignment="1">
      <alignment horizontal="left" vertical="center" wrapText="1"/>
    </xf>
    <xf numFmtId="0" fontId="0" fillId="0" borderId="50" xfId="0" applyFont="1" applyBorder="1"/>
    <xf numFmtId="0" fontId="0" fillId="0" borderId="50" xfId="0" applyFont="1" applyBorder="1" applyAlignment="1">
      <alignment horizontal="left"/>
    </xf>
    <xf numFmtId="14" fontId="0" fillId="0" borderId="0" xfId="0" applyNumberFormat="1" applyFont="1" applyFill="1" applyBorder="1"/>
    <xf numFmtId="14" fontId="0" fillId="0" borderId="0" xfId="0" applyNumberFormat="1" applyFont="1" applyAlignment="1">
      <alignment horizontal="left"/>
    </xf>
    <xf numFmtId="0" fontId="4" fillId="0" borderId="27" xfId="0" applyNumberFormat="1" applyFont="1" applyBorder="1" applyAlignment="1">
      <alignment horizontal="center" wrapText="1"/>
    </xf>
    <xf numFmtId="0" fontId="4" fillId="0" borderId="45" xfId="0" applyNumberFormat="1" applyFont="1" applyBorder="1" applyAlignment="1">
      <alignment horizontal="center" wrapText="1"/>
    </xf>
    <xf numFmtId="168" fontId="4" fillId="0" borderId="11" xfId="0" applyNumberFormat="1" applyFont="1" applyBorder="1" applyAlignment="1">
      <alignment horizontal="center" wrapText="1"/>
    </xf>
    <xf numFmtId="0" fontId="4" fillId="0" borderId="28" xfId="0" applyNumberFormat="1" applyFont="1" applyBorder="1" applyAlignment="1">
      <alignment horizontal="center" wrapText="1"/>
    </xf>
    <xf numFmtId="0" fontId="4" fillId="0" borderId="38" xfId="0" applyFont="1" applyBorder="1"/>
    <xf numFmtId="164" fontId="4" fillId="0" borderId="23" xfId="0" applyNumberFormat="1" applyFont="1" applyBorder="1" applyAlignment="1">
      <alignment horizontal="center"/>
    </xf>
    <xf numFmtId="165" fontId="4" fillId="0" borderId="23" xfId="0" applyNumberFormat="1" applyFont="1" applyBorder="1" applyAlignment="1">
      <alignment horizontal="center"/>
    </xf>
    <xf numFmtId="0" fontId="8" fillId="0" borderId="37" xfId="0" applyFont="1" applyBorder="1" applyAlignment="1">
      <alignment horizontal="center" wrapText="1"/>
    </xf>
    <xf numFmtId="0" fontId="4" fillId="0" borderId="27" xfId="0" applyFont="1" applyBorder="1" applyAlignment="1">
      <alignment horizontal="center" wrapText="1"/>
    </xf>
    <xf numFmtId="0" fontId="4" fillId="0" borderId="30" xfId="0" applyFont="1" applyBorder="1" applyAlignment="1">
      <alignment horizontal="center" wrapText="1"/>
    </xf>
    <xf numFmtId="4" fontId="9" fillId="0" borderId="35" xfId="0" applyNumberFormat="1" applyFont="1" applyBorder="1" applyAlignment="1">
      <alignment horizontal="center" vertical="center"/>
    </xf>
    <xf numFmtId="4" fontId="9" fillId="0" borderId="36" xfId="0" applyNumberFormat="1" applyFont="1" applyBorder="1" applyAlignment="1">
      <alignment horizontal="center" vertical="center"/>
    </xf>
    <xf numFmtId="4" fontId="8" fillId="0" borderId="36" xfId="0" applyNumberFormat="1" applyFont="1" applyBorder="1" applyAlignment="1">
      <alignment horizontal="center" vertical="center" wrapText="1"/>
    </xf>
    <xf numFmtId="164" fontId="10" fillId="0" borderId="14" xfId="0" applyNumberFormat="1" applyFont="1" applyFill="1" applyBorder="1" applyAlignment="1">
      <alignment horizontal="center" vertical="center"/>
    </xf>
    <xf numFmtId="4" fontId="4" fillId="0" borderId="14" xfId="0" applyNumberFormat="1" applyFont="1" applyFill="1" applyBorder="1" applyAlignment="1">
      <alignment horizontal="right" vertical="center"/>
    </xf>
    <xf numFmtId="164" fontId="10" fillId="0" borderId="6" xfId="0" applyNumberFormat="1" applyFont="1" applyFill="1" applyBorder="1" applyAlignment="1">
      <alignment horizontal="center" vertical="center"/>
    </xf>
    <xf numFmtId="4" fontId="4" fillId="0" borderId="6" xfId="0" applyNumberFormat="1" applyFont="1" applyFill="1" applyBorder="1" applyAlignment="1">
      <alignment horizontal="right" vertical="center"/>
    </xf>
    <xf numFmtId="164" fontId="10" fillId="0" borderId="11" xfId="0" applyNumberFormat="1" applyFont="1" applyFill="1" applyBorder="1" applyAlignment="1">
      <alignment horizontal="center" vertical="center"/>
    </xf>
    <xf numFmtId="4" fontId="4" fillId="0" borderId="11" xfId="0" applyNumberFormat="1" applyFont="1" applyFill="1" applyBorder="1" applyAlignment="1">
      <alignment horizontal="right" vertical="center"/>
    </xf>
    <xf numFmtId="167" fontId="4" fillId="0" borderId="2" xfId="0" applyNumberFormat="1" applyFont="1" applyBorder="1" applyAlignment="1">
      <alignment horizontal="center" vertical="center" wrapText="1"/>
    </xf>
    <xf numFmtId="4" fontId="8" fillId="0" borderId="43" xfId="0" applyNumberFormat="1" applyFont="1" applyFill="1" applyBorder="1" applyAlignment="1">
      <alignment horizontal="center" vertical="center" wrapText="1"/>
    </xf>
    <xf numFmtId="0" fontId="4" fillId="0" borderId="19" xfId="0" applyFont="1" applyFill="1" applyBorder="1" applyAlignment="1">
      <alignment horizontal="left" vertical="center"/>
    </xf>
    <xf numFmtId="0" fontId="4" fillId="0" borderId="7"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0" borderId="0" xfId="0" applyFont="1" applyAlignment="1">
      <alignment horizontal="left"/>
    </xf>
    <xf numFmtId="0" fontId="4" fillId="0" borderId="0" xfId="0" applyFont="1"/>
    <xf numFmtId="0" fontId="4" fillId="0" borderId="21" xfId="0" applyNumberFormat="1" applyFont="1" applyFill="1" applyBorder="1" applyAlignment="1">
      <alignment horizontal="center" wrapText="1"/>
    </xf>
    <xf numFmtId="0" fontId="4" fillId="0" borderId="5" xfId="0" applyNumberFormat="1" applyFont="1" applyFill="1" applyBorder="1" applyAlignment="1">
      <alignment horizontal="center" wrapText="1"/>
    </xf>
    <xf numFmtId="4" fontId="4" fillId="0" borderId="5" xfId="0" applyNumberFormat="1" applyFont="1" applyFill="1" applyBorder="1" applyAlignment="1">
      <alignment horizontal="center" wrapText="1"/>
    </xf>
    <xf numFmtId="4" fontId="4" fillId="0" borderId="41" xfId="0" applyNumberFormat="1" applyFont="1" applyFill="1" applyBorder="1" applyAlignment="1">
      <alignment horizontal="center" wrapText="1"/>
    </xf>
    <xf numFmtId="0" fontId="0" fillId="0" borderId="0" xfId="0" applyFont="1" applyAlignment="1">
      <alignment horizontal="left"/>
    </xf>
    <xf numFmtId="0" fontId="4" fillId="0" borderId="0" xfId="0" applyFont="1"/>
    <xf numFmtId="0" fontId="0" fillId="0" borderId="0" xfId="0" applyFont="1"/>
    <xf numFmtId="0" fontId="4" fillId="0" borderId="30" xfId="0" applyFont="1" applyFill="1" applyBorder="1" applyAlignment="1">
      <alignment horizontal="left" wrapText="1"/>
    </xf>
    <xf numFmtId="0" fontId="0" fillId="0" borderId="3" xfId="0" applyFont="1" applyBorder="1" applyAlignment="1"/>
    <xf numFmtId="169" fontId="4" fillId="0" borderId="41" xfId="0" applyNumberFormat="1" applyFont="1" applyFill="1" applyBorder="1" applyAlignment="1">
      <alignment wrapText="1"/>
    </xf>
    <xf numFmtId="4" fontId="4" fillId="0" borderId="41" xfId="0" applyNumberFormat="1" applyFont="1" applyBorder="1"/>
    <xf numFmtId="4" fontId="4" fillId="0" borderId="41" xfId="0" applyNumberFormat="1" applyFont="1" applyFill="1" applyBorder="1" applyAlignment="1">
      <alignment wrapText="1"/>
    </xf>
    <xf numFmtId="0" fontId="4" fillId="0" borderId="0" xfId="0" applyFont="1" applyAlignment="1">
      <alignment horizontal="left"/>
    </xf>
    <xf numFmtId="0" fontId="4" fillId="0" borderId="0" xfId="0" applyFont="1"/>
    <xf numFmtId="0" fontId="4" fillId="0" borderId="22" xfId="0" applyNumberFormat="1" applyFont="1" applyBorder="1" applyAlignment="1">
      <alignment horizontal="center" vertical="center" wrapText="1"/>
    </xf>
    <xf numFmtId="0" fontId="4" fillId="0" borderId="0" xfId="0" applyFont="1" applyAlignment="1">
      <alignment horizontal="left"/>
    </xf>
    <xf numFmtId="0" fontId="4" fillId="0" borderId="0" xfId="0" applyFont="1"/>
    <xf numFmtId="0" fontId="11" fillId="0" borderId="0" xfId="0" applyFont="1" applyAlignment="1">
      <alignment horizontal="left"/>
    </xf>
    <xf numFmtId="164" fontId="11" fillId="0" borderId="0" xfId="0" applyNumberFormat="1" applyFont="1" applyAlignment="1">
      <alignment horizontal="left"/>
    </xf>
    <xf numFmtId="165" fontId="11" fillId="0" borderId="0" xfId="0" applyNumberFormat="1" applyFont="1" applyAlignment="1">
      <alignment horizontal="left"/>
    </xf>
    <xf numFmtId="49" fontId="11" fillId="0" borderId="0" xfId="0" applyNumberFormat="1" applyFont="1" applyAlignment="1">
      <alignment horizontal="left"/>
    </xf>
    <xf numFmtId="0" fontId="11" fillId="0" borderId="0" xfId="0" applyFont="1" applyFill="1"/>
    <xf numFmtId="0" fontId="27" fillId="0" borderId="1" xfId="0" applyFont="1" applyBorder="1" applyAlignment="1">
      <alignment horizontal="center" vertical="center"/>
    </xf>
    <xf numFmtId="0" fontId="27" fillId="0" borderId="2" xfId="0" applyFont="1" applyBorder="1" applyAlignment="1">
      <alignment horizontal="center" vertical="center"/>
    </xf>
    <xf numFmtId="164" fontId="27" fillId="0" borderId="2" xfId="0" applyNumberFormat="1" applyFont="1" applyBorder="1" applyAlignment="1">
      <alignment horizontal="center" vertical="center"/>
    </xf>
    <xf numFmtId="165" fontId="27" fillId="0" borderId="2" xfId="0" applyNumberFormat="1" applyFont="1" applyBorder="1" applyAlignment="1">
      <alignment horizontal="center" vertical="center"/>
    </xf>
    <xf numFmtId="49" fontId="27"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34" xfId="0" applyFont="1" applyFill="1" applyBorder="1" applyAlignment="1">
      <alignment horizontal="center" vertical="center" wrapText="1"/>
    </xf>
    <xf numFmtId="166" fontId="4" fillId="2" borderId="6" xfId="0" applyNumberFormat="1" applyFont="1" applyFill="1" applyBorder="1" applyAlignment="1">
      <alignment horizontal="center" vertical="center" wrapText="1"/>
    </xf>
    <xf numFmtId="165" fontId="4" fillId="2" borderId="6" xfId="0" applyNumberFormat="1" applyFont="1" applyFill="1" applyBorder="1" applyAlignment="1">
      <alignment horizontal="center" vertical="center" wrapText="1"/>
    </xf>
    <xf numFmtId="167" fontId="4" fillId="2" borderId="6" xfId="0" applyNumberFormat="1" applyFont="1" applyFill="1" applyBorder="1" applyAlignment="1">
      <alignment horizontal="center" vertical="center" wrapText="1"/>
    </xf>
    <xf numFmtId="164" fontId="10" fillId="2" borderId="6" xfId="0" applyNumberFormat="1" applyFont="1" applyFill="1" applyBorder="1" applyAlignment="1">
      <alignment horizontal="center" vertical="center"/>
    </xf>
    <xf numFmtId="168" fontId="4" fillId="2" borderId="6" xfId="0" applyNumberFormat="1" applyFont="1" applyFill="1" applyBorder="1" applyAlignment="1">
      <alignment horizontal="center" vertical="center" wrapText="1"/>
    </xf>
    <xf numFmtId="4" fontId="4" fillId="2" borderId="6" xfId="0" applyNumberFormat="1" applyFont="1" applyFill="1" applyBorder="1" applyAlignment="1">
      <alignment horizontal="right" vertical="center"/>
    </xf>
    <xf numFmtId="4" fontId="4" fillId="0" borderId="6" xfId="0" applyNumberFormat="1" applyFont="1" applyFill="1" applyBorder="1" applyAlignment="1">
      <alignment vertical="center" wrapText="1"/>
    </xf>
    <xf numFmtId="4" fontId="4" fillId="0" borderId="6" xfId="0" applyNumberFormat="1" applyFont="1" applyFill="1" applyBorder="1" applyAlignment="1">
      <alignment vertical="center"/>
    </xf>
    <xf numFmtId="165" fontId="4" fillId="0" borderId="6" xfId="0" applyNumberFormat="1" applyFont="1" applyFill="1" applyBorder="1" applyAlignment="1">
      <alignment horizontal="center" vertical="center" wrapText="1"/>
    </xf>
    <xf numFmtId="167" fontId="4" fillId="0" borderId="6" xfId="0" applyNumberFormat="1" applyFont="1" applyFill="1" applyBorder="1" applyAlignment="1">
      <alignment horizontal="center" vertical="center" wrapText="1"/>
    </xf>
    <xf numFmtId="166" fontId="4" fillId="0" borderId="6" xfId="0" applyNumberFormat="1" applyFont="1" applyFill="1" applyBorder="1" applyAlignment="1">
      <alignment horizontal="center" vertical="center" wrapText="1"/>
    </xf>
    <xf numFmtId="166" fontId="4" fillId="2" borderId="13" xfId="0" applyNumberFormat="1" applyFont="1" applyFill="1" applyBorder="1" applyAlignment="1">
      <alignment horizontal="center" vertical="center" wrapText="1"/>
    </xf>
    <xf numFmtId="165" fontId="4" fillId="2" borderId="14" xfId="0" applyNumberFormat="1" applyFont="1" applyFill="1" applyBorder="1" applyAlignment="1">
      <alignment horizontal="center" vertical="center" wrapText="1"/>
    </xf>
    <xf numFmtId="167" fontId="4" fillId="2" borderId="14" xfId="0" applyNumberFormat="1" applyFont="1" applyFill="1" applyBorder="1" applyAlignment="1">
      <alignment horizontal="center" vertical="center" wrapText="1"/>
    </xf>
    <xf numFmtId="166" fontId="4" fillId="2" borderId="14" xfId="0" applyNumberFormat="1" applyFont="1" applyFill="1" applyBorder="1" applyAlignment="1">
      <alignment horizontal="center" vertical="center" wrapText="1"/>
    </xf>
    <xf numFmtId="164" fontId="10" fillId="2" borderId="14" xfId="0" applyNumberFormat="1" applyFont="1" applyFill="1" applyBorder="1" applyAlignment="1">
      <alignment horizontal="center" vertical="center"/>
    </xf>
    <xf numFmtId="168" fontId="4" fillId="2" borderId="14" xfId="0" applyNumberFormat="1" applyFont="1" applyFill="1" applyBorder="1" applyAlignment="1">
      <alignment horizontal="center" vertical="center" wrapText="1"/>
    </xf>
    <xf numFmtId="4" fontId="4" fillId="2" borderId="14" xfId="0" applyNumberFormat="1" applyFont="1" applyFill="1" applyBorder="1" applyAlignment="1">
      <alignment horizontal="right" vertical="center"/>
    </xf>
    <xf numFmtId="0" fontId="4" fillId="2" borderId="27" xfId="0" applyFont="1" applyFill="1" applyBorder="1" applyAlignment="1">
      <alignment horizontal="left" vertical="center" wrapText="1"/>
    </xf>
    <xf numFmtId="166" fontId="4" fillId="2" borderId="16" xfId="0" applyNumberFormat="1" applyFont="1" applyFill="1" applyBorder="1" applyAlignment="1">
      <alignment horizontal="center" vertical="center" wrapText="1"/>
    </xf>
    <xf numFmtId="0" fontId="0" fillId="0" borderId="30" xfId="0" applyNumberFormat="1" applyFont="1" applyFill="1" applyBorder="1" applyAlignment="1">
      <alignment vertical="center" wrapText="1"/>
    </xf>
    <xf numFmtId="165" fontId="4" fillId="2" borderId="5" xfId="0" applyNumberFormat="1" applyFont="1" applyFill="1" applyBorder="1" applyAlignment="1">
      <alignment horizontal="center" vertical="center" wrapText="1"/>
    </xf>
    <xf numFmtId="168" fontId="4" fillId="2" borderId="5" xfId="0" applyNumberFormat="1" applyFont="1" applyFill="1" applyBorder="1" applyAlignment="1">
      <alignment horizontal="center" vertical="center" wrapText="1"/>
    </xf>
    <xf numFmtId="4" fontId="4" fillId="2" borderId="5" xfId="0" applyNumberFormat="1" applyFont="1" applyFill="1" applyBorder="1" applyAlignment="1">
      <alignment horizontal="right" vertical="center"/>
    </xf>
    <xf numFmtId="4" fontId="4" fillId="0" borderId="5" xfId="0" applyNumberFormat="1" applyFont="1" applyFill="1" applyBorder="1" applyAlignment="1">
      <alignment vertical="center"/>
    </xf>
    <xf numFmtId="0" fontId="0" fillId="0" borderId="8" xfId="0" applyNumberFormat="1" applyFont="1" applyFill="1" applyBorder="1" applyAlignment="1">
      <alignment vertical="center" wrapText="1"/>
    </xf>
    <xf numFmtId="165" fontId="4" fillId="2" borderId="1" xfId="0" applyNumberFormat="1" applyFont="1" applyFill="1" applyBorder="1" applyAlignment="1">
      <alignment horizontal="center" vertical="center" wrapText="1"/>
    </xf>
    <xf numFmtId="165" fontId="4" fillId="2" borderId="2" xfId="0" applyNumberFormat="1" applyFont="1" applyFill="1" applyBorder="1" applyAlignment="1">
      <alignment horizontal="center" vertical="center" wrapText="1"/>
    </xf>
    <xf numFmtId="4" fontId="4" fillId="2" borderId="2" xfId="0" applyNumberFormat="1" applyFont="1" applyFill="1" applyBorder="1" applyAlignment="1">
      <alignment horizontal="right" vertical="center"/>
    </xf>
    <xf numFmtId="165" fontId="4" fillId="2" borderId="34" xfId="0" applyNumberFormat="1" applyFont="1" applyFill="1" applyBorder="1" applyAlignment="1">
      <alignment horizontal="center" vertical="center" wrapText="1"/>
    </xf>
    <xf numFmtId="0" fontId="4" fillId="0" borderId="0" xfId="0" applyFont="1" applyAlignment="1">
      <alignment horizontal="left"/>
    </xf>
    <xf numFmtId="0" fontId="4" fillId="0" borderId="0" xfId="0" applyFont="1"/>
    <xf numFmtId="0" fontId="4" fillId="0" borderId="45" xfId="0" applyFont="1" applyBorder="1" applyAlignment="1">
      <alignment vertical="justify"/>
    </xf>
    <xf numFmtId="0" fontId="4" fillId="0" borderId="30" xfId="0" applyFont="1" applyBorder="1" applyAlignment="1">
      <alignment vertical="justify"/>
    </xf>
    <xf numFmtId="49" fontId="4" fillId="0" borderId="6" xfId="0" applyNumberFormat="1" applyFont="1" applyFill="1" applyBorder="1" applyAlignment="1">
      <alignment horizontal="right"/>
    </xf>
    <xf numFmtId="0" fontId="4" fillId="0" borderId="0" xfId="0" applyFont="1" applyAlignment="1">
      <alignment horizontal="left"/>
    </xf>
    <xf numFmtId="0" fontId="4" fillId="0" borderId="0" xfId="0" applyFont="1"/>
    <xf numFmtId="4" fontId="4" fillId="0" borderId="30" xfId="0" applyNumberFormat="1" applyFont="1" applyFill="1" applyBorder="1" applyAlignment="1">
      <alignment horizontal="left" wrapText="1"/>
    </xf>
    <xf numFmtId="49" fontId="13" fillId="0" borderId="20" xfId="13" applyNumberFormat="1" applyFont="1" applyBorder="1"/>
    <xf numFmtId="49" fontId="13" fillId="0" borderId="21" xfId="13" applyNumberFormat="1" applyFont="1" applyBorder="1"/>
    <xf numFmtId="4" fontId="13" fillId="0" borderId="21" xfId="13" applyNumberFormat="1" applyFont="1" applyBorder="1"/>
    <xf numFmtId="49" fontId="13" fillId="0" borderId="16" xfId="13" applyNumberFormat="1" applyFont="1" applyBorder="1"/>
    <xf numFmtId="49" fontId="13" fillId="0" borderId="6" xfId="13" applyNumberFormat="1" applyFont="1" applyBorder="1"/>
    <xf numFmtId="4" fontId="13" fillId="0" borderId="6" xfId="13" applyNumberFormat="1" applyFont="1" applyBorder="1"/>
    <xf numFmtId="49" fontId="13" fillId="0" borderId="4" xfId="13" applyNumberFormat="1" applyFont="1" applyBorder="1"/>
    <xf numFmtId="49" fontId="13" fillId="0" borderId="5" xfId="13" applyNumberFormat="1" applyFont="1" applyBorder="1"/>
    <xf numFmtId="4" fontId="13" fillId="0" borderId="5" xfId="13" applyNumberFormat="1" applyFont="1" applyBorder="1"/>
    <xf numFmtId="166" fontId="4" fillId="0" borderId="53" xfId="0" applyNumberFormat="1" applyFont="1" applyBorder="1" applyAlignment="1">
      <alignment horizontal="center" wrapText="1"/>
    </xf>
    <xf numFmtId="166" fontId="4" fillId="0" borderId="15" xfId="0" applyNumberFormat="1" applyFont="1" applyBorder="1" applyAlignment="1">
      <alignment horizontal="center" wrapText="1"/>
    </xf>
    <xf numFmtId="165" fontId="4" fillId="0" borderId="15" xfId="0" applyNumberFormat="1" applyFont="1" applyBorder="1" applyAlignment="1">
      <alignment horizontal="center" wrapText="1"/>
    </xf>
    <xf numFmtId="169" fontId="4" fillId="0" borderId="15" xfId="0" applyNumberFormat="1" applyFont="1" applyBorder="1" applyAlignment="1">
      <alignment wrapText="1"/>
    </xf>
    <xf numFmtId="0" fontId="10" fillId="0" borderId="53" xfId="0" applyFont="1" applyFill="1" applyBorder="1" applyAlignment="1">
      <alignment horizontal="center"/>
    </xf>
    <xf numFmtId="0" fontId="0" fillId="0" borderId="11" xfId="0" applyNumberFormat="1" applyFont="1" applyFill="1" applyBorder="1" applyAlignment="1">
      <alignment horizontal="center" vertical="center" wrapText="1"/>
    </xf>
    <xf numFmtId="0" fontId="10" fillId="0" borderId="54" xfId="0" applyFont="1" applyFill="1" applyBorder="1" applyAlignment="1">
      <alignment horizontal="center"/>
    </xf>
    <xf numFmtId="0" fontId="0" fillId="0" borderId="44" xfId="0" applyNumberFormat="1" applyFont="1" applyFill="1" applyBorder="1" applyAlignment="1">
      <alignment horizontal="center" vertical="center" wrapText="1"/>
    </xf>
    <xf numFmtId="0" fontId="0" fillId="0" borderId="5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4" fillId="0" borderId="0" xfId="0" applyFont="1"/>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0" fontId="4" fillId="0" borderId="0" xfId="0" applyFont="1" applyBorder="1" applyAlignment="1">
      <alignment horizontal="left"/>
    </xf>
    <xf numFmtId="0" fontId="4" fillId="2" borderId="0" xfId="0" applyFont="1" applyFill="1" applyBorder="1" applyAlignment="1">
      <alignment horizontal="left" vertical="center" wrapText="1"/>
    </xf>
    <xf numFmtId="0" fontId="4" fillId="0" borderId="0" xfId="0" applyFont="1" applyAlignment="1">
      <alignment horizontal="left"/>
    </xf>
    <xf numFmtId="0" fontId="4" fillId="0" borderId="0" xfId="0" applyFont="1"/>
    <xf numFmtId="0" fontId="4" fillId="2" borderId="7" xfId="0" applyNumberFormat="1" applyFont="1" applyFill="1" applyBorder="1" applyAlignment="1">
      <alignment wrapText="1"/>
    </xf>
    <xf numFmtId="0" fontId="4" fillId="0" borderId="30" xfId="0" applyFont="1" applyFill="1" applyBorder="1" applyAlignment="1"/>
    <xf numFmtId="0" fontId="4" fillId="0" borderId="6" xfId="0" applyFont="1" applyBorder="1" applyAlignment="1">
      <alignment horizontal="center" wrapText="1"/>
    </xf>
    <xf numFmtId="0" fontId="4" fillId="0" borderId="30" xfId="0" applyFont="1" applyBorder="1"/>
    <xf numFmtId="0" fontId="8" fillId="0" borderId="32" xfId="0" applyFont="1" applyBorder="1"/>
    <xf numFmtId="0" fontId="8" fillId="0" borderId="33" xfId="0" applyFont="1" applyBorder="1" applyAlignment="1">
      <alignment horizontal="left"/>
    </xf>
    <xf numFmtId="164" fontId="8" fillId="0" borderId="33" xfId="0" applyNumberFormat="1" applyFont="1" applyBorder="1" applyAlignment="1">
      <alignment horizontal="center"/>
    </xf>
    <xf numFmtId="165" fontId="8" fillId="0" borderId="33" xfId="0" applyNumberFormat="1" applyFont="1" applyBorder="1" applyAlignment="1">
      <alignment horizontal="center"/>
    </xf>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0" fontId="4" fillId="0" borderId="22" xfId="0" applyNumberFormat="1" applyFont="1" applyBorder="1" applyAlignment="1"/>
    <xf numFmtId="1" fontId="4" fillId="0" borderId="21" xfId="0" applyNumberFormat="1" applyFont="1" applyBorder="1" applyAlignment="1">
      <alignment horizontal="center" wrapText="1"/>
    </xf>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0" fontId="0" fillId="2" borderId="0" xfId="0" applyFont="1" applyFill="1" applyBorder="1"/>
    <xf numFmtId="0" fontId="4" fillId="0" borderId="0" xfId="0" applyFont="1" applyAlignment="1">
      <alignment horizontal="left"/>
    </xf>
    <xf numFmtId="0" fontId="4" fillId="0" borderId="0" xfId="0" applyFont="1"/>
    <xf numFmtId="0" fontId="4" fillId="0" borderId="0" xfId="0" applyFont="1"/>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0" fontId="4" fillId="0" borderId="22" xfId="0" applyNumberFormat="1" applyFont="1" applyBorder="1" applyAlignment="1">
      <alignment horizontal="left" wrapText="1"/>
    </xf>
    <xf numFmtId="165" fontId="4" fillId="0" borderId="21" xfId="0" applyNumberFormat="1" applyFont="1" applyBorder="1" applyAlignment="1">
      <alignment horizontal="center"/>
    </xf>
    <xf numFmtId="167" fontId="4" fillId="0" borderId="21" xfId="0" applyNumberFormat="1" applyFont="1" applyBorder="1" applyAlignment="1">
      <alignment horizontal="center"/>
    </xf>
    <xf numFmtId="166" fontId="4" fillId="0" borderId="21" xfId="0" applyNumberFormat="1" applyFont="1" applyBorder="1" applyAlignment="1">
      <alignment horizontal="center"/>
    </xf>
    <xf numFmtId="164" fontId="4" fillId="0" borderId="21" xfId="0" applyNumberFormat="1" applyFont="1" applyBorder="1" applyAlignment="1">
      <alignment horizontal="center"/>
    </xf>
    <xf numFmtId="168" fontId="4" fillId="0" borderId="21" xfId="0" applyNumberFormat="1" applyFont="1" applyBorder="1" applyAlignment="1">
      <alignment horizontal="center"/>
    </xf>
    <xf numFmtId="0" fontId="9" fillId="0" borderId="48" xfId="0" applyFont="1" applyBorder="1" applyAlignment="1">
      <alignment horizontal="center"/>
    </xf>
    <xf numFmtId="165" fontId="9" fillId="0" borderId="51" xfId="0" applyNumberFormat="1" applyFont="1" applyBorder="1" applyAlignment="1">
      <alignment horizontal="center"/>
    </xf>
    <xf numFmtId="0" fontId="9" fillId="0" borderId="50" xfId="0" applyFont="1" applyBorder="1" applyAlignment="1">
      <alignment horizontal="center"/>
    </xf>
    <xf numFmtId="165" fontId="9" fillId="0" borderId="57" xfId="0" applyNumberFormat="1" applyFont="1" applyBorder="1" applyAlignment="1">
      <alignment horizontal="center"/>
    </xf>
    <xf numFmtId="0" fontId="13" fillId="0" borderId="21" xfId="0" applyNumberFormat="1" applyFont="1" applyBorder="1" applyAlignment="1">
      <alignment horizontal="center" wrapText="1"/>
    </xf>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169" fontId="4" fillId="2" borderId="6" xfId="0" applyNumberFormat="1" applyFont="1" applyFill="1" applyBorder="1" applyAlignment="1">
      <alignment horizontal="right" wrapText="1"/>
    </xf>
    <xf numFmtId="0" fontId="4" fillId="0" borderId="0" xfId="0" applyFont="1" applyAlignment="1">
      <alignment horizontal="left"/>
    </xf>
    <xf numFmtId="0" fontId="4" fillId="0" borderId="0" xfId="0" applyFont="1"/>
    <xf numFmtId="0" fontId="4" fillId="0" borderId="0" xfId="0" applyFont="1" applyBorder="1" applyAlignment="1">
      <alignment horizontal="center"/>
    </xf>
    <xf numFmtId="0" fontId="4" fillId="0" borderId="0" xfId="0" applyFont="1" applyAlignment="1">
      <alignment horizontal="left"/>
    </xf>
    <xf numFmtId="0" fontId="4" fillId="0" borderId="0" xfId="0" applyFont="1"/>
    <xf numFmtId="167" fontId="4" fillId="0" borderId="58" xfId="0" applyNumberFormat="1" applyFont="1" applyBorder="1" applyAlignment="1">
      <alignment horizontal="center" wrapText="1"/>
    </xf>
    <xf numFmtId="4" fontId="4" fillId="0" borderId="14" xfId="0" applyNumberFormat="1" applyFont="1" applyFill="1" applyBorder="1"/>
    <xf numFmtId="167" fontId="4" fillId="0" borderId="39" xfId="0" applyNumberFormat="1" applyFont="1" applyBorder="1" applyAlignment="1">
      <alignment horizontal="center" wrapText="1"/>
    </xf>
    <xf numFmtId="167" fontId="4" fillId="0" borderId="39" xfId="0" applyNumberFormat="1" applyFont="1" applyFill="1" applyBorder="1" applyAlignment="1">
      <alignment horizontal="center" wrapText="1"/>
    </xf>
    <xf numFmtId="167" fontId="4" fillId="0" borderId="54" xfId="0" applyNumberFormat="1" applyFont="1" applyBorder="1" applyAlignment="1">
      <alignment horizontal="center" wrapText="1"/>
    </xf>
    <xf numFmtId="168" fontId="4" fillId="0" borderId="11" xfId="0" applyNumberFormat="1" applyFont="1" applyFill="1" applyBorder="1" applyAlignment="1">
      <alignment horizontal="center" wrapText="1"/>
    </xf>
    <xf numFmtId="4" fontId="4" fillId="0" borderId="11" xfId="0" applyNumberFormat="1" applyFont="1" applyFill="1" applyBorder="1"/>
    <xf numFmtId="169" fontId="4" fillId="0" borderId="11" xfId="0" applyNumberFormat="1" applyFont="1" applyFill="1" applyBorder="1" applyAlignment="1">
      <alignment wrapText="1"/>
    </xf>
    <xf numFmtId="165" fontId="4" fillId="2" borderId="21" xfId="0" applyNumberFormat="1" applyFont="1" applyFill="1" applyBorder="1" applyAlignment="1">
      <alignment horizontal="center" wrapText="1"/>
    </xf>
    <xf numFmtId="14" fontId="4" fillId="0" borderId="0" xfId="0" applyNumberFormat="1" applyFont="1" applyBorder="1" applyAlignment="1">
      <alignment wrapText="1"/>
    </xf>
    <xf numFmtId="0" fontId="9" fillId="0" borderId="13" xfId="0" applyFont="1" applyBorder="1" applyAlignment="1">
      <alignment horizontal="center"/>
    </xf>
    <xf numFmtId="0" fontId="9" fillId="0" borderId="14" xfId="0" applyFont="1" applyBorder="1" applyAlignment="1">
      <alignment horizontal="center"/>
    </xf>
    <xf numFmtId="164" fontId="9" fillId="0" borderId="14" xfId="0" applyNumberFormat="1" applyFont="1" applyBorder="1" applyAlignment="1">
      <alignment horizontal="center"/>
    </xf>
    <xf numFmtId="165" fontId="9" fillId="0" borderId="14" xfId="0" applyNumberFormat="1" applyFont="1" applyBorder="1" applyAlignment="1">
      <alignment horizontal="center"/>
    </xf>
    <xf numFmtId="49" fontId="9" fillId="0" borderId="14" xfId="0" applyNumberFormat="1" applyFont="1" applyBorder="1" applyAlignment="1">
      <alignment horizontal="center" wrapText="1"/>
    </xf>
    <xf numFmtId="0" fontId="8" fillId="0" borderId="14" xfId="0" applyFont="1" applyBorder="1" applyAlignment="1">
      <alignment horizontal="center" wrapText="1"/>
    </xf>
    <xf numFmtId="0" fontId="8" fillId="0" borderId="27" xfId="0" applyFont="1" applyFill="1" applyBorder="1" applyAlignment="1">
      <alignment horizontal="center" wrapText="1"/>
    </xf>
    <xf numFmtId="0" fontId="4" fillId="0" borderId="0" xfId="16" applyFont="1"/>
    <xf numFmtId="0" fontId="4" fillId="0" borderId="0" xfId="16" applyFont="1" applyAlignment="1">
      <alignment horizontal="left"/>
    </xf>
    <xf numFmtId="164" fontId="4" fillId="0" borderId="0" xfId="16" applyNumberFormat="1" applyFont="1" applyAlignment="1">
      <alignment horizontal="left"/>
    </xf>
    <xf numFmtId="165" fontId="4" fillId="0" borderId="0" xfId="16" applyNumberFormat="1" applyFont="1" applyAlignment="1">
      <alignment horizontal="left"/>
    </xf>
    <xf numFmtId="49" fontId="4" fillId="0" borderId="0" xfId="16" applyNumberFormat="1" applyFont="1" applyAlignment="1">
      <alignment horizontal="left"/>
    </xf>
    <xf numFmtId="164" fontId="6" fillId="0" borderId="0" xfId="16" applyNumberFormat="1" applyFont="1"/>
    <xf numFmtId="0" fontId="4" fillId="0" borderId="0" xfId="16" applyFont="1" applyBorder="1" applyAlignment="1">
      <alignment horizontal="center"/>
    </xf>
    <xf numFmtId="0" fontId="8" fillId="0" borderId="0" xfId="16" applyFont="1"/>
    <xf numFmtId="0" fontId="11" fillId="0" borderId="0" xfId="16" applyFont="1" applyBorder="1"/>
    <xf numFmtId="0" fontId="4" fillId="0" borderId="0" xfId="16" applyFont="1" applyBorder="1"/>
    <xf numFmtId="164" fontId="4" fillId="0" borderId="0" xfId="16" applyNumberFormat="1" applyFont="1" applyBorder="1"/>
    <xf numFmtId="165" fontId="4" fillId="0" borderId="0" xfId="16" applyNumberFormat="1" applyFont="1" applyBorder="1"/>
    <xf numFmtId="49" fontId="4" fillId="0" borderId="0" xfId="16" applyNumberFormat="1" applyFont="1" applyBorder="1"/>
    <xf numFmtId="4" fontId="4" fillId="0" borderId="0" xfId="16" applyNumberFormat="1" applyFont="1" applyBorder="1"/>
    <xf numFmtId="0" fontId="4" fillId="0" borderId="0" xfId="16" applyFont="1" applyFill="1" applyBorder="1"/>
    <xf numFmtId="14" fontId="4" fillId="0" borderId="0" xfId="16" applyNumberFormat="1" applyFont="1" applyFill="1" applyBorder="1"/>
    <xf numFmtId="4" fontId="4" fillId="0" borderId="0" xfId="16" applyNumberFormat="1" applyFont="1"/>
    <xf numFmtId="0" fontId="8" fillId="0" borderId="0" xfId="16" applyFont="1" applyAlignment="1">
      <alignment horizontal="right"/>
    </xf>
    <xf numFmtId="4" fontId="13" fillId="0" borderId="0" xfId="4" applyNumberFormat="1" applyFont="1" applyBorder="1"/>
    <xf numFmtId="4" fontId="4" fillId="0" borderId="6" xfId="16" applyNumberFormat="1" applyFont="1" applyFill="1" applyBorder="1" applyAlignment="1">
      <alignment wrapText="1"/>
    </xf>
    <xf numFmtId="4" fontId="4" fillId="0" borderId="30" xfId="16" applyNumberFormat="1" applyFont="1" applyFill="1" applyBorder="1" applyAlignment="1">
      <alignment wrapText="1"/>
    </xf>
    <xf numFmtId="0" fontId="9" fillId="0" borderId="13" xfId="16" applyFont="1" applyBorder="1" applyAlignment="1">
      <alignment horizontal="center"/>
    </xf>
    <xf numFmtId="0" fontId="9" fillId="0" borderId="14" xfId="16" applyFont="1" applyBorder="1" applyAlignment="1">
      <alignment horizontal="center"/>
    </xf>
    <xf numFmtId="164" fontId="9" fillId="0" borderId="14" xfId="16" applyNumberFormat="1" applyFont="1" applyBorder="1" applyAlignment="1">
      <alignment horizontal="center"/>
    </xf>
    <xf numFmtId="165" fontId="9" fillId="0" borderId="14" xfId="16" applyNumberFormat="1" applyFont="1" applyBorder="1" applyAlignment="1">
      <alignment horizontal="center"/>
    </xf>
    <xf numFmtId="49" fontId="9" fillId="0" borderId="14" xfId="16" applyNumberFormat="1" applyFont="1" applyBorder="1" applyAlignment="1">
      <alignment horizontal="center" wrapText="1"/>
    </xf>
    <xf numFmtId="0" fontId="8" fillId="0" borderId="14" xfId="16" applyFont="1" applyBorder="1" applyAlignment="1">
      <alignment horizontal="center" wrapText="1"/>
    </xf>
    <xf numFmtId="0" fontId="8" fillId="0" borderId="27" xfId="16" applyFont="1" applyFill="1" applyBorder="1" applyAlignment="1">
      <alignment horizontal="center" wrapText="1"/>
    </xf>
    <xf numFmtId="0" fontId="4" fillId="0" borderId="0" xfId="0" applyFont="1" applyAlignment="1">
      <alignment horizontal="center"/>
    </xf>
    <xf numFmtId="0" fontId="4" fillId="0" borderId="0" xfId="0" applyFont="1" applyAlignment="1">
      <alignment horizontal="left"/>
    </xf>
    <xf numFmtId="0" fontId="4" fillId="0" borderId="0" xfId="0" applyFont="1"/>
    <xf numFmtId="0" fontId="0" fillId="0" borderId="0" xfId="0" applyFont="1"/>
    <xf numFmtId="0" fontId="7" fillId="0" borderId="18" xfId="0" applyFont="1" applyFill="1" applyBorder="1" applyAlignment="1">
      <alignment horizontal="center" wrapText="1"/>
    </xf>
    <xf numFmtId="0" fontId="0" fillId="0" borderId="0" xfId="0" applyFont="1" applyAlignment="1">
      <alignment horizontal="center"/>
    </xf>
    <xf numFmtId="0" fontId="4" fillId="0" borderId="0" xfId="0" applyFont="1" applyBorder="1" applyAlignment="1">
      <alignment horizontal="center"/>
    </xf>
    <xf numFmtId="0" fontId="29" fillId="0" borderId="0" xfId="0" applyFont="1" applyBorder="1"/>
    <xf numFmtId="0" fontId="8" fillId="0" borderId="29" xfId="0" applyFont="1" applyBorder="1" applyAlignment="1">
      <alignment horizontal="center" wrapText="1"/>
    </xf>
    <xf numFmtId="4" fontId="4" fillId="0" borderId="14" xfId="0" applyNumberFormat="1" applyFont="1" applyBorder="1" applyAlignment="1">
      <alignment horizontal="right" wrapText="1"/>
    </xf>
    <xf numFmtId="0" fontId="4" fillId="0" borderId="27" xfId="0" applyNumberFormat="1" applyFont="1" applyBorder="1" applyAlignment="1">
      <alignment horizontal="left" wrapText="1"/>
    </xf>
    <xf numFmtId="0" fontId="4" fillId="0" borderId="0" xfId="0" applyFont="1" applyAlignment="1">
      <alignment vertical="center"/>
    </xf>
    <xf numFmtId="4" fontId="24" fillId="0" borderId="0" xfId="0" applyNumberFormat="1" applyFont="1"/>
    <xf numFmtId="0" fontId="4" fillId="0" borderId="28" xfId="0" applyNumberFormat="1" applyFont="1" applyBorder="1" applyAlignment="1">
      <alignment horizontal="left" wrapText="1"/>
    </xf>
    <xf numFmtId="0" fontId="4" fillId="0" borderId="47" xfId="0" applyFont="1" applyBorder="1"/>
    <xf numFmtId="169" fontId="4" fillId="0" borderId="6" xfId="0" applyNumberFormat="1" applyFont="1" applyBorder="1" applyAlignment="1">
      <alignment horizontal="center" wrapText="1"/>
    </xf>
    <xf numFmtId="4" fontId="4" fillId="0" borderId="2" xfId="2" applyNumberFormat="1" applyFont="1" applyFill="1" applyBorder="1" applyAlignment="1">
      <alignment horizontal="right" wrapText="1"/>
    </xf>
    <xf numFmtId="4" fontId="4" fillId="0" borderId="2" xfId="2" applyNumberFormat="1" applyFont="1" applyBorder="1" applyAlignment="1">
      <alignment horizontal="right"/>
    </xf>
    <xf numFmtId="0" fontId="9" fillId="0" borderId="1" xfId="5" applyFont="1" applyBorder="1" applyAlignment="1">
      <alignment horizontal="center"/>
    </xf>
    <xf numFmtId="0" fontId="9" fillId="0" borderId="2" xfId="5" applyFont="1" applyBorder="1" applyAlignment="1">
      <alignment horizontal="center"/>
    </xf>
    <xf numFmtId="164" fontId="9" fillId="0" borderId="2" xfId="5" applyNumberFormat="1" applyFont="1" applyBorder="1" applyAlignment="1">
      <alignment horizontal="center"/>
    </xf>
    <xf numFmtId="165" fontId="9" fillId="0" borderId="2" xfId="5" applyNumberFormat="1" applyFont="1" applyBorder="1" applyAlignment="1">
      <alignment horizontal="center"/>
    </xf>
    <xf numFmtId="49" fontId="9" fillId="0" borderId="2" xfId="5" applyNumberFormat="1" applyFont="1" applyBorder="1" applyAlignment="1">
      <alignment horizontal="center" wrapText="1"/>
    </xf>
    <xf numFmtId="0" fontId="8" fillId="0" borderId="2" xfId="5" applyFont="1" applyBorder="1" applyAlignment="1">
      <alignment horizontal="center" wrapText="1"/>
    </xf>
    <xf numFmtId="0" fontId="8" fillId="0" borderId="3" xfId="5" applyFont="1" applyFill="1" applyBorder="1" applyAlignment="1">
      <alignment horizontal="center" wrapText="1"/>
    </xf>
    <xf numFmtId="166" fontId="4" fillId="0" borderId="13" xfId="5" applyNumberFormat="1" applyFont="1" applyBorder="1" applyAlignment="1">
      <alignment horizontal="center"/>
    </xf>
    <xf numFmtId="165" fontId="4" fillId="0" borderId="14" xfId="5" applyNumberFormat="1" applyFont="1" applyBorder="1" applyAlignment="1">
      <alignment horizontal="center"/>
    </xf>
    <xf numFmtId="167" fontId="4" fillId="0" borderId="14" xfId="5" applyNumberFormat="1" applyFont="1" applyBorder="1" applyAlignment="1">
      <alignment horizontal="center"/>
    </xf>
    <xf numFmtId="166" fontId="4" fillId="0" borderId="14" xfId="5" applyNumberFormat="1" applyFont="1" applyBorder="1" applyAlignment="1">
      <alignment horizontal="center"/>
    </xf>
    <xf numFmtId="164" fontId="4" fillId="0" borderId="14" xfId="5" applyNumberFormat="1" applyFont="1" applyBorder="1" applyAlignment="1">
      <alignment horizontal="center"/>
    </xf>
    <xf numFmtId="168" fontId="4" fillId="0" borderId="14" xfId="5" applyNumberFormat="1" applyFont="1" applyBorder="1" applyAlignment="1">
      <alignment horizontal="center"/>
    </xf>
    <xf numFmtId="169" fontId="4" fillId="0" borderId="14" xfId="5" applyNumberFormat="1" applyFont="1" applyBorder="1" applyAlignment="1"/>
    <xf numFmtId="4" fontId="4" fillId="0" borderId="14" xfId="5" applyNumberFormat="1" applyFont="1" applyBorder="1" applyAlignment="1">
      <alignment horizontal="right" vertical="center"/>
    </xf>
    <xf numFmtId="0" fontId="4" fillId="0" borderId="27" xfId="5" applyNumberFormat="1" applyFont="1" applyBorder="1" applyAlignment="1"/>
    <xf numFmtId="166" fontId="4" fillId="0" borderId="16" xfId="5" applyNumberFormat="1" applyFont="1" applyBorder="1" applyAlignment="1">
      <alignment horizontal="center"/>
    </xf>
    <xf numFmtId="165" fontId="4" fillId="0" borderId="6" xfId="5" applyNumberFormat="1" applyFont="1" applyBorder="1" applyAlignment="1">
      <alignment horizontal="center"/>
    </xf>
    <xf numFmtId="167" fontId="4" fillId="0" borderId="6" xfId="5" applyNumberFormat="1" applyFont="1" applyBorder="1" applyAlignment="1">
      <alignment horizontal="center"/>
    </xf>
    <xf numFmtId="166" fontId="4" fillId="0" borderId="6" xfId="5" applyNumberFormat="1" applyFont="1" applyBorder="1" applyAlignment="1">
      <alignment horizontal="center"/>
    </xf>
    <xf numFmtId="164" fontId="4" fillId="0" borderId="6" xfId="5" applyNumberFormat="1" applyFont="1" applyBorder="1" applyAlignment="1">
      <alignment horizontal="center"/>
    </xf>
    <xf numFmtId="168" fontId="4" fillId="0" borderId="6" xfId="5" applyNumberFormat="1" applyFont="1" applyBorder="1" applyAlignment="1">
      <alignment horizontal="center"/>
    </xf>
    <xf numFmtId="169" fontId="4" fillId="0" borderId="6" xfId="5" applyNumberFormat="1" applyFont="1" applyBorder="1" applyAlignment="1"/>
    <xf numFmtId="4" fontId="4" fillId="0" borderId="6" xfId="5" applyNumberFormat="1" applyFont="1" applyBorder="1" applyAlignment="1">
      <alignment horizontal="right" vertical="center"/>
    </xf>
    <xf numFmtId="49" fontId="4" fillId="0" borderId="30" xfId="5" applyNumberFormat="1" applyFont="1" applyBorder="1" applyAlignment="1"/>
    <xf numFmtId="166" fontId="4" fillId="0" borderId="4" xfId="5" applyNumberFormat="1" applyFont="1" applyBorder="1" applyAlignment="1">
      <alignment horizontal="center"/>
    </xf>
    <xf numFmtId="165" fontId="4" fillId="0" borderId="5" xfId="5" applyNumberFormat="1" applyFont="1" applyBorder="1" applyAlignment="1">
      <alignment horizontal="center"/>
    </xf>
    <xf numFmtId="167" fontId="4" fillId="0" borderId="5" xfId="5" applyNumberFormat="1" applyFont="1" applyBorder="1" applyAlignment="1">
      <alignment horizontal="center"/>
    </xf>
    <xf numFmtId="166" fontId="4" fillId="0" borderId="5" xfId="5" applyNumberFormat="1" applyFont="1" applyBorder="1" applyAlignment="1">
      <alignment horizontal="center"/>
    </xf>
    <xf numFmtId="164" fontId="4" fillId="0" borderId="5" xfId="5" applyNumberFormat="1" applyFont="1" applyBorder="1" applyAlignment="1">
      <alignment horizontal="center"/>
    </xf>
    <xf numFmtId="168" fontId="4" fillId="0" borderId="5" xfId="5" applyNumberFormat="1" applyFont="1" applyBorder="1" applyAlignment="1">
      <alignment horizontal="center"/>
    </xf>
    <xf numFmtId="169" fontId="4" fillId="0" borderId="5" xfId="5" applyNumberFormat="1" applyFont="1" applyBorder="1" applyAlignment="1"/>
    <xf numFmtId="4" fontId="4" fillId="0" borderId="5" xfId="5" applyNumberFormat="1" applyFont="1" applyBorder="1" applyAlignment="1">
      <alignment horizontal="right" vertical="center"/>
    </xf>
    <xf numFmtId="49" fontId="4" fillId="0" borderId="8" xfId="5" applyNumberFormat="1" applyFont="1" applyBorder="1" applyAlignment="1"/>
    <xf numFmtId="0" fontId="4" fillId="0" borderId="1" xfId="5" applyFont="1" applyBorder="1"/>
    <xf numFmtId="0" fontId="4" fillId="0" borderId="2" xfId="5" applyFont="1" applyBorder="1" applyAlignment="1">
      <alignment horizontal="center"/>
    </xf>
    <xf numFmtId="164" fontId="4" fillId="0" borderId="2" xfId="5" applyNumberFormat="1" applyFont="1" applyBorder="1" applyAlignment="1">
      <alignment horizontal="center"/>
    </xf>
    <xf numFmtId="165" fontId="4" fillId="0" borderId="2" xfId="5" applyNumberFormat="1" applyFont="1" applyBorder="1" applyAlignment="1">
      <alignment horizontal="center"/>
    </xf>
    <xf numFmtId="2" fontId="4" fillId="0" borderId="2" xfId="5" applyNumberFormat="1" applyFont="1" applyBorder="1" applyAlignment="1">
      <alignment horizontal="center"/>
    </xf>
    <xf numFmtId="4" fontId="4" fillId="2" borderId="2" xfId="5" applyNumberFormat="1" applyFont="1" applyFill="1" applyBorder="1" applyAlignment="1">
      <alignment horizontal="right" vertical="center"/>
    </xf>
    <xf numFmtId="4" fontId="4" fillId="0" borderId="2" xfId="5" applyNumberFormat="1" applyFont="1" applyBorder="1" applyAlignment="1">
      <alignment horizontal="right" vertical="center"/>
    </xf>
    <xf numFmtId="0" fontId="4" fillId="0" borderId="34" xfId="5" applyFont="1" applyBorder="1"/>
    <xf numFmtId="164" fontId="4" fillId="0" borderId="0" xfId="5" applyNumberFormat="1" applyFont="1" applyBorder="1"/>
    <xf numFmtId="165" fontId="4" fillId="0" borderId="0" xfId="5" applyNumberFormat="1" applyFont="1" applyBorder="1"/>
    <xf numFmtId="49" fontId="4" fillId="0" borderId="0" xfId="5" applyNumberFormat="1" applyFont="1" applyBorder="1"/>
    <xf numFmtId="4" fontId="4" fillId="0" borderId="0" xfId="5" applyNumberFormat="1" applyFont="1" applyBorder="1"/>
    <xf numFmtId="0" fontId="4" fillId="0" borderId="0" xfId="5" applyFont="1" applyFill="1" applyBorder="1"/>
    <xf numFmtId="14" fontId="4" fillId="0" borderId="0" xfId="5" applyNumberFormat="1" applyFont="1" applyFill="1" applyBorder="1"/>
    <xf numFmtId="49" fontId="4" fillId="0" borderId="0" xfId="7" applyNumberFormat="1" applyFont="1"/>
    <xf numFmtId="0" fontId="8" fillId="0" borderId="0" xfId="7" applyFont="1" applyAlignment="1">
      <alignment horizontal="center"/>
    </xf>
    <xf numFmtId="0" fontId="8" fillId="0" borderId="18" xfId="0" applyFont="1" applyBorder="1" applyAlignment="1">
      <alignment wrapText="1"/>
    </xf>
    <xf numFmtId="0" fontId="8" fillId="0" borderId="18" xfId="0" applyFont="1" applyBorder="1" applyAlignment="1">
      <alignment horizontal="right" wrapText="1"/>
    </xf>
    <xf numFmtId="0" fontId="8" fillId="0" borderId="0" xfId="9" applyFont="1" applyAlignment="1">
      <alignment horizontal="center"/>
    </xf>
    <xf numFmtId="166" fontId="4" fillId="0" borderId="13" xfId="9" applyNumberFormat="1" applyFont="1" applyBorder="1" applyAlignment="1">
      <alignment horizontal="center"/>
    </xf>
    <xf numFmtId="165" fontId="4" fillId="0" borderId="14" xfId="9" applyNumberFormat="1" applyFont="1" applyBorder="1" applyAlignment="1">
      <alignment horizontal="center"/>
    </xf>
    <xf numFmtId="167" fontId="4" fillId="0" borderId="14" xfId="9" applyNumberFormat="1" applyFont="1" applyBorder="1" applyAlignment="1">
      <alignment horizontal="center"/>
    </xf>
    <xf numFmtId="166" fontId="4" fillId="0" borderId="14" xfId="9" applyNumberFormat="1" applyFont="1" applyBorder="1" applyAlignment="1">
      <alignment horizontal="center"/>
    </xf>
    <xf numFmtId="164" fontId="4" fillId="0" borderId="14" xfId="9" applyNumberFormat="1" applyFont="1" applyBorder="1" applyAlignment="1">
      <alignment horizontal="center"/>
    </xf>
    <xf numFmtId="168" fontId="4" fillId="0" borderId="14" xfId="9" applyNumberFormat="1" applyFont="1" applyBorder="1" applyAlignment="1">
      <alignment horizontal="center"/>
    </xf>
    <xf numFmtId="4" fontId="4" fillId="0" borderId="14" xfId="9" applyNumberFormat="1" applyFont="1" applyBorder="1" applyAlignment="1"/>
    <xf numFmtId="4" fontId="4" fillId="0" borderId="14" xfId="9" applyNumberFormat="1" applyFont="1" applyBorder="1" applyAlignment="1">
      <alignment vertical="center"/>
    </xf>
    <xf numFmtId="0" fontId="4" fillId="0" borderId="27" xfId="9" applyNumberFormat="1" applyFont="1" applyBorder="1" applyAlignment="1"/>
    <xf numFmtId="166" fontId="4" fillId="0" borderId="16" xfId="9" applyNumberFormat="1" applyFont="1" applyBorder="1" applyAlignment="1">
      <alignment horizontal="center"/>
    </xf>
    <xf numFmtId="165" fontId="4" fillId="0" borderId="6" xfId="9" applyNumberFormat="1" applyFont="1" applyBorder="1" applyAlignment="1">
      <alignment horizontal="center"/>
    </xf>
    <xf numFmtId="167" fontId="4" fillId="0" borderId="6" xfId="9" applyNumberFormat="1" applyFont="1" applyBorder="1" applyAlignment="1">
      <alignment horizontal="center"/>
    </xf>
    <xf numFmtId="166" fontId="4" fillId="0" borderId="6" xfId="9" applyNumberFormat="1" applyFont="1" applyBorder="1" applyAlignment="1">
      <alignment horizontal="center"/>
    </xf>
    <xf numFmtId="164" fontId="4" fillId="0" borderId="6" xfId="9" applyNumberFormat="1" applyFont="1" applyBorder="1" applyAlignment="1">
      <alignment horizontal="center"/>
    </xf>
    <xf numFmtId="168" fontId="4" fillId="0" borderId="6" xfId="9" applyNumberFormat="1" applyFont="1" applyBorder="1" applyAlignment="1">
      <alignment horizontal="center"/>
    </xf>
    <xf numFmtId="4" fontId="4" fillId="0" borderId="6" xfId="9" applyNumberFormat="1" applyFont="1" applyBorder="1" applyAlignment="1"/>
    <xf numFmtId="4" fontId="4" fillId="0" borderId="6" xfId="9" applyNumberFormat="1" applyFont="1" applyBorder="1" applyAlignment="1">
      <alignment vertical="center"/>
    </xf>
    <xf numFmtId="4" fontId="13" fillId="0" borderId="6" xfId="10" applyNumberFormat="1" applyFont="1" applyBorder="1" applyAlignment="1"/>
    <xf numFmtId="49" fontId="4" fillId="0" borderId="30" xfId="9" applyNumberFormat="1" applyFont="1" applyBorder="1" applyAlignment="1"/>
    <xf numFmtId="166" fontId="4" fillId="0" borderId="4" xfId="9" applyNumberFormat="1" applyFont="1" applyBorder="1" applyAlignment="1">
      <alignment horizontal="center"/>
    </xf>
    <xf numFmtId="165" fontId="4" fillId="0" borderId="5" xfId="9" applyNumberFormat="1" applyFont="1" applyBorder="1" applyAlignment="1">
      <alignment horizontal="center"/>
    </xf>
    <xf numFmtId="167" fontId="4" fillId="0" borderId="5" xfId="9" applyNumberFormat="1" applyFont="1" applyBorder="1" applyAlignment="1">
      <alignment horizontal="center"/>
    </xf>
    <xf numFmtId="166" fontId="4" fillId="0" borderId="5" xfId="9" applyNumberFormat="1" applyFont="1" applyBorder="1" applyAlignment="1">
      <alignment horizontal="center"/>
    </xf>
    <xf numFmtId="164" fontId="4" fillId="0" borderId="5" xfId="9" applyNumberFormat="1" applyFont="1" applyBorder="1" applyAlignment="1">
      <alignment horizontal="center"/>
    </xf>
    <xf numFmtId="168" fontId="4" fillId="0" borderId="5" xfId="9" applyNumberFormat="1" applyFont="1" applyBorder="1" applyAlignment="1">
      <alignment horizontal="center"/>
    </xf>
    <xf numFmtId="4" fontId="4" fillId="0" borderId="5" xfId="9" applyNumberFormat="1" applyFont="1" applyBorder="1" applyAlignment="1"/>
    <xf numFmtId="4" fontId="4" fillId="0" borderId="5" xfId="9" applyNumberFormat="1" applyFont="1" applyBorder="1" applyAlignment="1">
      <alignment vertical="center"/>
    </xf>
    <xf numFmtId="49" fontId="4" fillId="0" borderId="8" xfId="9" applyNumberFormat="1" applyFont="1" applyBorder="1" applyAlignment="1"/>
    <xf numFmtId="4" fontId="13" fillId="0" borderId="11" xfId="10" applyNumberFormat="1" applyFont="1" applyBorder="1" applyAlignment="1"/>
    <xf numFmtId="0" fontId="4" fillId="0" borderId="34" xfId="9" applyFont="1" applyBorder="1"/>
    <xf numFmtId="164" fontId="4" fillId="0" borderId="0" xfId="9" applyNumberFormat="1" applyFont="1" applyBorder="1"/>
    <xf numFmtId="165" fontId="4" fillId="0" borderId="0" xfId="9" applyNumberFormat="1" applyFont="1" applyBorder="1"/>
    <xf numFmtId="166" fontId="4" fillId="0" borderId="13" xfId="0" applyNumberFormat="1" applyFont="1" applyBorder="1" applyAlignment="1">
      <alignment horizontal="center"/>
    </xf>
    <xf numFmtId="165" fontId="4" fillId="0" borderId="14" xfId="0" applyNumberFormat="1" applyFont="1" applyBorder="1" applyAlignment="1">
      <alignment horizontal="center"/>
    </xf>
    <xf numFmtId="167" fontId="4" fillId="0" borderId="14" xfId="0" applyNumberFormat="1" applyFont="1" applyBorder="1" applyAlignment="1">
      <alignment horizontal="center"/>
    </xf>
    <xf numFmtId="166" fontId="4" fillId="0" borderId="14" xfId="0" applyNumberFormat="1" applyFont="1" applyBorder="1" applyAlignment="1">
      <alignment horizontal="center"/>
    </xf>
    <xf numFmtId="164" fontId="4" fillId="0" borderId="14" xfId="0" applyNumberFormat="1" applyFont="1" applyBorder="1" applyAlignment="1">
      <alignment horizontal="center"/>
    </xf>
    <xf numFmtId="168" fontId="4" fillId="0" borderId="14" xfId="0" applyNumberFormat="1" applyFont="1" applyBorder="1" applyAlignment="1">
      <alignment horizontal="center"/>
    </xf>
    <xf numFmtId="0" fontId="4" fillId="0" borderId="27" xfId="0" applyNumberFormat="1" applyFont="1" applyBorder="1" applyAlignment="1"/>
    <xf numFmtId="166" fontId="4" fillId="0" borderId="16" xfId="0" applyNumberFormat="1" applyFont="1" applyBorder="1" applyAlignment="1">
      <alignment horizontal="center"/>
    </xf>
    <xf numFmtId="165" fontId="4" fillId="0" borderId="6" xfId="0" applyNumberFormat="1" applyFont="1" applyBorder="1" applyAlignment="1">
      <alignment horizontal="center"/>
    </xf>
    <xf numFmtId="167" fontId="4" fillId="0" borderId="6" xfId="0" applyNumberFormat="1" applyFont="1" applyBorder="1" applyAlignment="1">
      <alignment horizontal="center"/>
    </xf>
    <xf numFmtId="166" fontId="4" fillId="0" borderId="6" xfId="0" applyNumberFormat="1" applyFont="1" applyBorder="1" applyAlignment="1">
      <alignment horizontal="center"/>
    </xf>
    <xf numFmtId="164" fontId="4" fillId="0" borderId="6" xfId="0" applyNumberFormat="1" applyFont="1" applyBorder="1" applyAlignment="1">
      <alignment horizontal="center"/>
    </xf>
    <xf numFmtId="168" fontId="4" fillId="0" borderId="6" xfId="0" applyNumberFormat="1" applyFont="1" applyBorder="1" applyAlignment="1">
      <alignment horizontal="center"/>
    </xf>
    <xf numFmtId="49" fontId="4" fillId="0" borderId="30" xfId="0" applyNumberFormat="1" applyFont="1" applyBorder="1" applyAlignment="1"/>
    <xf numFmtId="166" fontId="4" fillId="0" borderId="4" xfId="0" applyNumberFormat="1" applyFont="1" applyBorder="1" applyAlignment="1">
      <alignment horizontal="center"/>
    </xf>
    <xf numFmtId="165" fontId="4" fillId="0" borderId="5" xfId="0" applyNumberFormat="1" applyFont="1" applyBorder="1" applyAlignment="1">
      <alignment horizontal="center"/>
    </xf>
    <xf numFmtId="167" fontId="4" fillId="0" borderId="5" xfId="0" applyNumberFormat="1" applyFont="1" applyBorder="1" applyAlignment="1">
      <alignment horizontal="center"/>
    </xf>
    <xf numFmtId="166" fontId="4" fillId="0" borderId="5" xfId="0" applyNumberFormat="1" applyFont="1" applyBorder="1" applyAlignment="1">
      <alignment horizontal="center"/>
    </xf>
    <xf numFmtId="164" fontId="4" fillId="0" borderId="5" xfId="0" applyNumberFormat="1" applyFont="1" applyBorder="1" applyAlignment="1">
      <alignment horizontal="center"/>
    </xf>
    <xf numFmtId="168" fontId="4" fillId="0" borderId="5" xfId="0" applyNumberFormat="1" applyFont="1" applyBorder="1" applyAlignment="1">
      <alignment horizontal="center"/>
    </xf>
    <xf numFmtId="49" fontId="4" fillId="0" borderId="8" xfId="0" applyNumberFormat="1" applyFont="1" applyBorder="1" applyAlignment="1"/>
    <xf numFmtId="0" fontId="4" fillId="0" borderId="1" xfId="0" applyFont="1" applyBorder="1" applyAlignment="1"/>
    <xf numFmtId="0" fontId="4" fillId="0" borderId="2" xfId="0" applyFont="1" applyBorder="1" applyAlignment="1"/>
    <xf numFmtId="164" fontId="4" fillId="0" borderId="2" xfId="0" applyNumberFormat="1" applyFont="1" applyBorder="1" applyAlignment="1"/>
    <xf numFmtId="165" fontId="4" fillId="0" borderId="2" xfId="0" applyNumberFormat="1" applyFont="1" applyBorder="1" applyAlignment="1"/>
    <xf numFmtId="2" fontId="4" fillId="0" borderId="2" xfId="0" applyNumberFormat="1" applyFont="1" applyBorder="1" applyAlignment="1"/>
    <xf numFmtId="4" fontId="4" fillId="2" borderId="2" xfId="0" applyNumberFormat="1" applyFont="1" applyFill="1" applyBorder="1" applyAlignment="1">
      <alignment vertical="center"/>
    </xf>
    <xf numFmtId="4" fontId="4" fillId="0" borderId="2" xfId="0" applyNumberFormat="1" applyFont="1" applyBorder="1" applyAlignment="1">
      <alignment vertical="center"/>
    </xf>
    <xf numFmtId="4" fontId="13" fillId="0" borderId="6" xfId="10" applyNumberFormat="1" applyFont="1" applyBorder="1"/>
    <xf numFmtId="4" fontId="13" fillId="0" borderId="11" xfId="10" applyNumberFormat="1" applyFont="1" applyBorder="1"/>
    <xf numFmtId="4" fontId="4" fillId="0" borderId="2" xfId="0" applyNumberFormat="1" applyFont="1" applyBorder="1" applyAlignment="1">
      <alignment horizontal="right" vertical="center"/>
    </xf>
    <xf numFmtId="0" fontId="4" fillId="0" borderId="0" xfId="0" applyFont="1" applyAlignment="1">
      <alignment horizontal="center"/>
    </xf>
    <xf numFmtId="0" fontId="4" fillId="0" borderId="0" xfId="9" applyFont="1" applyAlignment="1">
      <alignment horizontal="center"/>
    </xf>
    <xf numFmtId="0" fontId="4" fillId="0" borderId="0" xfId="7" applyFont="1" applyAlignment="1">
      <alignment horizontal="center"/>
    </xf>
    <xf numFmtId="0" fontId="8" fillId="0" borderId="33" xfId="0" applyFont="1" applyBorder="1" applyAlignment="1">
      <alignment horizontal="center"/>
    </xf>
    <xf numFmtId="0" fontId="4" fillId="0" borderId="11" xfId="0" applyFont="1" applyBorder="1" applyAlignment="1">
      <alignment horizontal="center"/>
    </xf>
    <xf numFmtId="0" fontId="7" fillId="0" borderId="0" xfId="0" applyFont="1" applyFill="1" applyAlignment="1">
      <alignment horizontal="left"/>
    </xf>
    <xf numFmtId="0" fontId="0" fillId="0" borderId="0" xfId="0" applyFont="1" applyAlignment="1">
      <alignment horizontal="left"/>
    </xf>
    <xf numFmtId="0" fontId="4" fillId="0" borderId="0" xfId="0" applyFont="1" applyAlignment="1">
      <alignment horizontal="left"/>
    </xf>
    <xf numFmtId="0" fontId="4" fillId="0" borderId="0" xfId="0" applyFont="1"/>
    <xf numFmtId="0" fontId="0" fillId="0" borderId="0" xfId="0" applyFont="1"/>
    <xf numFmtId="0" fontId="0" fillId="0" borderId="0" xfId="0" applyFont="1" applyAlignment="1">
      <alignment horizontal="center"/>
    </xf>
    <xf numFmtId="0" fontId="4" fillId="0" borderId="0" xfId="0" applyFont="1" applyBorder="1" applyAlignment="1">
      <alignment horizontal="center"/>
    </xf>
    <xf numFmtId="164" fontId="4" fillId="0" borderId="0" xfId="0" applyNumberFormat="1" applyFont="1" applyFill="1"/>
    <xf numFmtId="0" fontId="4" fillId="0" borderId="9" xfId="0" applyFont="1" applyBorder="1" applyAlignment="1">
      <alignment vertical="top" wrapText="1"/>
    </xf>
    <xf numFmtId="4" fontId="4" fillId="2" borderId="6" xfId="0" applyNumberFormat="1" applyFont="1" applyFill="1" applyBorder="1" applyAlignment="1">
      <alignment horizontal="right" wrapText="1"/>
    </xf>
    <xf numFmtId="4" fontId="4" fillId="2" borderId="21" xfId="0" applyNumberFormat="1" applyFont="1" applyFill="1" applyBorder="1" applyAlignment="1">
      <alignment horizontal="right" wrapText="1"/>
    </xf>
    <xf numFmtId="0" fontId="25" fillId="2" borderId="46" xfId="0" applyFont="1" applyFill="1" applyBorder="1" applyAlignment="1">
      <alignment wrapText="1"/>
    </xf>
    <xf numFmtId="49" fontId="4" fillId="2" borderId="6" xfId="0" applyNumberFormat="1" applyFont="1" applyFill="1" applyBorder="1" applyAlignment="1">
      <alignment horizontal="center" wrapText="1"/>
    </xf>
    <xf numFmtId="49" fontId="13" fillId="0" borderId="20" xfId="6" applyNumberFormat="1" applyFont="1" applyBorder="1" applyAlignment="1">
      <alignment horizontal="center"/>
    </xf>
    <xf numFmtId="49" fontId="13" fillId="0" borderId="21" xfId="6" applyNumberFormat="1" applyFont="1" applyBorder="1" applyAlignment="1">
      <alignment horizontal="center"/>
    </xf>
    <xf numFmtId="4" fontId="13" fillId="0" borderId="21" xfId="6" applyNumberFormat="1" applyFont="1" applyBorder="1"/>
    <xf numFmtId="49" fontId="13" fillId="0" borderId="16" xfId="6" applyNumberFormat="1" applyFont="1" applyBorder="1" applyAlignment="1">
      <alignment horizontal="center"/>
    </xf>
    <xf numFmtId="49" fontId="13" fillId="0" borderId="6" xfId="6" applyNumberFormat="1" applyFont="1" applyBorder="1" applyAlignment="1">
      <alignment horizontal="center"/>
    </xf>
    <xf numFmtId="4" fontId="13" fillId="0" borderId="6" xfId="6" applyNumberFormat="1" applyFont="1" applyBorder="1"/>
    <xf numFmtId="49" fontId="13" fillId="0" borderId="13" xfId="6" applyNumberFormat="1" applyFont="1" applyBorder="1" applyAlignment="1">
      <alignment horizontal="center"/>
    </xf>
    <xf numFmtId="49" fontId="13" fillId="0" borderId="14" xfId="6" applyNumberFormat="1" applyFont="1" applyBorder="1" applyAlignment="1">
      <alignment horizontal="center"/>
    </xf>
    <xf numFmtId="49" fontId="13" fillId="0" borderId="10" xfId="6" applyNumberFormat="1" applyFont="1" applyBorder="1" applyAlignment="1">
      <alignment horizontal="center"/>
    </xf>
    <xf numFmtId="49" fontId="13" fillId="0" borderId="11" xfId="6" applyNumberFormat="1" applyFont="1" applyBorder="1" applyAlignment="1">
      <alignment horizontal="center"/>
    </xf>
    <xf numFmtId="0" fontId="8" fillId="0" borderId="0" xfId="0" applyFont="1" applyAlignment="1">
      <alignment horizontal="left"/>
    </xf>
    <xf numFmtId="49" fontId="13" fillId="0" borderId="13" xfId="15" applyNumberFormat="1" applyFont="1" applyBorder="1"/>
    <xf numFmtId="49" fontId="13" fillId="0" borderId="14" xfId="15" applyNumberFormat="1" applyFont="1" applyBorder="1"/>
    <xf numFmtId="4" fontId="13" fillId="0" borderId="14" xfId="15" applyNumberFormat="1" applyFont="1" applyBorder="1"/>
    <xf numFmtId="49" fontId="13" fillId="0" borderId="20" xfId="15" applyNumberFormat="1" applyFont="1" applyBorder="1"/>
    <xf numFmtId="49" fontId="13" fillId="0" borderId="21" xfId="15" applyNumberFormat="1" applyFont="1" applyBorder="1"/>
    <xf numFmtId="4" fontId="13" fillId="0" borderId="21" xfId="15" applyNumberFormat="1" applyFont="1" applyBorder="1"/>
    <xf numFmtId="49" fontId="13" fillId="0" borderId="16" xfId="15" applyNumberFormat="1" applyFont="1" applyBorder="1"/>
    <xf numFmtId="49" fontId="13" fillId="0" borderId="6" xfId="15" applyNumberFormat="1" applyFont="1" applyBorder="1"/>
    <xf numFmtId="4" fontId="13" fillId="0" borderId="6" xfId="15" applyNumberFormat="1" applyFont="1" applyBorder="1"/>
    <xf numFmtId="0" fontId="4" fillId="0" borderId="0" xfId="0" applyFont="1" applyAlignment="1">
      <alignment horizontal="center"/>
    </xf>
    <xf numFmtId="0" fontId="5" fillId="0" borderId="0" xfId="0" applyFont="1" applyAlignment="1">
      <alignment horizontal="center"/>
    </xf>
    <xf numFmtId="0" fontId="4" fillId="0" borderId="0" xfId="9" applyFont="1" applyAlignment="1">
      <alignment horizontal="center"/>
    </xf>
    <xf numFmtId="0" fontId="4" fillId="0" borderId="0" xfId="7" applyFont="1" applyAlignment="1">
      <alignment horizontal="center"/>
    </xf>
    <xf numFmtId="0" fontId="4" fillId="0" borderId="0" xfId="9" applyFont="1" applyAlignment="1">
      <alignment horizontal="left"/>
    </xf>
    <xf numFmtId="0" fontId="4" fillId="0" borderId="0" xfId="0" applyFont="1" applyAlignment="1">
      <alignment horizontal="left"/>
    </xf>
    <xf numFmtId="0" fontId="4" fillId="0" borderId="23" xfId="0" applyFont="1" applyBorder="1" applyAlignment="1">
      <alignment horizontal="center"/>
    </xf>
    <xf numFmtId="0" fontId="4" fillId="0" borderId="11" xfId="0" applyFont="1" applyBorder="1" applyAlignment="1">
      <alignment horizontal="center"/>
    </xf>
    <xf numFmtId="0" fontId="0" fillId="0" borderId="0" xfId="0" applyFont="1" applyAlignment="1">
      <alignment horizontal="left"/>
    </xf>
    <xf numFmtId="0" fontId="4" fillId="0" borderId="0" xfId="0" applyFont="1"/>
    <xf numFmtId="0" fontId="0" fillId="0" borderId="0" xfId="0" applyFont="1"/>
    <xf numFmtId="0" fontId="7" fillId="0" borderId="18" xfId="0" applyFont="1" applyFill="1" applyBorder="1" applyAlignment="1">
      <alignment wrapText="1"/>
    </xf>
    <xf numFmtId="0" fontId="7" fillId="0" borderId="0" xfId="0" applyFont="1" applyFill="1" applyBorder="1" applyAlignment="1">
      <alignment horizontal="center" wrapText="1"/>
    </xf>
    <xf numFmtId="0" fontId="8" fillId="0" borderId="0" xfId="0" applyFont="1" applyAlignment="1">
      <alignment horizontal="center"/>
    </xf>
    <xf numFmtId="0" fontId="0" fillId="0" borderId="0" xfId="0" applyFont="1" applyAlignment="1">
      <alignment horizontal="center"/>
    </xf>
    <xf numFmtId="0" fontId="4" fillId="0" borderId="0" xfId="0" applyFont="1" applyBorder="1" applyAlignment="1">
      <alignment horizontal="center"/>
    </xf>
    <xf numFmtId="0" fontId="0" fillId="0" borderId="0" xfId="0" applyFont="1"/>
    <xf numFmtId="14" fontId="24" fillId="0" borderId="0" xfId="0" applyNumberFormat="1" applyFont="1" applyFill="1" applyBorder="1"/>
    <xf numFmtId="0" fontId="8" fillId="0" borderId="51" xfId="0" applyFont="1" applyFill="1" applyBorder="1" applyAlignment="1">
      <alignment horizontal="center" wrapText="1"/>
    </xf>
    <xf numFmtId="169" fontId="4" fillId="2" borderId="6" xfId="0" applyNumberFormat="1" applyFont="1" applyFill="1" applyBorder="1" applyAlignment="1">
      <alignment horizontal="center" wrapText="1"/>
    </xf>
    <xf numFmtId="0" fontId="4" fillId="2" borderId="30" xfId="0" applyNumberFormat="1" applyFont="1" applyFill="1" applyBorder="1" applyAlignment="1">
      <alignment horizontal="center" wrapText="1"/>
    </xf>
    <xf numFmtId="169" fontId="4" fillId="0" borderId="6" xfId="0" applyNumberFormat="1" applyFont="1" applyFill="1" applyBorder="1" applyAlignment="1">
      <alignment horizontal="center" wrapText="1"/>
    </xf>
    <xf numFmtId="169" fontId="0" fillId="0" borderId="33" xfId="0" applyNumberFormat="1" applyFont="1" applyBorder="1"/>
    <xf numFmtId="0" fontId="3" fillId="0" borderId="0" xfId="14" applyFont="1"/>
    <xf numFmtId="49" fontId="3" fillId="0" borderId="0" xfId="14" applyNumberFormat="1" applyFont="1"/>
    <xf numFmtId="0" fontId="4" fillId="0" borderId="0" xfId="14" applyFont="1"/>
    <xf numFmtId="0" fontId="5" fillId="0" borderId="0" xfId="14" applyFont="1" applyAlignment="1">
      <alignment horizontal="center"/>
    </xf>
    <xf numFmtId="0" fontId="4" fillId="0" borderId="0" xfId="14" applyFont="1" applyAlignment="1">
      <alignment horizontal="center"/>
    </xf>
    <xf numFmtId="0" fontId="9" fillId="0" borderId="1" xfId="14" applyFont="1" applyBorder="1" applyAlignment="1">
      <alignment horizontal="center"/>
    </xf>
    <xf numFmtId="0" fontId="9" fillId="0" borderId="2" xfId="14" applyFont="1" applyBorder="1" applyAlignment="1">
      <alignment horizontal="center"/>
    </xf>
    <xf numFmtId="164" fontId="9" fillId="0" borderId="2" xfId="14" applyNumberFormat="1" applyFont="1" applyBorder="1" applyAlignment="1">
      <alignment horizontal="center"/>
    </xf>
    <xf numFmtId="165" fontId="9" fillId="0" borderId="2" xfId="14" applyNumberFormat="1" applyFont="1" applyBorder="1" applyAlignment="1">
      <alignment horizontal="center"/>
    </xf>
    <xf numFmtId="49" fontId="9" fillId="0" borderId="2" xfId="14" applyNumberFormat="1" applyFont="1" applyBorder="1" applyAlignment="1">
      <alignment horizontal="center" wrapText="1"/>
    </xf>
    <xf numFmtId="0" fontId="8" fillId="0" borderId="2" xfId="14" applyFont="1" applyBorder="1" applyAlignment="1">
      <alignment horizontal="center" wrapText="1"/>
    </xf>
    <xf numFmtId="0" fontId="8" fillId="0" borderId="29" xfId="14" applyFont="1" applyBorder="1" applyAlignment="1">
      <alignment horizontal="center" wrapText="1"/>
    </xf>
    <xf numFmtId="0" fontId="8" fillId="0" borderId="51" xfId="14" applyFont="1" applyFill="1" applyBorder="1" applyAlignment="1">
      <alignment horizontal="center" wrapText="1"/>
    </xf>
    <xf numFmtId="166" fontId="4" fillId="0" borderId="4" xfId="14" applyNumberFormat="1" applyFont="1" applyBorder="1" applyAlignment="1">
      <alignment horizontal="center" wrapText="1"/>
    </xf>
    <xf numFmtId="165" fontId="4" fillId="0" borderId="5" xfId="14" applyNumberFormat="1" applyFont="1" applyBorder="1" applyAlignment="1">
      <alignment horizontal="center" wrapText="1"/>
    </xf>
    <xf numFmtId="167" fontId="4" fillId="0" borderId="5" xfId="14" applyNumberFormat="1" applyFont="1" applyBorder="1" applyAlignment="1">
      <alignment horizontal="center" wrapText="1"/>
    </xf>
    <xf numFmtId="165" fontId="8" fillId="2" borderId="5" xfId="14" applyNumberFormat="1" applyFont="1" applyFill="1" applyBorder="1" applyAlignment="1">
      <alignment horizontal="center" wrapText="1"/>
    </xf>
    <xf numFmtId="166" fontId="4" fillId="0" borderId="5" xfId="14" applyNumberFormat="1" applyFont="1" applyBorder="1" applyAlignment="1">
      <alignment horizontal="center" wrapText="1"/>
    </xf>
    <xf numFmtId="170" fontId="4" fillId="0" borderId="5" xfId="14" applyNumberFormat="1" applyFont="1" applyBorder="1" applyAlignment="1">
      <alignment horizontal="center" wrapText="1"/>
    </xf>
    <xf numFmtId="169" fontId="4" fillId="0" borderId="5" xfId="14" applyNumberFormat="1" applyFont="1" applyBorder="1" applyAlignment="1">
      <alignment horizontal="center" wrapText="1"/>
    </xf>
    <xf numFmtId="169" fontId="4" fillId="0" borderId="5" xfId="14" applyNumberFormat="1" applyFont="1" applyFill="1" applyBorder="1" applyAlignment="1">
      <alignment horizontal="center" wrapText="1"/>
    </xf>
    <xf numFmtId="169" fontId="4" fillId="2" borderId="6" xfId="14" applyNumberFormat="1" applyFont="1" applyFill="1" applyBorder="1" applyAlignment="1">
      <alignment horizontal="center" wrapText="1"/>
    </xf>
    <xf numFmtId="0" fontId="4" fillId="2" borderId="8" xfId="14" applyNumberFormat="1" applyFont="1" applyFill="1" applyBorder="1" applyAlignment="1">
      <alignment horizontal="center" wrapText="1"/>
    </xf>
    <xf numFmtId="169" fontId="13" fillId="0" borderId="5" xfId="14" applyNumberFormat="1" applyFont="1" applyBorder="1" applyAlignment="1">
      <alignment horizontal="center" wrapText="1"/>
    </xf>
    <xf numFmtId="0" fontId="4" fillId="0" borderId="32" xfId="14" applyFont="1" applyBorder="1"/>
    <xf numFmtId="0" fontId="4" fillId="0" borderId="33" xfId="14" applyFont="1" applyBorder="1"/>
    <xf numFmtId="0" fontId="4" fillId="0" borderId="3" xfId="14" applyFont="1" applyBorder="1"/>
    <xf numFmtId="0" fontId="26" fillId="0" borderId="0" xfId="14" applyFont="1"/>
    <xf numFmtId="14" fontId="26" fillId="0" borderId="0" xfId="14" applyNumberFormat="1" applyFont="1"/>
    <xf numFmtId="166" fontId="8" fillId="2" borderId="1" xfId="0" applyNumberFormat="1" applyFont="1" applyFill="1" applyBorder="1" applyAlignment="1">
      <alignment horizontal="center" wrapText="1"/>
    </xf>
    <xf numFmtId="165" fontId="8" fillId="2" borderId="2" xfId="0" applyNumberFormat="1" applyFont="1" applyFill="1" applyBorder="1" applyAlignment="1">
      <alignment horizontal="center" wrapText="1"/>
    </xf>
    <xf numFmtId="167" fontId="8" fillId="2" borderId="2" xfId="0" applyNumberFormat="1" applyFont="1" applyFill="1" applyBorder="1" applyAlignment="1">
      <alignment horizontal="center" wrapText="1"/>
    </xf>
    <xf numFmtId="166" fontId="8" fillId="2" borderId="2" xfId="0" applyNumberFormat="1" applyFont="1" applyFill="1" applyBorder="1" applyAlignment="1">
      <alignment horizontal="center" wrapText="1"/>
    </xf>
    <xf numFmtId="170" fontId="8" fillId="2" borderId="2" xfId="0" applyNumberFormat="1" applyFont="1" applyFill="1" applyBorder="1" applyAlignment="1">
      <alignment horizontal="center" wrapText="1"/>
    </xf>
    <xf numFmtId="168" fontId="8" fillId="2" borderId="33" xfId="1" applyNumberFormat="1" applyFont="1" applyFill="1" applyBorder="1" applyAlignment="1">
      <alignment horizontal="center" wrapText="1"/>
    </xf>
    <xf numFmtId="169" fontId="8" fillId="2" borderId="2" xfId="0" applyNumberFormat="1" applyFont="1" applyFill="1" applyBorder="1" applyAlignment="1">
      <alignment horizontal="center" wrapText="1"/>
    </xf>
    <xf numFmtId="0" fontId="8" fillId="2" borderId="34" xfId="0" applyNumberFormat="1" applyFont="1" applyFill="1" applyBorder="1" applyAlignment="1">
      <alignment horizontal="center" wrapText="1"/>
    </xf>
    <xf numFmtId="166" fontId="4" fillId="2" borderId="20" xfId="0" applyNumberFormat="1" applyFont="1" applyFill="1" applyBorder="1" applyAlignment="1">
      <alignment horizontal="center" wrapText="1"/>
    </xf>
    <xf numFmtId="167" fontId="4" fillId="2" borderId="21" xfId="0" applyNumberFormat="1" applyFont="1" applyFill="1" applyBorder="1" applyAlignment="1">
      <alignment horizontal="center" wrapText="1"/>
    </xf>
    <xf numFmtId="165" fontId="8" fillId="2" borderId="21" xfId="0" applyNumberFormat="1" applyFont="1" applyFill="1" applyBorder="1" applyAlignment="1">
      <alignment horizontal="center" wrapText="1"/>
    </xf>
    <xf numFmtId="166" fontId="4" fillId="2" borderId="21" xfId="0" applyNumberFormat="1" applyFont="1" applyFill="1" applyBorder="1" applyAlignment="1">
      <alignment horizontal="center" wrapText="1"/>
    </xf>
    <xf numFmtId="170" fontId="4" fillId="2" borderId="21" xfId="0" applyNumberFormat="1" applyFont="1" applyFill="1" applyBorder="1" applyAlignment="1">
      <alignment horizontal="center" wrapText="1"/>
    </xf>
    <xf numFmtId="168" fontId="4" fillId="2" borderId="56" xfId="1" applyNumberFormat="1" applyFont="1" applyFill="1" applyBorder="1" applyAlignment="1">
      <alignment horizontal="center" wrapText="1"/>
    </xf>
    <xf numFmtId="169" fontId="4" fillId="2" borderId="21" xfId="0" applyNumberFormat="1" applyFont="1" applyFill="1" applyBorder="1" applyAlignment="1">
      <alignment horizontal="center" wrapText="1"/>
    </xf>
    <xf numFmtId="0" fontId="4" fillId="2" borderId="46" xfId="0" applyNumberFormat="1" applyFont="1" applyFill="1" applyBorder="1" applyAlignment="1">
      <alignment horizontal="center" wrapText="1"/>
    </xf>
    <xf numFmtId="165" fontId="8" fillId="2" borderId="6" xfId="0" applyNumberFormat="1" applyFont="1" applyFill="1" applyBorder="1" applyAlignment="1">
      <alignment horizontal="center" wrapText="1"/>
    </xf>
    <xf numFmtId="0" fontId="0" fillId="0" borderId="55" xfId="0" applyFont="1" applyBorder="1" applyAlignment="1">
      <alignment horizontal="center"/>
    </xf>
    <xf numFmtId="0" fontId="0" fillId="0" borderId="50" xfId="0" applyFont="1" applyBorder="1" applyAlignment="1">
      <alignment horizontal="center"/>
    </xf>
    <xf numFmtId="164" fontId="0" fillId="0" borderId="50" xfId="0" applyNumberFormat="1" applyFont="1" applyBorder="1" applyAlignment="1">
      <alignment horizontal="center"/>
    </xf>
    <xf numFmtId="165" fontId="0" fillId="0" borderId="50" xfId="0" applyNumberFormat="1" applyFont="1" applyBorder="1" applyAlignment="1">
      <alignment horizontal="center"/>
    </xf>
    <xf numFmtId="49" fontId="0" fillId="0" borderId="49" xfId="0" applyNumberFormat="1" applyFont="1" applyBorder="1"/>
    <xf numFmtId="0" fontId="0" fillId="0" borderId="49" xfId="0" applyFont="1" applyBorder="1"/>
    <xf numFmtId="169" fontId="0" fillId="0" borderId="49" xfId="0" applyNumberFormat="1" applyFont="1" applyBorder="1" applyAlignment="1"/>
    <xf numFmtId="0" fontId="0" fillId="0" borderId="43" xfId="0" applyFont="1" applyBorder="1"/>
    <xf numFmtId="0" fontId="0" fillId="0" borderId="25" xfId="0" applyFont="1" applyBorder="1" applyAlignment="1">
      <alignment horizontal="center"/>
    </xf>
    <xf numFmtId="0" fontId="0" fillId="0" borderId="18" xfId="0" applyFont="1" applyBorder="1" applyAlignment="1">
      <alignment horizontal="center"/>
    </xf>
    <xf numFmtId="164" fontId="0" fillId="0" borderId="18" xfId="0" applyNumberFormat="1" applyFont="1" applyBorder="1" applyAlignment="1">
      <alignment horizontal="center"/>
    </xf>
    <xf numFmtId="165" fontId="0" fillId="0" borderId="18" xfId="0" applyNumberFormat="1" applyFont="1" applyBorder="1" applyAlignment="1">
      <alignment horizontal="center"/>
    </xf>
    <xf numFmtId="49" fontId="0" fillId="0" borderId="52" xfId="0" applyNumberFormat="1" applyFont="1" applyBorder="1" applyAlignment="1">
      <alignment horizontal="center"/>
    </xf>
    <xf numFmtId="169" fontId="0" fillId="0" borderId="52" xfId="0" applyNumberFormat="1" applyFont="1" applyBorder="1"/>
    <xf numFmtId="169" fontId="0" fillId="0" borderId="52" xfId="0" applyNumberFormat="1" applyFont="1" applyBorder="1" applyAlignment="1"/>
    <xf numFmtId="166" fontId="4" fillId="2" borderId="0" xfId="0" applyNumberFormat="1" applyFont="1" applyFill="1" applyBorder="1" applyAlignment="1">
      <alignment horizontal="center" wrapText="1"/>
    </xf>
    <xf numFmtId="165" fontId="4" fillId="2" borderId="0" xfId="0" applyNumberFormat="1" applyFont="1" applyFill="1" applyBorder="1" applyAlignment="1">
      <alignment horizontal="center" wrapText="1"/>
    </xf>
    <xf numFmtId="167" fontId="4" fillId="2" borderId="0" xfId="0" applyNumberFormat="1" applyFont="1" applyFill="1" applyBorder="1" applyAlignment="1">
      <alignment horizontal="center" wrapText="1"/>
    </xf>
    <xf numFmtId="170" fontId="4" fillId="2" borderId="0" xfId="0" applyNumberFormat="1" applyFont="1" applyFill="1" applyBorder="1" applyAlignment="1">
      <alignment horizontal="center" wrapText="1"/>
    </xf>
    <xf numFmtId="168" fontId="4" fillId="2" borderId="0" xfId="1" applyNumberFormat="1" applyFont="1" applyFill="1" applyBorder="1" applyAlignment="1">
      <alignment horizontal="center" wrapText="1"/>
    </xf>
    <xf numFmtId="169" fontId="4" fillId="2" borderId="0" xfId="0" applyNumberFormat="1" applyFont="1" applyFill="1" applyBorder="1" applyAlignment="1">
      <alignment horizontal="center" wrapText="1"/>
    </xf>
    <xf numFmtId="0" fontId="4" fillId="2" borderId="0" xfId="0" applyNumberFormat="1" applyFont="1" applyFill="1" applyBorder="1" applyAlignment="1">
      <alignment horizontal="center" wrapText="1"/>
    </xf>
    <xf numFmtId="169" fontId="0" fillId="0" borderId="51" xfId="0" applyNumberFormat="1" applyFont="1" applyBorder="1"/>
    <xf numFmtId="169" fontId="4" fillId="0" borderId="5" xfId="0" applyNumberFormat="1" applyFont="1" applyBorder="1" applyAlignment="1">
      <alignment horizontal="center" wrapText="1"/>
    </xf>
    <xf numFmtId="169" fontId="4" fillId="0" borderId="5" xfId="0" applyNumberFormat="1" applyFont="1" applyFill="1" applyBorder="1" applyAlignment="1">
      <alignment horizontal="center" wrapText="1"/>
    </xf>
    <xf numFmtId="0" fontId="4" fillId="2" borderId="8" xfId="0" applyNumberFormat="1" applyFont="1" applyFill="1" applyBorder="1" applyAlignment="1">
      <alignment horizontal="center" wrapText="1"/>
    </xf>
    <xf numFmtId="169" fontId="0" fillId="0" borderId="2" xfId="0" applyNumberFormat="1" applyFont="1" applyBorder="1"/>
    <xf numFmtId="165" fontId="8" fillId="2" borderId="0" xfId="0" applyNumberFormat="1" applyFont="1" applyFill="1" applyBorder="1" applyAlignment="1">
      <alignment horizontal="center" wrapText="1"/>
    </xf>
    <xf numFmtId="166" fontId="8" fillId="2" borderId="0" xfId="0" applyNumberFormat="1" applyFont="1" applyFill="1" applyBorder="1" applyAlignment="1">
      <alignment horizontal="center" wrapText="1"/>
    </xf>
    <xf numFmtId="167" fontId="8" fillId="2" borderId="0" xfId="0" applyNumberFormat="1" applyFont="1" applyFill="1" applyBorder="1" applyAlignment="1">
      <alignment horizontal="center" wrapText="1"/>
    </xf>
    <xf numFmtId="170" fontId="8" fillId="2" borderId="0" xfId="0" applyNumberFormat="1" applyFont="1" applyFill="1" applyBorder="1" applyAlignment="1">
      <alignment horizontal="center" wrapText="1"/>
    </xf>
    <xf numFmtId="168" fontId="8" fillId="2" borderId="0" xfId="1" applyNumberFormat="1" applyFont="1" applyFill="1" applyBorder="1" applyAlignment="1">
      <alignment horizontal="center" wrapText="1"/>
    </xf>
    <xf numFmtId="169" fontId="8" fillId="2" borderId="0" xfId="0" applyNumberFormat="1" applyFont="1" applyFill="1" applyBorder="1" applyAlignment="1">
      <alignment horizontal="center" wrapText="1"/>
    </xf>
    <xf numFmtId="0" fontId="8" fillId="2" borderId="0" xfId="0" applyNumberFormat="1" applyFont="1" applyFill="1" applyBorder="1" applyAlignment="1">
      <alignment horizontal="center" wrapText="1"/>
    </xf>
    <xf numFmtId="166" fontId="4" fillId="2" borderId="4" xfId="0" applyNumberFormat="1" applyFont="1" applyFill="1" applyBorder="1" applyAlignment="1">
      <alignment horizontal="center" wrapText="1"/>
    </xf>
    <xf numFmtId="166" fontId="4" fillId="2" borderId="5" xfId="0" applyNumberFormat="1" applyFont="1" applyFill="1" applyBorder="1" applyAlignment="1">
      <alignment horizontal="center" wrapText="1"/>
    </xf>
    <xf numFmtId="170" fontId="4" fillId="2" borderId="5" xfId="0" applyNumberFormat="1" applyFont="1" applyFill="1" applyBorder="1" applyAlignment="1">
      <alignment horizontal="center" wrapText="1"/>
    </xf>
    <xf numFmtId="168" fontId="4" fillId="2" borderId="31" xfId="1" applyNumberFormat="1" applyFont="1" applyFill="1" applyBorder="1" applyAlignment="1">
      <alignment horizontal="center" wrapText="1"/>
    </xf>
    <xf numFmtId="169" fontId="4" fillId="2" borderId="5" xfId="0" applyNumberFormat="1" applyFont="1" applyFill="1" applyBorder="1" applyAlignment="1">
      <alignment horizontal="center" wrapText="1"/>
    </xf>
    <xf numFmtId="169" fontId="0" fillId="0" borderId="50" xfId="0" applyNumberFormat="1" applyFont="1" applyBorder="1"/>
    <xf numFmtId="169" fontId="0" fillId="0" borderId="18" xfId="0" applyNumberFormat="1" applyFont="1" applyBorder="1"/>
    <xf numFmtId="166" fontId="4" fillId="2" borderId="59" xfId="0" applyNumberFormat="1" applyFont="1" applyFill="1" applyBorder="1" applyAlignment="1">
      <alignment horizontal="center" wrapText="1"/>
    </xf>
    <xf numFmtId="0" fontId="4" fillId="2" borderId="17" xfId="0" applyNumberFormat="1" applyFont="1" applyFill="1" applyBorder="1" applyAlignment="1">
      <alignment horizontal="center" wrapText="1"/>
    </xf>
    <xf numFmtId="169" fontId="4" fillId="0" borderId="14" xfId="0" applyNumberFormat="1" applyFont="1" applyBorder="1" applyAlignment="1"/>
    <xf numFmtId="0" fontId="4" fillId="0" borderId="27" xfId="0" applyNumberFormat="1" applyFont="1" applyBorder="1" applyAlignment="1">
      <alignment horizontal="center"/>
    </xf>
    <xf numFmtId="169" fontId="4" fillId="0" borderId="6" xfId="0" applyNumberFormat="1" applyFont="1" applyBorder="1" applyAlignment="1"/>
    <xf numFmtId="49" fontId="4" fillId="0" borderId="30" xfId="0" applyNumberFormat="1" applyFont="1" applyBorder="1" applyAlignment="1">
      <alignment horizontal="center"/>
    </xf>
    <xf numFmtId="169" fontId="4" fillId="0" borderId="5" xfId="0" applyNumberFormat="1" applyFont="1" applyBorder="1" applyAlignment="1"/>
    <xf numFmtId="49" fontId="4" fillId="0" borderId="8" xfId="0" applyNumberFormat="1" applyFont="1" applyBorder="1" applyAlignment="1">
      <alignment horizontal="center"/>
    </xf>
    <xf numFmtId="4" fontId="13" fillId="0" borderId="5" xfId="10" applyNumberFormat="1" applyFont="1" applyBorder="1"/>
    <xf numFmtId="169" fontId="4" fillId="0" borderId="14" xfId="0" applyNumberFormat="1" applyFont="1" applyBorder="1" applyAlignment="1">
      <alignment horizontal="center" wrapText="1"/>
    </xf>
    <xf numFmtId="169" fontId="4" fillId="0" borderId="6" xfId="0" applyNumberFormat="1" applyFont="1" applyFill="1" applyBorder="1" applyAlignment="1">
      <alignment horizontal="right"/>
    </xf>
    <xf numFmtId="168" fontId="4" fillId="0" borderId="5" xfId="0" applyNumberFormat="1" applyFont="1" applyFill="1" applyBorder="1" applyAlignment="1">
      <alignment horizontal="center" wrapText="1"/>
    </xf>
    <xf numFmtId="4" fontId="4" fillId="0" borderId="41" xfId="0" applyNumberFormat="1" applyFont="1" applyFill="1" applyBorder="1"/>
    <xf numFmtId="0" fontId="10" fillId="0" borderId="14" xfId="0" applyFont="1" applyBorder="1" applyAlignment="1">
      <alignment horizontal="center"/>
    </xf>
    <xf numFmtId="164" fontId="10" fillId="0" borderId="14" xfId="0" applyNumberFormat="1" applyFont="1" applyBorder="1" applyAlignment="1">
      <alignment horizontal="center"/>
    </xf>
    <xf numFmtId="165" fontId="10" fillId="0" borderId="14" xfId="0" applyNumberFormat="1" applyFont="1" applyBorder="1" applyAlignment="1">
      <alignment horizontal="center"/>
    </xf>
    <xf numFmtId="4" fontId="10" fillId="0" borderId="14" xfId="0" applyNumberFormat="1" applyFont="1" applyBorder="1" applyAlignment="1">
      <alignment horizontal="right" wrapText="1"/>
    </xf>
    <xf numFmtId="0" fontId="4" fillId="0" borderId="27" xfId="0" applyFont="1" applyFill="1" applyBorder="1" applyAlignment="1">
      <alignment horizontal="left" wrapText="1"/>
    </xf>
    <xf numFmtId="4" fontId="10" fillId="0" borderId="6" xfId="0" applyNumberFormat="1" applyFont="1" applyBorder="1" applyAlignment="1">
      <alignment horizontal="right" wrapText="1"/>
    </xf>
    <xf numFmtId="0" fontId="10" fillId="0" borderId="6" xfId="0" applyFont="1" applyBorder="1" applyAlignment="1">
      <alignment horizontal="center"/>
    </xf>
    <xf numFmtId="164" fontId="10" fillId="0" borderId="6" xfId="0" applyNumberFormat="1" applyFont="1" applyBorder="1" applyAlignment="1">
      <alignment horizontal="center"/>
    </xf>
    <xf numFmtId="165" fontId="10" fillId="0" borderId="6" xfId="0" applyNumberFormat="1" applyFont="1" applyBorder="1" applyAlignment="1">
      <alignment horizontal="center"/>
    </xf>
    <xf numFmtId="0" fontId="4" fillId="0" borderId="22" xfId="0" applyFont="1" applyFill="1" applyBorder="1" applyAlignment="1">
      <alignment horizontal="left" wrapText="1"/>
    </xf>
    <xf numFmtId="0" fontId="2" fillId="0" borderId="0" xfId="0" applyFont="1"/>
    <xf numFmtId="0" fontId="9" fillId="0" borderId="1" xfId="1" applyFont="1" applyBorder="1" applyAlignment="1">
      <alignment horizontal="center"/>
    </xf>
    <xf numFmtId="0" fontId="9" fillId="0" borderId="2" xfId="1" applyFont="1" applyBorder="1" applyAlignment="1">
      <alignment horizontal="center"/>
    </xf>
    <xf numFmtId="164" fontId="9" fillId="0" borderId="2" xfId="1" applyNumberFormat="1" applyFont="1" applyBorder="1" applyAlignment="1">
      <alignment horizontal="center"/>
    </xf>
    <xf numFmtId="165" fontId="9" fillId="0" borderId="2" xfId="1" applyNumberFormat="1" applyFont="1" applyBorder="1" applyAlignment="1">
      <alignment horizontal="center"/>
    </xf>
    <xf numFmtId="49" fontId="9" fillId="0" borderId="2" xfId="1" applyNumberFormat="1" applyFont="1" applyBorder="1" applyAlignment="1">
      <alignment horizontal="center" wrapText="1"/>
    </xf>
    <xf numFmtId="0" fontId="8" fillId="0" borderId="2" xfId="1" applyFont="1" applyBorder="1" applyAlignment="1">
      <alignment horizontal="center" wrapText="1"/>
    </xf>
    <xf numFmtId="0" fontId="8" fillId="0" borderId="3" xfId="1" applyFont="1" applyFill="1" applyBorder="1" applyAlignment="1">
      <alignment horizontal="center" wrapText="1"/>
    </xf>
    <xf numFmtId="166" fontId="4" fillId="2" borderId="4" xfId="1" applyNumberFormat="1" applyFont="1" applyFill="1" applyBorder="1" applyAlignment="1">
      <alignment horizontal="center" wrapText="1"/>
    </xf>
    <xf numFmtId="165" fontId="4" fillId="2" borderId="5" xfId="1" applyNumberFormat="1" applyFont="1" applyFill="1" applyBorder="1" applyAlignment="1">
      <alignment horizontal="center" wrapText="1"/>
    </xf>
    <xf numFmtId="167" fontId="4" fillId="2" borderId="5" xfId="1" applyNumberFormat="1" applyFont="1" applyFill="1" applyBorder="1" applyAlignment="1">
      <alignment horizontal="center" wrapText="1"/>
    </xf>
    <xf numFmtId="166" fontId="4" fillId="2" borderId="5" xfId="1" applyNumberFormat="1" applyFont="1" applyFill="1" applyBorder="1" applyAlignment="1">
      <alignment horizontal="center" wrapText="1"/>
    </xf>
    <xf numFmtId="164" fontId="4" fillId="2" borderId="5" xfId="1" applyNumberFormat="1" applyFont="1" applyFill="1" applyBorder="1" applyAlignment="1">
      <alignment horizontal="center" wrapText="1"/>
    </xf>
    <xf numFmtId="168" fontId="4" fillId="2" borderId="6" xfId="1" applyNumberFormat="1" applyFont="1" applyFill="1" applyBorder="1" applyAlignment="1">
      <alignment horizontal="center" wrapText="1"/>
    </xf>
    <xf numFmtId="0" fontId="4" fillId="0" borderId="7" xfId="1" applyNumberFormat="1" applyFont="1" applyBorder="1" applyAlignment="1">
      <alignment wrapText="1"/>
    </xf>
    <xf numFmtId="0" fontId="4" fillId="0" borderId="1" xfId="1" applyFont="1" applyBorder="1"/>
    <xf numFmtId="0" fontId="11" fillId="0" borderId="2" xfId="1" applyFont="1" applyBorder="1" applyAlignment="1">
      <alignment horizontal="left"/>
    </xf>
    <xf numFmtId="0" fontId="11" fillId="0" borderId="2" xfId="1" applyFont="1" applyBorder="1" applyAlignment="1">
      <alignment horizontal="center"/>
    </xf>
    <xf numFmtId="0" fontId="4" fillId="0" borderId="2" xfId="1" applyFont="1" applyBorder="1" applyAlignment="1">
      <alignment horizontal="center"/>
    </xf>
    <xf numFmtId="164" fontId="4" fillId="0" borderId="2" xfId="1" applyNumberFormat="1" applyFont="1" applyBorder="1" applyAlignment="1">
      <alignment horizontal="center"/>
    </xf>
    <xf numFmtId="165" fontId="4" fillId="0" borderId="2" xfId="1" applyNumberFormat="1" applyFont="1" applyBorder="1" applyAlignment="1">
      <alignment horizontal="center"/>
    </xf>
    <xf numFmtId="4" fontId="4" fillId="0" borderId="2" xfId="1" applyNumberFormat="1" applyFont="1" applyBorder="1" applyAlignment="1">
      <alignment horizontal="right"/>
    </xf>
    <xf numFmtId="0" fontId="4" fillId="0" borderId="3" xfId="1" applyFont="1" applyBorder="1"/>
    <xf numFmtId="164" fontId="4" fillId="0" borderId="0" xfId="1" applyNumberFormat="1" applyFont="1"/>
    <xf numFmtId="165" fontId="4" fillId="0" borderId="0" xfId="1" applyNumberFormat="1" applyFont="1"/>
    <xf numFmtId="49" fontId="4" fillId="0" borderId="0" xfId="1" applyNumberFormat="1" applyFont="1"/>
    <xf numFmtId="0" fontId="3" fillId="0" borderId="0" xfId="3" applyFont="1"/>
    <xf numFmtId="0" fontId="4" fillId="0" borderId="0" xfId="3" applyFont="1"/>
    <xf numFmtId="0" fontId="4" fillId="0" borderId="0" xfId="3" applyFont="1" applyAlignment="1">
      <alignment horizontal="left"/>
    </xf>
    <xf numFmtId="164" fontId="4" fillId="0" borderId="0" xfId="3" applyNumberFormat="1" applyFont="1" applyAlignment="1">
      <alignment horizontal="left"/>
    </xf>
    <xf numFmtId="165" fontId="4" fillId="0" borderId="0" xfId="3" applyNumberFormat="1" applyFont="1" applyAlignment="1">
      <alignment horizontal="left"/>
    </xf>
    <xf numFmtId="49" fontId="4" fillId="0" borderId="0" xfId="3" applyNumberFormat="1" applyFont="1" applyAlignment="1">
      <alignment horizontal="left"/>
    </xf>
    <xf numFmtId="164" fontId="6" fillId="0" borderId="0" xfId="3" applyNumberFormat="1" applyFont="1"/>
    <xf numFmtId="0" fontId="7" fillId="0" borderId="0" xfId="3" applyFont="1" applyFill="1"/>
    <xf numFmtId="0" fontId="4" fillId="0" borderId="0" xfId="3" applyFont="1" applyFill="1"/>
    <xf numFmtId="0" fontId="4" fillId="0" borderId="0" xfId="3" applyFont="1" applyBorder="1" applyAlignment="1">
      <alignment horizontal="center"/>
    </xf>
    <xf numFmtId="0" fontId="8" fillId="0" borderId="0" xfId="3" applyFont="1"/>
    <xf numFmtId="0" fontId="8" fillId="0" borderId="0" xfId="3" applyFont="1" applyAlignment="1">
      <alignment horizontal="right"/>
    </xf>
    <xf numFmtId="0" fontId="9" fillId="0" borderId="1" xfId="3" applyFont="1" applyBorder="1" applyAlignment="1">
      <alignment horizontal="center"/>
    </xf>
    <xf numFmtId="0" fontId="9" fillId="0" borderId="2" xfId="3" applyFont="1" applyBorder="1" applyAlignment="1">
      <alignment horizontal="center"/>
    </xf>
    <xf numFmtId="164" fontId="9" fillId="0" borderId="2" xfId="3" applyNumberFormat="1" applyFont="1" applyBorder="1" applyAlignment="1">
      <alignment horizontal="center"/>
    </xf>
    <xf numFmtId="165" fontId="9" fillId="0" borderId="2" xfId="3" applyNumberFormat="1" applyFont="1" applyBorder="1" applyAlignment="1">
      <alignment horizontal="center"/>
    </xf>
    <xf numFmtId="49" fontId="9" fillId="0" borderId="2" xfId="3" applyNumberFormat="1" applyFont="1" applyBorder="1" applyAlignment="1">
      <alignment horizontal="center" wrapText="1"/>
    </xf>
    <xf numFmtId="0" fontId="8" fillId="0" borderId="2" xfId="3" applyFont="1" applyBorder="1" applyAlignment="1">
      <alignment horizontal="center" wrapText="1"/>
    </xf>
    <xf numFmtId="0" fontId="8" fillId="0" borderId="3" xfId="3" applyFont="1" applyFill="1" applyBorder="1" applyAlignment="1">
      <alignment horizontal="center" wrapText="1"/>
    </xf>
    <xf numFmtId="166" fontId="4" fillId="2" borderId="4" xfId="3" applyNumberFormat="1" applyFont="1" applyFill="1" applyBorder="1" applyAlignment="1">
      <alignment horizontal="center" wrapText="1"/>
    </xf>
    <xf numFmtId="165" fontId="4" fillId="2" borderId="5" xfId="3" applyNumberFormat="1" applyFont="1" applyFill="1" applyBorder="1" applyAlignment="1">
      <alignment horizontal="center" wrapText="1"/>
    </xf>
    <xf numFmtId="167" fontId="4" fillId="2" borderId="5" xfId="3" applyNumberFormat="1" applyFont="1" applyFill="1" applyBorder="1" applyAlignment="1">
      <alignment horizontal="center" wrapText="1"/>
    </xf>
    <xf numFmtId="166" fontId="4" fillId="2" borderId="5" xfId="3" applyNumberFormat="1" applyFont="1" applyFill="1" applyBorder="1" applyAlignment="1">
      <alignment horizontal="center" wrapText="1"/>
    </xf>
    <xf numFmtId="164" fontId="4" fillId="2" borderId="5" xfId="3" applyNumberFormat="1" applyFont="1" applyFill="1" applyBorder="1" applyAlignment="1">
      <alignment horizontal="center" wrapText="1"/>
    </xf>
    <xf numFmtId="168" fontId="4" fillId="2" borderId="6" xfId="3" applyNumberFormat="1" applyFont="1" applyFill="1" applyBorder="1" applyAlignment="1">
      <alignment horizontal="center" wrapText="1"/>
    </xf>
    <xf numFmtId="169" fontId="4" fillId="0" borderId="6" xfId="3" applyNumberFormat="1" applyFont="1" applyBorder="1" applyAlignment="1">
      <alignment wrapText="1"/>
    </xf>
    <xf numFmtId="0" fontId="4" fillId="0" borderId="7" xfId="3" applyNumberFormat="1" applyFont="1" applyBorder="1" applyAlignment="1">
      <alignment wrapText="1"/>
    </xf>
    <xf numFmtId="168" fontId="4" fillId="0" borderId="6" xfId="3" applyNumberFormat="1" applyFont="1" applyBorder="1" applyAlignment="1">
      <alignment horizontal="center" wrapText="1"/>
    </xf>
    <xf numFmtId="166" fontId="4" fillId="2" borderId="16" xfId="3" applyNumberFormat="1" applyFont="1" applyFill="1" applyBorder="1" applyAlignment="1">
      <alignment horizontal="center" wrapText="1"/>
    </xf>
    <xf numFmtId="165" fontId="4" fillId="2" borderId="6" xfId="3" applyNumberFormat="1" applyFont="1" applyFill="1" applyBorder="1" applyAlignment="1">
      <alignment horizontal="center" wrapText="1"/>
    </xf>
    <xf numFmtId="167" fontId="4" fillId="2" borderId="6" xfId="3" applyNumberFormat="1" applyFont="1" applyFill="1" applyBorder="1" applyAlignment="1">
      <alignment horizontal="center" wrapText="1"/>
    </xf>
    <xf numFmtId="166" fontId="4" fillId="2" borderId="6" xfId="3" applyNumberFormat="1" applyFont="1" applyFill="1" applyBorder="1" applyAlignment="1">
      <alignment horizontal="center" wrapText="1"/>
    </xf>
    <xf numFmtId="164" fontId="4" fillId="2" borderId="6" xfId="3" applyNumberFormat="1" applyFont="1" applyFill="1" applyBorder="1" applyAlignment="1">
      <alignment horizontal="center" wrapText="1"/>
    </xf>
    <xf numFmtId="168" fontId="4" fillId="0" borderId="21" xfId="3" applyNumberFormat="1" applyFont="1" applyBorder="1" applyAlignment="1">
      <alignment horizontal="center" wrapText="1"/>
    </xf>
    <xf numFmtId="169" fontId="4" fillId="0" borderId="21" xfId="3" applyNumberFormat="1" applyFont="1" applyBorder="1" applyAlignment="1">
      <alignment wrapText="1"/>
    </xf>
    <xf numFmtId="0" fontId="4" fillId="0" borderId="22" xfId="3" applyNumberFormat="1" applyFont="1" applyBorder="1" applyAlignment="1">
      <alignment wrapText="1"/>
    </xf>
    <xf numFmtId="167" fontId="4" fillId="2" borderId="21" xfId="3" applyNumberFormat="1" applyFont="1" applyFill="1" applyBorder="1" applyAlignment="1">
      <alignment horizontal="center" wrapText="1"/>
    </xf>
    <xf numFmtId="165" fontId="4" fillId="2" borderId="21" xfId="3" applyNumberFormat="1" applyFont="1" applyFill="1" applyBorder="1" applyAlignment="1">
      <alignment horizontal="center" wrapText="1"/>
    </xf>
    <xf numFmtId="0" fontId="4" fillId="0" borderId="1" xfId="3" applyFont="1" applyBorder="1"/>
    <xf numFmtId="0" fontId="11" fillId="0" borderId="2" xfId="3" applyFont="1" applyBorder="1" applyAlignment="1">
      <alignment horizontal="left"/>
    </xf>
    <xf numFmtId="0" fontId="11" fillId="0" borderId="2" xfId="3" applyFont="1" applyBorder="1" applyAlignment="1">
      <alignment horizontal="center"/>
    </xf>
    <xf numFmtId="0" fontId="4" fillId="0" borderId="2" xfId="3" applyFont="1" applyBorder="1" applyAlignment="1">
      <alignment horizontal="center"/>
    </xf>
    <xf numFmtId="164" fontId="4" fillId="0" borderId="2" xfId="3" applyNumberFormat="1" applyFont="1" applyBorder="1" applyAlignment="1">
      <alignment horizontal="center"/>
    </xf>
    <xf numFmtId="165" fontId="4" fillId="0" borderId="2" xfId="3" applyNumberFormat="1" applyFont="1" applyBorder="1" applyAlignment="1">
      <alignment horizontal="center"/>
    </xf>
    <xf numFmtId="4" fontId="4" fillId="0" borderId="2" xfId="3" applyNumberFormat="1" applyFont="1" applyBorder="1" applyAlignment="1">
      <alignment horizontal="right"/>
    </xf>
    <xf numFmtId="0" fontId="4" fillId="0" borderId="3" xfId="3" applyFont="1" applyBorder="1"/>
    <xf numFmtId="0" fontId="11" fillId="0" borderId="0" xfId="3" applyFont="1" applyBorder="1"/>
    <xf numFmtId="0" fontId="4" fillId="0" borderId="0" xfId="3" applyFont="1" applyBorder="1"/>
    <xf numFmtId="164" fontId="4" fillId="0" borderId="0" xfId="3" applyNumberFormat="1" applyFont="1" applyBorder="1"/>
    <xf numFmtId="165" fontId="4" fillId="0" borderId="0" xfId="3" applyNumberFormat="1" applyFont="1" applyBorder="1"/>
    <xf numFmtId="49" fontId="4" fillId="0" borderId="0" xfId="3" applyNumberFormat="1" applyFont="1" applyBorder="1"/>
    <xf numFmtId="4" fontId="4" fillId="0" borderId="0" xfId="3" applyNumberFormat="1" applyFont="1" applyBorder="1"/>
    <xf numFmtId="0" fontId="4" fillId="0" borderId="0" xfId="3" applyFont="1" applyFill="1" applyBorder="1"/>
    <xf numFmtId="14" fontId="4" fillId="0" borderId="0" xfId="3" applyNumberFormat="1" applyFont="1" applyFill="1" applyBorder="1"/>
    <xf numFmtId="164" fontId="4" fillId="0" borderId="0" xfId="3" applyNumberFormat="1" applyFont="1"/>
    <xf numFmtId="165" fontId="4" fillId="0" borderId="0" xfId="3" applyNumberFormat="1" applyFont="1"/>
    <xf numFmtId="49" fontId="4" fillId="0" borderId="0" xfId="3" applyNumberFormat="1" applyFont="1"/>
    <xf numFmtId="164" fontId="4" fillId="2" borderId="5" xfId="0" applyNumberFormat="1" applyFont="1" applyFill="1" applyBorder="1" applyAlignment="1">
      <alignment horizontal="center" wrapText="1"/>
    </xf>
    <xf numFmtId="164" fontId="4" fillId="2" borderId="21" xfId="0" applyNumberFormat="1" applyFont="1" applyFill="1" applyBorder="1" applyAlignment="1">
      <alignment horizontal="center" wrapText="1"/>
    </xf>
    <xf numFmtId="0" fontId="4" fillId="0" borderId="22" xfId="0" applyFont="1" applyBorder="1" applyAlignment="1">
      <alignment wrapText="1"/>
    </xf>
    <xf numFmtId="0" fontId="23" fillId="2" borderId="0" xfId="0" applyFont="1" applyFill="1" applyAlignment="1">
      <alignment horizontal="centerContinuous"/>
    </xf>
    <xf numFmtId="0" fontId="13" fillId="2" borderId="0" xfId="0" applyFont="1" applyFill="1" applyAlignment="1">
      <alignment horizontal="centerContinuous"/>
    </xf>
    <xf numFmtId="0" fontId="4" fillId="0" borderId="0" xfId="0" applyFont="1" applyAlignment="1">
      <alignment horizontal="centerContinuous"/>
    </xf>
    <xf numFmtId="0" fontId="3" fillId="2" borderId="0" xfId="0" applyFont="1" applyFill="1"/>
    <xf numFmtId="165" fontId="4" fillId="0" borderId="0" xfId="0" applyNumberFormat="1" applyFont="1" applyFill="1"/>
    <xf numFmtId="166" fontId="4" fillId="2" borderId="13" xfId="0" applyNumberFormat="1" applyFont="1" applyFill="1" applyBorder="1" applyAlignment="1">
      <alignment horizontal="center" wrapText="1"/>
    </xf>
    <xf numFmtId="165" fontId="4" fillId="2" borderId="14" xfId="0" applyNumberFormat="1" applyFont="1" applyFill="1" applyBorder="1" applyAlignment="1">
      <alignment horizontal="center" wrapText="1"/>
    </xf>
    <xf numFmtId="167" fontId="4" fillId="2" borderId="14" xfId="0" applyNumberFormat="1" applyFont="1" applyFill="1" applyBorder="1" applyAlignment="1">
      <alignment horizontal="center" wrapText="1"/>
    </xf>
    <xf numFmtId="166" fontId="4" fillId="2" borderId="14" xfId="0" applyNumberFormat="1" applyFont="1" applyFill="1" applyBorder="1" applyAlignment="1">
      <alignment horizontal="center" wrapText="1"/>
    </xf>
    <xf numFmtId="164" fontId="4" fillId="2" borderId="14" xfId="0" applyNumberFormat="1" applyFont="1" applyFill="1" applyBorder="1" applyAlignment="1">
      <alignment horizontal="center" wrapText="1"/>
    </xf>
    <xf numFmtId="169" fontId="4" fillId="0" borderId="14" xfId="0" applyNumberFormat="1" applyFont="1" applyFill="1" applyBorder="1" applyAlignment="1">
      <alignment horizontal="right" wrapText="1"/>
    </xf>
    <xf numFmtId="0" fontId="4" fillId="0" borderId="16" xfId="0" applyFont="1" applyFill="1" applyBorder="1" applyAlignment="1">
      <alignment horizontal="center"/>
    </xf>
    <xf numFmtId="0" fontId="4" fillId="0" borderId="6" xfId="0" applyFont="1" applyFill="1" applyBorder="1" applyAlignment="1">
      <alignment horizontal="center" wrapText="1"/>
    </xf>
    <xf numFmtId="4" fontId="4" fillId="0" borderId="6" xfId="0" applyNumberFormat="1" applyFont="1" applyFill="1" applyBorder="1" applyAlignment="1">
      <alignment horizontal="right"/>
    </xf>
    <xf numFmtId="0" fontId="4" fillId="2" borderId="30" xfId="0" applyFont="1" applyFill="1" applyBorder="1" applyAlignment="1">
      <alignment horizontal="left" wrapText="1"/>
    </xf>
    <xf numFmtId="0" fontId="4" fillId="0" borderId="30" xfId="0" applyFont="1" applyFill="1" applyBorder="1" applyAlignment="1">
      <alignment horizontal="left"/>
    </xf>
    <xf numFmtId="4" fontId="4" fillId="0" borderId="21" xfId="0" applyNumberFormat="1" applyFont="1" applyFill="1" applyBorder="1" applyAlignment="1">
      <alignment horizontal="right" wrapText="1"/>
    </xf>
    <xf numFmtId="4" fontId="4" fillId="0" borderId="21" xfId="0" applyNumberFormat="1" applyFont="1" applyFill="1" applyBorder="1" applyAlignment="1">
      <alignment horizontal="right"/>
    </xf>
    <xf numFmtId="169" fontId="4" fillId="0" borderId="21" xfId="0" applyNumberFormat="1" applyFont="1" applyFill="1" applyBorder="1" applyAlignment="1">
      <alignment horizontal="right" wrapText="1"/>
    </xf>
    <xf numFmtId="169" fontId="4" fillId="0" borderId="21" xfId="0" applyNumberFormat="1" applyFont="1" applyBorder="1" applyAlignment="1">
      <alignment horizontal="right" wrapText="1"/>
    </xf>
    <xf numFmtId="4" fontId="4" fillId="0" borderId="21" xfId="0" applyNumberFormat="1" applyFont="1" applyBorder="1" applyAlignment="1">
      <alignment horizontal="right" wrapText="1"/>
    </xf>
    <xf numFmtId="0" fontId="23" fillId="0" borderId="0" xfId="0" applyFont="1" applyAlignment="1"/>
    <xf numFmtId="0" fontId="13" fillId="0" borderId="1" xfId="0" applyFont="1" applyBorder="1"/>
    <xf numFmtId="0" fontId="8" fillId="0" borderId="0" xfId="0" applyFont="1" applyFill="1"/>
    <xf numFmtId="172" fontId="13" fillId="0" borderId="15" xfId="0" applyNumberFormat="1" applyFont="1" applyFill="1" applyBorder="1" applyAlignment="1">
      <alignment vertical="center" wrapText="1"/>
    </xf>
    <xf numFmtId="172" fontId="13" fillId="0" borderId="6" xfId="0" applyNumberFormat="1" applyFont="1" applyFill="1" applyBorder="1" applyAlignment="1">
      <alignment vertical="center" wrapText="1"/>
    </xf>
    <xf numFmtId="0" fontId="13" fillId="0" borderId="7" xfId="0" applyNumberFormat="1" applyFont="1" applyFill="1" applyBorder="1" applyAlignment="1">
      <alignment vertical="center" wrapText="1"/>
    </xf>
    <xf numFmtId="0" fontId="13" fillId="0" borderId="15" xfId="0" applyNumberFormat="1" applyFont="1" applyFill="1" applyBorder="1" applyAlignment="1">
      <alignment horizontal="center" vertical="center" wrapText="1"/>
    </xf>
    <xf numFmtId="0" fontId="13" fillId="0" borderId="6" xfId="0" applyNumberFormat="1"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3" fillId="0" borderId="12" xfId="0" applyNumberFormat="1" applyFont="1" applyFill="1" applyBorder="1" applyAlignment="1">
      <alignment vertical="center" wrapText="1"/>
    </xf>
    <xf numFmtId="4" fontId="8" fillId="0" borderId="29" xfId="0" applyNumberFormat="1" applyFont="1" applyBorder="1" applyAlignment="1">
      <alignment horizontal="center" vertical="center" wrapText="1"/>
    </xf>
    <xf numFmtId="4" fontId="8" fillId="0" borderId="51" xfId="0" applyNumberFormat="1" applyFont="1" applyFill="1" applyBorder="1" applyAlignment="1">
      <alignment horizontal="center" vertical="center" wrapText="1"/>
    </xf>
    <xf numFmtId="0" fontId="4" fillId="0" borderId="27" xfId="0" applyFont="1" applyFill="1" applyBorder="1" applyAlignment="1">
      <alignment horizontal="center" vertical="center"/>
    </xf>
    <xf numFmtId="4" fontId="4" fillId="0" borderId="21" xfId="0" applyNumberFormat="1" applyFont="1" applyFill="1" applyBorder="1" applyAlignment="1">
      <alignment horizontal="right" vertical="center"/>
    </xf>
    <xf numFmtId="0" fontId="4" fillId="0" borderId="30" xfId="0" applyFont="1" applyFill="1" applyBorder="1" applyAlignment="1">
      <alignment horizontal="center" vertical="center"/>
    </xf>
    <xf numFmtId="168" fontId="4" fillId="0" borderId="23" xfId="0" applyNumberFormat="1" applyFont="1" applyBorder="1" applyAlignment="1">
      <alignment horizontal="center" vertical="center" wrapText="1"/>
    </xf>
    <xf numFmtId="4" fontId="4" fillId="0" borderId="23" xfId="0" applyNumberFormat="1" applyFont="1" applyFill="1" applyBorder="1" applyAlignment="1">
      <alignment horizontal="right" vertical="center"/>
    </xf>
    <xf numFmtId="0" fontId="4" fillId="0" borderId="47" xfId="0" applyFont="1" applyFill="1" applyBorder="1" applyAlignment="1">
      <alignment horizontal="center" vertical="center"/>
    </xf>
    <xf numFmtId="164" fontId="10" fillId="0" borderId="21" xfId="0" applyNumberFormat="1" applyFont="1" applyFill="1" applyBorder="1" applyAlignment="1">
      <alignment horizontal="center" vertical="center"/>
    </xf>
    <xf numFmtId="0" fontId="4" fillId="0" borderId="46"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0" fillId="0" borderId="52" xfId="0" applyFont="1" applyBorder="1"/>
    <xf numFmtId="0" fontId="4" fillId="0" borderId="7" xfId="0" applyNumberFormat="1" applyFont="1" applyFill="1" applyBorder="1" applyAlignment="1">
      <alignment vertical="center" wrapText="1"/>
    </xf>
    <xf numFmtId="0" fontId="10" fillId="0" borderId="55" xfId="0" applyFont="1" applyBorder="1" applyAlignment="1">
      <alignment horizontal="center" vertical="center"/>
    </xf>
    <xf numFmtId="49" fontId="10" fillId="0" borderId="36" xfId="0" applyNumberFormat="1" applyFont="1" applyBorder="1" applyAlignment="1">
      <alignment horizontal="center" vertical="center"/>
    </xf>
    <xf numFmtId="0" fontId="10" fillId="0" borderId="50" xfId="0" applyFont="1" applyBorder="1" applyAlignment="1">
      <alignment horizontal="center" vertical="center"/>
    </xf>
    <xf numFmtId="0" fontId="10" fillId="0" borderId="36" xfId="0" applyFont="1" applyBorder="1" applyAlignment="1">
      <alignment horizontal="center" vertical="center"/>
    </xf>
    <xf numFmtId="49" fontId="10" fillId="0" borderId="50" xfId="0" applyNumberFormat="1" applyFont="1" applyBorder="1" applyAlignment="1">
      <alignment horizontal="center" vertical="center"/>
    </xf>
    <xf numFmtId="164" fontId="4" fillId="0" borderId="36" xfId="0" applyNumberFormat="1" applyFont="1" applyBorder="1" applyAlignment="1">
      <alignment horizontal="center" vertical="center" wrapText="1"/>
    </xf>
    <xf numFmtId="165" fontId="10" fillId="0" borderId="50" xfId="0" applyNumberFormat="1" applyFont="1" applyBorder="1" applyAlignment="1">
      <alignment horizontal="center" vertical="center"/>
    </xf>
    <xf numFmtId="49" fontId="10" fillId="0" borderId="50" xfId="0" applyNumberFormat="1" applyFont="1" applyBorder="1" applyAlignment="1">
      <alignment horizontal="right" vertical="center" wrapText="1"/>
    </xf>
    <xf numFmtId="4" fontId="4" fillId="0" borderId="36" xfId="0" applyNumberFormat="1" applyFont="1" applyBorder="1" applyAlignment="1">
      <alignment horizontal="right" vertical="center" wrapText="1"/>
    </xf>
    <xf numFmtId="4" fontId="4" fillId="0" borderId="50" xfId="0" applyNumberFormat="1" applyFont="1" applyBorder="1" applyAlignment="1">
      <alignment horizontal="right" vertical="center" wrapText="1"/>
    </xf>
    <xf numFmtId="0" fontId="4" fillId="0" borderId="43" xfId="0" applyFont="1" applyFill="1" applyBorder="1" applyAlignment="1">
      <alignment horizontal="center" vertical="center" wrapText="1"/>
    </xf>
    <xf numFmtId="166" fontId="4" fillId="0" borderId="53" xfId="0" applyNumberFormat="1" applyFont="1" applyBorder="1" applyAlignment="1">
      <alignment horizontal="center" vertical="center" wrapText="1"/>
    </xf>
    <xf numFmtId="166" fontId="4" fillId="0" borderId="15" xfId="0" applyNumberFormat="1" applyFont="1" applyBorder="1" applyAlignment="1">
      <alignment horizontal="center" vertical="center" wrapText="1"/>
    </xf>
    <xf numFmtId="164" fontId="4" fillId="0" borderId="6" xfId="0" applyNumberFormat="1" applyFont="1" applyBorder="1" applyAlignment="1">
      <alignment horizontal="center" vertical="center" wrapText="1"/>
    </xf>
    <xf numFmtId="165" fontId="4" fillId="0" borderId="15" xfId="0" applyNumberFormat="1" applyFont="1" applyBorder="1" applyAlignment="1">
      <alignment horizontal="center" vertical="center" wrapText="1"/>
    </xf>
    <xf numFmtId="169" fontId="4" fillId="0" borderId="15" xfId="0" applyNumberFormat="1" applyFont="1" applyBorder="1" applyAlignment="1">
      <alignment vertical="center" wrapText="1"/>
    </xf>
    <xf numFmtId="0" fontId="10" fillId="0" borderId="53" xfId="0" applyFont="1" applyFill="1" applyBorder="1" applyAlignment="1">
      <alignment horizontal="center" vertical="center"/>
    </xf>
    <xf numFmtId="0" fontId="8" fillId="0" borderId="1" xfId="0" applyFont="1" applyBorder="1" applyAlignment="1">
      <alignment vertical="center"/>
    </xf>
    <xf numFmtId="0" fontId="8" fillId="0" borderId="2" xfId="0" applyFont="1" applyBorder="1" applyAlignment="1">
      <alignment horizontal="center" vertical="center"/>
    </xf>
    <xf numFmtId="164" fontId="8" fillId="0" borderId="2" xfId="0" applyNumberFormat="1" applyFont="1" applyBorder="1" applyAlignment="1">
      <alignment horizontal="center" vertical="center"/>
    </xf>
    <xf numFmtId="165" fontId="8" fillId="0" borderId="2" xfId="0" applyNumberFormat="1" applyFont="1" applyBorder="1" applyAlignment="1">
      <alignment horizontal="center" vertical="center"/>
    </xf>
    <xf numFmtId="4" fontId="8" fillId="0" borderId="2" xfId="0" applyNumberFormat="1" applyFont="1" applyBorder="1" applyAlignment="1">
      <alignment vertical="center"/>
    </xf>
    <xf numFmtId="0" fontId="4" fillId="0" borderId="3" xfId="0" applyFont="1" applyBorder="1" applyAlignment="1">
      <alignment vertical="center"/>
    </xf>
    <xf numFmtId="0" fontId="11" fillId="0" borderId="0" xfId="0" applyFont="1" applyBorder="1" applyAlignment="1">
      <alignment vertical="center"/>
    </xf>
    <xf numFmtId="0" fontId="4" fillId="0" borderId="0" xfId="0" applyFont="1" applyBorder="1" applyAlignment="1">
      <alignment vertical="center"/>
    </xf>
    <xf numFmtId="164" fontId="4" fillId="0" borderId="0" xfId="0" applyNumberFormat="1" applyFont="1" applyBorder="1" applyAlignment="1">
      <alignment vertical="center"/>
    </xf>
    <xf numFmtId="165" fontId="4" fillId="0" borderId="0" xfId="0" applyNumberFormat="1" applyFont="1" applyBorder="1" applyAlignment="1">
      <alignment vertical="center"/>
    </xf>
    <xf numFmtId="49" fontId="4" fillId="0" borderId="0" xfId="0" applyNumberFormat="1" applyFont="1" applyBorder="1" applyAlignment="1">
      <alignment vertical="center"/>
    </xf>
    <xf numFmtId="4" fontId="4" fillId="0" borderId="0" xfId="0" applyNumberFormat="1" applyFont="1" applyBorder="1" applyAlignment="1">
      <alignment vertical="center"/>
    </xf>
    <xf numFmtId="0" fontId="4" fillId="0" borderId="0" xfId="0" applyFont="1" applyFill="1" applyBorder="1" applyAlignment="1">
      <alignment vertical="center"/>
    </xf>
    <xf numFmtId="14" fontId="4" fillId="0" borderId="0" xfId="0" applyNumberFormat="1" applyFont="1" applyFill="1" applyBorder="1" applyAlignment="1">
      <alignment vertical="center"/>
    </xf>
    <xf numFmtId="164" fontId="4" fillId="0" borderId="0" xfId="0" applyNumberFormat="1" applyFont="1" applyAlignment="1">
      <alignment vertical="center"/>
    </xf>
    <xf numFmtId="165" fontId="4" fillId="0" borderId="0" xfId="0" applyNumberFormat="1" applyFont="1" applyAlignment="1">
      <alignment vertical="center"/>
    </xf>
    <xf numFmtId="49" fontId="4" fillId="0" borderId="0" xfId="0" applyNumberFormat="1" applyFont="1" applyAlignment="1">
      <alignment vertical="center"/>
    </xf>
    <xf numFmtId="0" fontId="0" fillId="0" borderId="0" xfId="0" applyFont="1" applyAlignment="1">
      <alignment vertical="center"/>
    </xf>
    <xf numFmtId="0" fontId="3" fillId="0" borderId="0" xfId="0" applyFont="1" applyAlignment="1">
      <alignment vertical="center"/>
    </xf>
    <xf numFmtId="0" fontId="4" fillId="0" borderId="0" xfId="0" applyFont="1" applyAlignment="1">
      <alignment horizontal="left" vertical="center"/>
    </xf>
    <xf numFmtId="164" fontId="4" fillId="0" borderId="0" xfId="0" applyNumberFormat="1" applyFont="1" applyAlignment="1">
      <alignment horizontal="left" vertical="center"/>
    </xf>
    <xf numFmtId="165" fontId="4" fillId="0" borderId="0" xfId="0" applyNumberFormat="1" applyFont="1" applyAlignment="1">
      <alignment horizontal="left" vertical="center"/>
    </xf>
    <xf numFmtId="49" fontId="4" fillId="0" borderId="0" xfId="0" applyNumberFormat="1" applyFont="1" applyAlignment="1">
      <alignment horizontal="left" vertical="center"/>
    </xf>
    <xf numFmtId="164" fontId="6" fillId="0" borderId="0" xfId="0" applyNumberFormat="1" applyFont="1" applyAlignment="1">
      <alignment vertical="center"/>
    </xf>
    <xf numFmtId="0" fontId="7" fillId="0" borderId="0" xfId="0" applyFont="1" applyFill="1" applyAlignment="1">
      <alignment vertical="center"/>
    </xf>
    <xf numFmtId="0" fontId="4" fillId="0" borderId="0" xfId="0" applyFont="1" applyFill="1" applyAlignment="1">
      <alignment vertical="center"/>
    </xf>
    <xf numFmtId="0" fontId="4" fillId="0" borderId="0" xfId="0" applyFont="1" applyBorder="1" applyAlignment="1">
      <alignment horizontal="center" vertical="center"/>
    </xf>
    <xf numFmtId="0" fontId="8" fillId="0" borderId="0" xfId="0" applyFont="1" applyAlignment="1">
      <alignment vertical="center"/>
    </xf>
    <xf numFmtId="0" fontId="8" fillId="0" borderId="0" xfId="0" applyFont="1" applyAlignment="1">
      <alignment horizontal="right" vertical="center"/>
    </xf>
    <xf numFmtId="0" fontId="8" fillId="0" borderId="36" xfId="0" applyFont="1" applyBorder="1" applyAlignment="1">
      <alignment horizontal="center" vertical="center" wrapText="1"/>
    </xf>
    <xf numFmtId="0" fontId="4" fillId="0" borderId="0" xfId="0" applyFont="1" applyAlignment="1">
      <alignment horizontal="center" vertical="center"/>
    </xf>
    <xf numFmtId="0" fontId="0" fillId="0" borderId="0" xfId="0" applyFont="1" applyAlignment="1">
      <alignment horizontal="center" vertical="center"/>
    </xf>
    <xf numFmtId="49" fontId="4" fillId="0" borderId="6" xfId="0" quotePrefix="1" applyNumberFormat="1" applyFont="1" applyFill="1" applyBorder="1" applyAlignment="1">
      <alignment horizontal="center" vertical="center" wrapText="1"/>
    </xf>
    <xf numFmtId="0" fontId="4" fillId="0" borderId="6" xfId="0" quotePrefix="1" applyNumberFormat="1" applyFont="1" applyFill="1" applyBorder="1" applyAlignment="1">
      <alignment horizontal="center" vertical="center" wrapText="1"/>
    </xf>
    <xf numFmtId="0" fontId="13" fillId="0" borderId="6" xfId="0" quotePrefix="1" applyNumberFormat="1" applyFont="1" applyFill="1" applyBorder="1" applyAlignment="1">
      <alignment horizontal="center" vertical="center" wrapText="1"/>
    </xf>
    <xf numFmtId="0" fontId="13" fillId="0" borderId="11" xfId="0" quotePrefix="1" applyNumberFormat="1" applyFont="1" applyFill="1" applyBorder="1" applyAlignment="1">
      <alignment horizontal="center" vertical="center" wrapText="1"/>
    </xf>
    <xf numFmtId="0" fontId="10" fillId="0" borderId="38" xfId="0" applyFont="1" applyFill="1" applyBorder="1" applyAlignment="1">
      <alignment horizontal="center" vertical="center"/>
    </xf>
    <xf numFmtId="0" fontId="10" fillId="0" borderId="60" xfId="0" applyFont="1" applyFill="1" applyBorder="1" applyAlignment="1">
      <alignment horizontal="center" vertical="center"/>
    </xf>
    <xf numFmtId="0" fontId="0" fillId="0" borderId="23" xfId="0" applyNumberFormat="1" applyFont="1" applyFill="1" applyBorder="1" applyAlignment="1">
      <alignment horizontal="center" vertical="center" wrapText="1"/>
    </xf>
    <xf numFmtId="49" fontId="10" fillId="0" borderId="23" xfId="0" applyNumberFormat="1" applyFont="1" applyFill="1" applyBorder="1" applyAlignment="1">
      <alignment horizontal="center" vertical="center"/>
    </xf>
    <xf numFmtId="0" fontId="10" fillId="0" borderId="23" xfId="0" applyFont="1" applyFill="1" applyBorder="1" applyAlignment="1">
      <alignment horizontal="center" vertical="center"/>
    </xf>
    <xf numFmtId="164" fontId="10" fillId="0" borderId="23" xfId="0" applyNumberFormat="1" applyFont="1" applyFill="1" applyBorder="1" applyAlignment="1">
      <alignment horizontal="center" vertical="center"/>
    </xf>
    <xf numFmtId="165" fontId="4" fillId="0" borderId="23" xfId="0" applyNumberFormat="1" applyFont="1" applyFill="1" applyBorder="1" applyAlignment="1">
      <alignment horizontal="right" vertical="center"/>
    </xf>
    <xf numFmtId="0" fontId="4" fillId="0" borderId="23" xfId="0" applyFont="1" applyFill="1" applyBorder="1" applyAlignment="1">
      <alignment horizontal="center" vertical="center"/>
    </xf>
    <xf numFmtId="49" fontId="4" fillId="0" borderId="23" xfId="0" applyNumberFormat="1" applyFont="1" applyFill="1" applyBorder="1" applyAlignment="1">
      <alignment vertical="center"/>
    </xf>
    <xf numFmtId="4" fontId="4" fillId="0" borderId="23" xfId="0" applyNumberFormat="1" applyFont="1" applyFill="1" applyBorder="1" applyAlignment="1">
      <alignment vertical="center"/>
    </xf>
    <xf numFmtId="4" fontId="4" fillId="0" borderId="23" xfId="0" applyNumberFormat="1" applyFont="1" applyFill="1" applyBorder="1" applyAlignment="1">
      <alignment vertical="center" wrapText="1"/>
    </xf>
    <xf numFmtId="0" fontId="4" fillId="0" borderId="24" xfId="0" applyFont="1" applyBorder="1" applyAlignment="1">
      <alignment vertical="center"/>
    </xf>
    <xf numFmtId="0" fontId="10" fillId="0" borderId="38" xfId="0" applyFont="1" applyFill="1" applyBorder="1" applyAlignment="1">
      <alignment horizontal="center"/>
    </xf>
    <xf numFmtId="0" fontId="10" fillId="0" borderId="60" xfId="0" applyFont="1" applyFill="1" applyBorder="1" applyAlignment="1">
      <alignment horizontal="center"/>
    </xf>
    <xf numFmtId="0" fontId="13" fillId="0" borderId="23" xfId="0" applyNumberFormat="1" applyFont="1" applyFill="1" applyBorder="1" applyAlignment="1">
      <alignment horizontal="center" vertical="center" wrapText="1"/>
    </xf>
    <xf numFmtId="49" fontId="10" fillId="0" borderId="23" xfId="0" applyNumberFormat="1" applyFont="1" applyFill="1" applyBorder="1" applyAlignment="1">
      <alignment horizontal="center"/>
    </xf>
    <xf numFmtId="0" fontId="10" fillId="0" borderId="23" xfId="0" applyFont="1" applyFill="1" applyBorder="1" applyAlignment="1">
      <alignment horizontal="center"/>
    </xf>
    <xf numFmtId="164" fontId="10" fillId="0" borderId="23" xfId="0" applyNumberFormat="1" applyFont="1" applyFill="1" applyBorder="1" applyAlignment="1">
      <alignment horizontal="center"/>
    </xf>
    <xf numFmtId="165" fontId="4" fillId="0" borderId="23" xfId="0" applyNumberFormat="1" applyFont="1" applyFill="1" applyBorder="1" applyAlignment="1">
      <alignment horizontal="right"/>
    </xf>
    <xf numFmtId="0" fontId="4" fillId="0" borderId="23" xfId="0" applyFont="1" applyFill="1" applyBorder="1" applyAlignment="1">
      <alignment horizontal="center"/>
    </xf>
    <xf numFmtId="49" fontId="4" fillId="0" borderId="23" xfId="0" applyNumberFormat="1" applyFont="1" applyFill="1" applyBorder="1" applyAlignment="1"/>
    <xf numFmtId="4" fontId="4" fillId="0" borderId="23" xfId="0" applyNumberFormat="1" applyFont="1" applyFill="1" applyBorder="1" applyAlignment="1"/>
    <xf numFmtId="4" fontId="4" fillId="0" borderId="23" xfId="0" applyNumberFormat="1" applyFont="1" applyFill="1" applyBorder="1" applyAlignment="1">
      <alignment wrapText="1"/>
    </xf>
    <xf numFmtId="0" fontId="4" fillId="0" borderId="24" xfId="0" applyFont="1" applyBorder="1" applyAlignment="1"/>
    <xf numFmtId="0" fontId="4" fillId="0" borderId="30" xfId="0" applyNumberFormat="1" applyFont="1" applyBorder="1" applyAlignment="1">
      <alignment horizontal="left" vertical="center" wrapText="1"/>
    </xf>
    <xf numFmtId="0" fontId="4" fillId="0" borderId="27" xfId="0" applyFont="1" applyFill="1" applyBorder="1" applyAlignment="1">
      <alignment horizontal="left" vertical="center"/>
    </xf>
    <xf numFmtId="0" fontId="4" fillId="0" borderId="46" xfId="0" applyFont="1" applyFill="1" applyBorder="1" applyAlignment="1">
      <alignment horizontal="left" vertical="center"/>
    </xf>
    <xf numFmtId="0" fontId="8" fillId="0" borderId="36" xfId="0" applyFont="1" applyFill="1" applyBorder="1" applyAlignment="1">
      <alignment horizontal="center" wrapText="1"/>
    </xf>
    <xf numFmtId="0" fontId="10" fillId="0" borderId="6" xfId="8" applyFont="1" applyFill="1" applyBorder="1" applyAlignment="1">
      <alignment horizontal="center"/>
    </xf>
    <xf numFmtId="164" fontId="10" fillId="0" borderId="6" xfId="8" applyNumberFormat="1" applyFont="1" applyFill="1" applyBorder="1" applyAlignment="1">
      <alignment horizontal="center"/>
    </xf>
    <xf numFmtId="165" fontId="10" fillId="0" borderId="6" xfId="8" applyNumberFormat="1" applyFont="1" applyFill="1" applyBorder="1" applyAlignment="1">
      <alignment horizontal="center"/>
    </xf>
    <xf numFmtId="49" fontId="4" fillId="0" borderId="6" xfId="8" applyNumberFormat="1" applyFont="1" applyFill="1" applyBorder="1" applyAlignment="1">
      <alignment horizontal="right"/>
    </xf>
    <xf numFmtId="4" fontId="4" fillId="0" borderId="6" xfId="8" applyNumberFormat="1" applyFont="1" applyFill="1" applyBorder="1" applyAlignment="1">
      <alignment horizontal="right" wrapText="1"/>
    </xf>
    <xf numFmtId="4" fontId="4" fillId="0" borderId="6" xfId="8" applyNumberFormat="1" applyFont="1" applyFill="1" applyBorder="1"/>
    <xf numFmtId="0" fontId="4" fillId="0" borderId="6" xfId="8" applyFont="1" applyFill="1" applyBorder="1" applyAlignment="1">
      <alignment horizontal="left" wrapText="1"/>
    </xf>
    <xf numFmtId="0" fontId="10" fillId="2" borderId="6" xfId="8" applyFont="1" applyFill="1" applyBorder="1" applyAlignment="1">
      <alignment horizontal="center"/>
    </xf>
    <xf numFmtId="164" fontId="10" fillId="2" borderId="6" xfId="8" applyNumberFormat="1" applyFont="1" applyFill="1" applyBorder="1" applyAlignment="1">
      <alignment horizontal="center"/>
    </xf>
    <xf numFmtId="165" fontId="10" fillId="2" borderId="6" xfId="8" applyNumberFormat="1" applyFont="1" applyFill="1" applyBorder="1" applyAlignment="1">
      <alignment horizontal="center"/>
    </xf>
    <xf numFmtId="49" fontId="4" fillId="2" borderId="6" xfId="8" applyNumberFormat="1" applyFont="1" applyFill="1" applyBorder="1" applyAlignment="1">
      <alignment horizontal="right"/>
    </xf>
    <xf numFmtId="4" fontId="4" fillId="2" borderId="6" xfId="8" applyNumberFormat="1" applyFont="1" applyFill="1" applyBorder="1" applyAlignment="1">
      <alignment horizontal="right" wrapText="1"/>
    </xf>
    <xf numFmtId="4" fontId="4" fillId="2" borderId="6" xfId="8" applyNumberFormat="1" applyFont="1" applyFill="1" applyBorder="1"/>
    <xf numFmtId="164" fontId="4" fillId="0" borderId="6" xfId="0" applyNumberFormat="1" applyFont="1" applyBorder="1"/>
    <xf numFmtId="49" fontId="4" fillId="0" borderId="6" xfId="0" applyNumberFormat="1" applyFont="1" applyBorder="1"/>
    <xf numFmtId="171" fontId="4" fillId="0" borderId="6" xfId="0" applyNumberFormat="1" applyFont="1" applyBorder="1"/>
    <xf numFmtId="172" fontId="4" fillId="0" borderId="6" xfId="0" applyNumberFormat="1" applyFont="1" applyBorder="1"/>
    <xf numFmtId="171" fontId="4" fillId="0" borderId="6" xfId="0" applyNumberFormat="1" applyFont="1" applyFill="1" applyBorder="1"/>
    <xf numFmtId="0" fontId="4" fillId="2" borderId="6" xfId="0" applyFont="1" applyFill="1" applyBorder="1"/>
    <xf numFmtId="0" fontId="4" fillId="2" borderId="6" xfId="0" applyFont="1" applyFill="1" applyBorder="1" applyAlignment="1">
      <alignment horizontal="center"/>
    </xf>
    <xf numFmtId="164" fontId="4" fillId="2" borderId="6" xfId="0" applyNumberFormat="1" applyFont="1" applyFill="1" applyBorder="1" applyAlignment="1">
      <alignment horizontal="center"/>
    </xf>
    <xf numFmtId="171" fontId="4" fillId="2" borderId="6" xfId="0" applyNumberFormat="1" applyFont="1" applyFill="1" applyBorder="1"/>
    <xf numFmtId="4" fontId="4" fillId="0" borderId="21" xfId="8" applyNumberFormat="1" applyFont="1" applyFill="1" applyBorder="1"/>
    <xf numFmtId="4" fontId="4" fillId="0" borderId="21" xfId="8" applyNumberFormat="1" applyFont="1" applyFill="1" applyBorder="1" applyAlignment="1">
      <alignment horizontal="right" wrapText="1"/>
    </xf>
    <xf numFmtId="0" fontId="3" fillId="0" borderId="0" xfId="0" applyFont="1" applyFill="1"/>
    <xf numFmtId="49" fontId="4" fillId="0" borderId="0" xfId="0" applyNumberFormat="1" applyFont="1" applyFill="1"/>
    <xf numFmtId="0" fontId="4" fillId="0" borderId="0" xfId="0" applyFont="1" applyFill="1" applyAlignment="1">
      <alignment horizontal="left"/>
    </xf>
    <xf numFmtId="164" fontId="4" fillId="0" borderId="0" xfId="0" applyNumberFormat="1" applyFont="1" applyFill="1" applyAlignment="1">
      <alignment horizontal="left"/>
    </xf>
    <xf numFmtId="165" fontId="4" fillId="0" borderId="0" xfId="0" applyNumberFormat="1" applyFont="1" applyFill="1" applyAlignment="1">
      <alignment horizontal="left"/>
    </xf>
    <xf numFmtId="49" fontId="4" fillId="0" borderId="0" xfId="0" applyNumberFormat="1" applyFont="1" applyFill="1" applyAlignment="1">
      <alignment horizontal="left"/>
    </xf>
    <xf numFmtId="164" fontId="6" fillId="0" borderId="0" xfId="0" applyNumberFormat="1" applyFont="1" applyFill="1"/>
    <xf numFmtId="0" fontId="4" fillId="0" borderId="0" xfId="0" applyFont="1" applyFill="1" applyBorder="1" applyAlignment="1">
      <alignment horizontal="center"/>
    </xf>
    <xf numFmtId="0" fontId="8" fillId="0" borderId="0" xfId="0" applyFont="1" applyFill="1" applyAlignment="1">
      <alignment horizontal="right"/>
    </xf>
    <xf numFmtId="0" fontId="4" fillId="2" borderId="6" xfId="8" applyFont="1" applyFill="1" applyBorder="1" applyAlignment="1">
      <alignment horizontal="center"/>
    </xf>
    <xf numFmtId="164" fontId="4" fillId="2" borderId="6" xfId="8" applyNumberFormat="1" applyFont="1" applyFill="1" applyBorder="1" applyAlignment="1">
      <alignment horizontal="center"/>
    </xf>
    <xf numFmtId="165" fontId="4" fillId="2" borderId="6" xfId="8" applyNumberFormat="1" applyFont="1" applyFill="1" applyBorder="1" applyAlignment="1">
      <alignment horizontal="center"/>
    </xf>
    <xf numFmtId="4" fontId="4" fillId="0" borderId="0" xfId="0" applyNumberFormat="1" applyFont="1" applyAlignment="1">
      <alignment wrapText="1"/>
    </xf>
    <xf numFmtId="4" fontId="4" fillId="0" borderId="0" xfId="0" applyNumberFormat="1" applyFont="1" applyFill="1" applyAlignment="1">
      <alignment wrapText="1"/>
    </xf>
    <xf numFmtId="4" fontId="4" fillId="0" borderId="0" xfId="0" applyNumberFormat="1" applyFont="1" applyAlignment="1">
      <alignment horizontal="left" wrapText="1"/>
    </xf>
    <xf numFmtId="0" fontId="8" fillId="0" borderId="0" xfId="0" applyFont="1" applyFill="1" applyBorder="1" applyAlignment="1">
      <alignment horizontal="center" wrapText="1"/>
    </xf>
    <xf numFmtId="0" fontId="4" fillId="0" borderId="0" xfId="0" applyFont="1" applyFill="1" applyBorder="1" applyAlignment="1">
      <alignment horizontal="center" wrapText="1"/>
    </xf>
    <xf numFmtId="4" fontId="8" fillId="0" borderId="0" xfId="0" applyNumberFormat="1" applyFont="1" applyAlignment="1">
      <alignment wrapText="1"/>
    </xf>
    <xf numFmtId="0" fontId="4" fillId="2" borderId="0" xfId="8" applyFont="1" applyFill="1" applyBorder="1" applyAlignment="1">
      <alignment horizontal="left" wrapText="1"/>
    </xf>
    <xf numFmtId="4" fontId="10" fillId="0" borderId="6" xfId="0" applyNumberFormat="1" applyFont="1" applyBorder="1" applyAlignment="1">
      <alignment horizontal="center" wrapText="1"/>
    </xf>
    <xf numFmtId="4" fontId="4" fillId="0" borderId="6" xfId="0" applyNumberFormat="1" applyFont="1" applyBorder="1" applyAlignment="1">
      <alignment horizontal="center" wrapText="1"/>
    </xf>
    <xf numFmtId="0" fontId="4" fillId="2" borderId="0" xfId="0" applyFont="1" applyFill="1" applyBorder="1"/>
    <xf numFmtId="4" fontId="4" fillId="2" borderId="6" xfId="8" applyNumberFormat="1" applyFont="1" applyFill="1" applyBorder="1" applyAlignment="1">
      <alignment wrapText="1"/>
    </xf>
    <xf numFmtId="4" fontId="4" fillId="0" borderId="6" xfId="8" applyNumberFormat="1" applyFont="1" applyFill="1" applyBorder="1" applyAlignment="1">
      <alignment wrapText="1"/>
    </xf>
    <xf numFmtId="0" fontId="10" fillId="0" borderId="0" xfId="8" applyFont="1" applyFill="1" applyBorder="1" applyAlignment="1">
      <alignment horizontal="center"/>
    </xf>
    <xf numFmtId="164" fontId="10" fillId="0" borderId="0" xfId="8" applyNumberFormat="1" applyFont="1" applyFill="1" applyBorder="1" applyAlignment="1">
      <alignment horizontal="center"/>
    </xf>
    <xf numFmtId="165" fontId="10" fillId="0" borderId="0" xfId="8" applyNumberFormat="1" applyFont="1" applyFill="1" applyBorder="1" applyAlignment="1">
      <alignment horizontal="center"/>
    </xf>
    <xf numFmtId="49" fontId="4" fillId="0" borderId="0" xfId="8" applyNumberFormat="1" applyFont="1" applyFill="1" applyBorder="1" applyAlignment="1">
      <alignment horizontal="right"/>
    </xf>
    <xf numFmtId="4" fontId="4" fillId="0" borderId="0" xfId="8" applyNumberFormat="1" applyFont="1" applyFill="1" applyBorder="1" applyAlignment="1">
      <alignment horizontal="right" wrapText="1"/>
    </xf>
    <xf numFmtId="4" fontId="4" fillId="0" borderId="0" xfId="8" applyNumberFormat="1" applyFont="1" applyFill="1" applyBorder="1" applyAlignment="1">
      <alignment wrapText="1"/>
    </xf>
    <xf numFmtId="4" fontId="4" fillId="0" borderId="0" xfId="0" applyNumberFormat="1" applyFont="1" applyBorder="1" applyAlignment="1">
      <alignment wrapText="1"/>
    </xf>
    <xf numFmtId="4" fontId="4" fillId="0" borderId="0" xfId="0" applyNumberFormat="1" applyFont="1" applyAlignment="1"/>
    <xf numFmtId="0" fontId="9" fillId="0" borderId="0" xfId="0" applyFont="1" applyBorder="1" applyAlignment="1">
      <alignment horizontal="center"/>
    </xf>
    <xf numFmtId="164" fontId="9" fillId="0" borderId="0" xfId="0" applyNumberFormat="1" applyFont="1" applyBorder="1" applyAlignment="1">
      <alignment horizontal="center"/>
    </xf>
    <xf numFmtId="165" fontId="9" fillId="0" borderId="0" xfId="0" applyNumberFormat="1" applyFont="1" applyBorder="1" applyAlignment="1">
      <alignment horizontal="center"/>
    </xf>
    <xf numFmtId="49" fontId="9" fillId="0" borderId="0" xfId="0" applyNumberFormat="1" applyFont="1" applyBorder="1" applyAlignment="1">
      <alignment horizontal="center" wrapText="1"/>
    </xf>
    <xf numFmtId="0" fontId="8" fillId="0" borderId="0" xfId="0" applyFont="1" applyBorder="1" applyAlignment="1">
      <alignment horizontal="center" wrapText="1"/>
    </xf>
    <xf numFmtId="0" fontId="4" fillId="0" borderId="0" xfId="8" applyFont="1" applyFill="1" applyBorder="1" applyAlignment="1">
      <alignment horizontal="left" wrapText="1"/>
    </xf>
    <xf numFmtId="0" fontId="8" fillId="0" borderId="0" xfId="0" applyFont="1" applyBorder="1" applyAlignment="1">
      <alignment horizontal="right"/>
    </xf>
    <xf numFmtId="0" fontId="10" fillId="2" borderId="0" xfId="8" applyFont="1" applyFill="1" applyBorder="1" applyAlignment="1">
      <alignment horizontal="center"/>
    </xf>
    <xf numFmtId="164" fontId="10" fillId="2" borderId="0" xfId="8" applyNumberFormat="1" applyFont="1" applyFill="1" applyBorder="1" applyAlignment="1">
      <alignment horizontal="center"/>
    </xf>
    <xf numFmtId="165" fontId="10" fillId="2" borderId="0" xfId="8" applyNumberFormat="1" applyFont="1" applyFill="1" applyBorder="1" applyAlignment="1">
      <alignment horizontal="center"/>
    </xf>
    <xf numFmtId="49" fontId="4" fillId="2" borderId="0" xfId="8" applyNumberFormat="1" applyFont="1" applyFill="1" applyBorder="1" applyAlignment="1">
      <alignment horizontal="right"/>
    </xf>
    <xf numFmtId="4" fontId="4" fillId="2" borderId="0" xfId="8" applyNumberFormat="1" applyFont="1" applyFill="1" applyBorder="1" applyAlignment="1">
      <alignment horizontal="right" wrapText="1"/>
    </xf>
    <xf numFmtId="4" fontId="4" fillId="2" borderId="0" xfId="8" applyNumberFormat="1" applyFont="1" applyFill="1" applyBorder="1"/>
    <xf numFmtId="0" fontId="8" fillId="2" borderId="0" xfId="8" applyFont="1" applyFill="1" applyBorder="1" applyAlignment="1">
      <alignment horizontal="left" wrapText="1"/>
    </xf>
    <xf numFmtId="0" fontId="9" fillId="2" borderId="6" xfId="8" applyFont="1" applyFill="1" applyBorder="1" applyAlignment="1">
      <alignment horizontal="center"/>
    </xf>
    <xf numFmtId="164" fontId="9" fillId="2" borderId="6" xfId="8" applyNumberFormat="1" applyFont="1" applyFill="1" applyBorder="1" applyAlignment="1">
      <alignment horizontal="center"/>
    </xf>
    <xf numFmtId="165" fontId="9" fillId="2" borderId="6" xfId="8" applyNumberFormat="1" applyFont="1" applyFill="1" applyBorder="1" applyAlignment="1">
      <alignment horizontal="center"/>
    </xf>
    <xf numFmtId="49" fontId="8" fillId="2" borderId="6" xfId="8" applyNumberFormat="1" applyFont="1" applyFill="1" applyBorder="1" applyAlignment="1">
      <alignment horizontal="right"/>
    </xf>
    <xf numFmtId="4" fontId="8" fillId="2" borderId="6" xfId="8" applyNumberFormat="1" applyFont="1" applyFill="1" applyBorder="1" applyAlignment="1">
      <alignment horizontal="right" wrapText="1"/>
    </xf>
    <xf numFmtId="4" fontId="8" fillId="2" borderId="6" xfId="8" applyNumberFormat="1" applyFont="1" applyFill="1" applyBorder="1"/>
    <xf numFmtId="49" fontId="10" fillId="2" borderId="6" xfId="8" applyNumberFormat="1" applyFont="1" applyFill="1" applyBorder="1" applyAlignment="1">
      <alignment horizontal="center"/>
    </xf>
    <xf numFmtId="49" fontId="9" fillId="2" borderId="6" xfId="8" applyNumberFormat="1" applyFont="1" applyFill="1" applyBorder="1" applyAlignment="1">
      <alignment horizontal="center"/>
    </xf>
    <xf numFmtId="0" fontId="8" fillId="2" borderId="0" xfId="0" applyFont="1" applyFill="1" applyBorder="1" applyAlignment="1">
      <alignment horizontal="center" wrapText="1"/>
    </xf>
    <xf numFmtId="0" fontId="4" fillId="0" borderId="6" xfId="8" applyFont="1" applyFill="1" applyBorder="1" applyAlignment="1">
      <alignment horizontal="center"/>
    </xf>
    <xf numFmtId="164" fontId="4" fillId="0" borderId="6" xfId="8" applyNumberFormat="1" applyFont="1" applyFill="1" applyBorder="1" applyAlignment="1">
      <alignment horizontal="center"/>
    </xf>
    <xf numFmtId="165" fontId="4" fillId="0" borderId="6" xfId="8" applyNumberFormat="1" applyFont="1" applyFill="1" applyBorder="1" applyAlignment="1">
      <alignment horizontal="center"/>
    </xf>
    <xf numFmtId="0" fontId="13" fillId="2" borderId="0" xfId="0" applyFont="1" applyFill="1" applyBorder="1" applyAlignment="1">
      <alignment wrapText="1"/>
    </xf>
    <xf numFmtId="165" fontId="10" fillId="2" borderId="6" xfId="8" applyNumberFormat="1" applyFont="1" applyFill="1" applyBorder="1" applyAlignment="1">
      <alignment horizontal="right"/>
    </xf>
    <xf numFmtId="0" fontId="13" fillId="2" borderId="6" xfId="0" applyFont="1" applyFill="1" applyBorder="1" applyAlignment="1"/>
    <xf numFmtId="4" fontId="13" fillId="2" borderId="6" xfId="0" applyNumberFormat="1" applyFont="1" applyFill="1" applyBorder="1" applyAlignment="1"/>
    <xf numFmtId="0" fontId="13" fillId="2" borderId="6" xfId="0" applyFont="1" applyFill="1" applyBorder="1" applyAlignment="1">
      <alignment horizontal="right"/>
    </xf>
    <xf numFmtId="0" fontId="13" fillId="2" borderId="6" xfId="8" applyFont="1" applyFill="1" applyBorder="1" applyAlignment="1">
      <alignment horizontal="center"/>
    </xf>
    <xf numFmtId="164" fontId="13" fillId="2" borderId="6" xfId="8" applyNumberFormat="1" applyFont="1" applyFill="1" applyBorder="1" applyAlignment="1">
      <alignment horizontal="center"/>
    </xf>
    <xf numFmtId="165" fontId="13" fillId="2" borderId="6" xfId="8" applyNumberFormat="1" applyFont="1" applyFill="1" applyBorder="1" applyAlignment="1">
      <alignment horizontal="right"/>
    </xf>
    <xf numFmtId="164" fontId="10" fillId="0" borderId="6" xfId="8" applyNumberFormat="1" applyFont="1" applyFill="1" applyBorder="1" applyAlignment="1">
      <alignment horizontal="center" wrapText="1"/>
    </xf>
    <xf numFmtId="165" fontId="13" fillId="0" borderId="6" xfId="8" applyNumberFormat="1" applyFont="1" applyFill="1" applyBorder="1" applyAlignment="1">
      <alignment horizontal="right"/>
    </xf>
    <xf numFmtId="165" fontId="10" fillId="0" borderId="6" xfId="8" applyNumberFormat="1" applyFont="1" applyFill="1" applyBorder="1" applyAlignment="1">
      <alignment horizontal="right" wrapText="1"/>
    </xf>
    <xf numFmtId="0" fontId="13" fillId="0" borderId="6" xfId="8" applyFont="1" applyFill="1" applyBorder="1" applyAlignment="1">
      <alignment horizontal="center"/>
    </xf>
    <xf numFmtId="164" fontId="13" fillId="0" borderId="6" xfId="8" applyNumberFormat="1" applyFont="1" applyFill="1" applyBorder="1" applyAlignment="1">
      <alignment horizontal="center"/>
    </xf>
    <xf numFmtId="165" fontId="10" fillId="2" borderId="6" xfId="8" applyNumberFormat="1" applyFont="1" applyFill="1" applyBorder="1" applyAlignment="1">
      <alignment horizontal="right" wrapText="1"/>
    </xf>
    <xf numFmtId="0" fontId="34" fillId="0" borderId="0" xfId="0" applyFont="1"/>
    <xf numFmtId="0" fontId="36" fillId="0" borderId="0" xfId="0" applyFont="1"/>
    <xf numFmtId="0" fontId="37" fillId="0" borderId="0" xfId="0" applyFont="1"/>
    <xf numFmtId="164" fontId="37" fillId="0" borderId="0" xfId="0" applyNumberFormat="1" applyFont="1"/>
    <xf numFmtId="165" fontId="37" fillId="0" borderId="0" xfId="0" applyNumberFormat="1" applyFont="1"/>
    <xf numFmtId="49" fontId="37" fillId="0" borderId="0" xfId="0" applyNumberFormat="1" applyFont="1"/>
    <xf numFmtId="0" fontId="37" fillId="0" borderId="0" xfId="0" applyFont="1" applyAlignment="1">
      <alignment horizontal="left"/>
    </xf>
    <xf numFmtId="164" fontId="37" fillId="0" borderId="0" xfId="0" applyNumberFormat="1" applyFont="1" applyAlignment="1">
      <alignment horizontal="left"/>
    </xf>
    <xf numFmtId="165" fontId="37" fillId="0" borderId="0" xfId="0" applyNumberFormat="1" applyFont="1" applyAlignment="1">
      <alignment horizontal="left"/>
    </xf>
    <xf numFmtId="49" fontId="37" fillId="0" borderId="0" xfId="0" applyNumberFormat="1" applyFont="1" applyAlignment="1">
      <alignment horizontal="left"/>
    </xf>
    <xf numFmtId="164" fontId="39" fillId="0" borderId="0" xfId="0" applyNumberFormat="1" applyFont="1"/>
    <xf numFmtId="0" fontId="40" fillId="0" borderId="0" xfId="0" applyFont="1" applyFill="1"/>
    <xf numFmtId="0" fontId="37" fillId="0" borderId="0" xfId="0" applyFont="1" applyFill="1"/>
    <xf numFmtId="0" fontId="41" fillId="0" borderId="0" xfId="0" applyFont="1" applyBorder="1" applyAlignment="1">
      <alignment horizontal="center"/>
    </xf>
    <xf numFmtId="0" fontId="41" fillId="0" borderId="0" xfId="0" applyFont="1"/>
    <xf numFmtId="164" fontId="41" fillId="0" borderId="0" xfId="0" applyNumberFormat="1" applyFont="1"/>
    <xf numFmtId="165" fontId="41" fillId="0" borderId="0" xfId="0" applyNumberFormat="1" applyFont="1"/>
    <xf numFmtId="0" fontId="17" fillId="0" borderId="0" xfId="0" applyFont="1"/>
    <xf numFmtId="49" fontId="17" fillId="0" borderId="0" xfId="0" applyNumberFormat="1" applyFont="1"/>
    <xf numFmtId="0" fontId="18" fillId="0" borderId="0" xfId="0" applyFont="1"/>
    <xf numFmtId="0" fontId="18" fillId="0" borderId="0" xfId="0" applyFont="1" applyAlignment="1">
      <alignment horizontal="right"/>
    </xf>
    <xf numFmtId="0" fontId="42" fillId="0" borderId="1" xfId="0" applyFont="1" applyBorder="1" applyAlignment="1">
      <alignment horizontal="center" vertical="center"/>
    </xf>
    <xf numFmtId="0" fontId="42" fillId="0" borderId="2" xfId="0" applyFont="1" applyBorder="1" applyAlignment="1">
      <alignment horizontal="center" vertical="center"/>
    </xf>
    <xf numFmtId="164" fontId="42" fillId="0" borderId="2" xfId="0" applyNumberFormat="1" applyFont="1" applyBorder="1" applyAlignment="1">
      <alignment horizontal="center" vertical="center"/>
    </xf>
    <xf numFmtId="165" fontId="42" fillId="0" borderId="2" xfId="0" applyNumberFormat="1" applyFont="1" applyBorder="1" applyAlignment="1">
      <alignment horizontal="center" vertical="center"/>
    </xf>
    <xf numFmtId="49" fontId="42" fillId="0" borderId="2" xfId="0" applyNumberFormat="1" applyFont="1" applyBorder="1" applyAlignment="1">
      <alignment horizontal="center" vertical="center" wrapText="1"/>
    </xf>
    <xf numFmtId="0" fontId="40" fillId="0" borderId="2" xfId="0" applyFont="1" applyBorder="1" applyAlignment="1">
      <alignment horizontal="center" vertical="center" wrapText="1"/>
    </xf>
    <xf numFmtId="0" fontId="40" fillId="0" borderId="34" xfId="0" applyFont="1" applyFill="1" applyBorder="1" applyAlignment="1">
      <alignment horizontal="center" vertical="center" wrapText="1"/>
    </xf>
    <xf numFmtId="165" fontId="17" fillId="0" borderId="6" xfId="0" applyNumberFormat="1" applyFont="1" applyFill="1" applyBorder="1" applyAlignment="1">
      <alignment horizontal="center" vertical="center" wrapText="1"/>
    </xf>
    <xf numFmtId="1" fontId="17" fillId="0" borderId="6" xfId="0" applyNumberFormat="1" applyFont="1" applyFill="1" applyBorder="1" applyAlignment="1">
      <alignment horizontal="center" vertical="center" wrapText="1"/>
    </xf>
    <xf numFmtId="166" fontId="17" fillId="0" borderId="6" xfId="0" applyNumberFormat="1" applyFont="1" applyFill="1" applyBorder="1" applyAlignment="1">
      <alignment horizontal="center" vertical="center" wrapText="1"/>
    </xf>
    <xf numFmtId="164" fontId="43" fillId="0" borderId="6" xfId="0" applyNumberFormat="1" applyFont="1" applyFill="1" applyBorder="1" applyAlignment="1">
      <alignment horizontal="center" vertical="center"/>
    </xf>
    <xf numFmtId="168" fontId="17" fillId="2" borderId="6" xfId="0" applyNumberFormat="1" applyFont="1" applyFill="1" applyBorder="1" applyAlignment="1">
      <alignment horizontal="center" vertical="center" wrapText="1"/>
    </xf>
    <xf numFmtId="4" fontId="17" fillId="0" borderId="6" xfId="0" applyNumberFormat="1" applyFont="1" applyFill="1" applyBorder="1" applyAlignment="1">
      <alignment horizontal="right" vertical="center"/>
    </xf>
    <xf numFmtId="4" fontId="17" fillId="0" borderId="6" xfId="0" applyNumberFormat="1" applyFont="1" applyFill="1" applyBorder="1" applyAlignment="1">
      <alignment vertical="center"/>
    </xf>
    <xf numFmtId="165" fontId="17" fillId="2" borderId="6"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4" fontId="17" fillId="2" borderId="6" xfId="0" applyNumberFormat="1" applyFont="1" applyFill="1" applyBorder="1" applyAlignment="1">
      <alignment horizontal="right" vertical="center"/>
    </xf>
    <xf numFmtId="0" fontId="41" fillId="0" borderId="0" xfId="0" applyFont="1" applyBorder="1"/>
    <xf numFmtId="164" fontId="41" fillId="0" borderId="0" xfId="0" applyNumberFormat="1" applyFont="1" applyBorder="1"/>
    <xf numFmtId="165" fontId="41" fillId="0" borderId="0" xfId="0" applyNumberFormat="1" applyFont="1" applyBorder="1"/>
    <xf numFmtId="0" fontId="17" fillId="0" borderId="0" xfId="0" applyFont="1" applyBorder="1"/>
    <xf numFmtId="49" fontId="17" fillId="0" borderId="0" xfId="0" applyNumberFormat="1" applyFont="1" applyBorder="1"/>
    <xf numFmtId="4" fontId="17" fillId="0" borderId="0" xfId="0" applyNumberFormat="1" applyFont="1" applyBorder="1"/>
    <xf numFmtId="0" fontId="17" fillId="0" borderId="0" xfId="0" applyFont="1" applyAlignment="1">
      <alignment horizontal="left"/>
    </xf>
    <xf numFmtId="164" fontId="17" fillId="0" borderId="0" xfId="0" applyNumberFormat="1" applyFont="1" applyBorder="1"/>
    <xf numFmtId="165" fontId="17" fillId="0" borderId="0" xfId="0" applyNumberFormat="1" applyFont="1" applyBorder="1"/>
    <xf numFmtId="14" fontId="17" fillId="0" borderId="0" xfId="0" applyNumberFormat="1" applyFont="1" applyFill="1" applyBorder="1"/>
    <xf numFmtId="14" fontId="17" fillId="0" borderId="0" xfId="0" applyNumberFormat="1" applyFont="1" applyBorder="1"/>
    <xf numFmtId="164" fontId="17" fillId="0" borderId="0" xfId="0" applyNumberFormat="1" applyFont="1"/>
    <xf numFmtId="165" fontId="17" fillId="0" borderId="0" xfId="0" applyNumberFormat="1" applyFont="1"/>
    <xf numFmtId="0" fontId="44" fillId="0" borderId="0" xfId="0" applyFont="1"/>
    <xf numFmtId="0" fontId="1" fillId="0" borderId="0" xfId="0" applyFont="1"/>
    <xf numFmtId="164" fontId="1" fillId="0" borderId="0" xfId="0" applyNumberFormat="1" applyFont="1"/>
    <xf numFmtId="165" fontId="1" fillId="0" borderId="0" xfId="0" applyNumberFormat="1" applyFont="1"/>
    <xf numFmtId="49" fontId="1" fillId="0" borderId="0" xfId="0" applyNumberFormat="1" applyFont="1"/>
    <xf numFmtId="0" fontId="1" fillId="0" borderId="0" xfId="0" applyFont="1" applyAlignment="1">
      <alignment horizontal="left"/>
    </xf>
    <xf numFmtId="0" fontId="0" fillId="0" borderId="0" xfId="0" applyFont="1" applyAlignment="1">
      <alignment horizontal="left"/>
    </xf>
    <xf numFmtId="0" fontId="0" fillId="0" borderId="0" xfId="0" applyFont="1"/>
    <xf numFmtId="0" fontId="4" fillId="0" borderId="0" xfId="0" applyFont="1" applyAlignment="1"/>
    <xf numFmtId="0" fontId="0" fillId="0" borderId="0" xfId="0" applyFont="1" applyAlignment="1"/>
    <xf numFmtId="0" fontId="4" fillId="2" borderId="0" xfId="0" applyFont="1" applyFill="1" applyAlignment="1">
      <alignment horizontal="center"/>
    </xf>
    <xf numFmtId="0" fontId="10" fillId="0" borderId="21" xfId="8" applyFont="1" applyFill="1" applyBorder="1" applyAlignment="1">
      <alignment horizontal="center"/>
    </xf>
    <xf numFmtId="164" fontId="10" fillId="0" borderId="21" xfId="8" applyNumberFormat="1" applyFont="1" applyFill="1" applyBorder="1" applyAlignment="1">
      <alignment horizontal="center"/>
    </xf>
    <xf numFmtId="165" fontId="10" fillId="0" borderId="21" xfId="8" applyNumberFormat="1" applyFont="1" applyFill="1" applyBorder="1" applyAlignment="1">
      <alignment horizontal="center"/>
    </xf>
    <xf numFmtId="49" fontId="4" fillId="0" borderId="21" xfId="8" applyNumberFormat="1" applyFont="1" applyFill="1" applyBorder="1" applyAlignment="1">
      <alignment horizontal="right"/>
    </xf>
    <xf numFmtId="0" fontId="8" fillId="0" borderId="2" xfId="0" applyFont="1" applyFill="1" applyBorder="1" applyAlignment="1">
      <alignment horizontal="center" wrapText="1"/>
    </xf>
    <xf numFmtId="0" fontId="10" fillId="2" borderId="5" xfId="8" applyFont="1" applyFill="1" applyBorder="1" applyAlignment="1">
      <alignment horizontal="center"/>
    </xf>
    <xf numFmtId="164" fontId="10" fillId="2" borderId="5" xfId="8" applyNumberFormat="1" applyFont="1" applyFill="1" applyBorder="1" applyAlignment="1">
      <alignment horizontal="center"/>
    </xf>
    <xf numFmtId="165" fontId="10" fillId="2" borderId="5" xfId="8" applyNumberFormat="1" applyFont="1" applyFill="1" applyBorder="1" applyAlignment="1">
      <alignment horizontal="center"/>
    </xf>
    <xf numFmtId="49" fontId="4" fillId="2" borderId="5" xfId="8" applyNumberFormat="1" applyFont="1" applyFill="1" applyBorder="1" applyAlignment="1">
      <alignment horizontal="right"/>
    </xf>
    <xf numFmtId="4" fontId="4" fillId="2" borderId="5" xfId="8" applyNumberFormat="1" applyFont="1" applyFill="1" applyBorder="1" applyAlignment="1">
      <alignment horizontal="right" wrapText="1"/>
    </xf>
    <xf numFmtId="4" fontId="4" fillId="2" borderId="5" xfId="8" applyNumberFormat="1" applyFont="1" applyFill="1" applyBorder="1"/>
    <xf numFmtId="0" fontId="4" fillId="0" borderId="2" xfId="0" applyFont="1" applyBorder="1"/>
    <xf numFmtId="164" fontId="4" fillId="0" borderId="2" xfId="0" applyNumberFormat="1" applyFont="1" applyBorder="1"/>
    <xf numFmtId="165" fontId="4" fillId="0" borderId="2" xfId="0" applyNumberFormat="1" applyFont="1" applyBorder="1"/>
    <xf numFmtId="49" fontId="4" fillId="0" borderId="2" xfId="0" applyNumberFormat="1" applyFont="1" applyBorder="1"/>
    <xf numFmtId="4" fontId="4" fillId="0" borderId="2" xfId="0" applyNumberFormat="1" applyFont="1" applyBorder="1"/>
    <xf numFmtId="0" fontId="10" fillId="0" borderId="20" xfId="8" applyFont="1" applyFill="1" applyBorder="1" applyAlignment="1">
      <alignment horizontal="center"/>
    </xf>
    <xf numFmtId="0" fontId="4" fillId="0" borderId="46" xfId="8" applyFont="1" applyFill="1" applyBorder="1" applyAlignment="1">
      <alignment horizontal="left" wrapText="1"/>
    </xf>
    <xf numFmtId="0" fontId="10" fillId="0" borderId="16" xfId="8" applyFont="1" applyFill="1" applyBorder="1" applyAlignment="1">
      <alignment horizontal="center"/>
    </xf>
    <xf numFmtId="0" fontId="4" fillId="0" borderId="30" xfId="8" applyFont="1" applyFill="1" applyBorder="1" applyAlignment="1">
      <alignment horizontal="left" wrapText="1"/>
    </xf>
    <xf numFmtId="0" fontId="10" fillId="2" borderId="16" xfId="8" applyFont="1" applyFill="1" applyBorder="1" applyAlignment="1">
      <alignment horizontal="center"/>
    </xf>
    <xf numFmtId="0" fontId="4" fillId="2" borderId="30" xfId="8" applyFont="1" applyFill="1" applyBorder="1" applyAlignment="1">
      <alignment horizontal="left" wrapText="1"/>
    </xf>
    <xf numFmtId="0" fontId="10" fillId="2" borderId="4" xfId="8" applyFont="1" applyFill="1" applyBorder="1" applyAlignment="1">
      <alignment horizontal="center"/>
    </xf>
    <xf numFmtId="0" fontId="4" fillId="2" borderId="8" xfId="8" applyFont="1" applyFill="1" applyBorder="1" applyAlignment="1">
      <alignment horizontal="left" wrapText="1"/>
    </xf>
    <xf numFmtId="171" fontId="4" fillId="0" borderId="5" xfId="0" applyNumberFormat="1" applyFont="1" applyFill="1" applyBorder="1"/>
    <xf numFmtId="4" fontId="4" fillId="0" borderId="1" xfId="8" applyNumberFormat="1" applyFont="1" applyFill="1" applyBorder="1"/>
    <xf numFmtId="4" fontId="4" fillId="0" borderId="2" xfId="8" applyNumberFormat="1" applyFont="1" applyFill="1" applyBorder="1" applyAlignment="1">
      <alignment horizontal="right" wrapText="1"/>
    </xf>
    <xf numFmtId="4" fontId="4" fillId="0" borderId="34" xfId="8" applyNumberFormat="1" applyFont="1" applyFill="1" applyBorder="1" applyAlignment="1">
      <alignment horizontal="right" wrapText="1"/>
    </xf>
    <xf numFmtId="4" fontId="4" fillId="0" borderId="38" xfId="8" applyNumberFormat="1" applyFont="1" applyFill="1" applyBorder="1"/>
    <xf numFmtId="4" fontId="4" fillId="0" borderId="23" xfId="8" applyNumberFormat="1" applyFont="1" applyFill="1" applyBorder="1" applyAlignment="1">
      <alignment horizontal="right" wrapText="1"/>
    </xf>
    <xf numFmtId="4" fontId="4" fillId="0" borderId="47" xfId="8" applyNumberFormat="1" applyFont="1" applyFill="1" applyBorder="1" applyAlignment="1">
      <alignment horizontal="right" wrapText="1"/>
    </xf>
    <xf numFmtId="0" fontId="10" fillId="0" borderId="13" xfId="8" applyFont="1" applyFill="1" applyBorder="1" applyAlignment="1">
      <alignment horizontal="center"/>
    </xf>
    <xf numFmtId="0" fontId="10" fillId="0" borderId="14" xfId="8" applyFont="1" applyFill="1" applyBorder="1" applyAlignment="1">
      <alignment horizontal="center"/>
    </xf>
    <xf numFmtId="164" fontId="10" fillId="0" borderId="14" xfId="8" applyNumberFormat="1" applyFont="1" applyFill="1" applyBorder="1" applyAlignment="1">
      <alignment horizontal="center"/>
    </xf>
    <xf numFmtId="165" fontId="10" fillId="0" borderId="14" xfId="8" applyNumberFormat="1" applyFont="1" applyFill="1" applyBorder="1" applyAlignment="1">
      <alignment horizontal="center"/>
    </xf>
    <xf numFmtId="49" fontId="4" fillId="0" borderId="14" xfId="8" applyNumberFormat="1" applyFont="1" applyFill="1" applyBorder="1" applyAlignment="1">
      <alignment horizontal="right"/>
    </xf>
    <xf numFmtId="4" fontId="4" fillId="0" borderId="14" xfId="8" applyNumberFormat="1" applyFont="1" applyFill="1" applyBorder="1" applyAlignment="1">
      <alignment horizontal="right" wrapText="1"/>
    </xf>
    <xf numFmtId="4" fontId="4" fillId="0" borderId="14" xfId="8" applyNumberFormat="1" applyFont="1" applyFill="1" applyBorder="1"/>
    <xf numFmtId="0" fontId="4" fillId="0" borderId="27" xfId="8" applyFont="1" applyFill="1" applyBorder="1" applyAlignment="1">
      <alignment horizontal="left" wrapText="1"/>
    </xf>
    <xf numFmtId="0" fontId="4" fillId="2" borderId="16" xfId="0" applyFont="1" applyFill="1" applyBorder="1"/>
    <xf numFmtId="0" fontId="4" fillId="2" borderId="30" xfId="0" applyFont="1" applyFill="1" applyBorder="1"/>
    <xf numFmtId="0" fontId="10" fillId="0" borderId="10" xfId="8" applyFont="1" applyFill="1" applyBorder="1" applyAlignment="1">
      <alignment horizontal="center"/>
    </xf>
    <xf numFmtId="0" fontId="10" fillId="0" borderId="11" xfId="8" applyFont="1" applyFill="1" applyBorder="1" applyAlignment="1">
      <alignment horizontal="center"/>
    </xf>
    <xf numFmtId="164" fontId="10" fillId="0" borderId="11" xfId="8" applyNumberFormat="1" applyFont="1" applyFill="1" applyBorder="1" applyAlignment="1">
      <alignment horizontal="center"/>
    </xf>
    <xf numFmtId="165" fontId="10" fillId="0" borderId="11" xfId="8" applyNumberFormat="1" applyFont="1" applyFill="1" applyBorder="1" applyAlignment="1">
      <alignment horizontal="center"/>
    </xf>
    <xf numFmtId="49" fontId="4" fillId="0" borderId="11" xfId="8" applyNumberFormat="1" applyFont="1" applyFill="1" applyBorder="1" applyAlignment="1">
      <alignment horizontal="right"/>
    </xf>
    <xf numFmtId="4" fontId="4" fillId="0" borderId="11" xfId="8" applyNumberFormat="1" applyFont="1" applyFill="1" applyBorder="1" applyAlignment="1">
      <alignment horizontal="right" wrapText="1"/>
    </xf>
    <xf numFmtId="171" fontId="4" fillId="0" borderId="11" xfId="0" applyNumberFormat="1" applyFont="1" applyBorder="1"/>
    <xf numFmtId="171" fontId="4" fillId="0" borderId="11" xfId="0" applyNumberFormat="1" applyFont="1" applyFill="1" applyBorder="1"/>
    <xf numFmtId="0" fontId="4" fillId="0" borderId="28" xfId="8" applyFont="1" applyFill="1" applyBorder="1" applyAlignment="1">
      <alignment horizontal="left" wrapText="1"/>
    </xf>
    <xf numFmtId="0" fontId="9" fillId="0" borderId="1" xfId="0" applyFont="1" applyFill="1" applyBorder="1" applyAlignment="1">
      <alignment horizontal="center"/>
    </xf>
    <xf numFmtId="0" fontId="9" fillId="0" borderId="2" xfId="0" applyFont="1" applyFill="1" applyBorder="1" applyAlignment="1">
      <alignment horizontal="center"/>
    </xf>
    <xf numFmtId="164" fontId="9" fillId="0" borderId="2" xfId="0" applyNumberFormat="1" applyFont="1" applyFill="1" applyBorder="1" applyAlignment="1">
      <alignment horizontal="center"/>
    </xf>
    <xf numFmtId="165" fontId="9" fillId="0" borderId="2" xfId="0" applyNumberFormat="1" applyFont="1" applyFill="1" applyBorder="1" applyAlignment="1">
      <alignment horizontal="center"/>
    </xf>
    <xf numFmtId="49" fontId="9" fillId="0" borderId="2" xfId="0" applyNumberFormat="1" applyFont="1" applyFill="1" applyBorder="1" applyAlignment="1">
      <alignment horizontal="center" wrapText="1"/>
    </xf>
    <xf numFmtId="0" fontId="10" fillId="0" borderId="4" xfId="8" applyFont="1" applyFill="1" applyBorder="1" applyAlignment="1">
      <alignment horizontal="center"/>
    </xf>
    <xf numFmtId="0" fontId="10" fillId="0" borderId="5" xfId="8" applyFont="1" applyFill="1" applyBorder="1" applyAlignment="1">
      <alignment horizontal="center"/>
    </xf>
    <xf numFmtId="164" fontId="10" fillId="0" borderId="5" xfId="8" applyNumberFormat="1" applyFont="1" applyFill="1" applyBorder="1" applyAlignment="1">
      <alignment horizontal="center"/>
    </xf>
    <xf numFmtId="165" fontId="10" fillId="0" borderId="5" xfId="8" applyNumberFormat="1" applyFont="1" applyFill="1" applyBorder="1" applyAlignment="1">
      <alignment horizontal="center"/>
    </xf>
    <xf numFmtId="49" fontId="4" fillId="0" borderId="5" xfId="8" applyNumberFormat="1" applyFont="1" applyFill="1" applyBorder="1" applyAlignment="1">
      <alignment horizontal="right"/>
    </xf>
    <xf numFmtId="4" fontId="4" fillId="0" borderId="5" xfId="8" applyNumberFormat="1" applyFont="1" applyFill="1" applyBorder="1" applyAlignment="1">
      <alignment horizontal="right" wrapText="1"/>
    </xf>
    <xf numFmtId="4" fontId="4" fillId="0" borderId="5" xfId="8" applyNumberFormat="1" applyFont="1" applyFill="1" applyBorder="1"/>
    <xf numFmtId="0" fontId="4" fillId="0" borderId="8" xfId="8" applyFont="1" applyFill="1" applyBorder="1" applyAlignment="1">
      <alignment horizontal="left" wrapText="1"/>
    </xf>
    <xf numFmtId="0" fontId="4" fillId="0" borderId="1" xfId="0" applyFont="1" applyFill="1" applyBorder="1"/>
    <xf numFmtId="0" fontId="4" fillId="0" borderId="2" xfId="0" applyFont="1" applyFill="1" applyBorder="1"/>
    <xf numFmtId="164" fontId="4" fillId="0" borderId="2" xfId="0" applyNumberFormat="1" applyFont="1" applyFill="1" applyBorder="1"/>
    <xf numFmtId="165" fontId="4" fillId="0" borderId="2" xfId="0" applyNumberFormat="1" applyFont="1" applyFill="1" applyBorder="1"/>
    <xf numFmtId="49" fontId="4" fillId="0" borderId="2" xfId="0" applyNumberFormat="1" applyFont="1" applyFill="1" applyBorder="1"/>
    <xf numFmtId="4" fontId="4" fillId="0" borderId="2" xfId="0" applyNumberFormat="1" applyFont="1" applyFill="1" applyBorder="1"/>
    <xf numFmtId="0" fontId="4" fillId="0" borderId="34" xfId="8" applyFont="1" applyFill="1" applyBorder="1" applyAlignment="1">
      <alignment horizontal="left" wrapText="1"/>
    </xf>
    <xf numFmtId="0" fontId="10" fillId="2" borderId="10" xfId="8" applyFont="1" applyFill="1" applyBorder="1" applyAlignment="1">
      <alignment horizontal="center"/>
    </xf>
    <xf numFmtId="0" fontId="10" fillId="2" borderId="11" xfId="8" applyFont="1" applyFill="1" applyBorder="1" applyAlignment="1">
      <alignment horizontal="center"/>
    </xf>
    <xf numFmtId="164" fontId="10" fillId="2" borderId="11" xfId="8" applyNumberFormat="1" applyFont="1" applyFill="1" applyBorder="1" applyAlignment="1">
      <alignment horizontal="center"/>
    </xf>
    <xf numFmtId="165" fontId="10" fillId="2" borderId="11" xfId="8" applyNumberFormat="1" applyFont="1" applyFill="1" applyBorder="1" applyAlignment="1">
      <alignment horizontal="center"/>
    </xf>
    <xf numFmtId="49" fontId="4" fillId="2" borderId="11" xfId="8" applyNumberFormat="1" applyFont="1" applyFill="1" applyBorder="1" applyAlignment="1">
      <alignment horizontal="right"/>
    </xf>
    <xf numFmtId="4" fontId="4" fillId="2" borderId="11" xfId="8" applyNumberFormat="1" applyFont="1" applyFill="1" applyBorder="1" applyAlignment="1">
      <alignment horizontal="right" wrapText="1"/>
    </xf>
    <xf numFmtId="4" fontId="4" fillId="2" borderId="11" xfId="8" applyNumberFormat="1" applyFont="1" applyFill="1" applyBorder="1"/>
    <xf numFmtId="4" fontId="4" fillId="2" borderId="11" xfId="0" applyNumberFormat="1" applyFont="1" applyFill="1" applyBorder="1"/>
    <xf numFmtId="171" fontId="4" fillId="2" borderId="11" xfId="0" applyNumberFormat="1" applyFont="1" applyFill="1" applyBorder="1"/>
    <xf numFmtId="0" fontId="4" fillId="2" borderId="28" xfId="8" applyFont="1" applyFill="1" applyBorder="1" applyAlignment="1">
      <alignment horizontal="left" wrapText="1"/>
    </xf>
    <xf numFmtId="0" fontId="4" fillId="0" borderId="30" xfId="0" applyFont="1" applyFill="1" applyBorder="1" applyAlignment="1">
      <alignment wrapText="1"/>
    </xf>
    <xf numFmtId="4" fontId="4" fillId="0" borderId="11" xfId="8" applyNumberFormat="1" applyFont="1" applyFill="1" applyBorder="1"/>
    <xf numFmtId="0" fontId="10" fillId="0" borderId="1" xfId="8" applyFont="1" applyFill="1" applyBorder="1" applyAlignment="1">
      <alignment horizontal="center"/>
    </xf>
    <xf numFmtId="0" fontId="10" fillId="0" borderId="2" xfId="8" applyFont="1" applyFill="1" applyBorder="1" applyAlignment="1">
      <alignment horizontal="center"/>
    </xf>
    <xf numFmtId="165" fontId="10" fillId="0" borderId="2" xfId="8" applyNumberFormat="1" applyFont="1" applyFill="1" applyBorder="1" applyAlignment="1">
      <alignment horizontal="center"/>
    </xf>
    <xf numFmtId="49" fontId="4" fillId="0" borderId="2" xfId="8" applyNumberFormat="1" applyFont="1" applyFill="1" applyBorder="1" applyAlignment="1">
      <alignment horizontal="right"/>
    </xf>
    <xf numFmtId="0" fontId="10" fillId="2" borderId="2" xfId="8" applyFont="1" applyFill="1" applyBorder="1" applyAlignment="1">
      <alignment horizontal="center"/>
    </xf>
    <xf numFmtId="0" fontId="4" fillId="2" borderId="2" xfId="0" applyFont="1" applyFill="1" applyBorder="1"/>
    <xf numFmtId="164" fontId="4" fillId="2" borderId="2" xfId="0" applyNumberFormat="1" applyFont="1" applyFill="1" applyBorder="1"/>
    <xf numFmtId="165" fontId="10" fillId="2" borderId="2" xfId="8" applyNumberFormat="1" applyFont="1" applyFill="1" applyBorder="1" applyAlignment="1">
      <alignment horizontal="center"/>
    </xf>
    <xf numFmtId="49" fontId="4" fillId="2" borderId="2" xfId="8" applyNumberFormat="1" applyFont="1" applyFill="1" applyBorder="1" applyAlignment="1">
      <alignment horizontal="right"/>
    </xf>
    <xf numFmtId="49" fontId="4" fillId="2" borderId="2" xfId="0" applyNumberFormat="1" applyFont="1" applyFill="1" applyBorder="1"/>
    <xf numFmtId="4" fontId="4" fillId="2" borderId="2" xfId="0" applyNumberFormat="1" applyFont="1" applyFill="1" applyBorder="1"/>
    <xf numFmtId="0" fontId="4" fillId="2" borderId="34" xfId="0" applyFont="1" applyFill="1" applyBorder="1"/>
    <xf numFmtId="0" fontId="4" fillId="2" borderId="11" xfId="0" applyFont="1" applyFill="1" applyBorder="1" applyAlignment="1">
      <alignment horizontal="center"/>
    </xf>
    <xf numFmtId="164" fontId="4" fillId="2" borderId="11" xfId="0" applyNumberFormat="1" applyFont="1" applyFill="1" applyBorder="1"/>
    <xf numFmtId="4" fontId="4" fillId="2" borderId="5" xfId="0" applyNumberFormat="1" applyFont="1" applyFill="1" applyBorder="1"/>
    <xf numFmtId="4" fontId="4" fillId="0" borderId="1" xfId="0" applyNumberFormat="1" applyFont="1" applyBorder="1"/>
    <xf numFmtId="4" fontId="4" fillId="0" borderId="34" xfId="0" applyNumberFormat="1" applyFont="1" applyFill="1" applyBorder="1"/>
    <xf numFmtId="4" fontId="4" fillId="2" borderId="1" xfId="8" applyNumberFormat="1" applyFont="1" applyFill="1" applyBorder="1"/>
    <xf numFmtId="4" fontId="4" fillId="2" borderId="2" xfId="8" applyNumberFormat="1" applyFont="1" applyFill="1" applyBorder="1" applyAlignment="1">
      <alignment horizontal="right" wrapText="1"/>
    </xf>
    <xf numFmtId="4" fontId="4" fillId="2" borderId="34" xfId="8" applyNumberFormat="1" applyFont="1" applyFill="1" applyBorder="1" applyAlignment="1">
      <alignment horizontal="right" wrapText="1"/>
    </xf>
    <xf numFmtId="0" fontId="8" fillId="0" borderId="38" xfId="0" applyFont="1" applyBorder="1"/>
    <xf numFmtId="0" fontId="6" fillId="0" borderId="23" xfId="0" applyFont="1" applyBorder="1" applyAlignment="1">
      <alignment horizontal="left"/>
    </xf>
    <xf numFmtId="0" fontId="6" fillId="0" borderId="23" xfId="0" applyFont="1" applyBorder="1" applyAlignment="1">
      <alignment horizontal="center"/>
    </xf>
    <xf numFmtId="0" fontId="8" fillId="0" borderId="23" xfId="0" applyFont="1" applyBorder="1" applyAlignment="1">
      <alignment horizontal="center"/>
    </xf>
    <xf numFmtId="164" fontId="8" fillId="0" borderId="23" xfId="0" applyNumberFormat="1" applyFont="1" applyBorder="1" applyAlignment="1">
      <alignment horizontal="center"/>
    </xf>
    <xf numFmtId="165" fontId="8" fillId="0" borderId="23" xfId="0" applyNumberFormat="1" applyFont="1" applyBorder="1" applyAlignment="1">
      <alignment horizontal="center"/>
    </xf>
    <xf numFmtId="4" fontId="4" fillId="0" borderId="14" xfId="0" applyNumberFormat="1" applyFont="1" applyBorder="1"/>
    <xf numFmtId="0" fontId="4" fillId="0" borderId="28" xfId="0" applyNumberFormat="1" applyFont="1" applyBorder="1" applyAlignment="1">
      <alignment wrapText="1"/>
    </xf>
    <xf numFmtId="0" fontId="4" fillId="2" borderId="11" xfId="8" applyFont="1" applyFill="1" applyBorder="1" applyAlignment="1">
      <alignment horizontal="center"/>
    </xf>
    <xf numFmtId="164" fontId="4" fillId="2" borderId="11" xfId="8" applyNumberFormat="1" applyFont="1" applyFill="1" applyBorder="1" applyAlignment="1">
      <alignment horizontal="center"/>
    </xf>
    <xf numFmtId="165" fontId="4" fillId="2" borderId="11" xfId="8" applyNumberFormat="1" applyFont="1" applyFill="1" applyBorder="1" applyAlignment="1">
      <alignment horizontal="center"/>
    </xf>
    <xf numFmtId="4" fontId="9" fillId="0" borderId="2" xfId="0" applyNumberFormat="1" applyFont="1" applyBorder="1" applyAlignment="1">
      <alignment horizontal="center" wrapText="1"/>
    </xf>
    <xf numFmtId="4" fontId="8" fillId="0" borderId="2" xfId="0" applyNumberFormat="1" applyFont="1" applyFill="1" applyBorder="1" applyAlignment="1">
      <alignment horizontal="center" wrapText="1"/>
    </xf>
    <xf numFmtId="0" fontId="10" fillId="0" borderId="13" xfId="0" applyFont="1" applyBorder="1" applyAlignment="1">
      <alignment horizontal="center"/>
    </xf>
    <xf numFmtId="165" fontId="10" fillId="2" borderId="14" xfId="8" applyNumberFormat="1" applyFont="1" applyFill="1" applyBorder="1" applyAlignment="1">
      <alignment horizontal="center"/>
    </xf>
    <xf numFmtId="4" fontId="10" fillId="0" borderId="14" xfId="0" applyNumberFormat="1" applyFont="1" applyBorder="1" applyAlignment="1">
      <alignment horizontal="center" wrapText="1"/>
    </xf>
    <xf numFmtId="4" fontId="4" fillId="0" borderId="14" xfId="0" applyNumberFormat="1" applyFont="1" applyBorder="1" applyAlignment="1">
      <alignment horizontal="center" wrapText="1"/>
    </xf>
    <xf numFmtId="0" fontId="4" fillId="0" borderId="27" xfId="0" applyFont="1" applyFill="1" applyBorder="1" applyAlignment="1">
      <alignment horizontal="center" wrapText="1"/>
    </xf>
    <xf numFmtId="0" fontId="4" fillId="0" borderId="30" xfId="0" applyFont="1" applyFill="1" applyBorder="1" applyAlignment="1">
      <alignment horizontal="center" wrapText="1"/>
    </xf>
    <xf numFmtId="4" fontId="4" fillId="0" borderId="5" xfId="8" applyNumberFormat="1" applyFont="1" applyFill="1" applyBorder="1" applyAlignment="1">
      <alignment wrapText="1"/>
    </xf>
    <xf numFmtId="4" fontId="8" fillId="0" borderId="1" xfId="8" applyNumberFormat="1" applyFont="1" applyFill="1" applyBorder="1" applyAlignment="1">
      <alignment horizontal="right" wrapText="1"/>
    </xf>
    <xf numFmtId="4" fontId="8" fillId="0" borderId="2" xfId="8" applyNumberFormat="1" applyFont="1" applyFill="1" applyBorder="1" applyAlignment="1">
      <alignment wrapText="1"/>
    </xf>
    <xf numFmtId="4" fontId="8" fillId="0" borderId="2" xfId="0" applyNumberFormat="1" applyFont="1" applyBorder="1" applyAlignment="1">
      <alignment wrapText="1"/>
    </xf>
    <xf numFmtId="4" fontId="8" fillId="0" borderId="34" xfId="0" applyNumberFormat="1" applyFont="1" applyBorder="1" applyAlignment="1">
      <alignment wrapText="1"/>
    </xf>
    <xf numFmtId="0" fontId="10" fillId="2" borderId="13" xfId="8" applyFont="1" applyFill="1" applyBorder="1" applyAlignment="1">
      <alignment horizontal="center"/>
    </xf>
    <xf numFmtId="0" fontId="10" fillId="2" borderId="14" xfId="8" applyFont="1" applyFill="1" applyBorder="1" applyAlignment="1">
      <alignment horizontal="center"/>
    </xf>
    <xf numFmtId="164" fontId="10" fillId="2" borderId="14" xfId="8" applyNumberFormat="1" applyFont="1" applyFill="1" applyBorder="1" applyAlignment="1">
      <alignment horizontal="center"/>
    </xf>
    <xf numFmtId="49" fontId="4" fillId="2" borderId="14" xfId="8" applyNumberFormat="1" applyFont="1" applyFill="1" applyBorder="1" applyAlignment="1">
      <alignment horizontal="right"/>
    </xf>
    <xf numFmtId="4" fontId="4" fillId="2" borderId="14" xfId="8" applyNumberFormat="1" applyFont="1" applyFill="1" applyBorder="1" applyAlignment="1">
      <alignment horizontal="right" wrapText="1"/>
    </xf>
    <xf numFmtId="4" fontId="4" fillId="2" borderId="14" xfId="8" applyNumberFormat="1" applyFont="1" applyFill="1" applyBorder="1"/>
    <xf numFmtId="0" fontId="4" fillId="2" borderId="27" xfId="8" applyFont="1" applyFill="1" applyBorder="1" applyAlignment="1">
      <alignment horizontal="left" wrapText="1"/>
    </xf>
    <xf numFmtId="0" fontId="9" fillId="2" borderId="16" xfId="8" applyFont="1" applyFill="1" applyBorder="1" applyAlignment="1">
      <alignment horizontal="center"/>
    </xf>
    <xf numFmtId="0" fontId="8" fillId="2" borderId="30" xfId="8" applyFont="1" applyFill="1" applyBorder="1" applyAlignment="1">
      <alignment horizontal="left" wrapText="1"/>
    </xf>
    <xf numFmtId="0" fontId="9" fillId="2" borderId="10" xfId="8" applyFont="1" applyFill="1" applyBorder="1" applyAlignment="1">
      <alignment horizontal="center"/>
    </xf>
    <xf numFmtId="0" fontId="9" fillId="2" borderId="11" xfId="8" applyFont="1" applyFill="1" applyBorder="1" applyAlignment="1">
      <alignment horizontal="center"/>
    </xf>
    <xf numFmtId="49" fontId="9" fillId="2" borderId="11" xfId="8" applyNumberFormat="1" applyFont="1" applyFill="1" applyBorder="1" applyAlignment="1">
      <alignment horizontal="center"/>
    </xf>
    <xf numFmtId="164" fontId="9" fillId="2" borderId="11" xfId="8" applyNumberFormat="1" applyFont="1" applyFill="1" applyBorder="1" applyAlignment="1">
      <alignment horizontal="center"/>
    </xf>
    <xf numFmtId="165" fontId="9" fillId="2" borderId="11" xfId="8" applyNumberFormat="1" applyFont="1" applyFill="1" applyBorder="1" applyAlignment="1">
      <alignment horizontal="center"/>
    </xf>
    <xf numFmtId="49" fontId="8" fillId="2" borderId="11" xfId="8" applyNumberFormat="1" applyFont="1" applyFill="1" applyBorder="1" applyAlignment="1">
      <alignment horizontal="right"/>
    </xf>
    <xf numFmtId="4" fontId="8" fillId="2" borderId="11" xfId="8" applyNumberFormat="1" applyFont="1" applyFill="1" applyBorder="1" applyAlignment="1">
      <alignment horizontal="right" wrapText="1"/>
    </xf>
    <xf numFmtId="4" fontId="8" fillId="2" borderId="11" xfId="8" applyNumberFormat="1" applyFont="1" applyFill="1" applyBorder="1"/>
    <xf numFmtId="0" fontId="8" fillId="2" borderId="28" xfId="8" applyFont="1" applyFill="1" applyBorder="1" applyAlignment="1">
      <alignment horizontal="left" wrapText="1"/>
    </xf>
    <xf numFmtId="0" fontId="4" fillId="0" borderId="14" xfId="8" applyFont="1" applyFill="1" applyBorder="1" applyAlignment="1">
      <alignment horizontal="center"/>
    </xf>
    <xf numFmtId="164" fontId="4" fillId="0" borderId="14" xfId="8" applyNumberFormat="1" applyFont="1" applyFill="1" applyBorder="1" applyAlignment="1">
      <alignment horizontal="center"/>
    </xf>
    <xf numFmtId="165" fontId="4" fillId="0" borderId="14" xfId="8" applyNumberFormat="1" applyFont="1" applyFill="1" applyBorder="1" applyAlignment="1">
      <alignment horizontal="center"/>
    </xf>
    <xf numFmtId="0" fontId="13" fillId="2" borderId="30" xfId="0" applyFont="1" applyFill="1" applyBorder="1" applyAlignment="1">
      <alignment wrapText="1"/>
    </xf>
    <xf numFmtId="0" fontId="13" fillId="2" borderId="16" xfId="8" applyFont="1" applyFill="1" applyBorder="1" applyAlignment="1">
      <alignment horizontal="center"/>
    </xf>
    <xf numFmtId="0" fontId="13" fillId="0" borderId="16" xfId="8" applyFont="1" applyFill="1" applyBorder="1" applyAlignment="1">
      <alignment horizontal="center"/>
    </xf>
    <xf numFmtId="0" fontId="13" fillId="0" borderId="30" xfId="0" applyFont="1" applyFill="1" applyBorder="1" applyAlignment="1">
      <alignment wrapText="1"/>
    </xf>
    <xf numFmtId="0" fontId="13" fillId="2" borderId="10" xfId="8" applyFont="1" applyFill="1" applyBorder="1" applyAlignment="1">
      <alignment horizontal="center"/>
    </xf>
    <xf numFmtId="0" fontId="13" fillId="2" borderId="11" xfId="8" applyFont="1" applyFill="1" applyBorder="1" applyAlignment="1">
      <alignment horizontal="center"/>
    </xf>
    <xf numFmtId="164" fontId="13" fillId="2" borderId="11" xfId="8" applyNumberFormat="1" applyFont="1" applyFill="1" applyBorder="1" applyAlignment="1">
      <alignment horizontal="center"/>
    </xf>
    <xf numFmtId="165" fontId="10" fillId="2" borderId="11" xfId="8" applyNumberFormat="1" applyFont="1" applyFill="1" applyBorder="1" applyAlignment="1">
      <alignment horizontal="right" wrapText="1"/>
    </xf>
    <xf numFmtId="4" fontId="13" fillId="2" borderId="11" xfId="0" applyNumberFormat="1" applyFont="1" applyFill="1" applyBorder="1" applyAlignment="1"/>
    <xf numFmtId="0" fontId="13" fillId="2" borderId="28" xfId="0" applyFont="1" applyFill="1" applyBorder="1" applyAlignment="1">
      <alignment wrapText="1"/>
    </xf>
    <xf numFmtId="4" fontId="13" fillId="2" borderId="5" xfId="0" applyNumberFormat="1" applyFont="1" applyFill="1" applyBorder="1" applyAlignment="1"/>
    <xf numFmtId="0" fontId="4" fillId="0" borderId="11" xfId="8" applyFont="1" applyFill="1" applyBorder="1" applyAlignment="1">
      <alignment horizontal="center"/>
    </xf>
    <xf numFmtId="4" fontId="4" fillId="0" borderId="5" xfId="0" applyNumberFormat="1" applyFont="1" applyFill="1" applyBorder="1"/>
    <xf numFmtId="4" fontId="13" fillId="0" borderId="11" xfId="6" applyNumberFormat="1" applyFont="1" applyBorder="1"/>
    <xf numFmtId="49" fontId="4" fillId="0" borderId="5" xfId="0" applyNumberFormat="1" applyFont="1" applyBorder="1" applyAlignment="1">
      <alignment horizontal="center" wrapText="1"/>
    </xf>
    <xf numFmtId="169" fontId="4" fillId="0" borderId="5" xfId="0" applyNumberFormat="1" applyFont="1" applyBorder="1" applyAlignment="1">
      <alignment horizontal="right" wrapText="1"/>
    </xf>
    <xf numFmtId="4" fontId="4" fillId="0" borderId="5" xfId="0" applyNumberFormat="1" applyFont="1" applyBorder="1" applyAlignment="1">
      <alignment horizontal="right" wrapText="1"/>
    </xf>
    <xf numFmtId="0" fontId="4" fillId="0" borderId="8" xfId="0" applyNumberFormat="1" applyFont="1" applyBorder="1" applyAlignment="1">
      <alignment horizontal="left" wrapText="1"/>
    </xf>
    <xf numFmtId="0" fontId="14" fillId="0" borderId="2" xfId="0" applyFont="1" applyFill="1" applyBorder="1" applyAlignment="1">
      <alignment horizontal="left"/>
    </xf>
    <xf numFmtId="166" fontId="24" fillId="0" borderId="4" xfId="0" applyNumberFormat="1" applyFont="1" applyBorder="1" applyAlignment="1">
      <alignment horizontal="center" wrapText="1"/>
    </xf>
    <xf numFmtId="49" fontId="24" fillId="0" borderId="5" xfId="0" applyNumberFormat="1" applyFont="1" applyBorder="1" applyAlignment="1">
      <alignment horizontal="center" wrapText="1"/>
    </xf>
    <xf numFmtId="165" fontId="24" fillId="0" borderId="5" xfId="0" applyNumberFormat="1" applyFont="1" applyBorder="1" applyAlignment="1">
      <alignment horizontal="center" wrapText="1"/>
    </xf>
    <xf numFmtId="166" fontId="24" fillId="0" borderId="5" xfId="0" applyNumberFormat="1" applyFont="1" applyBorder="1" applyAlignment="1">
      <alignment horizontal="center" wrapText="1"/>
    </xf>
    <xf numFmtId="168" fontId="24" fillId="0" borderId="5" xfId="0" applyNumberFormat="1" applyFont="1" applyBorder="1" applyAlignment="1">
      <alignment horizontal="center" wrapText="1"/>
    </xf>
    <xf numFmtId="169" fontId="24" fillId="0" borderId="5" xfId="0" applyNumberFormat="1" applyFont="1" applyBorder="1" applyAlignment="1">
      <alignment horizontal="right" wrapText="1"/>
    </xf>
    <xf numFmtId="4" fontId="24" fillId="0" borderId="5" xfId="0" applyNumberFormat="1" applyFont="1" applyBorder="1" applyAlignment="1">
      <alignment horizontal="right" wrapText="1"/>
    </xf>
    <xf numFmtId="0" fontId="24" fillId="0" borderId="8" xfId="0" applyNumberFormat="1" applyFont="1" applyBorder="1" applyAlignment="1">
      <alignment horizontal="left" wrapText="1"/>
    </xf>
    <xf numFmtId="4" fontId="24" fillId="0" borderId="2" xfId="0" applyNumberFormat="1" applyFont="1" applyBorder="1" applyAlignment="1">
      <alignment horizontal="right"/>
    </xf>
    <xf numFmtId="4" fontId="24" fillId="0" borderId="2" xfId="0" applyNumberFormat="1" applyFont="1" applyBorder="1" applyAlignment="1">
      <alignment horizontal="right" wrapText="1"/>
    </xf>
    <xf numFmtId="0" fontId="24" fillId="0" borderId="34" xfId="0" applyFont="1" applyBorder="1"/>
    <xf numFmtId="0" fontId="14" fillId="0" borderId="2" xfId="0" applyFont="1" applyFill="1" applyBorder="1" applyAlignment="1">
      <alignment horizontal="center"/>
    </xf>
    <xf numFmtId="165" fontId="17" fillId="2" borderId="5" xfId="0" applyNumberFormat="1" applyFont="1" applyFill="1" applyBorder="1" applyAlignment="1">
      <alignment horizontal="center" vertical="center" wrapText="1"/>
    </xf>
    <xf numFmtId="1" fontId="17" fillId="2" borderId="5" xfId="0" applyNumberFormat="1" applyFont="1" applyFill="1" applyBorder="1" applyAlignment="1">
      <alignment horizontal="center" vertical="center" wrapText="1"/>
    </xf>
    <xf numFmtId="168" fontId="17" fillId="2" borderId="5" xfId="0" applyNumberFormat="1" applyFont="1" applyFill="1" applyBorder="1" applyAlignment="1">
      <alignment horizontal="center" vertical="center" wrapText="1"/>
    </xf>
    <xf numFmtId="4" fontId="17" fillId="2" borderId="5" xfId="0" applyNumberFormat="1" applyFont="1" applyFill="1" applyBorder="1" applyAlignment="1">
      <alignment horizontal="right" vertical="center"/>
    </xf>
    <xf numFmtId="4" fontId="17" fillId="0" borderId="5" xfId="0" applyNumberFormat="1" applyFont="1" applyFill="1" applyBorder="1" applyAlignment="1">
      <alignment vertical="center"/>
    </xf>
    <xf numFmtId="165" fontId="17" fillId="2" borderId="1" xfId="0" applyNumberFormat="1" applyFont="1" applyFill="1" applyBorder="1" applyAlignment="1">
      <alignment horizontal="center" vertical="center" wrapText="1"/>
    </xf>
    <xf numFmtId="165" fontId="17" fillId="2" borderId="2" xfId="0" applyNumberFormat="1" applyFont="1" applyFill="1" applyBorder="1" applyAlignment="1">
      <alignment horizontal="center" vertical="center" wrapText="1"/>
    </xf>
    <xf numFmtId="4" fontId="17" fillId="2" borderId="2" xfId="0" applyNumberFormat="1" applyFont="1" applyFill="1" applyBorder="1" applyAlignment="1">
      <alignment horizontal="right" vertical="center"/>
    </xf>
    <xf numFmtId="165" fontId="17" fillId="2" borderId="34" xfId="0" applyNumberFormat="1" applyFont="1" applyFill="1" applyBorder="1" applyAlignment="1">
      <alignment horizontal="center" vertical="center" wrapText="1"/>
    </xf>
    <xf numFmtId="165" fontId="17" fillId="0" borderId="16" xfId="0" applyNumberFormat="1" applyFont="1" applyFill="1" applyBorder="1" applyAlignment="1">
      <alignment horizontal="center" vertical="center" wrapText="1"/>
    </xf>
    <xf numFmtId="0" fontId="35" fillId="0" borderId="30" xfId="0" applyNumberFormat="1" applyFont="1" applyFill="1" applyBorder="1" applyAlignment="1">
      <alignment vertical="center" wrapText="1"/>
    </xf>
    <xf numFmtId="165" fontId="17" fillId="2" borderId="16" xfId="0" applyNumberFormat="1" applyFont="1" applyFill="1" applyBorder="1" applyAlignment="1">
      <alignment horizontal="center" vertical="center" wrapText="1"/>
    </xf>
    <xf numFmtId="165" fontId="17" fillId="2" borderId="4" xfId="0" applyNumberFormat="1" applyFont="1" applyFill="1" applyBorder="1" applyAlignment="1">
      <alignment horizontal="center" vertical="center" wrapText="1"/>
    </xf>
    <xf numFmtId="0" fontId="35" fillId="0" borderId="8" xfId="0" applyNumberFormat="1" applyFont="1" applyFill="1" applyBorder="1" applyAlignment="1">
      <alignment vertical="center" wrapText="1"/>
    </xf>
    <xf numFmtId="167" fontId="4" fillId="2" borderId="5" xfId="0" applyNumberFormat="1" applyFont="1" applyFill="1" applyBorder="1" applyAlignment="1">
      <alignment horizontal="center" vertical="center" wrapText="1"/>
    </xf>
    <xf numFmtId="166" fontId="4" fillId="2" borderId="5" xfId="0" applyNumberFormat="1" applyFont="1" applyFill="1" applyBorder="1" applyAlignment="1">
      <alignment horizontal="center" vertical="center" wrapText="1"/>
    </xf>
    <xf numFmtId="164" fontId="10" fillId="2" borderId="5" xfId="0" applyNumberFormat="1" applyFont="1" applyFill="1" applyBorder="1" applyAlignment="1">
      <alignment horizontal="center" vertical="center"/>
    </xf>
    <xf numFmtId="4" fontId="4" fillId="0" borderId="5" xfId="0" applyNumberFormat="1" applyFont="1" applyFill="1" applyBorder="1" applyAlignment="1">
      <alignment vertical="center" wrapText="1"/>
    </xf>
    <xf numFmtId="4" fontId="4" fillId="0" borderId="2" xfId="0" applyNumberFormat="1" applyFont="1" applyFill="1" applyBorder="1" applyAlignment="1">
      <alignment vertical="center" wrapText="1"/>
    </xf>
    <xf numFmtId="165" fontId="4" fillId="2" borderId="13" xfId="0" applyNumberFormat="1" applyFont="1" applyFill="1" applyBorder="1" applyAlignment="1">
      <alignment horizontal="center" vertical="center" wrapText="1"/>
    </xf>
    <xf numFmtId="4" fontId="4" fillId="0" borderId="14" xfId="0" applyNumberFormat="1" applyFont="1" applyFill="1" applyBorder="1" applyAlignment="1">
      <alignment vertical="center" wrapText="1"/>
    </xf>
    <xf numFmtId="165" fontId="4" fillId="2" borderId="16" xfId="0" applyNumberFormat="1" applyFont="1" applyFill="1" applyBorder="1" applyAlignment="1">
      <alignment horizontal="center" vertical="center" wrapText="1"/>
    </xf>
    <xf numFmtId="0" fontId="4" fillId="2" borderId="46" xfId="0" applyFont="1" applyFill="1" applyBorder="1" applyAlignment="1">
      <alignment horizontal="left" vertical="center" wrapText="1"/>
    </xf>
    <xf numFmtId="165" fontId="4" fillId="2" borderId="4" xfId="0" applyNumberFormat="1" applyFont="1" applyFill="1" applyBorder="1" applyAlignment="1">
      <alignment horizontal="center" vertical="center" wrapText="1"/>
    </xf>
    <xf numFmtId="0" fontId="4" fillId="2" borderId="45" xfId="0" applyFont="1" applyFill="1" applyBorder="1" applyAlignment="1">
      <alignment horizontal="left" vertical="center" wrapText="1"/>
    </xf>
    <xf numFmtId="0" fontId="11" fillId="0" borderId="1" xfId="0" applyFont="1" applyBorder="1" applyAlignment="1">
      <alignment horizontal="left"/>
    </xf>
    <xf numFmtId="0" fontId="4" fillId="0" borderId="8" xfId="0" applyFont="1" applyBorder="1"/>
    <xf numFmtId="169" fontId="4" fillId="0" borderId="21" xfId="0" applyNumberFormat="1" applyFont="1" applyBorder="1" applyAlignment="1">
      <alignment horizontal="center" wrapText="1"/>
    </xf>
    <xf numFmtId="4" fontId="4" fillId="0" borderId="2" xfId="2" applyNumberFormat="1" applyFont="1" applyFill="1" applyBorder="1" applyAlignment="1">
      <alignment horizontal="right"/>
    </xf>
    <xf numFmtId="0" fontId="45" fillId="0" borderId="33" xfId="0" applyFont="1" applyBorder="1"/>
    <xf numFmtId="0" fontId="45" fillId="0" borderId="18" xfId="0" applyFont="1" applyBorder="1" applyAlignment="1">
      <alignment horizontal="center"/>
    </xf>
    <xf numFmtId="0" fontId="11" fillId="0" borderId="33" xfId="0" applyFont="1" applyBorder="1" applyAlignment="1">
      <alignment vertical="center"/>
    </xf>
    <xf numFmtId="169" fontId="0" fillId="0" borderId="42" xfId="0" applyNumberFormat="1" applyFont="1" applyBorder="1"/>
    <xf numFmtId="170" fontId="4" fillId="2" borderId="41" xfId="0" applyNumberFormat="1" applyFont="1" applyFill="1" applyBorder="1" applyAlignment="1">
      <alignment horizontal="center" wrapText="1"/>
    </xf>
    <xf numFmtId="0" fontId="0" fillId="0" borderId="32" xfId="0" applyFont="1" applyBorder="1" applyAlignment="1">
      <alignment horizontal="center"/>
    </xf>
    <xf numFmtId="0" fontId="0" fillId="0" borderId="33" xfId="0" applyFont="1" applyBorder="1" applyAlignment="1">
      <alignment horizontal="center"/>
    </xf>
    <xf numFmtId="0" fontId="45" fillId="0" borderId="33" xfId="0" applyFont="1" applyBorder="1" applyAlignment="1">
      <alignment horizontal="center"/>
    </xf>
    <xf numFmtId="164" fontId="0" fillId="0" borderId="33" xfId="0" applyNumberFormat="1" applyFont="1" applyBorder="1" applyAlignment="1">
      <alignment horizontal="center"/>
    </xf>
    <xf numFmtId="165" fontId="0" fillId="0" borderId="33" xfId="0" applyNumberFormat="1" applyFont="1" applyBorder="1" applyAlignment="1">
      <alignment horizontal="center"/>
    </xf>
    <xf numFmtId="49" fontId="0" fillId="0" borderId="51" xfId="0" applyNumberFormat="1" applyFont="1" applyBorder="1" applyAlignment="1">
      <alignment horizontal="center"/>
    </xf>
    <xf numFmtId="169" fontId="0" fillId="0" borderId="51" xfId="0" applyNumberFormat="1" applyFont="1" applyBorder="1" applyAlignment="1"/>
    <xf numFmtId="169" fontId="4" fillId="2" borderId="5" xfId="14" applyNumberFormat="1" applyFont="1" applyFill="1" applyBorder="1" applyAlignment="1">
      <alignment horizontal="center" wrapText="1"/>
    </xf>
    <xf numFmtId="169" fontId="4" fillId="0" borderId="2" xfId="14" applyNumberFormat="1" applyFont="1" applyBorder="1"/>
    <xf numFmtId="0" fontId="11" fillId="0" borderId="33" xfId="14" applyFont="1" applyBorder="1"/>
    <xf numFmtId="2" fontId="4" fillId="0" borderId="2" xfId="0" applyNumberFormat="1" applyFont="1" applyBorder="1" applyAlignment="1">
      <alignment horizontal="center"/>
    </xf>
    <xf numFmtId="0" fontId="11" fillId="0" borderId="2" xfId="0" applyFont="1" applyBorder="1" applyAlignment="1"/>
    <xf numFmtId="0" fontId="11" fillId="0" borderId="33" xfId="9" applyFont="1" applyBorder="1"/>
    <xf numFmtId="0" fontId="11" fillId="0" borderId="33" xfId="7" applyFont="1" applyBorder="1" applyAlignment="1">
      <alignment vertical="center"/>
    </xf>
    <xf numFmtId="0" fontId="11" fillId="0" borderId="2" xfId="5" applyFont="1" applyBorder="1" applyAlignment="1">
      <alignment horizontal="left"/>
    </xf>
    <xf numFmtId="0" fontId="11" fillId="0" borderId="2" xfId="0" applyFont="1" applyBorder="1" applyAlignment="1">
      <alignment horizontal="left" vertical="center"/>
    </xf>
    <xf numFmtId="0" fontId="4" fillId="0" borderId="8" xfId="0" applyFont="1" applyBorder="1" applyAlignment="1">
      <alignment horizontal="center" wrapText="1"/>
    </xf>
    <xf numFmtId="0" fontId="11" fillId="0" borderId="23" xfId="1" applyFont="1" applyBorder="1" applyAlignment="1">
      <alignment horizontal="left"/>
    </xf>
    <xf numFmtId="14" fontId="4" fillId="0" borderId="0" xfId="0" applyNumberFormat="1" applyFont="1" applyFill="1" applyBorder="1" applyAlignment="1">
      <alignment horizontal="left"/>
    </xf>
    <xf numFmtId="14" fontId="4" fillId="0" borderId="0" xfId="0" applyNumberFormat="1" applyFont="1" applyAlignment="1">
      <alignment horizontal="left"/>
    </xf>
    <xf numFmtId="14" fontId="4" fillId="0" borderId="0" xfId="9" applyNumberFormat="1" applyFont="1" applyFill="1" applyBorder="1" applyAlignment="1">
      <alignment horizontal="left"/>
    </xf>
    <xf numFmtId="0" fontId="4" fillId="0" borderId="0" xfId="0" applyFont="1" applyAlignment="1">
      <alignment horizontal="left"/>
    </xf>
    <xf numFmtId="0" fontId="4" fillId="0" borderId="0" xfId="0" applyFont="1"/>
    <xf numFmtId="0" fontId="0" fillId="0" borderId="0" xfId="0" applyFont="1"/>
    <xf numFmtId="4" fontId="8" fillId="0" borderId="2" xfId="0" applyNumberFormat="1" applyFont="1" applyBorder="1" applyAlignment="1">
      <alignment horizontal="center" vertical="center"/>
    </xf>
    <xf numFmtId="4" fontId="8" fillId="0" borderId="29" xfId="0" applyNumberFormat="1" applyFont="1" applyBorder="1" applyAlignment="1">
      <alignment horizontal="center" vertical="center"/>
    </xf>
    <xf numFmtId="4" fontId="8" fillId="0" borderId="34" xfId="0" applyNumberFormat="1" applyFont="1" applyFill="1" applyBorder="1" applyAlignment="1">
      <alignment horizontal="center" vertical="center"/>
    </xf>
    <xf numFmtId="166" fontId="4" fillId="0" borderId="20" xfId="0" applyNumberFormat="1" applyFont="1" applyBorder="1" applyAlignment="1">
      <alignment horizontal="center" vertical="center"/>
    </xf>
    <xf numFmtId="165" fontId="4" fillId="0" borderId="21" xfId="0" applyNumberFormat="1" applyFont="1" applyBorder="1" applyAlignment="1">
      <alignment horizontal="center" vertical="center"/>
    </xf>
    <xf numFmtId="167" fontId="4" fillId="0" borderId="21" xfId="0" applyNumberFormat="1" applyFont="1" applyBorder="1" applyAlignment="1">
      <alignment horizontal="center" vertical="center"/>
    </xf>
    <xf numFmtId="166" fontId="4" fillId="0" borderId="21" xfId="0" applyNumberFormat="1" applyFont="1" applyBorder="1" applyAlignment="1">
      <alignment horizontal="center" vertical="center"/>
    </xf>
    <xf numFmtId="168" fontId="4" fillId="0" borderId="21" xfId="0" applyNumberFormat="1" applyFont="1" applyBorder="1" applyAlignment="1">
      <alignment horizontal="center" vertical="center"/>
    </xf>
    <xf numFmtId="4" fontId="4" fillId="0" borderId="61" xfId="0" applyNumberFormat="1" applyFont="1" applyFill="1" applyBorder="1" applyAlignment="1">
      <alignment horizontal="right" vertical="center"/>
    </xf>
    <xf numFmtId="166" fontId="4" fillId="0" borderId="16" xfId="0" applyNumberFormat="1" applyFont="1" applyBorder="1" applyAlignment="1">
      <alignment horizontal="center" vertical="center"/>
    </xf>
    <xf numFmtId="165" fontId="4" fillId="0" borderId="6" xfId="0" applyNumberFormat="1" applyFont="1" applyBorder="1" applyAlignment="1">
      <alignment horizontal="center" vertical="center"/>
    </xf>
    <xf numFmtId="167" fontId="4" fillId="0" borderId="6" xfId="0" applyNumberFormat="1" applyFont="1" applyBorder="1" applyAlignment="1">
      <alignment horizontal="center" vertical="center"/>
    </xf>
    <xf numFmtId="166" fontId="4" fillId="0" borderId="6" xfId="0" applyNumberFormat="1" applyFont="1" applyBorder="1" applyAlignment="1">
      <alignment horizontal="center" vertical="center"/>
    </xf>
    <xf numFmtId="168" fontId="4" fillId="0" borderId="6" xfId="0" applyNumberFormat="1" applyFont="1" applyBorder="1" applyAlignment="1">
      <alignment horizontal="center" vertical="center"/>
    </xf>
    <xf numFmtId="4" fontId="4" fillId="0" borderId="39" xfId="0" applyNumberFormat="1" applyFont="1" applyFill="1" applyBorder="1" applyAlignment="1">
      <alignment horizontal="right" vertical="center"/>
    </xf>
    <xf numFmtId="0" fontId="4" fillId="0" borderId="30" xfId="0" applyFont="1" applyFill="1" applyBorder="1" applyAlignment="1">
      <alignment horizontal="left" vertical="center"/>
    </xf>
    <xf numFmtId="166" fontId="4" fillId="0" borderId="4" xfId="0" applyNumberFormat="1" applyFont="1" applyBorder="1" applyAlignment="1">
      <alignment horizontal="center" vertical="center"/>
    </xf>
    <xf numFmtId="165" fontId="4" fillId="0" borderId="5" xfId="0" applyNumberFormat="1" applyFont="1" applyBorder="1" applyAlignment="1">
      <alignment horizontal="center" vertical="center"/>
    </xf>
    <xf numFmtId="167" fontId="4" fillId="0" borderId="5" xfId="0" applyNumberFormat="1" applyFont="1" applyBorder="1" applyAlignment="1">
      <alignment horizontal="center" vertical="center"/>
    </xf>
    <xf numFmtId="166" fontId="4" fillId="0" borderId="5" xfId="0" applyNumberFormat="1" applyFont="1" applyBorder="1" applyAlignment="1">
      <alignment horizontal="center" vertical="center"/>
    </xf>
    <xf numFmtId="164" fontId="10" fillId="0" borderId="5" xfId="0" applyNumberFormat="1" applyFont="1" applyFill="1" applyBorder="1" applyAlignment="1">
      <alignment horizontal="center" vertical="center"/>
    </xf>
    <xf numFmtId="168" fontId="4" fillId="0" borderId="5" xfId="0" applyNumberFormat="1" applyFont="1" applyBorder="1" applyAlignment="1">
      <alignment horizontal="center" vertical="center"/>
    </xf>
    <xf numFmtId="4" fontId="4" fillId="0" borderId="5" xfId="0" applyNumberFormat="1" applyFont="1" applyFill="1" applyBorder="1" applyAlignment="1">
      <alignment horizontal="right" vertical="center"/>
    </xf>
    <xf numFmtId="4" fontId="4" fillId="0" borderId="62" xfId="0" applyNumberFormat="1" applyFont="1" applyFill="1" applyBorder="1" applyAlignment="1">
      <alignment horizontal="right" vertical="center"/>
    </xf>
    <xf numFmtId="0" fontId="4" fillId="0" borderId="8" xfId="0" applyFont="1" applyFill="1" applyBorder="1" applyAlignment="1">
      <alignment horizontal="left" vertical="center"/>
    </xf>
    <xf numFmtId="0" fontId="0" fillId="0" borderId="1" xfId="0" applyFont="1" applyBorder="1" applyAlignment="1"/>
    <xf numFmtId="167" fontId="4" fillId="0" borderId="2" xfId="0" applyNumberFormat="1" applyFont="1" applyBorder="1" applyAlignment="1">
      <alignment horizontal="center" vertical="center"/>
    </xf>
    <xf numFmtId="4" fontId="8" fillId="0" borderId="29" xfId="0" applyNumberFormat="1" applyFont="1" applyBorder="1" applyAlignment="1">
      <alignment horizontal="right"/>
    </xf>
    <xf numFmtId="0" fontId="0" fillId="0" borderId="34" xfId="0" applyFont="1" applyBorder="1" applyAlignment="1"/>
    <xf numFmtId="0" fontId="11" fillId="0" borderId="0" xfId="0" applyFont="1" applyBorder="1" applyAlignment="1"/>
    <xf numFmtId="0" fontId="0" fillId="0" borderId="0" xfId="0" applyFont="1" applyBorder="1" applyAlignment="1"/>
    <xf numFmtId="164" fontId="0" fillId="0" borderId="0" xfId="0" applyNumberFormat="1" applyFont="1" applyBorder="1" applyAlignment="1"/>
    <xf numFmtId="165" fontId="0" fillId="0" borderId="0" xfId="0" applyNumberFormat="1" applyFont="1" applyBorder="1" applyAlignment="1"/>
    <xf numFmtId="0" fontId="4" fillId="0" borderId="0" xfId="0" applyFont="1" applyFill="1" applyBorder="1" applyAlignment="1"/>
    <xf numFmtId="14" fontId="0" fillId="0" borderId="0" xfId="0" applyNumberFormat="1" applyFont="1" applyFill="1" applyBorder="1" applyAlignment="1"/>
    <xf numFmtId="4" fontId="0" fillId="0" borderId="0" xfId="0" applyNumberFormat="1" applyFont="1" applyBorder="1" applyAlignment="1"/>
    <xf numFmtId="164" fontId="0" fillId="0" borderId="0" xfId="0" applyNumberFormat="1" applyFont="1" applyAlignment="1"/>
    <xf numFmtId="165" fontId="0" fillId="0" borderId="0" xfId="0" applyNumberFormat="1" applyFont="1" applyAlignment="1"/>
    <xf numFmtId="0" fontId="3" fillId="0" borderId="0" xfId="0" applyFont="1" applyAlignment="1"/>
    <xf numFmtId="164" fontId="6" fillId="0" borderId="0" xfId="0" applyNumberFormat="1" applyFont="1" applyAlignment="1"/>
    <xf numFmtId="0" fontId="7" fillId="0" borderId="0" xfId="0" applyFont="1" applyFill="1" applyAlignment="1"/>
    <xf numFmtId="0" fontId="0" fillId="0" borderId="0" xfId="0" applyFont="1" applyFill="1" applyAlignment="1"/>
    <xf numFmtId="0" fontId="8" fillId="0" borderId="0" xfId="0" applyFont="1" applyAlignment="1"/>
    <xf numFmtId="0" fontId="4" fillId="0" borderId="46" xfId="0" applyFont="1" applyFill="1" applyBorder="1" applyAlignment="1">
      <alignment horizontal="left" vertical="center" wrapText="1"/>
    </xf>
    <xf numFmtId="166" fontId="4" fillId="0" borderId="44" xfId="0" applyNumberFormat="1" applyFont="1" applyBorder="1" applyAlignment="1">
      <alignment horizontal="center" vertical="center"/>
    </xf>
    <xf numFmtId="165" fontId="4" fillId="0" borderId="41" xfId="0" applyNumberFormat="1" applyFont="1" applyBorder="1" applyAlignment="1">
      <alignment horizontal="center" vertical="center"/>
    </xf>
    <xf numFmtId="167" fontId="4" fillId="0" borderId="41" xfId="0" applyNumberFormat="1" applyFont="1" applyBorder="1" applyAlignment="1">
      <alignment horizontal="center" vertical="center"/>
    </xf>
    <xf numFmtId="166" fontId="4" fillId="0" borderId="41" xfId="0" applyNumberFormat="1" applyFont="1" applyBorder="1" applyAlignment="1">
      <alignment horizontal="center" vertical="center"/>
    </xf>
    <xf numFmtId="164" fontId="10" fillId="0" borderId="41" xfId="0" applyNumberFormat="1" applyFont="1" applyFill="1" applyBorder="1" applyAlignment="1">
      <alignment horizontal="center" vertical="center"/>
    </xf>
    <xf numFmtId="168" fontId="4" fillId="0" borderId="41" xfId="0" applyNumberFormat="1" applyFont="1" applyBorder="1" applyAlignment="1">
      <alignment horizontal="center" vertical="center"/>
    </xf>
    <xf numFmtId="4" fontId="4" fillId="0" borderId="41" xfId="0" applyNumberFormat="1" applyFont="1" applyFill="1" applyBorder="1" applyAlignment="1">
      <alignment horizontal="right" vertical="center"/>
    </xf>
    <xf numFmtId="4" fontId="4" fillId="0" borderId="63" xfId="0" applyNumberFormat="1" applyFont="1" applyFill="1" applyBorder="1" applyAlignment="1">
      <alignment horizontal="right" vertical="center"/>
    </xf>
    <xf numFmtId="4" fontId="8" fillId="0" borderId="36" xfId="0" applyNumberFormat="1" applyFont="1" applyBorder="1" applyAlignment="1">
      <alignment horizontal="center" vertical="center"/>
    </xf>
    <xf numFmtId="4" fontId="8" fillId="0" borderId="48" xfId="0" applyNumberFormat="1" applyFont="1" applyBorder="1" applyAlignment="1">
      <alignment horizontal="center" vertical="center"/>
    </xf>
    <xf numFmtId="4" fontId="8" fillId="0" borderId="37" xfId="0" applyNumberFormat="1" applyFont="1" applyFill="1" applyBorder="1" applyAlignment="1">
      <alignment horizontal="center" vertical="center"/>
    </xf>
    <xf numFmtId="166" fontId="4" fillId="0" borderId="13" xfId="0" applyNumberFormat="1" applyFont="1" applyBorder="1" applyAlignment="1">
      <alignment horizontal="center" vertical="center"/>
    </xf>
    <xf numFmtId="165" fontId="4" fillId="0" borderId="14" xfId="0" applyNumberFormat="1" applyFont="1" applyBorder="1" applyAlignment="1">
      <alignment horizontal="center" vertical="center"/>
    </xf>
    <xf numFmtId="167" fontId="4" fillId="0" borderId="14" xfId="0" applyNumberFormat="1" applyFont="1" applyBorder="1" applyAlignment="1">
      <alignment horizontal="center" vertical="center"/>
    </xf>
    <xf numFmtId="166" fontId="4" fillId="0" borderId="14" xfId="0" applyNumberFormat="1" applyFont="1" applyBorder="1" applyAlignment="1">
      <alignment horizontal="center" vertical="center"/>
    </xf>
    <xf numFmtId="168" fontId="4" fillId="0" borderId="14" xfId="0" applyNumberFormat="1" applyFont="1" applyBorder="1" applyAlignment="1">
      <alignment horizontal="center" vertical="center"/>
    </xf>
    <xf numFmtId="4" fontId="4" fillId="0" borderId="58" xfId="0" applyNumberFormat="1" applyFont="1" applyFill="1" applyBorder="1" applyAlignment="1">
      <alignment horizontal="right" vertical="center"/>
    </xf>
    <xf numFmtId="166" fontId="4" fillId="0" borderId="38" xfId="0" applyNumberFormat="1" applyFont="1" applyBorder="1" applyAlignment="1">
      <alignment horizontal="center" vertical="center"/>
    </xf>
    <xf numFmtId="165" fontId="4" fillId="0" borderId="23" xfId="0" applyNumberFormat="1" applyFont="1" applyBorder="1" applyAlignment="1">
      <alignment horizontal="center" vertical="center"/>
    </xf>
    <xf numFmtId="167" fontId="4" fillId="0" borderId="23" xfId="0" applyNumberFormat="1" applyFont="1" applyBorder="1" applyAlignment="1">
      <alignment horizontal="center" vertical="center"/>
    </xf>
    <xf numFmtId="166" fontId="4" fillId="0" borderId="23" xfId="0" applyNumberFormat="1" applyFont="1" applyBorder="1" applyAlignment="1">
      <alignment horizontal="center" vertical="center"/>
    </xf>
    <xf numFmtId="168" fontId="4" fillId="0" borderId="23" xfId="0" applyNumberFormat="1" applyFont="1" applyBorder="1" applyAlignment="1">
      <alignment horizontal="center" vertical="center"/>
    </xf>
    <xf numFmtId="4" fontId="4" fillId="0" borderId="60" xfId="0" applyNumberFormat="1" applyFont="1" applyFill="1" applyBorder="1" applyAlignment="1">
      <alignment horizontal="right" vertical="center"/>
    </xf>
    <xf numFmtId="0" fontId="4" fillId="0" borderId="28" xfId="0" applyFont="1" applyFill="1" applyBorder="1" applyAlignment="1">
      <alignment horizontal="left" vertical="center"/>
    </xf>
    <xf numFmtId="0" fontId="0" fillId="0" borderId="38" xfId="0" applyFont="1" applyBorder="1" applyAlignment="1"/>
    <xf numFmtId="4" fontId="8" fillId="0" borderId="60" xfId="0" applyNumberFormat="1" applyFont="1" applyBorder="1" applyAlignment="1">
      <alignment horizontal="right"/>
    </xf>
    <xf numFmtId="0" fontId="0" fillId="0" borderId="47" xfId="0" applyFont="1" applyBorder="1" applyAlignment="1"/>
    <xf numFmtId="0" fontId="5" fillId="0" borderId="0" xfId="0" applyFont="1" applyAlignment="1">
      <alignment horizontal="center"/>
    </xf>
    <xf numFmtId="0" fontId="4" fillId="0" borderId="0" xfId="0" applyFont="1" applyAlignment="1">
      <alignment horizontal="center"/>
    </xf>
    <xf numFmtId="0" fontId="4" fillId="0" borderId="0" xfId="0" applyFont="1" applyAlignment="1">
      <alignment horizontal="left"/>
    </xf>
    <xf numFmtId="0" fontId="4" fillId="0" borderId="2" xfId="0" applyFont="1" applyBorder="1" applyAlignment="1">
      <alignment horizontal="center"/>
    </xf>
    <xf numFmtId="0" fontId="0" fillId="0" borderId="0" xfId="0" applyFont="1" applyAlignment="1">
      <alignment horizontal="left"/>
    </xf>
    <xf numFmtId="0" fontId="4" fillId="0" borderId="0" xfId="0" applyFont="1"/>
    <xf numFmtId="0" fontId="0" fillId="0" borderId="0" xfId="0" applyFont="1"/>
    <xf numFmtId="0" fontId="4" fillId="0" borderId="0" xfId="0" applyFont="1" applyAlignment="1"/>
    <xf numFmtId="0" fontId="0" fillId="0" borderId="0" xfId="0" applyFont="1" applyAlignment="1"/>
    <xf numFmtId="0" fontId="0" fillId="0" borderId="0" xfId="0" applyFont="1" applyAlignment="1">
      <alignment horizontal="center"/>
    </xf>
    <xf numFmtId="0" fontId="4" fillId="2" borderId="0" xfId="0" applyFont="1" applyFill="1" applyAlignment="1">
      <alignment horizontal="center"/>
    </xf>
    <xf numFmtId="0" fontId="24" fillId="0" borderId="1" xfId="0" applyFont="1" applyBorder="1" applyAlignment="1">
      <alignment horizontal="left"/>
    </xf>
    <xf numFmtId="4" fontId="24" fillId="0" borderId="2" xfId="2" applyNumberFormat="1" applyFont="1" applyFill="1" applyBorder="1" applyAlignment="1">
      <alignment horizontal="right" wrapText="1"/>
    </xf>
    <xf numFmtId="4" fontId="24" fillId="0" borderId="2" xfId="2" applyNumberFormat="1" applyFont="1" applyBorder="1" applyAlignment="1">
      <alignment horizontal="right"/>
    </xf>
    <xf numFmtId="0" fontId="46" fillId="0" borderId="0" xfId="0" applyFont="1"/>
    <xf numFmtId="164" fontId="34" fillId="0" borderId="0" xfId="0" applyNumberFormat="1" applyFont="1"/>
    <xf numFmtId="165" fontId="34" fillId="0" borderId="0" xfId="0" applyNumberFormat="1" applyFont="1"/>
    <xf numFmtId="49" fontId="34" fillId="0" borderId="0" xfId="0" applyNumberFormat="1" applyFont="1"/>
    <xf numFmtId="0" fontId="34" fillId="0" borderId="0" xfId="0" applyFont="1" applyFill="1"/>
    <xf numFmtId="0" fontId="34" fillId="0" borderId="0" xfId="0" applyFont="1" applyAlignment="1">
      <alignment horizontal="left"/>
    </xf>
    <xf numFmtId="164" fontId="34" fillId="0" borderId="0" xfId="0" applyNumberFormat="1" applyFont="1" applyAlignment="1">
      <alignment horizontal="left"/>
    </xf>
    <xf numFmtId="165" fontId="34" fillId="0" borderId="0" xfId="0" applyNumberFormat="1" applyFont="1" applyAlignment="1">
      <alignment horizontal="left"/>
    </xf>
    <xf numFmtId="49" fontId="34" fillId="0" borderId="0" xfId="0" applyNumberFormat="1" applyFont="1" applyAlignment="1">
      <alignment horizontal="left"/>
    </xf>
    <xf numFmtId="0" fontId="48" fillId="0" borderId="0" xfId="0" applyFont="1" applyFill="1"/>
    <xf numFmtId="164" fontId="49" fillId="0" borderId="0" xfId="0" applyNumberFormat="1" applyFont="1"/>
    <xf numFmtId="0" fontId="34" fillId="0" borderId="0" xfId="0" applyFont="1" applyBorder="1" applyAlignment="1">
      <alignment horizontal="center"/>
    </xf>
    <xf numFmtId="0" fontId="50" fillId="0" borderId="0" xfId="0" applyFont="1"/>
    <xf numFmtId="0" fontId="50" fillId="0" borderId="0" xfId="0" applyFont="1" applyAlignment="1">
      <alignment horizontal="right"/>
    </xf>
    <xf numFmtId="4" fontId="34" fillId="0" borderId="6" xfId="0" applyNumberFormat="1" applyFont="1" applyFill="1" applyBorder="1"/>
    <xf numFmtId="164" fontId="3" fillId="0" borderId="0" xfId="0" applyNumberFormat="1" applyFont="1"/>
    <xf numFmtId="165" fontId="3" fillId="0" borderId="0" xfId="0" applyNumberFormat="1" applyFont="1"/>
    <xf numFmtId="164" fontId="8" fillId="0" borderId="0" xfId="0" applyNumberFormat="1" applyFont="1"/>
    <xf numFmtId="49" fontId="4" fillId="0" borderId="13" xfId="16" applyNumberFormat="1" applyFont="1" applyBorder="1"/>
    <xf numFmtId="49" fontId="4" fillId="0" borderId="14" xfId="16" applyNumberFormat="1" applyFont="1" applyBorder="1"/>
    <xf numFmtId="4" fontId="4" fillId="0" borderId="14" xfId="16" applyNumberFormat="1" applyFont="1" applyBorder="1"/>
    <xf numFmtId="49" fontId="4" fillId="0" borderId="16" xfId="16" applyNumberFormat="1" applyFont="1" applyBorder="1"/>
    <xf numFmtId="49" fontId="4" fillId="0" borderId="6" xfId="16" applyNumberFormat="1" applyFont="1" applyBorder="1"/>
    <xf numFmtId="4" fontId="4" fillId="0" borderId="6" xfId="16" applyNumberFormat="1" applyFont="1" applyBorder="1"/>
    <xf numFmtId="49" fontId="4" fillId="0" borderId="10" xfId="16" applyNumberFormat="1" applyFont="1" applyBorder="1"/>
    <xf numFmtId="49" fontId="4" fillId="0" borderId="11" xfId="16" applyNumberFormat="1" applyFont="1" applyBorder="1"/>
    <xf numFmtId="4" fontId="4" fillId="0" borderId="11" xfId="16" applyNumberFormat="1" applyFont="1" applyBorder="1"/>
    <xf numFmtId="0" fontId="4" fillId="0" borderId="7" xfId="0" applyNumberFormat="1" applyFont="1" applyBorder="1" applyAlignment="1">
      <alignment horizontal="center" wrapText="1"/>
    </xf>
    <xf numFmtId="0" fontId="4" fillId="0" borderId="14" xfId="0" applyFont="1" applyBorder="1"/>
    <xf numFmtId="0" fontId="4" fillId="0" borderId="14" xfId="0" applyFont="1" applyBorder="1" applyAlignment="1">
      <alignment horizontal="left"/>
    </xf>
    <xf numFmtId="2" fontId="4" fillId="0" borderId="14" xfId="0" applyNumberFormat="1" applyFont="1" applyBorder="1" applyAlignment="1">
      <alignment horizontal="center"/>
    </xf>
    <xf numFmtId="0" fontId="51" fillId="0" borderId="1" xfId="0" applyFont="1" applyBorder="1" applyAlignment="1">
      <alignment horizontal="center"/>
    </xf>
    <xf numFmtId="0" fontId="51" fillId="0" borderId="2" xfId="0" applyFont="1" applyBorder="1" applyAlignment="1">
      <alignment horizontal="center"/>
    </xf>
    <xf numFmtId="164" fontId="51" fillId="0" borderId="2" xfId="0" applyNumberFormat="1" applyFont="1" applyBorder="1" applyAlignment="1">
      <alignment horizontal="center"/>
    </xf>
    <xf numFmtId="165" fontId="51" fillId="0" borderId="2" xfId="0" applyNumberFormat="1" applyFont="1" applyBorder="1" applyAlignment="1">
      <alignment horizontal="center"/>
    </xf>
    <xf numFmtId="49" fontId="51" fillId="0" borderId="2" xfId="0" applyNumberFormat="1" applyFont="1" applyBorder="1" applyAlignment="1">
      <alignment horizontal="center" wrapText="1"/>
    </xf>
    <xf numFmtId="0" fontId="50" fillId="0" borderId="2" xfId="0" applyFont="1" applyBorder="1" applyAlignment="1">
      <alignment horizontal="center" wrapText="1"/>
    </xf>
    <xf numFmtId="165" fontId="34" fillId="0" borderId="6" xfId="0" applyNumberFormat="1" applyFont="1" applyBorder="1" applyAlignment="1">
      <alignment horizontal="center" wrapText="1"/>
    </xf>
    <xf numFmtId="168" fontId="34" fillId="0" borderId="6" xfId="0" applyNumberFormat="1" applyFont="1" applyBorder="1" applyAlignment="1">
      <alignment horizontal="center" wrapText="1"/>
    </xf>
    <xf numFmtId="169" fontId="34" fillId="0" borderId="6" xfId="0" applyNumberFormat="1" applyFont="1" applyFill="1" applyBorder="1" applyAlignment="1">
      <alignment wrapText="1"/>
    </xf>
    <xf numFmtId="4" fontId="34" fillId="0" borderId="6" xfId="0" applyNumberFormat="1" applyFont="1" applyFill="1" applyBorder="1" applyAlignment="1">
      <alignment wrapText="1"/>
    </xf>
    <xf numFmtId="0" fontId="34" fillId="0" borderId="1" xfId="0" applyFont="1" applyBorder="1"/>
    <xf numFmtId="0" fontId="54" fillId="0" borderId="2" xfId="0" applyFont="1" applyBorder="1" applyAlignment="1">
      <alignment horizontal="left"/>
    </xf>
    <xf numFmtId="0" fontId="54" fillId="0" borderId="2" xfId="0" applyFont="1" applyBorder="1" applyAlignment="1">
      <alignment horizontal="center"/>
    </xf>
    <xf numFmtId="0" fontId="34" fillId="0" borderId="2" xfId="0" applyFont="1" applyBorder="1" applyAlignment="1">
      <alignment horizontal="center"/>
    </xf>
    <xf numFmtId="164" fontId="34" fillId="0" borderId="2" xfId="0" applyNumberFormat="1" applyFont="1" applyBorder="1" applyAlignment="1">
      <alignment horizontal="center"/>
    </xf>
    <xf numFmtId="165" fontId="34" fillId="0" borderId="2" xfId="0" applyNumberFormat="1" applyFont="1" applyBorder="1" applyAlignment="1">
      <alignment horizontal="center"/>
    </xf>
    <xf numFmtId="4" fontId="34" fillId="0" borderId="2" xfId="0" applyNumberFormat="1" applyFont="1" applyBorder="1" applyAlignment="1">
      <alignment horizontal="right"/>
    </xf>
    <xf numFmtId="0" fontId="54" fillId="0" borderId="0" xfId="0" applyFont="1" applyBorder="1"/>
    <xf numFmtId="0" fontId="34" fillId="0" borderId="0" xfId="0" applyFont="1" applyBorder="1"/>
    <xf numFmtId="164" fontId="34" fillId="0" borderId="0" xfId="0" applyNumberFormat="1" applyFont="1" applyBorder="1"/>
    <xf numFmtId="165" fontId="34" fillId="0" borderId="0" xfId="0" applyNumberFormat="1" applyFont="1" applyBorder="1"/>
    <xf numFmtId="49" fontId="34" fillId="0" borderId="0" xfId="0" applyNumberFormat="1" applyFont="1" applyBorder="1"/>
    <xf numFmtId="4" fontId="34" fillId="0" borderId="0" xfId="0" applyNumberFormat="1" applyFont="1" applyBorder="1"/>
    <xf numFmtId="4" fontId="13" fillId="0" borderId="6" xfId="0" applyNumberFormat="1" applyFont="1" applyFill="1" applyBorder="1" applyAlignment="1">
      <alignment horizontal="right" wrapText="1"/>
    </xf>
    <xf numFmtId="4" fontId="13" fillId="0" borderId="7" xfId="0" applyNumberFormat="1" applyFont="1" applyBorder="1" applyAlignment="1">
      <alignment horizontal="left" wrapText="1"/>
    </xf>
    <xf numFmtId="4" fontId="10" fillId="0" borderId="6" xfId="0" applyNumberFormat="1" applyFont="1" applyFill="1" applyBorder="1" applyAlignment="1">
      <alignment horizontal="right" wrapText="1"/>
    </xf>
    <xf numFmtId="4" fontId="4" fillId="0" borderId="21" xfId="0" applyNumberFormat="1" applyFont="1" applyFill="1" applyBorder="1"/>
    <xf numFmtId="4" fontId="4" fillId="0" borderId="46" xfId="0" applyNumberFormat="1" applyFont="1" applyBorder="1" applyAlignment="1">
      <alignment horizontal="left" wrapText="1"/>
    </xf>
    <xf numFmtId="4" fontId="34" fillId="0" borderId="0" xfId="0" applyNumberFormat="1" applyFont="1"/>
    <xf numFmtId="0" fontId="55" fillId="0" borderId="0" xfId="0" applyFont="1" applyAlignment="1">
      <alignment horizontal="left"/>
    </xf>
    <xf numFmtId="4" fontId="50" fillId="0" borderId="0" xfId="0" applyNumberFormat="1" applyFont="1"/>
    <xf numFmtId="4" fontId="50" fillId="0" borderId="2" xfId="0" applyNumberFormat="1" applyFont="1" applyBorder="1" applyAlignment="1">
      <alignment horizontal="center" wrapText="1"/>
    </xf>
    <xf numFmtId="0" fontId="50" fillId="0" borderId="3" xfId="0" applyFont="1" applyFill="1" applyBorder="1" applyAlignment="1">
      <alignment horizontal="left" wrapText="1"/>
    </xf>
    <xf numFmtId="166" fontId="34" fillId="0" borderId="16" xfId="0" applyNumberFormat="1" applyFont="1" applyFill="1" applyBorder="1" applyAlignment="1">
      <alignment horizontal="center" wrapText="1"/>
    </xf>
    <xf numFmtId="165" fontId="34" fillId="0" borderId="6" xfId="0" applyNumberFormat="1" applyFont="1" applyFill="1" applyBorder="1" applyAlignment="1">
      <alignment horizontal="center" wrapText="1"/>
    </xf>
    <xf numFmtId="167" fontId="34" fillId="0" borderId="6" xfId="0" applyNumberFormat="1" applyFont="1" applyFill="1" applyBorder="1" applyAlignment="1">
      <alignment horizontal="center" wrapText="1"/>
    </xf>
    <xf numFmtId="166" fontId="34" fillId="0" borderId="6" xfId="0" applyNumberFormat="1" applyFont="1" applyFill="1" applyBorder="1" applyAlignment="1">
      <alignment horizontal="center" wrapText="1"/>
    </xf>
    <xf numFmtId="164" fontId="34" fillId="0" borderId="6" xfId="0" applyNumberFormat="1" applyFont="1" applyFill="1" applyBorder="1" applyAlignment="1">
      <alignment horizontal="center" wrapText="1"/>
    </xf>
    <xf numFmtId="4" fontId="52" fillId="0" borderId="6" xfId="0" applyNumberFormat="1" applyFont="1" applyBorder="1" applyAlignment="1">
      <alignment horizontal="right" wrapText="1"/>
    </xf>
    <xf numFmtId="4" fontId="34" fillId="0" borderId="6" xfId="0" applyNumberFormat="1" applyFont="1" applyBorder="1" applyAlignment="1">
      <alignment horizontal="right" wrapText="1"/>
    </xf>
    <xf numFmtId="4" fontId="34" fillId="0" borderId="7" xfId="0" applyNumberFormat="1" applyFont="1" applyBorder="1" applyAlignment="1">
      <alignment horizontal="left" wrapText="1"/>
    </xf>
    <xf numFmtId="4" fontId="34" fillId="0" borderId="7" xfId="0" applyNumberFormat="1" applyFont="1" applyFill="1" applyBorder="1" applyAlignment="1">
      <alignment horizontal="left" wrapText="1"/>
    </xf>
    <xf numFmtId="168" fontId="34" fillId="0" borderId="6" xfId="0" applyNumberFormat="1" applyFont="1" applyFill="1" applyBorder="1" applyAlignment="1">
      <alignment horizontal="center" wrapText="1"/>
    </xf>
    <xf numFmtId="0" fontId="34" fillId="0" borderId="3" xfId="0" applyFont="1" applyBorder="1" applyAlignment="1">
      <alignment horizontal="left"/>
    </xf>
    <xf numFmtId="0" fontId="1" fillId="0" borderId="0" xfId="0" applyFont="1" applyBorder="1"/>
    <xf numFmtId="0" fontId="56" fillId="0" borderId="0" xfId="0" applyFont="1" applyBorder="1"/>
    <xf numFmtId="164" fontId="1" fillId="0" borderId="0" xfId="0" applyNumberFormat="1" applyFont="1" applyBorder="1"/>
    <xf numFmtId="165" fontId="1" fillId="0" borderId="0" xfId="0" applyNumberFormat="1" applyFont="1" applyBorder="1"/>
    <xf numFmtId="49" fontId="1" fillId="0" borderId="0" xfId="0" applyNumberFormat="1" applyFont="1" applyBorder="1"/>
    <xf numFmtId="0" fontId="1" fillId="0" borderId="0" xfId="0" applyFont="1" applyFill="1" applyBorder="1"/>
    <xf numFmtId="4" fontId="34" fillId="0" borderId="0" xfId="0" applyNumberFormat="1" applyFont="1" applyFill="1" applyBorder="1"/>
    <xf numFmtId="49" fontId="4" fillId="0" borderId="21" xfId="0" applyNumberFormat="1" applyFont="1" applyFill="1" applyBorder="1" applyAlignment="1">
      <alignment horizontal="center" wrapText="1"/>
    </xf>
    <xf numFmtId="0" fontId="4" fillId="0" borderId="30" xfId="0" applyFont="1" applyBorder="1" applyAlignment="1">
      <alignment vertical="center" wrapText="1"/>
    </xf>
    <xf numFmtId="0" fontId="4" fillId="2" borderId="30"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1" xfId="0" applyFont="1" applyFill="1" applyBorder="1" applyAlignment="1">
      <alignment horizontal="center" wrapText="1"/>
    </xf>
    <xf numFmtId="168" fontId="4" fillId="0" borderId="2" xfId="0" applyNumberFormat="1" applyFont="1" applyFill="1" applyBorder="1" applyAlignment="1">
      <alignment horizontal="center" vertical="center"/>
    </xf>
    <xf numFmtId="0" fontId="4" fillId="0" borderId="34" xfId="0" applyFont="1" applyFill="1" applyBorder="1" applyAlignment="1">
      <alignment horizontal="left" vertical="center" wrapText="1"/>
    </xf>
    <xf numFmtId="0" fontId="4" fillId="0" borderId="10" xfId="0" applyFont="1" applyFill="1" applyBorder="1" applyAlignment="1">
      <alignment horizontal="center"/>
    </xf>
    <xf numFmtId="165" fontId="4" fillId="2" borderId="11" xfId="0" applyNumberFormat="1" applyFont="1" applyFill="1" applyBorder="1" applyAlignment="1">
      <alignment horizontal="center" wrapText="1"/>
    </xf>
    <xf numFmtId="167" fontId="4" fillId="2" borderId="11" xfId="0" applyNumberFormat="1" applyFont="1" applyFill="1" applyBorder="1" applyAlignment="1">
      <alignment horizontal="center" wrapText="1"/>
    </xf>
    <xf numFmtId="166" fontId="4" fillId="2" borderId="11" xfId="0" applyNumberFormat="1" applyFont="1" applyFill="1" applyBorder="1" applyAlignment="1">
      <alignment horizontal="center" wrapText="1"/>
    </xf>
    <xf numFmtId="164" fontId="4" fillId="2" borderId="11" xfId="0" applyNumberFormat="1" applyFont="1" applyFill="1" applyBorder="1" applyAlignment="1">
      <alignment horizontal="center" wrapText="1"/>
    </xf>
    <xf numFmtId="0" fontId="4" fillId="0" borderId="11" xfId="0" applyFont="1" applyFill="1" applyBorder="1" applyAlignment="1">
      <alignment horizontal="center" wrapText="1"/>
    </xf>
    <xf numFmtId="49" fontId="4" fillId="0" borderId="11" xfId="0" applyNumberFormat="1" applyFont="1" applyFill="1" applyBorder="1" applyAlignment="1">
      <alignment horizontal="center" wrapText="1"/>
    </xf>
    <xf numFmtId="169" fontId="4" fillId="0" borderId="11" xfId="0" applyNumberFormat="1" applyFont="1" applyFill="1" applyBorder="1" applyAlignment="1">
      <alignment horizontal="right" wrapText="1"/>
    </xf>
    <xf numFmtId="4" fontId="4" fillId="0" borderId="11" xfId="0" applyNumberFormat="1" applyFont="1" applyFill="1" applyBorder="1" applyAlignment="1">
      <alignment horizontal="right" wrapText="1"/>
    </xf>
    <xf numFmtId="4" fontId="4" fillId="0" borderId="11" xfId="0" applyNumberFormat="1" applyFont="1" applyFill="1" applyBorder="1" applyAlignment="1">
      <alignment horizontal="right"/>
    </xf>
    <xf numFmtId="0" fontId="4" fillId="0" borderId="28" xfId="0" applyFont="1" applyFill="1" applyBorder="1" applyAlignment="1">
      <alignment horizontal="left" vertical="center" wrapText="1"/>
    </xf>
    <xf numFmtId="166" fontId="4" fillId="0" borderId="64" xfId="0" applyNumberFormat="1" applyFont="1" applyBorder="1" applyAlignment="1">
      <alignment horizontal="center" wrapText="1"/>
    </xf>
    <xf numFmtId="0" fontId="13" fillId="0" borderId="65" xfId="0" applyNumberFormat="1" applyFont="1" applyFill="1" applyBorder="1" applyAlignment="1">
      <alignment horizontal="center" vertical="center" wrapText="1"/>
    </xf>
    <xf numFmtId="0" fontId="13" fillId="0" borderId="14" xfId="0" applyNumberFormat="1" applyFont="1" applyFill="1" applyBorder="1" applyAlignment="1">
      <alignment horizontal="center" vertical="center" wrapText="1"/>
    </xf>
    <xf numFmtId="166" fontId="4" fillId="0" borderId="65" xfId="0" applyNumberFormat="1" applyFont="1" applyBorder="1" applyAlignment="1">
      <alignment horizontal="center" wrapText="1"/>
    </xf>
    <xf numFmtId="165" fontId="4" fillId="0" borderId="65" xfId="0" applyNumberFormat="1" applyFont="1" applyBorder="1" applyAlignment="1">
      <alignment horizontal="center" wrapText="1"/>
    </xf>
    <xf numFmtId="0" fontId="13" fillId="0" borderId="14" xfId="0" quotePrefix="1" applyNumberFormat="1" applyFont="1" applyFill="1" applyBorder="1" applyAlignment="1">
      <alignment horizontal="center" vertical="center" wrapText="1"/>
    </xf>
    <xf numFmtId="169" fontId="4" fillId="0" borderId="65" xfId="0" applyNumberFormat="1" applyFont="1" applyBorder="1" applyAlignment="1">
      <alignment wrapText="1"/>
    </xf>
    <xf numFmtId="172" fontId="13" fillId="0" borderId="65" xfId="0" applyNumberFormat="1" applyFont="1" applyFill="1" applyBorder="1" applyAlignment="1">
      <alignment vertical="center" wrapText="1"/>
    </xf>
    <xf numFmtId="172" fontId="13" fillId="0" borderId="14" xfId="0" applyNumberFormat="1" applyFont="1" applyFill="1" applyBorder="1" applyAlignment="1">
      <alignment vertical="center" wrapText="1"/>
    </xf>
    <xf numFmtId="0" fontId="13" fillId="0" borderId="19" xfId="0" applyNumberFormat="1" applyFont="1" applyFill="1" applyBorder="1" applyAlignment="1">
      <alignment vertical="center" wrapText="1"/>
    </xf>
    <xf numFmtId="0" fontId="10" fillId="0" borderId="66" xfId="0" applyFont="1" applyFill="1" applyBorder="1" applyAlignment="1">
      <alignment horizontal="center"/>
    </xf>
    <xf numFmtId="0" fontId="0" fillId="0" borderId="67" xfId="0" applyNumberFormat="1" applyFont="1" applyFill="1" applyBorder="1" applyAlignment="1">
      <alignment horizontal="center" vertical="center" wrapText="1"/>
    </xf>
    <xf numFmtId="166" fontId="4" fillId="0" borderId="67" xfId="0" applyNumberFormat="1" applyFont="1" applyBorder="1" applyAlignment="1">
      <alignment horizontal="center" wrapText="1"/>
    </xf>
    <xf numFmtId="165" fontId="4" fillId="0" borderId="67" xfId="0" applyNumberFormat="1" applyFont="1" applyBorder="1" applyAlignment="1">
      <alignment horizontal="center" wrapText="1"/>
    </xf>
    <xf numFmtId="0" fontId="1" fillId="0" borderId="11" xfId="0" quotePrefix="1" applyNumberFormat="1" applyFont="1" applyFill="1" applyBorder="1" applyAlignment="1">
      <alignment vertical="center" wrapText="1"/>
    </xf>
    <xf numFmtId="169" fontId="4" fillId="0" borderId="67" xfId="0" applyNumberFormat="1" applyFont="1" applyBorder="1" applyAlignment="1">
      <alignment wrapText="1"/>
    </xf>
    <xf numFmtId="169" fontId="1" fillId="0" borderId="11" xfId="0" applyNumberFormat="1" applyFont="1" applyBorder="1" applyAlignment="1">
      <alignment wrapText="1"/>
    </xf>
    <xf numFmtId="172" fontId="0" fillId="0" borderId="67" xfId="0" applyNumberFormat="1" applyFont="1" applyFill="1" applyBorder="1" applyAlignment="1">
      <alignment vertical="center" wrapText="1"/>
    </xf>
    <xf numFmtId="172" fontId="0" fillId="0" borderId="11" xfId="0" applyNumberFormat="1" applyFont="1" applyFill="1" applyBorder="1" applyAlignment="1">
      <alignment vertical="center" wrapText="1"/>
    </xf>
    <xf numFmtId="0" fontId="1" fillId="0" borderId="12" xfId="0" applyNumberFormat="1" applyFont="1" applyFill="1" applyBorder="1" applyAlignment="1">
      <alignment vertical="center" wrapText="1"/>
    </xf>
    <xf numFmtId="0" fontId="4" fillId="0" borderId="0" xfId="0" applyNumberFormat="1" applyFont="1" applyBorder="1" applyAlignment="1">
      <alignment horizontal="center" wrapText="1"/>
    </xf>
    <xf numFmtId="166" fontId="11" fillId="2" borderId="0" xfId="0" applyNumberFormat="1" applyFont="1" applyFill="1" applyBorder="1" applyAlignment="1">
      <alignment horizontal="left" wrapText="1"/>
    </xf>
    <xf numFmtId="0" fontId="6" fillId="0" borderId="0" xfId="0" applyFont="1" applyBorder="1" applyAlignment="1">
      <alignment wrapText="1"/>
    </xf>
    <xf numFmtId="165" fontId="6" fillId="0" borderId="0" xfId="0" applyNumberFormat="1" applyFont="1" applyFill="1" applyBorder="1" applyAlignment="1">
      <alignment horizontal="center" wrapText="1"/>
    </xf>
    <xf numFmtId="0" fontId="6" fillId="0" borderId="0" xfId="0" applyFont="1" applyBorder="1" applyAlignment="1">
      <alignment horizontal="left" wrapText="1"/>
    </xf>
    <xf numFmtId="0" fontId="4" fillId="0" borderId="0" xfId="0" applyNumberFormat="1" applyFont="1" applyAlignment="1">
      <alignment horizontal="center" vertical="center" wrapText="1"/>
    </xf>
    <xf numFmtId="169" fontId="4" fillId="0" borderId="0" xfId="0" applyNumberFormat="1" applyFont="1" applyFill="1" applyAlignment="1">
      <alignment horizontal="center" wrapText="1"/>
    </xf>
    <xf numFmtId="166" fontId="4" fillId="2" borderId="2" xfId="0" applyNumberFormat="1" applyFont="1" applyFill="1" applyBorder="1" applyAlignment="1">
      <alignment horizontal="center" wrapText="1"/>
    </xf>
    <xf numFmtId="164" fontId="4" fillId="2" borderId="2" xfId="0" applyNumberFormat="1" applyFont="1" applyFill="1" applyBorder="1" applyAlignment="1">
      <alignment horizontal="center" wrapText="1"/>
    </xf>
    <xf numFmtId="165" fontId="4" fillId="2" borderId="2" xfId="0" applyNumberFormat="1" applyFont="1" applyFill="1" applyBorder="1" applyAlignment="1">
      <alignment horizontal="center" wrapText="1"/>
    </xf>
    <xf numFmtId="168" fontId="4" fillId="2" borderId="2" xfId="0" applyNumberFormat="1" applyFont="1" applyFill="1" applyBorder="1" applyAlignment="1">
      <alignment horizontal="center" wrapText="1"/>
    </xf>
    <xf numFmtId="169" fontId="4" fillId="2" borderId="2" xfId="0" applyNumberFormat="1" applyFont="1" applyFill="1" applyBorder="1" applyAlignment="1">
      <alignment horizontal="right" wrapText="1"/>
    </xf>
    <xf numFmtId="0" fontId="4" fillId="2" borderId="34" xfId="0" applyNumberFormat="1" applyFont="1" applyFill="1" applyBorder="1" applyAlignment="1">
      <alignment horizontal="center" wrapText="1"/>
    </xf>
    <xf numFmtId="0" fontId="4" fillId="0" borderId="0" xfId="0" applyNumberFormat="1" applyFont="1" applyFill="1" applyAlignment="1">
      <alignment horizontal="center" wrapText="1"/>
    </xf>
    <xf numFmtId="166" fontId="4" fillId="0" borderId="0" xfId="0" applyNumberFormat="1" applyFont="1" applyAlignment="1">
      <alignment horizontal="center" wrapText="1"/>
    </xf>
    <xf numFmtId="165" fontId="4" fillId="0" borderId="0" xfId="0" applyNumberFormat="1" applyFont="1" applyAlignment="1">
      <alignment horizontal="center" wrapText="1"/>
    </xf>
    <xf numFmtId="167" fontId="4" fillId="0" borderId="0" xfId="0" applyNumberFormat="1" applyFont="1" applyAlignment="1">
      <alignment horizontal="center" wrapText="1"/>
    </xf>
    <xf numFmtId="164" fontId="4" fillId="0" borderId="0" xfId="0" applyNumberFormat="1" applyFont="1" applyAlignment="1">
      <alignment horizontal="center" wrapText="1"/>
    </xf>
    <xf numFmtId="168" fontId="4" fillId="0" borderId="0" xfId="0" applyNumberFormat="1" applyFont="1" applyAlignment="1">
      <alignment horizontal="center" wrapText="1"/>
    </xf>
    <xf numFmtId="169" fontId="4" fillId="0" borderId="0" xfId="0" applyNumberFormat="1" applyFont="1" applyAlignment="1">
      <alignment horizontal="center" wrapText="1"/>
    </xf>
    <xf numFmtId="0" fontId="4" fillId="0" borderId="0" xfId="0" applyNumberFormat="1" applyFont="1" applyAlignment="1">
      <alignment horizontal="center" wrapText="1"/>
    </xf>
    <xf numFmtId="14" fontId="4" fillId="0" borderId="0" xfId="0" applyNumberFormat="1" applyFont="1" applyAlignment="1">
      <alignment horizontal="right" wrapText="1"/>
    </xf>
    <xf numFmtId="165" fontId="4" fillId="0" borderId="0" xfId="0" applyNumberFormat="1" applyFont="1" applyAlignment="1">
      <alignment horizontal="left" wrapText="1"/>
    </xf>
    <xf numFmtId="0" fontId="8" fillId="0" borderId="1" xfId="0" applyFont="1" applyFill="1" applyBorder="1" applyAlignment="1">
      <alignment horizontal="center"/>
    </xf>
    <xf numFmtId="0" fontId="8" fillId="0" borderId="2" xfId="0" applyFont="1" applyFill="1" applyBorder="1" applyAlignment="1">
      <alignment horizontal="center"/>
    </xf>
    <xf numFmtId="49" fontId="8" fillId="0" borderId="2" xfId="0" applyNumberFormat="1" applyFont="1" applyFill="1" applyBorder="1" applyAlignment="1">
      <alignment horizontal="center" wrapText="1"/>
    </xf>
    <xf numFmtId="0" fontId="8" fillId="0" borderId="34" xfId="0" applyFont="1" applyFill="1" applyBorder="1" applyAlignment="1">
      <alignment horizontal="center"/>
    </xf>
    <xf numFmtId="169" fontId="4" fillId="2" borderId="21" xfId="0" applyNumberFormat="1" applyFont="1" applyFill="1" applyBorder="1" applyAlignment="1">
      <alignment wrapText="1"/>
    </xf>
    <xf numFmtId="1" fontId="4" fillId="0" borderId="21" xfId="0" applyNumberFormat="1" applyFont="1" applyBorder="1" applyAlignment="1">
      <alignment horizontal="center"/>
    </xf>
    <xf numFmtId="0" fontId="4" fillId="0" borderId="21" xfId="0" applyFont="1" applyBorder="1" applyAlignment="1">
      <alignment horizontal="center"/>
    </xf>
    <xf numFmtId="0" fontId="4" fillId="0" borderId="46" xfId="0" applyFont="1" applyBorder="1" applyAlignment="1">
      <alignment horizontal="left" wrapText="1"/>
    </xf>
    <xf numFmtId="0" fontId="8" fillId="0" borderId="16" xfId="0" applyFont="1" applyBorder="1" applyAlignment="1">
      <alignment horizontal="center"/>
    </xf>
    <xf numFmtId="0" fontId="8" fillId="0" borderId="6" xfId="0" applyFont="1" applyBorder="1" applyAlignment="1">
      <alignment horizontal="center"/>
    </xf>
    <xf numFmtId="0" fontId="4" fillId="0" borderId="6" xfId="0" applyFont="1" applyBorder="1" applyAlignment="1">
      <alignment horizontal="center"/>
    </xf>
    <xf numFmtId="49" fontId="8" fillId="0" borderId="6" xfId="0" applyNumberFormat="1" applyFont="1" applyBorder="1" applyAlignment="1">
      <alignment horizontal="center" wrapText="1"/>
    </xf>
    <xf numFmtId="0" fontId="8" fillId="0" borderId="6" xfId="0" applyFont="1" applyBorder="1" applyAlignment="1">
      <alignment horizontal="center" wrapText="1"/>
    </xf>
    <xf numFmtId="0" fontId="8" fillId="0" borderId="30" xfId="0" applyFont="1" applyBorder="1" applyAlignment="1">
      <alignment horizontal="center"/>
    </xf>
    <xf numFmtId="0" fontId="4" fillId="0" borderId="14" xfId="0" applyFont="1" applyFill="1" applyBorder="1" applyAlignment="1">
      <alignment horizontal="center"/>
    </xf>
    <xf numFmtId="4" fontId="4" fillId="0" borderId="36" xfId="0" applyNumberFormat="1" applyFont="1" applyFill="1" applyBorder="1" applyAlignment="1">
      <alignment horizontal="right" wrapText="1"/>
    </xf>
    <xf numFmtId="166" fontId="8" fillId="2" borderId="0" xfId="0" applyNumberFormat="1" applyFont="1" applyFill="1" applyBorder="1" applyAlignment="1">
      <alignment horizontal="left" wrapText="1"/>
    </xf>
    <xf numFmtId="164" fontId="8" fillId="2" borderId="2" xfId="0" applyNumberFormat="1" applyFont="1" applyFill="1" applyBorder="1" applyAlignment="1">
      <alignment horizontal="center" wrapText="1"/>
    </xf>
    <xf numFmtId="168" fontId="8" fillId="2" borderId="2" xfId="0" applyNumberFormat="1" applyFont="1" applyFill="1" applyBorder="1" applyAlignment="1">
      <alignment horizontal="center" wrapText="1"/>
    </xf>
    <xf numFmtId="49" fontId="4" fillId="2" borderId="21" xfId="0" applyNumberFormat="1" applyFont="1" applyFill="1" applyBorder="1" applyAlignment="1">
      <alignment horizontal="center" wrapText="1"/>
    </xf>
    <xf numFmtId="168" fontId="4" fillId="2" borderId="21" xfId="0" applyNumberFormat="1" applyFont="1" applyFill="1" applyBorder="1" applyAlignment="1">
      <alignment horizontal="center" wrapText="1"/>
    </xf>
    <xf numFmtId="169" fontId="4" fillId="2" borderId="21" xfId="0" applyNumberFormat="1" applyFont="1" applyFill="1" applyBorder="1" applyAlignment="1">
      <alignment horizontal="right" wrapText="1"/>
    </xf>
    <xf numFmtId="0" fontId="4" fillId="2" borderId="46" xfId="0" applyNumberFormat="1" applyFont="1" applyFill="1" applyBorder="1" applyAlignment="1">
      <alignment horizontal="left" wrapText="1"/>
    </xf>
    <xf numFmtId="169" fontId="4" fillId="2" borderId="6" xfId="1" applyNumberFormat="1" applyFont="1" applyFill="1" applyBorder="1" applyAlignment="1">
      <alignment horizontal="right" wrapText="1"/>
    </xf>
    <xf numFmtId="169" fontId="13" fillId="2" borderId="6" xfId="1" applyNumberFormat="1" applyFont="1" applyFill="1" applyBorder="1" applyAlignment="1">
      <alignment horizontal="right" wrapText="1"/>
    </xf>
    <xf numFmtId="169" fontId="4" fillId="2" borderId="30" xfId="42" applyNumberFormat="1" applyFont="1" applyFill="1" applyBorder="1" applyAlignment="1">
      <alignment wrapText="1"/>
    </xf>
    <xf numFmtId="165" fontId="4" fillId="0" borderId="26" xfId="0" applyNumberFormat="1" applyFont="1" applyBorder="1" applyAlignment="1">
      <alignment horizontal="center" wrapText="1"/>
    </xf>
    <xf numFmtId="0" fontId="4" fillId="0" borderId="47" xfId="0" applyNumberFormat="1" applyFont="1" applyBorder="1" applyAlignment="1">
      <alignment wrapText="1"/>
    </xf>
    <xf numFmtId="0" fontId="5" fillId="0" borderId="0" xfId="0" applyFont="1" applyAlignment="1">
      <alignment horizontal="center"/>
    </xf>
    <xf numFmtId="0" fontId="4" fillId="0" borderId="0" xfId="0" applyFont="1" applyAlignment="1">
      <alignment horizontal="left"/>
    </xf>
    <xf numFmtId="0" fontId="8" fillId="0" borderId="33" xfId="0" applyFont="1" applyBorder="1" applyAlignment="1">
      <alignment horizontal="center"/>
    </xf>
    <xf numFmtId="0" fontId="4" fillId="0" borderId="2" xfId="0" applyFont="1" applyBorder="1" applyAlignment="1">
      <alignment horizontal="center"/>
    </xf>
    <xf numFmtId="0" fontId="0" fillId="0" borderId="0" xfId="0" applyFont="1" applyAlignment="1">
      <alignment horizontal="left"/>
    </xf>
    <xf numFmtId="0" fontId="4" fillId="0" borderId="0" xfId="0" applyFont="1"/>
    <xf numFmtId="0" fontId="0" fillId="0" borderId="0" xfId="0" applyFont="1"/>
    <xf numFmtId="165" fontId="4" fillId="0" borderId="0" xfId="0" applyNumberFormat="1" applyFont="1" applyAlignment="1">
      <alignment horizontal="left"/>
    </xf>
    <xf numFmtId="0" fontId="8" fillId="0" borderId="0" xfId="0" applyFont="1" applyAlignment="1">
      <alignment horizontal="center"/>
    </xf>
    <xf numFmtId="0" fontId="0" fillId="0" borderId="0" xfId="0" applyFont="1" applyAlignment="1">
      <alignment horizontal="center"/>
    </xf>
    <xf numFmtId="0" fontId="4" fillId="0" borderId="0" xfId="0" applyFont="1" applyAlignment="1">
      <alignment horizontal="center" vertical="center"/>
    </xf>
    <xf numFmtId="0" fontId="5" fillId="0" borderId="0" xfId="0" applyFont="1" applyAlignment="1">
      <alignment horizontal="center"/>
    </xf>
    <xf numFmtId="0" fontId="4" fillId="0" borderId="0" xfId="0" applyFont="1" applyAlignment="1">
      <alignment horizontal="center"/>
    </xf>
    <xf numFmtId="0" fontId="8" fillId="0" borderId="33" xfId="0" applyFont="1" applyBorder="1" applyAlignment="1">
      <alignment horizontal="center"/>
    </xf>
    <xf numFmtId="0" fontId="3" fillId="0" borderId="0" xfId="0" applyFont="1" applyAlignment="1">
      <alignment horizontal="left"/>
    </xf>
    <xf numFmtId="0" fontId="0" fillId="0" borderId="0" xfId="0" applyAlignment="1">
      <alignment horizontal="left"/>
    </xf>
    <xf numFmtId="0" fontId="4" fillId="0" borderId="0"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center"/>
    </xf>
    <xf numFmtId="0" fontId="24" fillId="0" borderId="2" xfId="0" applyFont="1" applyBorder="1" applyAlignment="1">
      <alignment horizontal="center"/>
    </xf>
    <xf numFmtId="0" fontId="0" fillId="0" borderId="0" xfId="0" applyFont="1" applyAlignment="1">
      <alignment horizontal="left"/>
    </xf>
    <xf numFmtId="0" fontId="0" fillId="0" borderId="0" xfId="0" applyAlignment="1"/>
    <xf numFmtId="0" fontId="38" fillId="0" borderId="0" xfId="0" applyFont="1" applyAlignment="1">
      <alignment horizontal="center"/>
    </xf>
    <xf numFmtId="0" fontId="4" fillId="0" borderId="0" xfId="0" applyFont="1"/>
    <xf numFmtId="0" fontId="0" fillId="0" borderId="0" xfId="0" applyFont="1"/>
    <xf numFmtId="49" fontId="4" fillId="0" borderId="0" xfId="0" applyNumberFormat="1" applyFont="1" applyBorder="1" applyAlignment="1">
      <alignment horizontal="left" wrapText="1"/>
    </xf>
    <xf numFmtId="165" fontId="4" fillId="0" borderId="0" xfId="0" applyNumberFormat="1" applyFont="1" applyAlignment="1">
      <alignment horizontal="left"/>
    </xf>
    <xf numFmtId="0" fontId="8" fillId="0" borderId="0" xfId="0" applyFont="1" applyAlignment="1">
      <alignment horizontal="center"/>
    </xf>
    <xf numFmtId="0" fontId="2" fillId="0" borderId="0" xfId="0" applyFont="1" applyAlignment="1">
      <alignment horizontal="center" vertical="center"/>
    </xf>
    <xf numFmtId="0" fontId="0" fillId="0" borderId="0" xfId="0" applyFont="1" applyAlignment="1">
      <alignment horizontal="center"/>
    </xf>
    <xf numFmtId="0" fontId="4" fillId="0" borderId="0" xfId="0" applyFont="1" applyAlignment="1">
      <alignment horizontal="center" vertical="center"/>
    </xf>
    <xf numFmtId="0" fontId="9" fillId="0" borderId="35" xfId="0" applyFont="1" applyBorder="1" applyAlignment="1">
      <alignment horizontal="right"/>
    </xf>
    <xf numFmtId="0" fontId="9" fillId="0" borderId="36" xfId="0" applyFont="1" applyBorder="1" applyAlignment="1">
      <alignment horizontal="right"/>
    </xf>
    <xf numFmtId="164" fontId="9" fillId="0" borderId="36" xfId="0" applyNumberFormat="1" applyFont="1" applyBorder="1" applyAlignment="1">
      <alignment horizontal="right"/>
    </xf>
    <xf numFmtId="165" fontId="9" fillId="0" borderId="36" xfId="0" applyNumberFormat="1" applyFont="1" applyBorder="1" applyAlignment="1">
      <alignment horizontal="right"/>
    </xf>
    <xf numFmtId="4" fontId="9" fillId="0" borderId="36" xfId="0" applyNumberFormat="1" applyFont="1" applyBorder="1" applyAlignment="1">
      <alignment horizontal="right" wrapText="1"/>
    </xf>
    <xf numFmtId="4" fontId="8" fillId="0" borderId="36" xfId="0" applyNumberFormat="1" applyFont="1" applyBorder="1" applyAlignment="1">
      <alignment horizontal="right" wrapText="1"/>
    </xf>
    <xf numFmtId="4" fontId="8" fillId="0" borderId="36" xfId="0" applyNumberFormat="1" applyFont="1" applyFill="1" applyBorder="1" applyAlignment="1">
      <alignment horizontal="right" wrapText="1"/>
    </xf>
    <xf numFmtId="0" fontId="10" fillId="0" borderId="6" xfId="8" applyFont="1" applyFill="1" applyBorder="1" applyAlignment="1">
      <alignment horizontal="right"/>
    </xf>
    <xf numFmtId="0" fontId="4" fillId="0" borderId="6" xfId="8" applyFont="1" applyFill="1" applyBorder="1" applyAlignment="1">
      <alignment horizontal="right"/>
    </xf>
    <xf numFmtId="164" fontId="10" fillId="0" borderId="6" xfId="8" applyNumberFormat="1" applyFont="1" applyFill="1" applyBorder="1" applyAlignment="1">
      <alignment horizontal="right"/>
    </xf>
    <xf numFmtId="165" fontId="10" fillId="0" borderId="6" xfId="8" applyNumberFormat="1" applyFont="1" applyFill="1" applyBorder="1" applyAlignment="1">
      <alignment horizontal="right"/>
    </xf>
    <xf numFmtId="4" fontId="4" fillId="0" borderId="6" xfId="8" applyNumberFormat="1" applyFont="1" applyFill="1" applyBorder="1" applyAlignment="1">
      <alignment horizontal="right"/>
    </xf>
    <xf numFmtId="0" fontId="4" fillId="0" borderId="6" xfId="0" applyFont="1" applyFill="1" applyBorder="1" applyAlignment="1">
      <alignment horizontal="right"/>
    </xf>
    <xf numFmtId="0" fontId="10" fillId="2" borderId="6" xfId="8" applyFont="1" applyFill="1" applyBorder="1" applyAlignment="1">
      <alignment horizontal="right"/>
    </xf>
    <xf numFmtId="0" fontId="4" fillId="2" borderId="6" xfId="8" applyFont="1" applyFill="1" applyBorder="1" applyAlignment="1">
      <alignment horizontal="right"/>
    </xf>
    <xf numFmtId="164" fontId="10" fillId="2" borderId="6" xfId="8" applyNumberFormat="1" applyFont="1" applyFill="1" applyBorder="1" applyAlignment="1">
      <alignment horizontal="right"/>
    </xf>
    <xf numFmtId="4" fontId="4" fillId="2" borderId="6" xfId="8" applyNumberFormat="1" applyFont="1" applyFill="1" applyBorder="1" applyAlignment="1">
      <alignment horizontal="right"/>
    </xf>
    <xf numFmtId="4" fontId="4" fillId="2" borderId="6" xfId="0" applyNumberFormat="1" applyFont="1" applyFill="1" applyBorder="1" applyAlignment="1">
      <alignment horizontal="right"/>
    </xf>
    <xf numFmtId="0" fontId="4" fillId="0" borderId="0" xfId="0" applyFont="1" applyAlignment="1">
      <alignment horizontal="right"/>
    </xf>
    <xf numFmtId="164" fontId="4" fillId="0" borderId="0" xfId="0" applyNumberFormat="1" applyFont="1" applyAlignment="1">
      <alignment horizontal="right"/>
    </xf>
    <xf numFmtId="165" fontId="4" fillId="0" borderId="0" xfId="0" applyNumberFormat="1" applyFont="1" applyAlignment="1">
      <alignment horizontal="right"/>
    </xf>
    <xf numFmtId="4" fontId="4" fillId="0" borderId="0" xfId="0" applyNumberFormat="1" applyFont="1" applyAlignment="1">
      <alignment horizontal="right"/>
    </xf>
    <xf numFmtId="4" fontId="4" fillId="0" borderId="0" xfId="0" applyNumberFormat="1" applyFont="1" applyFill="1" applyAlignment="1">
      <alignment horizontal="right"/>
    </xf>
    <xf numFmtId="14" fontId="4" fillId="0" borderId="0" xfId="0" applyNumberFormat="1" applyFont="1" applyAlignment="1">
      <alignment horizontal="right"/>
    </xf>
    <xf numFmtId="49" fontId="10" fillId="0" borderId="21" xfId="0" applyNumberFormat="1" applyFont="1" applyFill="1" applyBorder="1" applyAlignment="1">
      <alignment horizontal="center"/>
    </xf>
    <xf numFmtId="0" fontId="10" fillId="2" borderId="16" xfId="8" applyFont="1" applyFill="1" applyBorder="1" applyAlignment="1">
      <alignment horizontal="right"/>
    </xf>
    <xf numFmtId="0" fontId="10" fillId="2" borderId="10" xfId="8" applyFont="1" applyFill="1" applyBorder="1" applyAlignment="1">
      <alignment horizontal="right"/>
    </xf>
    <xf numFmtId="0" fontId="10" fillId="2" borderId="11" xfId="8" applyFont="1" applyFill="1" applyBorder="1" applyAlignment="1">
      <alignment horizontal="right"/>
    </xf>
    <xf numFmtId="0" fontId="4" fillId="2" borderId="11" xfId="8" applyFont="1" applyFill="1" applyBorder="1" applyAlignment="1">
      <alignment horizontal="right"/>
    </xf>
    <xf numFmtId="164" fontId="10" fillId="2" borderId="11" xfId="8" applyNumberFormat="1" applyFont="1" applyFill="1" applyBorder="1" applyAlignment="1">
      <alignment horizontal="right"/>
    </xf>
    <xf numFmtId="4" fontId="4" fillId="2" borderId="11" xfId="0" applyNumberFormat="1" applyFont="1" applyFill="1" applyBorder="1" applyAlignment="1">
      <alignment horizontal="right"/>
    </xf>
    <xf numFmtId="4" fontId="4" fillId="0" borderId="47" xfId="0" applyNumberFormat="1" applyFont="1" applyBorder="1" applyAlignment="1">
      <alignment horizontal="right"/>
    </xf>
    <xf numFmtId="0" fontId="10" fillId="0" borderId="16" xfId="8" applyFont="1" applyFill="1" applyBorder="1" applyAlignment="1">
      <alignment horizontal="right"/>
    </xf>
    <xf numFmtId="0" fontId="4" fillId="0" borderId="16" xfId="0" applyFont="1" applyFill="1" applyBorder="1" applyAlignment="1">
      <alignment horizontal="right"/>
    </xf>
    <xf numFmtId="165" fontId="10" fillId="2" borderId="11" xfId="8" applyNumberFormat="1" applyFont="1" applyFill="1" applyBorder="1" applyAlignment="1">
      <alignment horizontal="right"/>
    </xf>
    <xf numFmtId="4" fontId="13" fillId="0" borderId="5" xfId="15" applyNumberFormat="1" applyFont="1" applyBorder="1"/>
    <xf numFmtId="49" fontId="13" fillId="0" borderId="4" xfId="43" applyNumberFormat="1" applyFont="1" applyBorder="1"/>
    <xf numFmtId="49" fontId="13" fillId="0" borderId="5" xfId="43" applyNumberFormat="1" applyFont="1" applyBorder="1"/>
    <xf numFmtId="4" fontId="13" fillId="0" borderId="5" xfId="43" applyNumberFormat="1" applyFont="1" applyBorder="1"/>
    <xf numFmtId="49" fontId="13" fillId="0" borderId="10" xfId="43" applyNumberFormat="1" applyFont="1" applyBorder="1"/>
    <xf numFmtId="49" fontId="13" fillId="0" borderId="11" xfId="43" applyNumberFormat="1" applyFont="1" applyBorder="1"/>
    <xf numFmtId="4" fontId="13" fillId="0" borderId="11" xfId="43" applyNumberFormat="1" applyFont="1" applyBorder="1"/>
    <xf numFmtId="4" fontId="13" fillId="0" borderId="11" xfId="15" applyNumberFormat="1" applyFont="1" applyBorder="1"/>
    <xf numFmtId="49" fontId="13" fillId="0" borderId="4" xfId="15" applyNumberFormat="1" applyFont="1" applyBorder="1"/>
    <xf numFmtId="49" fontId="13" fillId="0" borderId="5" xfId="15" applyNumberFormat="1" applyFont="1" applyBorder="1"/>
    <xf numFmtId="4" fontId="4" fillId="0" borderId="5" xfId="16" applyNumberFormat="1" applyFont="1" applyFill="1" applyBorder="1" applyAlignment="1">
      <alignment wrapText="1"/>
    </xf>
    <xf numFmtId="4" fontId="4" fillId="0" borderId="8" xfId="16" applyNumberFormat="1" applyFont="1" applyFill="1" applyBorder="1" applyAlignment="1">
      <alignment wrapText="1"/>
    </xf>
    <xf numFmtId="0" fontId="8" fillId="0" borderId="32" xfId="16" applyFont="1" applyBorder="1"/>
    <xf numFmtId="0" fontId="6" fillId="0" borderId="33" xfId="16" applyFont="1" applyBorder="1" applyAlignment="1">
      <alignment horizontal="left"/>
    </xf>
    <xf numFmtId="0" fontId="8" fillId="0" borderId="33" xfId="16" applyFont="1" applyBorder="1" applyAlignment="1">
      <alignment horizontal="center"/>
    </xf>
    <xf numFmtId="164" fontId="8" fillId="0" borderId="33" xfId="16" applyNumberFormat="1" applyFont="1" applyBorder="1" applyAlignment="1">
      <alignment horizontal="center"/>
    </xf>
    <xf numFmtId="165" fontId="8" fillId="0" borderId="33" xfId="16" applyNumberFormat="1" applyFont="1" applyBorder="1" applyAlignment="1">
      <alignment horizontal="center"/>
    </xf>
    <xf numFmtId="4" fontId="8" fillId="0" borderId="2" xfId="16" applyNumberFormat="1" applyFont="1" applyBorder="1" applyAlignment="1"/>
    <xf numFmtId="0" fontId="4" fillId="0" borderId="34" xfId="16" applyFont="1" applyBorder="1" applyAlignment="1"/>
    <xf numFmtId="0" fontId="6" fillId="0" borderId="33" xfId="0" applyFont="1" applyBorder="1" applyAlignment="1">
      <alignment horizontal="left"/>
    </xf>
    <xf numFmtId="166" fontId="13" fillId="0" borderId="4" xfId="0" applyNumberFormat="1" applyFont="1" applyFill="1" applyBorder="1" applyAlignment="1">
      <alignment horizontal="center" wrapText="1"/>
    </xf>
    <xf numFmtId="165" fontId="13" fillId="0" borderId="5" xfId="0" applyNumberFormat="1" applyFont="1" applyFill="1" applyBorder="1" applyAlignment="1">
      <alignment horizontal="center" wrapText="1"/>
    </xf>
    <xf numFmtId="167" fontId="13" fillId="0" borderId="5" xfId="0" applyNumberFormat="1" applyFont="1" applyFill="1" applyBorder="1" applyAlignment="1">
      <alignment horizontal="center" wrapText="1"/>
    </xf>
    <xf numFmtId="0" fontId="13" fillId="0" borderId="5" xfId="0" applyNumberFormat="1" applyFont="1" applyFill="1" applyBorder="1" applyAlignment="1">
      <alignment horizontal="center"/>
    </xf>
    <xf numFmtId="166" fontId="13" fillId="0" borderId="5" xfId="0" applyNumberFormat="1" applyFont="1" applyFill="1" applyBorder="1" applyAlignment="1">
      <alignment horizontal="center" wrapText="1"/>
    </xf>
    <xf numFmtId="164" fontId="13" fillId="0" borderId="5" xfId="0" applyNumberFormat="1" applyFont="1" applyFill="1" applyBorder="1" applyAlignment="1">
      <alignment horizontal="center" wrapText="1"/>
    </xf>
    <xf numFmtId="168" fontId="13" fillId="0" borderId="5" xfId="0" applyNumberFormat="1" applyFont="1" applyFill="1" applyBorder="1" applyAlignment="1">
      <alignment horizontal="center" wrapText="1"/>
    </xf>
    <xf numFmtId="169" fontId="13" fillId="0" borderId="5" xfId="0" applyNumberFormat="1" applyFont="1" applyFill="1" applyBorder="1" applyAlignment="1">
      <alignment wrapText="1"/>
    </xf>
    <xf numFmtId="4" fontId="13" fillId="0" borderId="5" xfId="0" applyNumberFormat="1" applyFont="1" applyFill="1" applyBorder="1" applyAlignment="1"/>
    <xf numFmtId="4" fontId="13" fillId="0" borderId="5" xfId="0" applyNumberFormat="1" applyFont="1" applyFill="1" applyBorder="1" applyAlignment="1">
      <alignment wrapText="1"/>
    </xf>
    <xf numFmtId="0" fontId="13" fillId="0" borderId="8" xfId="0" applyFont="1" applyFill="1" applyBorder="1" applyAlignment="1">
      <alignment horizontal="right"/>
    </xf>
    <xf numFmtId="0" fontId="15" fillId="0" borderId="2" xfId="0" applyFont="1" applyFill="1" applyBorder="1" applyAlignment="1">
      <alignment horizontal="left"/>
    </xf>
    <xf numFmtId="164" fontId="4" fillId="0" borderId="6" xfId="0" applyNumberFormat="1" applyFont="1" applyFill="1" applyBorder="1" applyAlignment="1">
      <alignment horizontal="center"/>
    </xf>
    <xf numFmtId="169" fontId="4" fillId="0" borderId="21" xfId="0" applyNumberFormat="1" applyFont="1" applyBorder="1" applyAlignment="1"/>
    <xf numFmtId="0" fontId="4" fillId="0" borderId="46" xfId="0" applyNumberFormat="1" applyFont="1" applyBorder="1" applyAlignment="1">
      <alignment horizontal="center"/>
    </xf>
    <xf numFmtId="164" fontId="4" fillId="0" borderId="5" xfId="0" applyNumberFormat="1" applyFont="1" applyFill="1" applyBorder="1" applyAlignment="1">
      <alignment horizontal="center"/>
    </xf>
    <xf numFmtId="168" fontId="4" fillId="0" borderId="5" xfId="0" applyNumberFormat="1" applyFont="1" applyFill="1" applyBorder="1" applyAlignment="1">
      <alignment horizontal="center"/>
    </xf>
    <xf numFmtId="0" fontId="4" fillId="0" borderId="2" xfId="0" applyFont="1" applyBorder="1" applyAlignment="1">
      <alignment horizontal="left"/>
    </xf>
    <xf numFmtId="166" fontId="4" fillId="2" borderId="1" xfId="0" applyNumberFormat="1" applyFont="1" applyFill="1" applyBorder="1" applyAlignment="1">
      <alignment horizontal="center" wrapText="1"/>
    </xf>
    <xf numFmtId="167" fontId="4" fillId="2" borderId="2" xfId="0" applyNumberFormat="1" applyFont="1" applyFill="1" applyBorder="1" applyAlignment="1">
      <alignment horizontal="center" wrapText="1"/>
    </xf>
    <xf numFmtId="170" fontId="4" fillId="2" borderId="2" xfId="0" applyNumberFormat="1" applyFont="1" applyFill="1" applyBorder="1" applyAlignment="1">
      <alignment horizontal="center" wrapText="1"/>
    </xf>
    <xf numFmtId="168" fontId="4" fillId="2" borderId="33" xfId="1" applyNumberFormat="1" applyFont="1" applyFill="1" applyBorder="1" applyAlignment="1">
      <alignment horizontal="center" wrapText="1"/>
    </xf>
    <xf numFmtId="169" fontId="4" fillId="2" borderId="2" xfId="0" applyNumberFormat="1" applyFont="1" applyFill="1" applyBorder="1" applyAlignment="1">
      <alignment horizontal="center" wrapText="1"/>
    </xf>
    <xf numFmtId="169" fontId="0" fillId="0" borderId="49" xfId="0" applyNumberFormat="1" applyFont="1" applyBorder="1"/>
    <xf numFmtId="168" fontId="4" fillId="2" borderId="21" xfId="1" applyNumberFormat="1" applyFont="1" applyFill="1" applyBorder="1" applyAlignment="1">
      <alignment horizontal="center" wrapText="1"/>
    </xf>
    <xf numFmtId="173" fontId="4" fillId="2" borderId="21" xfId="0" applyNumberFormat="1" applyFont="1" applyFill="1" applyBorder="1" applyAlignment="1">
      <alignment horizontal="center" wrapText="1"/>
    </xf>
    <xf numFmtId="173" fontId="4" fillId="2" borderId="6" xfId="0" applyNumberFormat="1" applyFont="1" applyFill="1" applyBorder="1" applyAlignment="1">
      <alignment horizontal="center" wrapText="1"/>
    </xf>
    <xf numFmtId="168" fontId="4" fillId="2" borderId="5" xfId="1" applyNumberFormat="1" applyFont="1" applyFill="1" applyBorder="1" applyAlignment="1">
      <alignment horizontal="center" wrapText="1"/>
    </xf>
    <xf numFmtId="173" fontId="4" fillId="2" borderId="5" xfId="0" applyNumberFormat="1" applyFont="1" applyFill="1" applyBorder="1" applyAlignment="1">
      <alignment horizontal="center" wrapText="1"/>
    </xf>
    <xf numFmtId="173" fontId="8" fillId="0" borderId="2" xfId="0" applyNumberFormat="1" applyFont="1" applyBorder="1" applyAlignment="1">
      <alignment horizontal="center"/>
    </xf>
    <xf numFmtId="173" fontId="8" fillId="0" borderId="2" xfId="0" applyNumberFormat="1" applyFont="1" applyBorder="1" applyAlignment="1">
      <alignment horizontal="center" vertical="center"/>
    </xf>
    <xf numFmtId="167" fontId="4" fillId="0" borderId="61" xfId="0" applyNumberFormat="1" applyFont="1" applyBorder="1" applyAlignment="1">
      <alignment horizontal="center" wrapText="1"/>
    </xf>
    <xf numFmtId="0" fontId="4" fillId="0" borderId="7" xfId="0" applyFont="1" applyBorder="1" applyAlignment="1">
      <alignment horizontal="left" wrapText="1"/>
    </xf>
    <xf numFmtId="167" fontId="4" fillId="0" borderId="61" xfId="0" applyNumberFormat="1" applyFont="1" applyFill="1" applyBorder="1" applyAlignment="1">
      <alignment horizontal="center" wrapText="1"/>
    </xf>
    <xf numFmtId="0" fontId="4" fillId="0" borderId="46" xfId="0" applyFont="1" applyFill="1" applyBorder="1" applyAlignment="1">
      <alignment wrapText="1"/>
    </xf>
    <xf numFmtId="0" fontId="10" fillId="0" borderId="21" xfId="0" applyFont="1" applyBorder="1" applyAlignment="1">
      <alignment horizontal="center"/>
    </xf>
    <xf numFmtId="164" fontId="10" fillId="0" borderId="21" xfId="0" applyNumberFormat="1" applyFont="1" applyBorder="1" applyAlignment="1">
      <alignment horizontal="center"/>
    </xf>
    <xf numFmtId="165" fontId="10" fillId="0" borderId="21" xfId="0" applyNumberFormat="1" applyFont="1" applyBorder="1" applyAlignment="1">
      <alignment horizontal="center"/>
    </xf>
    <xf numFmtId="4" fontId="10" fillId="0" borderId="21" xfId="0" applyNumberFormat="1" applyFont="1" applyBorder="1" applyAlignment="1">
      <alignment horizontal="right" wrapText="1"/>
    </xf>
    <xf numFmtId="4" fontId="10" fillId="2" borderId="6" xfId="0" applyNumberFormat="1" applyFont="1" applyFill="1" applyBorder="1" applyAlignment="1">
      <alignment horizontal="right" wrapText="1"/>
    </xf>
    <xf numFmtId="0" fontId="21" fillId="0" borderId="0" xfId="0" applyFont="1" applyFill="1"/>
    <xf numFmtId="0" fontId="13" fillId="0" borderId="0" xfId="0" applyFont="1" applyBorder="1" applyAlignment="1">
      <alignment horizontal="center"/>
    </xf>
    <xf numFmtId="4" fontId="15" fillId="0" borderId="0" xfId="0" applyNumberFormat="1" applyFont="1"/>
    <xf numFmtId="0" fontId="15" fillId="0" borderId="0" xfId="0" applyFont="1" applyAlignment="1">
      <alignment horizontal="right"/>
    </xf>
    <xf numFmtId="0" fontId="15" fillId="0" borderId="1" xfId="0" applyFont="1" applyBorder="1" applyAlignment="1">
      <alignment horizontal="center"/>
    </xf>
    <xf numFmtId="0" fontId="15" fillId="0" borderId="2" xfId="0" applyFont="1" applyBorder="1" applyAlignment="1">
      <alignment horizontal="center"/>
    </xf>
    <xf numFmtId="164" fontId="15" fillId="0" borderId="2" xfId="0" applyNumberFormat="1" applyFont="1" applyBorder="1" applyAlignment="1">
      <alignment horizontal="center"/>
    </xf>
    <xf numFmtId="165" fontId="15" fillId="0" borderId="2" xfId="0" applyNumberFormat="1" applyFont="1" applyBorder="1" applyAlignment="1">
      <alignment horizontal="center"/>
    </xf>
    <xf numFmtId="49" fontId="15" fillId="0" borderId="2" xfId="0" applyNumberFormat="1" applyFont="1" applyBorder="1" applyAlignment="1">
      <alignment horizontal="center" wrapText="1"/>
    </xf>
    <xf numFmtId="0" fontId="15" fillId="0" borderId="2" xfId="0" applyFont="1" applyBorder="1" applyAlignment="1">
      <alignment horizontal="center" wrapText="1"/>
    </xf>
    <xf numFmtId="4" fontId="15" fillId="0" borderId="2" xfId="0" applyNumberFormat="1" applyFont="1" applyBorder="1" applyAlignment="1">
      <alignment horizontal="center" wrapText="1"/>
    </xf>
    <xf numFmtId="0" fontId="15" fillId="0" borderId="3" xfId="0" applyFont="1" applyFill="1" applyBorder="1" applyAlignment="1">
      <alignment horizontal="left" wrapText="1"/>
    </xf>
    <xf numFmtId="4" fontId="13" fillId="2" borderId="6" xfId="0" applyNumberFormat="1" applyFont="1" applyFill="1" applyBorder="1" applyAlignment="1">
      <alignment wrapText="1"/>
    </xf>
    <xf numFmtId="0" fontId="45" fillId="0" borderId="2" xfId="0" applyFont="1" applyBorder="1" applyAlignment="1">
      <alignment horizontal="left"/>
    </xf>
    <xf numFmtId="0" fontId="45" fillId="0" borderId="2" xfId="0" applyFont="1" applyBorder="1" applyAlignment="1">
      <alignment horizontal="center"/>
    </xf>
    <xf numFmtId="0" fontId="13" fillId="0" borderId="3" xfId="0" applyFont="1" applyBorder="1" applyAlignment="1">
      <alignment horizontal="left"/>
    </xf>
    <xf numFmtId="0" fontId="45" fillId="0" borderId="0" xfId="0" applyFont="1" applyBorder="1"/>
    <xf numFmtId="0" fontId="13" fillId="0" borderId="0" xfId="0" applyFont="1" applyBorder="1"/>
    <xf numFmtId="164" fontId="13" fillId="0" borderId="0" xfId="0" applyNumberFormat="1" applyFont="1" applyBorder="1"/>
    <xf numFmtId="165" fontId="13" fillId="0" borderId="0" xfId="0" applyNumberFormat="1" applyFont="1" applyBorder="1"/>
    <xf numFmtId="49" fontId="13" fillId="0" borderId="0" xfId="0" applyNumberFormat="1" applyFont="1" applyBorder="1"/>
    <xf numFmtId="4" fontId="13" fillId="0" borderId="0" xfId="0" applyNumberFormat="1" applyFont="1" applyBorder="1"/>
    <xf numFmtId="0" fontId="13" fillId="0" borderId="0" xfId="0" applyFont="1" applyFill="1" applyBorder="1"/>
    <xf numFmtId="4" fontId="13" fillId="0" borderId="0" xfId="0" applyNumberFormat="1" applyFont="1" applyFill="1" applyBorder="1"/>
    <xf numFmtId="166" fontId="4" fillId="0" borderId="16" xfId="8" applyNumberFormat="1" applyFont="1" applyFill="1" applyBorder="1" applyAlignment="1">
      <alignment horizontal="center" wrapText="1"/>
    </xf>
    <xf numFmtId="165" fontId="4" fillId="0" borderId="6" xfId="8" applyNumberFormat="1" applyFont="1" applyFill="1" applyBorder="1" applyAlignment="1">
      <alignment horizontal="center" wrapText="1"/>
    </xf>
    <xf numFmtId="167" fontId="4" fillId="0" borderId="6" xfId="8" applyNumberFormat="1" applyFont="1" applyFill="1" applyBorder="1" applyAlignment="1">
      <alignment horizontal="center" wrapText="1"/>
    </xf>
    <xf numFmtId="166" fontId="4" fillId="0" borderId="6" xfId="8" applyNumberFormat="1" applyFont="1" applyFill="1" applyBorder="1" applyAlignment="1">
      <alignment horizontal="center" wrapText="1"/>
    </xf>
    <xf numFmtId="164" fontId="4" fillId="0" borderId="6" xfId="8" applyNumberFormat="1" applyFont="1" applyFill="1" applyBorder="1" applyAlignment="1">
      <alignment horizontal="center" wrapText="1"/>
    </xf>
    <xf numFmtId="165" fontId="4" fillId="0" borderId="6" xfId="8" applyNumberFormat="1" applyFont="1" applyBorder="1" applyAlignment="1">
      <alignment horizontal="center" wrapText="1"/>
    </xf>
    <xf numFmtId="168" fontId="4" fillId="0" borderId="6" xfId="8" applyNumberFormat="1" applyFont="1" applyBorder="1" applyAlignment="1">
      <alignment horizontal="center" wrapText="1"/>
    </xf>
    <xf numFmtId="169" fontId="4" fillId="0" borderId="6" xfId="8" applyNumberFormat="1" applyFont="1" applyFill="1" applyBorder="1" applyAlignment="1">
      <alignment wrapText="1"/>
    </xf>
    <xf numFmtId="4" fontId="4" fillId="0" borderId="7" xfId="8" applyNumberFormat="1" applyFont="1" applyBorder="1" applyAlignment="1">
      <alignment horizontal="left" wrapText="1"/>
    </xf>
    <xf numFmtId="168" fontId="4" fillId="0" borderId="6" xfId="8" applyNumberFormat="1" applyFont="1" applyFill="1" applyBorder="1" applyAlignment="1">
      <alignment horizontal="center" wrapText="1"/>
    </xf>
    <xf numFmtId="0" fontId="4" fillId="0" borderId="4" xfId="0" applyFont="1" applyFill="1" applyBorder="1" applyAlignment="1">
      <alignment horizontal="center"/>
    </xf>
    <xf numFmtId="0" fontId="4" fillId="0" borderId="5" xfId="0" applyFont="1" applyFill="1" applyBorder="1" applyAlignment="1">
      <alignment horizontal="center" wrapText="1"/>
    </xf>
    <xf numFmtId="49" fontId="4" fillId="0" borderId="5" xfId="0" applyNumberFormat="1" applyFont="1" applyFill="1" applyBorder="1" applyAlignment="1">
      <alignment horizontal="center" wrapText="1"/>
    </xf>
    <xf numFmtId="0" fontId="4" fillId="0" borderId="7" xfId="0" applyNumberFormat="1" applyFont="1" applyFill="1" applyBorder="1" applyAlignment="1">
      <alignment wrapText="1"/>
    </xf>
    <xf numFmtId="0" fontId="13" fillId="0" borderId="65" xfId="0" applyNumberFormat="1" applyFont="1" applyFill="1" applyBorder="1" applyAlignment="1">
      <alignment horizontal="center" wrapText="1"/>
    </xf>
    <xf numFmtId="0" fontId="13" fillId="0" borderId="14" xfId="0" applyNumberFormat="1" applyFont="1" applyFill="1" applyBorder="1" applyAlignment="1">
      <alignment horizontal="center" wrapText="1"/>
    </xf>
    <xf numFmtId="49" fontId="4" fillId="0" borderId="14" xfId="0" quotePrefix="1" applyNumberFormat="1" applyFont="1" applyFill="1" applyBorder="1" applyAlignment="1">
      <alignment horizontal="center" wrapText="1"/>
    </xf>
    <xf numFmtId="172" fontId="13" fillId="0" borderId="65" xfId="0" applyNumberFormat="1" applyFont="1" applyFill="1" applyBorder="1" applyAlignment="1">
      <alignment wrapText="1"/>
    </xf>
    <xf numFmtId="172" fontId="13" fillId="0" borderId="14" xfId="0" applyNumberFormat="1" applyFont="1" applyFill="1" applyBorder="1" applyAlignment="1">
      <alignment wrapText="1"/>
    </xf>
    <xf numFmtId="0" fontId="13" fillId="0" borderId="15" xfId="0" applyNumberFormat="1" applyFont="1" applyFill="1" applyBorder="1" applyAlignment="1">
      <alignment horizontal="center" wrapText="1"/>
    </xf>
    <xf numFmtId="0" fontId="13" fillId="0" borderId="6" xfId="0" applyNumberFormat="1" applyFont="1" applyFill="1" applyBorder="1" applyAlignment="1">
      <alignment horizontal="center" wrapText="1"/>
    </xf>
    <xf numFmtId="49" fontId="4" fillId="0" borderId="6" xfId="0" quotePrefix="1" applyNumberFormat="1" applyFont="1" applyFill="1" applyBorder="1" applyAlignment="1">
      <alignment horizontal="center" wrapText="1"/>
    </xf>
    <xf numFmtId="172" fontId="13" fillId="0" borderId="15" xfId="0" applyNumberFormat="1" applyFont="1" applyFill="1" applyBorder="1" applyAlignment="1">
      <alignment wrapText="1"/>
    </xf>
    <xf numFmtId="172" fontId="13" fillId="0" borderId="6" xfId="0" applyNumberFormat="1" applyFont="1" applyFill="1" applyBorder="1" applyAlignment="1">
      <alignment wrapText="1"/>
    </xf>
    <xf numFmtId="166" fontId="4" fillId="0" borderId="66" xfId="0" applyNumberFormat="1" applyFont="1" applyBorder="1" applyAlignment="1">
      <alignment horizontal="center" wrapText="1"/>
    </xf>
    <xf numFmtId="0" fontId="4" fillId="0" borderId="43" xfId="0" applyFont="1" applyBorder="1" applyAlignment="1">
      <alignment horizontal="justify" vertical="justify"/>
    </xf>
    <xf numFmtId="49" fontId="1" fillId="0" borderId="11" xfId="0" quotePrefix="1" applyNumberFormat="1" applyFont="1" applyFill="1" applyBorder="1" applyAlignment="1">
      <alignment vertical="center" wrapText="1"/>
    </xf>
    <xf numFmtId="0" fontId="0" fillId="0" borderId="38" xfId="0" applyNumberFormat="1" applyFont="1" applyFill="1" applyBorder="1" applyAlignment="1">
      <alignment horizontal="center" vertical="center" wrapText="1"/>
    </xf>
    <xf numFmtId="167" fontId="24" fillId="0" borderId="6" xfId="0" applyNumberFormat="1" applyFont="1" applyBorder="1" applyAlignment="1">
      <alignment horizontal="center" wrapText="1"/>
    </xf>
    <xf numFmtId="164" fontId="24" fillId="0" borderId="6" xfId="0" applyNumberFormat="1" applyFont="1" applyBorder="1" applyAlignment="1">
      <alignment horizontal="center" wrapText="1"/>
    </xf>
    <xf numFmtId="169" fontId="24" fillId="0" borderId="21" xfId="0" applyNumberFormat="1" applyFont="1" applyBorder="1" applyAlignment="1">
      <alignment wrapText="1"/>
    </xf>
    <xf numFmtId="0" fontId="24" fillId="0" borderId="30" xfId="0" applyNumberFormat="1" applyFont="1" applyBorder="1" applyAlignment="1">
      <alignment horizontal="left" vertical="center" wrapText="1"/>
    </xf>
    <xf numFmtId="169" fontId="24" fillId="0" borderId="6" xfId="0" applyNumberFormat="1" applyFont="1" applyBorder="1" applyAlignment="1">
      <alignment wrapText="1"/>
    </xf>
    <xf numFmtId="4" fontId="0" fillId="0" borderId="2" xfId="0" applyNumberFormat="1" applyFont="1" applyBorder="1" applyAlignment="1"/>
    <xf numFmtId="4" fontId="8" fillId="0" borderId="48" xfId="0" applyNumberFormat="1" applyFont="1" applyBorder="1" applyAlignment="1">
      <alignment horizontal="center" vertical="center" wrapText="1"/>
    </xf>
    <xf numFmtId="4" fontId="8" fillId="0" borderId="49" xfId="0" applyNumberFormat="1" applyFont="1" applyFill="1" applyBorder="1" applyAlignment="1">
      <alignment horizontal="center" vertical="center" wrapText="1"/>
    </xf>
    <xf numFmtId="0" fontId="4" fillId="0" borderId="27" xfId="0" applyFont="1" applyFill="1" applyBorder="1" applyAlignment="1">
      <alignment horizontal="left" vertical="center" wrapText="1"/>
    </xf>
    <xf numFmtId="0" fontId="0" fillId="0" borderId="51" xfId="0" applyFont="1" applyBorder="1"/>
    <xf numFmtId="4" fontId="9" fillId="0" borderId="36" xfId="0" applyNumberFormat="1" applyFont="1" applyBorder="1" applyAlignment="1">
      <alignment horizontal="center" vertical="center" wrapText="1"/>
    </xf>
    <xf numFmtId="2" fontId="4" fillId="0" borderId="14" xfId="0" applyNumberFormat="1" applyFont="1" applyBorder="1" applyAlignment="1">
      <alignment horizontal="center" vertical="center" wrapText="1"/>
    </xf>
    <xf numFmtId="2" fontId="4" fillId="0" borderId="6" xfId="0" applyNumberFormat="1" applyFont="1" applyBorder="1" applyAlignment="1">
      <alignment horizontal="center" vertical="center" wrapText="1"/>
    </xf>
    <xf numFmtId="2" fontId="4" fillId="0" borderId="11" xfId="0" applyNumberFormat="1" applyFont="1" applyBorder="1" applyAlignment="1">
      <alignment horizontal="center" vertical="center" wrapText="1"/>
    </xf>
    <xf numFmtId="167" fontId="4" fillId="0" borderId="23" xfId="0" applyNumberFormat="1" applyFont="1" applyBorder="1" applyAlignment="1">
      <alignment horizontal="center" vertical="center" wrapText="1"/>
    </xf>
    <xf numFmtId="169" fontId="4" fillId="0" borderId="23" xfId="0" applyNumberFormat="1" applyFont="1" applyFill="1" applyBorder="1" applyAlignment="1">
      <alignment wrapText="1"/>
    </xf>
    <xf numFmtId="174" fontId="4" fillId="0" borderId="0" xfId="0" applyNumberFormat="1" applyFont="1" applyBorder="1" applyAlignment="1">
      <alignment wrapText="1"/>
    </xf>
    <xf numFmtId="0" fontId="4" fillId="0" borderId="0" xfId="0" applyFont="1" applyAlignment="1">
      <alignment horizontal="left"/>
    </xf>
    <xf numFmtId="0" fontId="24" fillId="0" borderId="2" xfId="0" applyFont="1" applyBorder="1" applyAlignment="1">
      <alignment horizontal="center"/>
    </xf>
    <xf numFmtId="0" fontId="4" fillId="0" borderId="0" xfId="0" applyFont="1"/>
    <xf numFmtId="0" fontId="0" fillId="0" borderId="0" xfId="0" applyFont="1"/>
    <xf numFmtId="164" fontId="4" fillId="0" borderId="6" xfId="8" applyNumberFormat="1" applyFont="1" applyFill="1" applyBorder="1" applyAlignment="1">
      <alignment horizontal="right"/>
    </xf>
    <xf numFmtId="165" fontId="4" fillId="0" borderId="6" xfId="8" applyNumberFormat="1" applyFont="1" applyFill="1" applyBorder="1" applyAlignment="1">
      <alignment horizontal="right"/>
    </xf>
    <xf numFmtId="0" fontId="29" fillId="0" borderId="0" xfId="0" applyFont="1"/>
    <xf numFmtId="0" fontId="4" fillId="0" borderId="10" xfId="0" applyFont="1" applyFill="1" applyBorder="1" applyAlignment="1">
      <alignment horizontal="right"/>
    </xf>
    <xf numFmtId="0" fontId="4" fillId="0" borderId="11" xfId="0" applyFont="1" applyFill="1" applyBorder="1" applyAlignment="1">
      <alignment horizontal="right"/>
    </xf>
    <xf numFmtId="0" fontId="4" fillId="0" borderId="11" xfId="8" applyFont="1" applyFill="1" applyBorder="1" applyAlignment="1">
      <alignment horizontal="right"/>
    </xf>
    <xf numFmtId="164" fontId="4" fillId="0" borderId="11" xfId="8" applyNumberFormat="1" applyFont="1" applyFill="1" applyBorder="1" applyAlignment="1">
      <alignment horizontal="right"/>
    </xf>
    <xf numFmtId="165" fontId="4" fillId="0" borderId="11" xfId="8" applyNumberFormat="1" applyFont="1" applyFill="1" applyBorder="1" applyAlignment="1">
      <alignment horizontal="right"/>
    </xf>
    <xf numFmtId="0" fontId="4" fillId="0" borderId="28" xfId="0" applyFont="1" applyFill="1" applyBorder="1" applyAlignment="1">
      <alignment wrapText="1"/>
    </xf>
    <xf numFmtId="0" fontId="4" fillId="0" borderId="0" xfId="0" applyFont="1" applyFill="1" applyBorder="1" applyAlignment="1">
      <alignment horizontal="right"/>
    </xf>
    <xf numFmtId="0" fontId="4" fillId="0" borderId="0" xfId="8" applyFont="1" applyFill="1" applyBorder="1" applyAlignment="1">
      <alignment horizontal="right"/>
    </xf>
    <xf numFmtId="164" fontId="10" fillId="0" borderId="0" xfId="8" applyNumberFormat="1" applyFont="1" applyFill="1" applyBorder="1" applyAlignment="1">
      <alignment horizontal="right"/>
    </xf>
    <xf numFmtId="165" fontId="10" fillId="0" borderId="0" xfId="8" applyNumberFormat="1" applyFont="1" applyFill="1" applyBorder="1" applyAlignment="1">
      <alignment horizontal="right"/>
    </xf>
    <xf numFmtId="4" fontId="4" fillId="0" borderId="0" xfId="0" applyNumberFormat="1" applyFont="1" applyFill="1" applyBorder="1" applyAlignment="1">
      <alignment horizontal="right"/>
    </xf>
    <xf numFmtId="0" fontId="4" fillId="0" borderId="0" xfId="0" applyFont="1" applyFill="1" applyAlignment="1"/>
    <xf numFmtId="0" fontId="4" fillId="0" borderId="0" xfId="0" applyFont="1" applyBorder="1" applyAlignment="1">
      <alignment horizontal="right"/>
    </xf>
    <xf numFmtId="4" fontId="8" fillId="0" borderId="0" xfId="0" applyNumberFormat="1" applyFont="1" applyAlignment="1">
      <alignment horizontal="right"/>
    </xf>
    <xf numFmtId="0" fontId="9" fillId="2" borderId="13" xfId="0" applyFont="1" applyFill="1" applyBorder="1" applyAlignment="1">
      <alignment horizontal="right"/>
    </xf>
    <xf numFmtId="0" fontId="9" fillId="2" borderId="14" xfId="0" applyFont="1" applyFill="1" applyBorder="1" applyAlignment="1">
      <alignment horizontal="right"/>
    </xf>
    <xf numFmtId="164" fontId="9" fillId="2" borderId="14" xfId="0" applyNumberFormat="1" applyFont="1" applyFill="1" applyBorder="1" applyAlignment="1">
      <alignment horizontal="right"/>
    </xf>
    <xf numFmtId="165" fontId="9" fillId="2" borderId="14" xfId="0" applyNumberFormat="1" applyFont="1" applyFill="1" applyBorder="1" applyAlignment="1">
      <alignment horizontal="right"/>
    </xf>
    <xf numFmtId="4" fontId="9" fillId="2" borderId="14" xfId="0" applyNumberFormat="1" applyFont="1" applyFill="1" applyBorder="1" applyAlignment="1">
      <alignment horizontal="right" wrapText="1"/>
    </xf>
    <xf numFmtId="4" fontId="8" fillId="2" borderId="14" xfId="0" applyNumberFormat="1" applyFont="1" applyFill="1" applyBorder="1" applyAlignment="1">
      <alignment horizontal="right" wrapText="1"/>
    </xf>
    <xf numFmtId="0" fontId="8" fillId="2" borderId="27" xfId="0" applyFont="1" applyFill="1" applyBorder="1" applyAlignment="1">
      <alignment horizontal="center" wrapText="1"/>
    </xf>
    <xf numFmtId="0" fontId="4" fillId="2" borderId="16" xfId="0" applyFont="1" applyFill="1" applyBorder="1" applyAlignment="1">
      <alignment horizontal="right"/>
    </xf>
    <xf numFmtId="0" fontId="4" fillId="2" borderId="6" xfId="0" applyFont="1" applyFill="1" applyBorder="1" applyAlignment="1">
      <alignment horizontal="right"/>
    </xf>
    <xf numFmtId="49" fontId="10" fillId="2" borderId="6" xfId="8" applyNumberFormat="1" applyFont="1" applyFill="1" applyBorder="1" applyAlignment="1">
      <alignment horizontal="right"/>
    </xf>
    <xf numFmtId="0" fontId="10" fillId="0" borderId="6" xfId="0" applyFont="1" applyFill="1" applyBorder="1" applyAlignment="1">
      <alignment horizontal="center"/>
    </xf>
    <xf numFmtId="165" fontId="4" fillId="0" borderId="6" xfId="0" applyNumberFormat="1" applyFont="1" applyFill="1" applyBorder="1" applyAlignment="1">
      <alignment horizontal="right"/>
    </xf>
    <xf numFmtId="49" fontId="13" fillId="0" borderId="16" xfId="44" applyNumberFormat="1" applyFont="1" applyBorder="1"/>
    <xf numFmtId="49" fontId="13" fillId="0" borderId="6" xfId="44" applyNumberFormat="1" applyFont="1" applyBorder="1"/>
    <xf numFmtId="4" fontId="13" fillId="0" borderId="6" xfId="44" applyNumberFormat="1" applyFont="1" applyBorder="1"/>
    <xf numFmtId="4" fontId="4" fillId="0" borderId="6" xfId="44" applyNumberFormat="1" applyFont="1" applyBorder="1"/>
    <xf numFmtId="49" fontId="13" fillId="0" borderId="10" xfId="44" applyNumberFormat="1" applyFont="1" applyBorder="1"/>
    <xf numFmtId="49" fontId="13" fillId="0" borderId="11" xfId="44" applyNumberFormat="1" applyFont="1" applyBorder="1"/>
    <xf numFmtId="4" fontId="13" fillId="0" borderId="11" xfId="44" applyNumberFormat="1" applyFont="1" applyBorder="1"/>
    <xf numFmtId="0" fontId="13" fillId="0" borderId="0" xfId="4" applyNumberFormat="1" applyFont="1" applyBorder="1"/>
    <xf numFmtId="0" fontId="4" fillId="0" borderId="0" xfId="0" applyNumberFormat="1" applyFont="1"/>
    <xf numFmtId="49" fontId="0" fillId="0" borderId="16" xfId="15" applyNumberFormat="1" applyFont="1" applyBorder="1"/>
    <xf numFmtId="49" fontId="0" fillId="0" borderId="6" xfId="15" applyNumberFormat="1" applyFont="1" applyBorder="1"/>
    <xf numFmtId="4" fontId="0" fillId="0" borderId="6" xfId="15" applyNumberFormat="1" applyFont="1" applyBorder="1"/>
    <xf numFmtId="0" fontId="8" fillId="0" borderId="25" xfId="0" applyFont="1" applyBorder="1"/>
    <xf numFmtId="0" fontId="8" fillId="0" borderId="18" xfId="0" applyFont="1" applyBorder="1" applyAlignment="1">
      <alignment horizontal="left"/>
    </xf>
    <xf numFmtId="49" fontId="13" fillId="0" borderId="16" xfId="45" applyNumberFormat="1" applyFont="1" applyBorder="1"/>
    <xf numFmtId="49" fontId="13" fillId="0" borderId="6" xfId="45" applyNumberFormat="1" applyFont="1" applyBorder="1"/>
    <xf numFmtId="4" fontId="13" fillId="0" borderId="6" xfId="45" applyNumberFormat="1" applyFont="1" applyBorder="1"/>
    <xf numFmtId="4" fontId="4" fillId="2" borderId="30" xfId="0" applyNumberFormat="1" applyFont="1" applyFill="1" applyBorder="1" applyAlignment="1">
      <alignment wrapText="1"/>
    </xf>
    <xf numFmtId="4" fontId="13" fillId="0" borderId="16" xfId="44" applyNumberFormat="1" applyFont="1" applyBorder="1"/>
    <xf numFmtId="4" fontId="13" fillId="0" borderId="39" xfId="45" applyNumberFormat="1" applyFont="1" applyBorder="1"/>
    <xf numFmtId="49" fontId="13" fillId="0" borderId="6" xfId="45" applyNumberFormat="1" applyFont="1" applyBorder="1" applyAlignment="1">
      <alignment horizontal="right"/>
    </xf>
    <xf numFmtId="0" fontId="21" fillId="0" borderId="0" xfId="0" applyFont="1" applyBorder="1" applyAlignment="1">
      <alignment horizontal="center"/>
    </xf>
    <xf numFmtId="0" fontId="11" fillId="0" borderId="0" xfId="0" applyFont="1" applyBorder="1" applyAlignment="1">
      <alignment horizontal="left"/>
    </xf>
    <xf numFmtId="164" fontId="13" fillId="0" borderId="0" xfId="0" applyNumberFormat="1" applyFont="1" applyBorder="1" applyAlignment="1">
      <alignment horizontal="center"/>
    </xf>
    <xf numFmtId="165" fontId="13" fillId="0" borderId="0" xfId="0" applyNumberFormat="1" applyFont="1" applyBorder="1" applyAlignment="1">
      <alignment horizontal="center"/>
    </xf>
    <xf numFmtId="0" fontId="13" fillId="0" borderId="0" xfId="0" applyFont="1" applyBorder="1" applyAlignment="1"/>
    <xf numFmtId="4" fontId="13" fillId="0" borderId="0" xfId="0" applyNumberFormat="1" applyFont="1" applyBorder="1" applyAlignment="1"/>
    <xf numFmtId="4" fontId="13" fillId="0" borderId="0" xfId="0" applyNumberFormat="1" applyFont="1" applyBorder="1" applyAlignment="1">
      <alignment horizontal="right"/>
    </xf>
    <xf numFmtId="0" fontId="8" fillId="0" borderId="29" xfId="0" applyFont="1" applyBorder="1" applyAlignment="1">
      <alignment horizontal="center" vertical="center" wrapText="1"/>
    </xf>
    <xf numFmtId="0" fontId="8" fillId="0" borderId="34" xfId="0" applyFont="1" applyFill="1" applyBorder="1" applyAlignment="1">
      <alignment horizontal="center" vertical="center" wrapText="1"/>
    </xf>
    <xf numFmtId="166" fontId="4" fillId="0" borderId="20"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165" fontId="4" fillId="0" borderId="21" xfId="0" applyNumberFormat="1" applyFont="1" applyFill="1" applyBorder="1" applyAlignment="1">
      <alignment horizontal="center" vertical="center" wrapText="1"/>
    </xf>
    <xf numFmtId="166" fontId="4" fillId="0" borderId="21" xfId="0" applyNumberFormat="1" applyFont="1" applyFill="1" applyBorder="1" applyAlignment="1">
      <alignment horizontal="center" vertical="center" wrapText="1"/>
    </xf>
    <xf numFmtId="164" fontId="4" fillId="0" borderId="21" xfId="0" applyNumberFormat="1" applyFont="1" applyFill="1" applyBorder="1" applyAlignment="1">
      <alignment horizontal="center" vertical="center" wrapText="1"/>
    </xf>
    <xf numFmtId="168" fontId="4" fillId="0" borderId="21" xfId="0" applyNumberFormat="1" applyFont="1" applyFill="1" applyBorder="1" applyAlignment="1">
      <alignment horizontal="center" vertical="center" wrapText="1"/>
    </xf>
    <xf numFmtId="169" fontId="4" fillId="0" borderId="21" xfId="0" applyNumberFormat="1" applyFont="1" applyFill="1" applyBorder="1" applyAlignment="1">
      <alignment horizontal="right" vertical="center" wrapText="1"/>
    </xf>
    <xf numFmtId="4" fontId="4" fillId="0" borderId="61" xfId="0" applyNumberFormat="1" applyFont="1" applyFill="1" applyBorder="1" applyAlignment="1">
      <alignment horizontal="right" vertical="center" wrapText="1"/>
    </xf>
    <xf numFmtId="0" fontId="57" fillId="0" borderId="46" xfId="0" applyNumberFormat="1" applyFont="1" applyFill="1" applyBorder="1" applyAlignment="1">
      <alignment horizontal="left" vertical="center" wrapText="1"/>
    </xf>
    <xf numFmtId="166" fontId="4" fillId="0" borderId="16"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0" applyNumberFormat="1" applyFont="1" applyFill="1" applyBorder="1" applyAlignment="1">
      <alignment horizontal="center" vertical="center" wrapText="1"/>
    </xf>
    <xf numFmtId="168" fontId="4" fillId="0" borderId="6" xfId="0" applyNumberFormat="1" applyFont="1" applyFill="1" applyBorder="1" applyAlignment="1">
      <alignment horizontal="center" vertical="center" wrapText="1"/>
    </xf>
    <xf numFmtId="169" fontId="4" fillId="0" borderId="6" xfId="0" applyNumberFormat="1" applyFont="1" applyFill="1" applyBorder="1" applyAlignment="1">
      <alignment horizontal="right" vertical="center" wrapText="1"/>
    </xf>
    <xf numFmtId="0" fontId="57" fillId="0" borderId="30" xfId="0" applyNumberFormat="1" applyFont="1" applyFill="1" applyBorder="1" applyAlignment="1">
      <alignment horizontal="left" vertical="center" wrapText="1"/>
    </xf>
    <xf numFmtId="4" fontId="4" fillId="0" borderId="39" xfId="0" applyNumberFormat="1" applyFont="1" applyFill="1" applyBorder="1" applyAlignment="1">
      <alignment horizontal="right" vertical="center" wrapText="1"/>
    </xf>
    <xf numFmtId="166" fontId="4"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65" fontId="4" fillId="0" borderId="5" xfId="0" applyNumberFormat="1" applyFont="1" applyFill="1" applyBorder="1" applyAlignment="1">
      <alignment horizontal="center" vertical="center" wrapText="1"/>
    </xf>
    <xf numFmtId="166" fontId="4" fillId="0" borderId="5" xfId="0" applyNumberFormat="1" applyFont="1" applyFill="1" applyBorder="1" applyAlignment="1">
      <alignment horizontal="center" vertical="center" wrapText="1"/>
    </xf>
    <xf numFmtId="164" fontId="4" fillId="0" borderId="5" xfId="0" applyNumberFormat="1" applyFont="1" applyFill="1" applyBorder="1" applyAlignment="1">
      <alignment horizontal="center" vertical="center" wrapText="1"/>
    </xf>
    <xf numFmtId="168" fontId="4" fillId="0" borderId="5" xfId="0" applyNumberFormat="1" applyFont="1" applyFill="1" applyBorder="1" applyAlignment="1">
      <alignment horizontal="center" vertical="center" wrapText="1"/>
    </xf>
    <xf numFmtId="169" fontId="4" fillId="0" borderId="5" xfId="0" applyNumberFormat="1" applyFont="1" applyFill="1" applyBorder="1" applyAlignment="1">
      <alignment horizontal="right" vertical="center" wrapText="1"/>
    </xf>
    <xf numFmtId="0" fontId="57" fillId="0" borderId="45" xfId="0" applyNumberFormat="1" applyFont="1" applyFill="1" applyBorder="1" applyAlignment="1">
      <alignment horizontal="left" vertical="center" wrapText="1"/>
    </xf>
    <xf numFmtId="0" fontId="4" fillId="0" borderId="1" xfId="0" applyFont="1" applyBorder="1" applyAlignment="1">
      <alignment vertical="center"/>
    </xf>
    <xf numFmtId="0" fontId="8" fillId="0" borderId="2" xfId="0" applyFont="1" applyBorder="1" applyAlignment="1">
      <alignment horizontal="left" vertical="center"/>
    </xf>
    <xf numFmtId="0" fontId="4" fillId="0" borderId="2" xfId="0" applyFont="1" applyBorder="1" applyAlignment="1">
      <alignment horizontal="center" vertical="center"/>
    </xf>
    <xf numFmtId="164" fontId="4" fillId="0" borderId="2" xfId="0" applyNumberFormat="1" applyFont="1" applyBorder="1" applyAlignment="1">
      <alignment horizontal="center" vertical="center"/>
    </xf>
    <xf numFmtId="165" fontId="4" fillId="0" borderId="2" xfId="0" applyNumberFormat="1" applyFont="1" applyBorder="1" applyAlignment="1">
      <alignment horizontal="center" vertical="center"/>
    </xf>
    <xf numFmtId="4" fontId="4" fillId="0" borderId="29" xfId="0" applyNumberFormat="1" applyFont="1" applyBorder="1" applyAlignment="1">
      <alignment horizontal="right" vertical="center"/>
    </xf>
    <xf numFmtId="0" fontId="4" fillId="0" borderId="34" xfId="0" applyFont="1" applyBorder="1" applyAlignment="1">
      <alignment vertical="center"/>
    </xf>
    <xf numFmtId="0" fontId="15" fillId="0" borderId="1" xfId="0" applyFont="1" applyBorder="1" applyAlignment="1">
      <alignment horizontal="left"/>
    </xf>
    <xf numFmtId="0" fontId="15" fillId="0" borderId="2" xfId="0" applyFont="1" applyBorder="1" applyAlignment="1">
      <alignment horizontal="left"/>
    </xf>
    <xf numFmtId="0" fontId="15" fillId="0" borderId="34" xfId="0" applyFont="1" applyBorder="1" applyAlignment="1">
      <alignment horizontal="left"/>
    </xf>
    <xf numFmtId="0" fontId="13" fillId="0" borderId="20" xfId="0" applyFont="1" applyBorder="1" applyAlignment="1">
      <alignment horizontal="left"/>
    </xf>
    <xf numFmtId="0" fontId="13" fillId="0" borderId="21" xfId="0" applyFont="1" applyBorder="1" applyAlignment="1">
      <alignment horizontal="left"/>
    </xf>
    <xf numFmtId="1" fontId="13" fillId="0" borderId="21" xfId="0" applyNumberFormat="1" applyFont="1" applyBorder="1" applyAlignment="1">
      <alignment horizontal="left"/>
    </xf>
    <xf numFmtId="4" fontId="13" fillId="0" borderId="21" xfId="0" applyNumberFormat="1" applyFont="1" applyBorder="1" applyAlignment="1">
      <alignment horizontal="left"/>
    </xf>
    <xf numFmtId="0" fontId="13" fillId="0" borderId="46" xfId="0" applyFont="1" applyBorder="1" applyAlignment="1">
      <alignment horizontal="left" wrapText="1"/>
    </xf>
    <xf numFmtId="0" fontId="13" fillId="0" borderId="16" xfId="0" applyFont="1" applyBorder="1" applyAlignment="1">
      <alignment horizontal="left"/>
    </xf>
    <xf numFmtId="0" fontId="13" fillId="0" borderId="6" xfId="0" applyFont="1" applyBorder="1" applyAlignment="1">
      <alignment horizontal="left"/>
    </xf>
    <xf numFmtId="1" fontId="13" fillId="0" borderId="6" xfId="0" applyNumberFormat="1" applyFont="1" applyBorder="1" applyAlignment="1">
      <alignment horizontal="left"/>
    </xf>
    <xf numFmtId="4" fontId="13" fillId="0" borderId="6" xfId="0" applyNumberFormat="1" applyFont="1" applyBorder="1" applyAlignment="1">
      <alignment horizontal="left"/>
    </xf>
    <xf numFmtId="0" fontId="13" fillId="0" borderId="30" xfId="0" applyFont="1" applyBorder="1" applyAlignment="1">
      <alignment horizontal="left" wrapText="1"/>
    </xf>
    <xf numFmtId="0" fontId="13" fillId="0" borderId="4" xfId="0" applyFont="1" applyBorder="1" applyAlignment="1">
      <alignment horizontal="left"/>
    </xf>
    <xf numFmtId="0" fontId="13" fillId="0" borderId="5" xfId="0" applyFont="1" applyBorder="1" applyAlignment="1">
      <alignment horizontal="left"/>
    </xf>
    <xf numFmtId="1" fontId="13" fillId="0" borderId="5" xfId="0" applyNumberFormat="1" applyFont="1" applyBorder="1" applyAlignment="1">
      <alignment horizontal="left"/>
    </xf>
    <xf numFmtId="4" fontId="13" fillId="0" borderId="5" xfId="0" applyNumberFormat="1" applyFont="1" applyBorder="1" applyAlignment="1">
      <alignment horizontal="left"/>
    </xf>
    <xf numFmtId="0" fontId="13" fillId="0" borderId="8" xfId="0" applyFont="1" applyBorder="1" applyAlignment="1">
      <alignment horizontal="left" wrapText="1"/>
    </xf>
    <xf numFmtId="0" fontId="15" fillId="0" borderId="32" xfId="0" applyFont="1" applyBorder="1" applyAlignment="1">
      <alignment horizontal="left"/>
    </xf>
    <xf numFmtId="0" fontId="13" fillId="0" borderId="33" xfId="0" applyFont="1" applyBorder="1" applyAlignment="1">
      <alignment horizontal="left"/>
    </xf>
    <xf numFmtId="0" fontId="13" fillId="0" borderId="42" xfId="0" applyFont="1" applyBorder="1" applyAlignment="1">
      <alignment horizontal="left"/>
    </xf>
    <xf numFmtId="0" fontId="13" fillId="0" borderId="2" xfId="0" applyFont="1" applyBorder="1" applyAlignment="1">
      <alignment horizontal="left"/>
    </xf>
    <xf numFmtId="4" fontId="13" fillId="0" borderId="2" xfId="0" applyNumberFormat="1" applyFont="1" applyBorder="1" applyAlignment="1">
      <alignment horizontal="left"/>
    </xf>
    <xf numFmtId="0" fontId="13" fillId="0" borderId="34" xfId="0" applyFont="1" applyBorder="1" applyAlignment="1">
      <alignment horizontal="left" wrapText="1"/>
    </xf>
    <xf numFmtId="0" fontId="13" fillId="0" borderId="0" xfId="0" applyFont="1" applyAlignment="1">
      <alignment horizontal="left" wrapText="1"/>
    </xf>
    <xf numFmtId="0" fontId="15" fillId="0" borderId="34" xfId="0" applyFont="1" applyBorder="1" applyAlignment="1">
      <alignment horizontal="left" wrapText="1"/>
    </xf>
    <xf numFmtId="0" fontId="13" fillId="0" borderId="1" xfId="0" applyFont="1" applyBorder="1" applyAlignment="1">
      <alignment horizontal="left"/>
    </xf>
    <xf numFmtId="0" fontId="13" fillId="0" borderId="34" xfId="0" applyFont="1" applyBorder="1" applyAlignment="1">
      <alignment horizontal="left"/>
    </xf>
    <xf numFmtId="0" fontId="15" fillId="0" borderId="0" xfId="0" applyFont="1"/>
    <xf numFmtId="0" fontId="15" fillId="0" borderId="35" xfId="0" applyFont="1" applyBorder="1" applyAlignment="1">
      <alignment horizontal="center"/>
    </xf>
    <xf numFmtId="0" fontId="15" fillId="0" borderId="36" xfId="0" applyFont="1" applyBorder="1" applyAlignment="1">
      <alignment horizontal="center"/>
    </xf>
    <xf numFmtId="164" fontId="15" fillId="0" borderId="36" xfId="0" applyNumberFormat="1" applyFont="1" applyBorder="1" applyAlignment="1">
      <alignment horizontal="center"/>
    </xf>
    <xf numFmtId="165" fontId="15" fillId="0" borderId="36" xfId="0" applyNumberFormat="1" applyFont="1" applyBorder="1" applyAlignment="1">
      <alignment horizontal="center"/>
    </xf>
    <xf numFmtId="49" fontId="15" fillId="0" borderId="36" xfId="0" applyNumberFormat="1" applyFont="1" applyBorder="1" applyAlignment="1">
      <alignment horizontal="center" wrapText="1"/>
    </xf>
    <xf numFmtId="0" fontId="15" fillId="0" borderId="36" xfId="0" applyFont="1" applyBorder="1" applyAlignment="1">
      <alignment horizontal="center" wrapText="1"/>
    </xf>
    <xf numFmtId="166" fontId="13" fillId="0" borderId="13" xfId="0" applyNumberFormat="1" applyFont="1" applyBorder="1" applyAlignment="1">
      <alignment horizontal="center" wrapText="1"/>
    </xf>
    <xf numFmtId="165" fontId="13" fillId="0" borderId="36" xfId="0" applyNumberFormat="1" applyFont="1" applyBorder="1" applyAlignment="1">
      <alignment horizontal="center" wrapText="1"/>
    </xf>
    <xf numFmtId="167" fontId="13" fillId="0" borderId="14" xfId="0" applyNumberFormat="1" applyFont="1" applyBorder="1" applyAlignment="1">
      <alignment horizontal="center" wrapText="1"/>
    </xf>
    <xf numFmtId="165" fontId="13" fillId="0" borderId="14" xfId="0" applyNumberFormat="1" applyFont="1" applyBorder="1" applyAlignment="1">
      <alignment horizontal="center" wrapText="1"/>
    </xf>
    <xf numFmtId="166" fontId="13" fillId="0" borderId="14" xfId="0" applyNumberFormat="1" applyFont="1" applyBorder="1" applyAlignment="1">
      <alignment horizontal="center" wrapText="1"/>
    </xf>
    <xf numFmtId="164" fontId="13" fillId="0" borderId="14" xfId="0" applyNumberFormat="1" applyFont="1" applyBorder="1" applyAlignment="1">
      <alignment horizontal="center" wrapText="1"/>
    </xf>
    <xf numFmtId="168" fontId="13" fillId="0" borderId="14" xfId="0" applyNumberFormat="1" applyFont="1" applyBorder="1" applyAlignment="1">
      <alignment horizontal="center" wrapText="1"/>
    </xf>
    <xf numFmtId="4" fontId="4" fillId="0" borderId="36" xfId="0" applyNumberFormat="1" applyFont="1" applyBorder="1" applyAlignment="1">
      <alignment wrapText="1"/>
    </xf>
    <xf numFmtId="0" fontId="4" fillId="0" borderId="19" xfId="0" applyNumberFormat="1" applyFont="1" applyBorder="1" applyAlignment="1">
      <alignment horizontal="right" wrapText="1"/>
    </xf>
    <xf numFmtId="166" fontId="13" fillId="0" borderId="16" xfId="0" applyNumberFormat="1" applyFont="1" applyBorder="1" applyAlignment="1">
      <alignment horizontal="center" wrapText="1"/>
    </xf>
    <xf numFmtId="165" fontId="13" fillId="0" borderId="6" xfId="0" applyNumberFormat="1" applyFont="1" applyBorder="1" applyAlignment="1">
      <alignment horizontal="center" wrapText="1"/>
    </xf>
    <xf numFmtId="167" fontId="13" fillId="0" borderId="6" xfId="0" applyNumberFormat="1" applyFont="1" applyBorder="1" applyAlignment="1">
      <alignment horizontal="center" wrapText="1"/>
    </xf>
    <xf numFmtId="166" fontId="13" fillId="0" borderId="6" xfId="0" applyNumberFormat="1" applyFont="1" applyBorder="1" applyAlignment="1">
      <alignment horizontal="center" wrapText="1"/>
    </xf>
    <xf numFmtId="164" fontId="13" fillId="0" borderId="6" xfId="0" applyNumberFormat="1" applyFont="1" applyBorder="1" applyAlignment="1">
      <alignment horizontal="center" wrapText="1"/>
    </xf>
    <xf numFmtId="168" fontId="13" fillId="0" borderId="6" xfId="0" applyNumberFormat="1" applyFont="1" applyBorder="1" applyAlignment="1">
      <alignment horizontal="center" wrapText="1"/>
    </xf>
    <xf numFmtId="0" fontId="4" fillId="0" borderId="7" xfId="0" applyNumberFormat="1" applyFont="1" applyBorder="1" applyAlignment="1">
      <alignment horizontal="right" wrapText="1"/>
    </xf>
    <xf numFmtId="4" fontId="4" fillId="0" borderId="21" xfId="0" applyNumberFormat="1" applyFont="1" applyBorder="1" applyAlignment="1">
      <alignment wrapText="1"/>
    </xf>
    <xf numFmtId="0" fontId="4" fillId="0" borderId="7" xfId="0" applyNumberFormat="1" applyFont="1" applyFill="1" applyBorder="1" applyAlignment="1">
      <alignment horizontal="right" wrapText="1"/>
    </xf>
    <xf numFmtId="4" fontId="4" fillId="2" borderId="6" xfId="0" applyNumberFormat="1" applyFont="1" applyFill="1" applyBorder="1" applyAlignment="1"/>
    <xf numFmtId="0" fontId="4" fillId="0" borderId="7" xfId="0" applyFont="1" applyFill="1" applyBorder="1" applyAlignment="1">
      <alignment horizontal="right"/>
    </xf>
    <xf numFmtId="0" fontId="13" fillId="0" borderId="4" xfId="0" applyFont="1" applyFill="1" applyBorder="1" applyAlignment="1">
      <alignment horizontal="center"/>
    </xf>
    <xf numFmtId="49" fontId="13" fillId="0" borderId="5" xfId="0" applyNumberFormat="1" applyFont="1" applyFill="1" applyBorder="1" applyAlignment="1">
      <alignment horizontal="center"/>
    </xf>
    <xf numFmtId="4" fontId="4" fillId="2" borderId="0" xfId="0" applyNumberFormat="1" applyFont="1" applyFill="1" applyBorder="1" applyAlignment="1">
      <alignment horizontal="right" vertical="center"/>
    </xf>
    <xf numFmtId="0" fontId="4" fillId="0" borderId="9" xfId="0" applyFont="1" applyFill="1" applyBorder="1" applyAlignment="1">
      <alignment horizontal="right"/>
    </xf>
    <xf numFmtId="0" fontId="4" fillId="0" borderId="30" xfId="0" applyFont="1" applyFill="1" applyBorder="1" applyAlignment="1">
      <alignment horizontal="right"/>
    </xf>
    <xf numFmtId="165" fontId="13" fillId="0" borderId="5" xfId="0" applyNumberFormat="1" applyFont="1" applyBorder="1" applyAlignment="1">
      <alignment horizontal="center" wrapText="1"/>
    </xf>
    <xf numFmtId="167" fontId="13" fillId="0" borderId="5" xfId="0" applyNumberFormat="1" applyFont="1" applyBorder="1" applyAlignment="1">
      <alignment horizontal="center" wrapText="1"/>
    </xf>
    <xf numFmtId="166" fontId="13" fillId="0" borderId="5" xfId="0" applyNumberFormat="1" applyFont="1" applyBorder="1" applyAlignment="1">
      <alignment horizontal="center" wrapText="1"/>
    </xf>
    <xf numFmtId="164" fontId="13" fillId="0" borderId="5" xfId="0" applyNumberFormat="1" applyFont="1" applyBorder="1" applyAlignment="1">
      <alignment horizontal="center" wrapText="1"/>
    </xf>
    <xf numFmtId="4" fontId="4" fillId="2" borderId="5" xfId="0" applyNumberFormat="1" applyFont="1" applyFill="1" applyBorder="1" applyAlignment="1"/>
    <xf numFmtId="0" fontId="4" fillId="0" borderId="8" xfId="0" applyFont="1" applyFill="1" applyBorder="1" applyAlignment="1">
      <alignment horizontal="right"/>
    </xf>
    <xf numFmtId="167" fontId="13" fillId="0" borderId="11" xfId="0" applyNumberFormat="1" applyFont="1" applyBorder="1" applyAlignment="1">
      <alignment horizontal="center" wrapText="1"/>
    </xf>
    <xf numFmtId="168" fontId="13" fillId="0" borderId="5" xfId="0" applyNumberFormat="1" applyFont="1" applyBorder="1" applyAlignment="1">
      <alignment horizontal="center" wrapText="1"/>
    </xf>
    <xf numFmtId="0" fontId="15" fillId="0" borderId="1" xfId="0" applyFont="1" applyBorder="1"/>
    <xf numFmtId="0" fontId="14" fillId="0" borderId="2" xfId="0" applyFont="1" applyBorder="1" applyAlignment="1">
      <alignment horizontal="left"/>
    </xf>
    <xf numFmtId="0" fontId="14" fillId="0" borderId="23" xfId="0" applyFont="1" applyBorder="1" applyAlignment="1">
      <alignment horizontal="center"/>
    </xf>
    <xf numFmtId="4" fontId="15" fillId="0" borderId="2" xfId="0" applyNumberFormat="1" applyFont="1" applyBorder="1" applyAlignment="1"/>
    <xf numFmtId="14" fontId="13" fillId="0" borderId="0" xfId="0" applyNumberFormat="1" applyFont="1" applyFill="1" applyBorder="1"/>
    <xf numFmtId="49" fontId="4" fillId="0" borderId="14" xfId="0" applyNumberFormat="1" applyFont="1" applyBorder="1" applyAlignment="1">
      <alignment horizontal="center"/>
    </xf>
    <xf numFmtId="0" fontId="4" fillId="0" borderId="30" xfId="0" applyNumberFormat="1" applyFont="1" applyBorder="1" applyAlignment="1">
      <alignment horizontal="center"/>
    </xf>
    <xf numFmtId="166" fontId="13" fillId="0" borderId="10" xfId="0" applyNumberFormat="1" applyFont="1" applyFill="1" applyBorder="1" applyAlignment="1">
      <alignment horizontal="center" wrapText="1"/>
    </xf>
    <xf numFmtId="165" fontId="4" fillId="0" borderId="11" xfId="0" applyNumberFormat="1" applyFont="1" applyBorder="1" applyAlignment="1">
      <alignment horizontal="center"/>
    </xf>
    <xf numFmtId="166" fontId="13" fillId="0" borderId="11" xfId="0" applyNumberFormat="1" applyFont="1" applyFill="1" applyBorder="1" applyAlignment="1">
      <alignment horizontal="center" wrapText="1"/>
    </xf>
    <xf numFmtId="164" fontId="4" fillId="0" borderId="11" xfId="0" applyNumberFormat="1" applyFont="1" applyBorder="1" applyAlignment="1">
      <alignment horizontal="center"/>
    </xf>
    <xf numFmtId="168" fontId="4" fillId="0" borderId="11" xfId="0" applyNumberFormat="1" applyFont="1" applyBorder="1" applyAlignment="1">
      <alignment horizontal="center"/>
    </xf>
    <xf numFmtId="169" fontId="13" fillId="0" borderId="11" xfId="0" applyNumberFormat="1" applyFont="1" applyFill="1" applyBorder="1" applyAlignment="1">
      <alignment wrapText="1"/>
    </xf>
    <xf numFmtId="4" fontId="13" fillId="0" borderId="11" xfId="0" applyNumberFormat="1" applyFont="1" applyFill="1" applyBorder="1" applyAlignment="1"/>
    <xf numFmtId="4" fontId="13" fillId="0" borderId="11" xfId="0" applyNumberFormat="1" applyFont="1" applyFill="1" applyBorder="1" applyAlignment="1">
      <alignment wrapText="1"/>
    </xf>
    <xf numFmtId="0" fontId="4" fillId="0" borderId="28" xfId="0" applyNumberFormat="1" applyFont="1" applyBorder="1" applyAlignment="1">
      <alignment horizontal="center"/>
    </xf>
    <xf numFmtId="0" fontId="15" fillId="0" borderId="0" xfId="0" applyFont="1" applyFill="1" applyBorder="1"/>
    <xf numFmtId="0" fontId="15" fillId="0" borderId="0" xfId="0" applyFont="1" applyFill="1" applyBorder="1" applyAlignment="1">
      <alignment horizontal="left"/>
    </xf>
    <xf numFmtId="0" fontId="15" fillId="0" borderId="0" xfId="0" applyFont="1" applyFill="1" applyBorder="1" applyAlignment="1">
      <alignment horizontal="center"/>
    </xf>
    <xf numFmtId="164" fontId="15" fillId="0" borderId="0" xfId="0" applyNumberFormat="1" applyFont="1" applyFill="1" applyBorder="1" applyAlignment="1">
      <alignment horizontal="center"/>
    </xf>
    <xf numFmtId="165" fontId="15" fillId="0" borderId="0" xfId="0" applyNumberFormat="1" applyFont="1" applyFill="1" applyBorder="1" applyAlignment="1">
      <alignment horizontal="center"/>
    </xf>
    <xf numFmtId="4" fontId="15" fillId="0" borderId="0" xfId="0" applyNumberFormat="1" applyFont="1" applyFill="1" applyBorder="1" applyAlignment="1"/>
    <xf numFmtId="0" fontId="13" fillId="0" borderId="0" xfId="0" applyFont="1" applyFill="1" applyBorder="1" applyAlignment="1"/>
    <xf numFmtId="0" fontId="4" fillId="0" borderId="51" xfId="0" applyNumberFormat="1" applyFont="1" applyBorder="1" applyAlignment="1">
      <alignment horizontal="center"/>
    </xf>
    <xf numFmtId="166" fontId="4" fillId="0" borderId="10" xfId="0" applyNumberFormat="1" applyFont="1" applyBorder="1" applyAlignment="1">
      <alignment horizontal="center"/>
    </xf>
    <xf numFmtId="166" fontId="4" fillId="0" borderId="11" xfId="0" applyNumberFormat="1" applyFont="1" applyBorder="1" applyAlignment="1">
      <alignment horizontal="center"/>
    </xf>
    <xf numFmtId="169" fontId="8" fillId="0" borderId="14" xfId="0" applyNumberFormat="1" applyFont="1" applyBorder="1" applyAlignment="1">
      <alignment wrapText="1"/>
    </xf>
    <xf numFmtId="4" fontId="8" fillId="0" borderId="2" xfId="0" applyNumberFormat="1" applyFont="1" applyFill="1" applyBorder="1" applyAlignment="1"/>
    <xf numFmtId="49" fontId="3" fillId="0" borderId="0" xfId="0" applyNumberFormat="1" applyFont="1" applyFill="1" applyAlignment="1">
      <alignment horizontal="left"/>
    </xf>
    <xf numFmtId="0" fontId="6" fillId="0" borderId="0" xfId="0" applyFont="1" applyFill="1"/>
    <xf numFmtId="0" fontId="8" fillId="0" borderId="34" xfId="0" applyFont="1" applyBorder="1" applyAlignment="1">
      <alignment horizontal="center" wrapText="1"/>
    </xf>
    <xf numFmtId="166" fontId="4" fillId="2" borderId="20" xfId="0" applyNumberFormat="1" applyFont="1" applyFill="1" applyBorder="1" applyAlignment="1">
      <alignment horizontal="center" vertical="center" wrapText="1"/>
    </xf>
    <xf numFmtId="165" fontId="4" fillId="2" borderId="21" xfId="0" applyNumberFormat="1" applyFont="1" applyFill="1" applyBorder="1" applyAlignment="1">
      <alignment horizontal="center" vertical="center" wrapText="1"/>
    </xf>
    <xf numFmtId="167" fontId="4" fillId="2" borderId="21" xfId="0" applyNumberFormat="1" applyFont="1" applyFill="1" applyBorder="1" applyAlignment="1">
      <alignment horizontal="center" vertical="center" wrapText="1"/>
    </xf>
    <xf numFmtId="166" fontId="4" fillId="2" borderId="21" xfId="0" applyNumberFormat="1" applyFont="1" applyFill="1" applyBorder="1" applyAlignment="1">
      <alignment horizontal="center" vertical="center" wrapText="1"/>
    </xf>
    <xf numFmtId="49" fontId="4" fillId="2" borderId="21" xfId="0" applyNumberFormat="1" applyFont="1" applyFill="1" applyBorder="1" applyAlignment="1">
      <alignment horizontal="center" vertical="center" wrapText="1"/>
    </xf>
    <xf numFmtId="49" fontId="4" fillId="2" borderId="21" xfId="1" applyNumberFormat="1" applyFont="1" applyFill="1" applyBorder="1" applyAlignment="1">
      <alignment horizontal="center" vertical="center" wrapText="1"/>
    </xf>
    <xf numFmtId="173" fontId="4" fillId="2" borderId="21" xfId="0" applyNumberFormat="1" applyFont="1" applyFill="1" applyBorder="1" applyAlignment="1">
      <alignment horizontal="center" vertical="center" wrapText="1"/>
    </xf>
    <xf numFmtId="0" fontId="4" fillId="2" borderId="46" xfId="0" applyFont="1" applyFill="1" applyBorder="1" applyAlignment="1">
      <alignment horizontal="center" vertical="center" wrapText="1"/>
    </xf>
    <xf numFmtId="49" fontId="4" fillId="2" borderId="6" xfId="0" applyNumberFormat="1" applyFont="1" applyFill="1" applyBorder="1" applyAlignment="1">
      <alignment horizontal="center" vertical="center" wrapText="1"/>
    </xf>
    <xf numFmtId="49" fontId="4" fillId="2" borderId="6" xfId="1" applyNumberFormat="1" applyFont="1" applyFill="1" applyBorder="1" applyAlignment="1">
      <alignment horizontal="center" vertical="center" wrapText="1"/>
    </xf>
    <xf numFmtId="173" fontId="4" fillId="2" borderId="6" xfId="0" applyNumberFormat="1"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46" xfId="0" applyNumberFormat="1" applyFont="1" applyFill="1" applyBorder="1" applyAlignment="1">
      <alignment horizontal="center" vertical="center" wrapText="1"/>
    </xf>
    <xf numFmtId="0" fontId="4" fillId="2" borderId="30" xfId="0" applyNumberFormat="1" applyFont="1" applyFill="1" applyBorder="1" applyAlignment="1">
      <alignment horizontal="center" vertical="center" wrapText="1"/>
    </xf>
    <xf numFmtId="0" fontId="24" fillId="0" borderId="0" xfId="0" applyFont="1" applyBorder="1" applyAlignment="1">
      <alignment horizontal="left"/>
    </xf>
    <xf numFmtId="164" fontId="24" fillId="0" borderId="0" xfId="0" applyNumberFormat="1" applyFont="1" applyBorder="1" applyAlignment="1">
      <alignment horizontal="center"/>
    </xf>
    <xf numFmtId="165" fontId="24" fillId="0" borderId="0" xfId="0" applyNumberFormat="1" applyFont="1" applyBorder="1" applyAlignment="1">
      <alignment horizontal="center"/>
    </xf>
    <xf numFmtId="4" fontId="24" fillId="0" borderId="0" xfId="0" applyNumberFormat="1" applyFont="1" applyBorder="1" applyAlignment="1">
      <alignment horizontal="right"/>
    </xf>
    <xf numFmtId="4" fontId="24" fillId="2" borderId="0" xfId="0" applyNumberFormat="1" applyFont="1" applyFill="1" applyBorder="1" applyAlignment="1">
      <alignment horizontal="right"/>
    </xf>
    <xf numFmtId="0" fontId="7" fillId="0" borderId="51" xfId="0" applyFont="1" applyFill="1" applyBorder="1" applyAlignment="1">
      <alignment horizontal="center" wrapText="1"/>
    </xf>
    <xf numFmtId="4" fontId="4" fillId="0" borderId="14" xfId="0" applyNumberFormat="1" applyFont="1" applyBorder="1" applyAlignment="1"/>
    <xf numFmtId="4" fontId="4" fillId="0" borderId="14" xfId="0" applyNumberFormat="1" applyFont="1" applyBorder="1" applyAlignment="1">
      <alignment horizontal="right"/>
    </xf>
    <xf numFmtId="4" fontId="4" fillId="0" borderId="14" xfId="0" applyNumberFormat="1" applyFont="1" applyFill="1" applyBorder="1" applyAlignment="1">
      <alignment horizontal="right"/>
    </xf>
    <xf numFmtId="4" fontId="4" fillId="0" borderId="6" xfId="0" applyNumberFormat="1" applyFont="1" applyBorder="1" applyAlignment="1">
      <alignment horizontal="right"/>
    </xf>
    <xf numFmtId="167" fontId="4" fillId="0" borderId="11" xfId="0" applyNumberFormat="1" applyFont="1" applyBorder="1" applyAlignment="1">
      <alignment horizontal="center"/>
    </xf>
    <xf numFmtId="4" fontId="4" fillId="0" borderId="11" xfId="0" applyNumberFormat="1" applyFont="1" applyBorder="1" applyAlignment="1">
      <alignment horizontal="right"/>
    </xf>
    <xf numFmtId="166" fontId="4" fillId="0" borderId="20" xfId="0" applyNumberFormat="1" applyFont="1" applyBorder="1" applyAlignment="1">
      <alignment horizontal="center"/>
    </xf>
    <xf numFmtId="4" fontId="4" fillId="0" borderId="21" xfId="0" applyNumberFormat="1" applyFont="1" applyBorder="1" applyAlignment="1"/>
    <xf numFmtId="4" fontId="4" fillId="0" borderId="21" xfId="0" applyNumberFormat="1" applyFont="1" applyBorder="1" applyAlignment="1">
      <alignment horizontal="right"/>
    </xf>
    <xf numFmtId="49" fontId="4" fillId="0" borderId="46" xfId="0" applyNumberFormat="1" applyFont="1" applyBorder="1" applyAlignment="1">
      <alignment horizontal="center"/>
    </xf>
    <xf numFmtId="49" fontId="4" fillId="0" borderId="28" xfId="0" applyNumberFormat="1" applyFont="1" applyBorder="1" applyAlignment="1">
      <alignment horizontal="center"/>
    </xf>
    <xf numFmtId="166" fontId="4" fillId="0" borderId="35" xfId="0" applyNumberFormat="1" applyFont="1" applyBorder="1" applyAlignment="1">
      <alignment horizontal="center"/>
    </xf>
    <xf numFmtId="165" fontId="4" fillId="0" borderId="36" xfId="0" applyNumberFormat="1" applyFont="1" applyBorder="1" applyAlignment="1">
      <alignment horizontal="center"/>
    </xf>
    <xf numFmtId="167" fontId="4" fillId="0" borderId="36" xfId="0" applyNumberFormat="1" applyFont="1" applyBorder="1" applyAlignment="1">
      <alignment horizontal="center"/>
    </xf>
    <xf numFmtId="166" fontId="4" fillId="0" borderId="36" xfId="0" applyNumberFormat="1" applyFont="1" applyBorder="1" applyAlignment="1">
      <alignment horizontal="center"/>
    </xf>
    <xf numFmtId="164" fontId="4" fillId="0" borderId="36" xfId="0" applyNumberFormat="1" applyFont="1" applyBorder="1" applyAlignment="1">
      <alignment horizontal="center"/>
    </xf>
    <xf numFmtId="168" fontId="4" fillId="0" borderId="36" xfId="0" applyNumberFormat="1" applyFont="1" applyBorder="1" applyAlignment="1">
      <alignment horizontal="center"/>
    </xf>
    <xf numFmtId="4" fontId="4" fillId="0" borderId="36" xfId="0" applyNumberFormat="1" applyFont="1" applyBorder="1" applyAlignment="1"/>
    <xf numFmtId="4" fontId="4" fillId="0" borderId="36" xfId="0" applyNumberFormat="1" applyFont="1" applyBorder="1" applyAlignment="1">
      <alignment horizontal="right"/>
    </xf>
    <xf numFmtId="49" fontId="4" fillId="0" borderId="37" xfId="0" applyNumberFormat="1" applyFont="1" applyBorder="1" applyAlignment="1">
      <alignment horizontal="center"/>
    </xf>
    <xf numFmtId="0" fontId="4" fillId="0" borderId="29" xfId="0" applyFont="1" applyBorder="1" applyAlignment="1">
      <alignment horizontal="center"/>
    </xf>
    <xf numFmtId="0" fontId="4" fillId="0" borderId="33" xfId="0" applyFont="1" applyBorder="1" applyAlignment="1">
      <alignment horizontal="center"/>
    </xf>
    <xf numFmtId="164" fontId="4" fillId="0" borderId="33" xfId="0" applyNumberFormat="1" applyFont="1" applyBorder="1" applyAlignment="1">
      <alignment horizontal="center"/>
    </xf>
    <xf numFmtId="165" fontId="4" fillId="0" borderId="33" xfId="0" applyNumberFormat="1" applyFont="1" applyBorder="1" applyAlignment="1">
      <alignment horizontal="center"/>
    </xf>
    <xf numFmtId="0" fontId="4" fillId="0" borderId="42" xfId="0" applyFont="1" applyBorder="1" applyAlignment="1">
      <alignment horizontal="center"/>
    </xf>
    <xf numFmtId="4" fontId="4" fillId="2" borderId="2" xfId="0" applyNumberFormat="1" applyFont="1" applyFill="1" applyBorder="1" applyAlignment="1">
      <alignment horizontal="right"/>
    </xf>
    <xf numFmtId="0" fontId="24" fillId="0" borderId="0" xfId="0" applyFont="1" applyAlignment="1">
      <alignment horizontal="center"/>
    </xf>
    <xf numFmtId="166" fontId="4" fillId="0" borderId="16" xfId="8" applyNumberFormat="1" applyFont="1" applyBorder="1" applyAlignment="1">
      <alignment horizontal="center" wrapText="1"/>
    </xf>
    <xf numFmtId="167" fontId="4" fillId="0" borderId="6" xfId="8" applyNumberFormat="1" applyFont="1" applyBorder="1" applyAlignment="1">
      <alignment horizontal="center" wrapText="1"/>
    </xf>
    <xf numFmtId="166" fontId="4" fillId="0" borderId="6" xfId="8" applyNumberFormat="1" applyFont="1" applyBorder="1" applyAlignment="1">
      <alignment horizontal="center" wrapText="1"/>
    </xf>
    <xf numFmtId="164" fontId="4" fillId="0" borderId="6" xfId="8" applyNumberFormat="1" applyFont="1" applyBorder="1" applyAlignment="1">
      <alignment horizontal="center" wrapText="1"/>
    </xf>
    <xf numFmtId="169" fontId="4" fillId="0" borderId="6" xfId="8" applyNumberFormat="1" applyFont="1" applyBorder="1" applyAlignment="1">
      <alignment wrapText="1"/>
    </xf>
    <xf numFmtId="4" fontId="4" fillId="0" borderId="6" xfId="8" applyNumberFormat="1" applyFont="1" applyBorder="1"/>
    <xf numFmtId="4" fontId="4" fillId="0" borderId="6" xfId="8" applyNumberFormat="1" applyFont="1" applyBorder="1" applyAlignment="1">
      <alignment wrapText="1"/>
    </xf>
    <xf numFmtId="0" fontId="13" fillId="0" borderId="30" xfId="10" applyFont="1" applyFill="1" applyBorder="1" applyAlignment="1">
      <alignment horizontal="left" vertical="center" wrapText="1"/>
    </xf>
    <xf numFmtId="168" fontId="13" fillId="0" borderId="6" xfId="10" applyNumberFormat="1" applyFont="1" applyFill="1" applyBorder="1" applyAlignment="1">
      <alignment horizontal="center"/>
    </xf>
    <xf numFmtId="168" fontId="13" fillId="0" borderId="6" xfId="10" applyNumberFormat="1" applyFont="1" applyFill="1" applyBorder="1" applyAlignment="1">
      <alignment horizontal="center" vertical="center"/>
    </xf>
    <xf numFmtId="0" fontId="13" fillId="0" borderId="30" xfId="10" applyFont="1" applyFill="1" applyBorder="1" applyAlignment="1">
      <alignment horizontal="left" wrapText="1"/>
    </xf>
    <xf numFmtId="4" fontId="4" fillId="0" borderId="0" xfId="0" applyNumberFormat="1" applyFont="1" applyBorder="1" applyAlignment="1">
      <alignment horizontal="right"/>
    </xf>
    <xf numFmtId="0" fontId="4" fillId="0" borderId="0" xfId="0" applyFont="1" applyFill="1" applyBorder="1" applyAlignment="1">
      <alignment horizontal="left" vertical="center" wrapText="1"/>
    </xf>
    <xf numFmtId="0" fontId="1" fillId="0" borderId="0" xfId="1"/>
    <xf numFmtId="167" fontId="4" fillId="0" borderId="14" xfId="1" applyNumberFormat="1" applyFont="1" applyFill="1" applyBorder="1" applyAlignment="1">
      <alignment horizontal="center" wrapText="1"/>
    </xf>
    <xf numFmtId="169" fontId="4" fillId="0" borderId="14" xfId="1" applyNumberFormat="1" applyFont="1" applyFill="1" applyBorder="1" applyAlignment="1">
      <alignment wrapText="1"/>
    </xf>
    <xf numFmtId="0" fontId="4" fillId="0" borderId="19" xfId="1" applyNumberFormat="1" applyFont="1" applyBorder="1" applyAlignment="1">
      <alignment wrapText="1"/>
    </xf>
    <xf numFmtId="168" fontId="4" fillId="0" borderId="6" xfId="1" applyNumberFormat="1" applyFont="1" applyFill="1" applyBorder="1" applyAlignment="1">
      <alignment horizontal="center" wrapText="1"/>
    </xf>
    <xf numFmtId="169" fontId="4" fillId="0" borderId="6" xfId="1" applyNumberFormat="1" applyFont="1" applyFill="1" applyBorder="1" applyAlignment="1">
      <alignment wrapText="1"/>
    </xf>
    <xf numFmtId="0" fontId="8" fillId="0" borderId="1" xfId="1" applyFont="1" applyBorder="1"/>
    <xf numFmtId="0" fontId="6" fillId="0" borderId="2" xfId="1" applyFont="1" applyBorder="1" applyAlignment="1">
      <alignment horizontal="left"/>
    </xf>
    <xf numFmtId="0" fontId="6" fillId="0" borderId="2" xfId="1" applyFont="1" applyBorder="1" applyAlignment="1">
      <alignment horizontal="center"/>
    </xf>
    <xf numFmtId="0" fontId="8" fillId="0" borderId="2" xfId="1" applyFont="1" applyBorder="1" applyAlignment="1">
      <alignment horizontal="center"/>
    </xf>
    <xf numFmtId="164" fontId="8" fillId="0" borderId="2" xfId="1" applyNumberFormat="1" applyFont="1" applyBorder="1" applyAlignment="1">
      <alignment horizontal="center"/>
    </xf>
    <xf numFmtId="165" fontId="8" fillId="0" borderId="2" xfId="1" applyNumberFormat="1" applyFont="1" applyBorder="1" applyAlignment="1">
      <alignment horizontal="center"/>
    </xf>
    <xf numFmtId="4" fontId="8" fillId="0" borderId="2" xfId="1" applyNumberFormat="1" applyFont="1" applyBorder="1" applyAlignment="1"/>
    <xf numFmtId="0" fontId="4" fillId="0" borderId="3" xfId="1" applyFont="1" applyBorder="1" applyAlignment="1"/>
    <xf numFmtId="0" fontId="59" fillId="0" borderId="0" xfId="0" applyFont="1"/>
    <xf numFmtId="164" fontId="0" fillId="0" borderId="0" xfId="0" applyNumberFormat="1"/>
    <xf numFmtId="165" fontId="0" fillId="0" borderId="0" xfId="0" applyNumberFormat="1"/>
    <xf numFmtId="49" fontId="0" fillId="0" borderId="0" xfId="0" applyNumberFormat="1"/>
    <xf numFmtId="0" fontId="50" fillId="0" borderId="34" xfId="0" applyFont="1" applyFill="1" applyBorder="1" applyAlignment="1">
      <alignment horizontal="center" wrapText="1"/>
    </xf>
    <xf numFmtId="170" fontId="4" fillId="2" borderId="21" xfId="0" applyNumberFormat="1" applyFont="1" applyFill="1" applyBorder="1" applyAlignment="1">
      <alignment horizontal="center" vertical="center" wrapText="1"/>
    </xf>
    <xf numFmtId="168" fontId="4" fillId="2" borderId="21" xfId="1" applyNumberFormat="1" applyFont="1" applyFill="1" applyBorder="1" applyAlignment="1">
      <alignment horizontal="center" vertical="center" wrapText="1"/>
    </xf>
    <xf numFmtId="170" fontId="4" fillId="2" borderId="6" xfId="0" applyNumberFormat="1" applyFont="1" applyFill="1" applyBorder="1" applyAlignment="1">
      <alignment horizontal="center" vertical="center" wrapText="1"/>
    </xf>
    <xf numFmtId="168" fontId="4" fillId="2" borderId="6" xfId="1" applyNumberFormat="1" applyFont="1" applyFill="1" applyBorder="1" applyAlignment="1">
      <alignment horizontal="center" vertical="center" wrapText="1"/>
    </xf>
    <xf numFmtId="173" fontId="50" fillId="0" borderId="2" xfId="0" applyNumberFormat="1" applyFont="1" applyBorder="1" applyAlignment="1">
      <alignment horizontal="center"/>
    </xf>
    <xf numFmtId="173" fontId="50" fillId="0" borderId="2" xfId="0" applyNumberFormat="1" applyFont="1" applyBorder="1" applyAlignment="1">
      <alignment horizontal="center" vertical="center"/>
    </xf>
    <xf numFmtId="0" fontId="34" fillId="0" borderId="34" xfId="0" applyFont="1" applyBorder="1"/>
    <xf numFmtId="0" fontId="56" fillId="0" borderId="0" xfId="0" applyFont="1"/>
    <xf numFmtId="164" fontId="56" fillId="0" borderId="0" xfId="0" applyNumberFormat="1" applyFont="1"/>
    <xf numFmtId="165" fontId="56" fillId="0" borderId="0" xfId="0" applyNumberFormat="1" applyFont="1"/>
    <xf numFmtId="49" fontId="56" fillId="0" borderId="0" xfId="0" applyNumberFormat="1" applyFont="1"/>
    <xf numFmtId="0" fontId="54" fillId="0" borderId="0" xfId="0" applyFont="1"/>
    <xf numFmtId="164" fontId="54" fillId="0" borderId="0" xfId="0" applyNumberFormat="1" applyFont="1"/>
    <xf numFmtId="165" fontId="54" fillId="0" borderId="0" xfId="0" applyNumberFormat="1" applyFont="1"/>
    <xf numFmtId="49" fontId="54" fillId="0" borderId="0" xfId="0" applyNumberFormat="1" applyFont="1"/>
    <xf numFmtId="0" fontId="54" fillId="0" borderId="0" xfId="0" applyFont="1" applyAlignment="1">
      <alignment horizontal="center" vertical="center"/>
    </xf>
    <xf numFmtId="0" fontId="35" fillId="0" borderId="0" xfId="0" applyFont="1"/>
    <xf numFmtId="164" fontId="35" fillId="0" borderId="0" xfId="0" applyNumberFormat="1" applyFont="1"/>
    <xf numFmtId="165" fontId="35" fillId="0" borderId="0" xfId="0" applyNumberFormat="1" applyFont="1"/>
    <xf numFmtId="49" fontId="35" fillId="0" borderId="0" xfId="0" applyNumberFormat="1" applyFont="1"/>
    <xf numFmtId="0" fontId="35" fillId="0" borderId="0" xfId="0" applyFont="1" applyAlignment="1">
      <alignment horizontal="center"/>
    </xf>
    <xf numFmtId="0" fontId="53" fillId="0" borderId="1" xfId="0" applyFont="1" applyBorder="1" applyAlignment="1">
      <alignment horizontal="center"/>
    </xf>
    <xf numFmtId="0" fontId="53" fillId="0" borderId="2" xfId="0" applyFont="1" applyBorder="1" applyAlignment="1">
      <alignment horizontal="center"/>
    </xf>
    <xf numFmtId="164" fontId="53" fillId="0" borderId="2" xfId="0" applyNumberFormat="1" applyFont="1" applyBorder="1" applyAlignment="1">
      <alignment horizontal="center"/>
    </xf>
    <xf numFmtId="165" fontId="53" fillId="0" borderId="2" xfId="0" applyNumberFormat="1" applyFont="1" applyBorder="1" applyAlignment="1">
      <alignment horizontal="center"/>
    </xf>
    <xf numFmtId="49" fontId="53" fillId="0" borderId="2" xfId="0" applyNumberFormat="1" applyFont="1" applyBorder="1" applyAlignment="1">
      <alignment horizontal="center" wrapText="1"/>
    </xf>
    <xf numFmtId="0" fontId="18" fillId="0" borderId="2" xfId="0" applyFont="1" applyBorder="1" applyAlignment="1">
      <alignment horizontal="center" wrapText="1"/>
    </xf>
    <xf numFmtId="0" fontId="18" fillId="0" borderId="34" xfId="0" applyFont="1" applyFill="1" applyBorder="1" applyAlignment="1">
      <alignment horizontal="center" wrapText="1"/>
    </xf>
    <xf numFmtId="166" fontId="17" fillId="2" borderId="20" xfId="0" applyNumberFormat="1" applyFont="1" applyFill="1" applyBorder="1" applyAlignment="1">
      <alignment horizontal="center" vertical="center" wrapText="1"/>
    </xf>
    <xf numFmtId="165" fontId="17" fillId="2" borderId="21" xfId="0" applyNumberFormat="1" applyFont="1" applyFill="1" applyBorder="1" applyAlignment="1">
      <alignment horizontal="center" vertical="center" wrapText="1"/>
    </xf>
    <xf numFmtId="167" fontId="17" fillId="2" borderId="21" xfId="0" applyNumberFormat="1" applyFont="1" applyFill="1" applyBorder="1" applyAlignment="1">
      <alignment horizontal="center" vertical="center" wrapText="1"/>
    </xf>
    <xf numFmtId="166" fontId="17" fillId="2" borderId="21" xfId="0" applyNumberFormat="1" applyFont="1" applyFill="1" applyBorder="1" applyAlignment="1">
      <alignment horizontal="center" vertical="center" wrapText="1"/>
    </xf>
    <xf numFmtId="170" fontId="17" fillId="2" borderId="21" xfId="0" applyNumberFormat="1" applyFont="1" applyFill="1" applyBorder="1" applyAlignment="1">
      <alignment horizontal="center" vertical="center" wrapText="1"/>
    </xf>
    <xf numFmtId="168" fontId="17" fillId="2" borderId="21" xfId="1" applyNumberFormat="1" applyFont="1" applyFill="1" applyBorder="1" applyAlignment="1">
      <alignment horizontal="center" vertical="center" wrapText="1"/>
    </xf>
    <xf numFmtId="173" fontId="17" fillId="2" borderId="21" xfId="0" applyNumberFormat="1" applyFont="1" applyFill="1" applyBorder="1" applyAlignment="1">
      <alignment horizontal="center" vertical="center" wrapText="1"/>
    </xf>
    <xf numFmtId="0" fontId="17" fillId="2" borderId="46" xfId="0" applyNumberFormat="1" applyFont="1" applyFill="1" applyBorder="1" applyAlignment="1">
      <alignment horizontal="center" vertical="center" wrapText="1"/>
    </xf>
    <xf numFmtId="166" fontId="17" fillId="2" borderId="16" xfId="0" applyNumberFormat="1" applyFont="1" applyFill="1" applyBorder="1" applyAlignment="1">
      <alignment horizontal="center" vertical="center" wrapText="1"/>
    </xf>
    <xf numFmtId="167" fontId="17" fillId="2" borderId="6" xfId="0" applyNumberFormat="1" applyFont="1" applyFill="1" applyBorder="1" applyAlignment="1">
      <alignment horizontal="center" vertical="center" wrapText="1"/>
    </xf>
    <xf numFmtId="166" fontId="17" fillId="2" borderId="6" xfId="0" applyNumberFormat="1" applyFont="1" applyFill="1" applyBorder="1" applyAlignment="1">
      <alignment horizontal="center" vertical="center" wrapText="1"/>
    </xf>
    <xf numFmtId="173" fontId="17" fillId="2" borderId="6" xfId="0" applyNumberFormat="1" applyFont="1" applyFill="1" applyBorder="1" applyAlignment="1">
      <alignment horizontal="center" vertical="center" wrapText="1"/>
    </xf>
    <xf numFmtId="0" fontId="17" fillId="2" borderId="30" xfId="0" applyNumberFormat="1" applyFont="1" applyFill="1" applyBorder="1" applyAlignment="1">
      <alignment horizontal="center" vertical="center" wrapText="1"/>
    </xf>
    <xf numFmtId="173" fontId="18" fillId="0" borderId="2" xfId="0" applyNumberFormat="1" applyFont="1" applyBorder="1" applyAlignment="1">
      <alignment horizontal="center"/>
    </xf>
    <xf numFmtId="173" fontId="18" fillId="0" borderId="2" xfId="0" applyNumberFormat="1" applyFont="1" applyBorder="1" applyAlignment="1">
      <alignment horizontal="center" vertical="center"/>
    </xf>
    <xf numFmtId="0" fontId="17" fillId="0" borderId="34" xfId="0" applyFont="1" applyBorder="1"/>
    <xf numFmtId="170" fontId="17" fillId="2" borderId="6" xfId="0" applyNumberFormat="1" applyFont="1" applyFill="1" applyBorder="1" applyAlignment="1">
      <alignment horizontal="center" vertical="center" wrapText="1"/>
    </xf>
    <xf numFmtId="168" fontId="17" fillId="2" borderId="6" xfId="1" applyNumberFormat="1" applyFont="1" applyFill="1" applyBorder="1" applyAlignment="1">
      <alignment horizontal="center" vertical="center" wrapText="1"/>
    </xf>
    <xf numFmtId="0" fontId="37" fillId="0" borderId="0" xfId="0" applyFont="1" applyAlignment="1">
      <alignment horizontal="center" vertical="center"/>
    </xf>
    <xf numFmtId="0" fontId="4" fillId="0" borderId="28" xfId="0" applyFont="1" applyFill="1" applyBorder="1" applyAlignment="1"/>
    <xf numFmtId="0" fontId="50" fillId="0" borderId="3" xfId="0" applyFont="1" applyFill="1" applyBorder="1" applyAlignment="1">
      <alignment horizontal="center" wrapText="1"/>
    </xf>
    <xf numFmtId="166" fontId="34" fillId="0" borderId="13" xfId="0" applyNumberFormat="1" applyFont="1" applyBorder="1" applyAlignment="1">
      <alignment horizontal="center" wrapText="1"/>
    </xf>
    <xf numFmtId="165" fontId="34" fillId="0" borderId="14" xfId="0" applyNumberFormat="1" applyFont="1" applyBorder="1" applyAlignment="1">
      <alignment horizontal="center" wrapText="1"/>
    </xf>
    <xf numFmtId="167" fontId="34" fillId="0" borderId="14" xfId="0" applyNumberFormat="1" applyFont="1" applyBorder="1" applyAlignment="1">
      <alignment horizontal="center" wrapText="1"/>
    </xf>
    <xf numFmtId="166" fontId="34" fillId="0" borderId="14" xfId="0" applyNumberFormat="1" applyFont="1" applyBorder="1" applyAlignment="1">
      <alignment horizontal="center" wrapText="1"/>
    </xf>
    <xf numFmtId="164" fontId="34" fillId="0" borderId="14" xfId="0" applyNumberFormat="1" applyFont="1" applyBorder="1" applyAlignment="1">
      <alignment horizontal="center" wrapText="1"/>
    </xf>
    <xf numFmtId="168" fontId="34" fillId="0" borderId="14" xfId="0" applyNumberFormat="1" applyFont="1" applyBorder="1" applyAlignment="1">
      <alignment horizontal="center" wrapText="1"/>
    </xf>
    <xf numFmtId="169" fontId="34" fillId="0" borderId="14" xfId="0" applyNumberFormat="1" applyFont="1" applyBorder="1" applyAlignment="1">
      <alignment wrapText="1"/>
    </xf>
    <xf numFmtId="0" fontId="34" fillId="0" borderId="19" xfId="0" applyNumberFormat="1" applyFont="1" applyBorder="1" applyAlignment="1">
      <alignment wrapText="1"/>
    </xf>
    <xf numFmtId="166" fontId="34" fillId="0" borderId="16" xfId="0" applyNumberFormat="1" applyFont="1" applyBorder="1" applyAlignment="1">
      <alignment horizontal="center" wrapText="1"/>
    </xf>
    <xf numFmtId="167" fontId="34" fillId="0" borderId="6" xfId="0" applyNumberFormat="1" applyFont="1" applyBorder="1" applyAlignment="1">
      <alignment horizontal="center" wrapText="1"/>
    </xf>
    <xf numFmtId="166" fontId="34" fillId="0" borderId="6" xfId="0" applyNumberFormat="1" applyFont="1" applyBorder="1" applyAlignment="1">
      <alignment horizontal="center" wrapText="1"/>
    </xf>
    <xf numFmtId="164" fontId="34" fillId="0" borderId="6" xfId="0" applyNumberFormat="1" applyFont="1" applyBorder="1" applyAlignment="1">
      <alignment horizontal="center" wrapText="1"/>
    </xf>
    <xf numFmtId="169" fontId="34" fillId="0" borderId="6" xfId="0" applyNumberFormat="1" applyFont="1" applyBorder="1" applyAlignment="1">
      <alignment wrapText="1"/>
    </xf>
    <xf numFmtId="0" fontId="34" fillId="0" borderId="7" xfId="0" applyNumberFormat="1" applyFont="1" applyBorder="1" applyAlignment="1">
      <alignment wrapText="1"/>
    </xf>
    <xf numFmtId="0" fontId="52" fillId="0" borderId="16" xfId="0" applyFont="1" applyFill="1" applyBorder="1" applyAlignment="1">
      <alignment horizontal="center"/>
    </xf>
    <xf numFmtId="49" fontId="52" fillId="0" borderId="6" xfId="0" applyNumberFormat="1" applyFont="1" applyFill="1" applyBorder="1" applyAlignment="1">
      <alignment horizontal="center"/>
    </xf>
    <xf numFmtId="0" fontId="34" fillId="0" borderId="7" xfId="0" applyFont="1" applyFill="1" applyBorder="1" applyAlignment="1">
      <alignment wrapText="1"/>
    </xf>
    <xf numFmtId="164" fontId="52" fillId="0" borderId="6" xfId="0" applyNumberFormat="1" applyFont="1" applyFill="1" applyBorder="1" applyAlignment="1">
      <alignment horizontal="center"/>
    </xf>
    <xf numFmtId="0" fontId="52" fillId="0" borderId="10" xfId="0" applyFont="1" applyFill="1" applyBorder="1" applyAlignment="1">
      <alignment horizontal="center"/>
    </xf>
    <xf numFmtId="165" fontId="34" fillId="0" borderId="11" xfId="0" applyNumberFormat="1" applyFont="1" applyBorder="1" applyAlignment="1">
      <alignment horizontal="center" wrapText="1"/>
    </xf>
    <xf numFmtId="167" fontId="34" fillId="0" borderId="11" xfId="0" applyNumberFormat="1" applyFont="1" applyBorder="1" applyAlignment="1">
      <alignment horizontal="center" wrapText="1"/>
    </xf>
    <xf numFmtId="49" fontId="52" fillId="0" borderId="11" xfId="0" applyNumberFormat="1" applyFont="1" applyFill="1" applyBorder="1" applyAlignment="1">
      <alignment horizontal="center"/>
    </xf>
    <xf numFmtId="166" fontId="34" fillId="0" borderId="11" xfId="0" applyNumberFormat="1" applyFont="1" applyBorder="1" applyAlignment="1">
      <alignment horizontal="center" wrapText="1"/>
    </xf>
    <xf numFmtId="164" fontId="52" fillId="0" borderId="11" xfId="0" applyNumberFormat="1" applyFont="1" applyFill="1" applyBorder="1" applyAlignment="1">
      <alignment horizontal="center"/>
    </xf>
    <xf numFmtId="168" fontId="34" fillId="0" borderId="11" xfId="0" applyNumberFormat="1" applyFont="1" applyBorder="1" applyAlignment="1">
      <alignment horizontal="center" wrapText="1"/>
    </xf>
    <xf numFmtId="169" fontId="34" fillId="0" borderId="11" xfId="0" applyNumberFormat="1" applyFont="1" applyBorder="1" applyAlignment="1">
      <alignment wrapText="1"/>
    </xf>
    <xf numFmtId="0" fontId="34" fillId="0" borderId="12" xfId="0" applyFont="1" applyFill="1" applyBorder="1" applyAlignment="1">
      <alignment wrapText="1"/>
    </xf>
    <xf numFmtId="0" fontId="52" fillId="0" borderId="20" xfId="0" applyFont="1" applyFill="1" applyBorder="1" applyAlignment="1">
      <alignment horizontal="center"/>
    </xf>
    <xf numFmtId="165" fontId="34" fillId="0" borderId="21" xfId="0" applyNumberFormat="1" applyFont="1" applyBorder="1" applyAlignment="1">
      <alignment horizontal="center" wrapText="1"/>
    </xf>
    <xf numFmtId="167" fontId="34" fillId="0" borderId="21" xfId="0" applyNumberFormat="1" applyFont="1" applyBorder="1" applyAlignment="1">
      <alignment horizontal="center" wrapText="1"/>
    </xf>
    <xf numFmtId="166" fontId="34" fillId="0" borderId="21" xfId="0" applyNumberFormat="1" applyFont="1" applyBorder="1" applyAlignment="1">
      <alignment horizontal="center" wrapText="1"/>
    </xf>
    <xf numFmtId="164" fontId="34" fillId="0" borderId="21" xfId="0" applyNumberFormat="1" applyFont="1" applyBorder="1" applyAlignment="1">
      <alignment horizontal="center" wrapText="1"/>
    </xf>
    <xf numFmtId="168" fontId="34" fillId="0" borderId="21" xfId="0" applyNumberFormat="1" applyFont="1" applyBorder="1" applyAlignment="1">
      <alignment horizontal="center" wrapText="1"/>
    </xf>
    <xf numFmtId="169" fontId="34" fillId="0" borderId="21" xfId="0" applyNumberFormat="1" applyFont="1" applyBorder="1" applyAlignment="1">
      <alignment wrapText="1"/>
    </xf>
    <xf numFmtId="0" fontId="34" fillId="0" borderId="22" xfId="0" applyNumberFormat="1" applyFont="1" applyBorder="1" applyAlignment="1">
      <alignment wrapText="1"/>
    </xf>
    <xf numFmtId="4" fontId="34" fillId="0" borderId="2" xfId="0" applyNumberFormat="1" applyFont="1" applyBorder="1" applyAlignment="1">
      <alignment horizontal="center"/>
    </xf>
    <xf numFmtId="0" fontId="34" fillId="0" borderId="3" xfId="0" applyFont="1" applyBorder="1"/>
    <xf numFmtId="0" fontId="34" fillId="0" borderId="0" xfId="0" applyFont="1" applyFill="1" applyBorder="1"/>
    <xf numFmtId="14" fontId="34" fillId="0" borderId="0" xfId="0" applyNumberFormat="1" applyFont="1" applyFill="1" applyBorder="1"/>
    <xf numFmtId="0" fontId="34" fillId="0" borderId="7" xfId="0" applyFont="1" applyBorder="1" applyAlignment="1">
      <alignment wrapText="1"/>
    </xf>
    <xf numFmtId="164" fontId="0" fillId="0" borderId="0" xfId="0" applyNumberFormat="1" applyAlignment="1">
      <alignment horizontal="left"/>
    </xf>
    <xf numFmtId="165" fontId="0" fillId="0" borderId="0" xfId="0" applyNumberFormat="1" applyAlignment="1">
      <alignment horizontal="left"/>
    </xf>
    <xf numFmtId="164" fontId="61" fillId="0" borderId="0" xfId="0" applyNumberFormat="1" applyFont="1"/>
    <xf numFmtId="0" fontId="62" fillId="0" borderId="0" xfId="0" applyFont="1" applyFill="1"/>
    <xf numFmtId="0" fontId="0" fillId="0" borderId="0" xfId="0" applyFill="1"/>
    <xf numFmtId="0" fontId="0" fillId="0" borderId="0" xfId="0" applyBorder="1" applyAlignment="1">
      <alignment horizontal="center"/>
    </xf>
    <xf numFmtId="0" fontId="60" fillId="0" borderId="0" xfId="0" applyFont="1"/>
    <xf numFmtId="0" fontId="60" fillId="0" borderId="0" xfId="0" applyFont="1" applyAlignment="1">
      <alignment horizontal="right"/>
    </xf>
    <xf numFmtId="0" fontId="63" fillId="0" borderId="1" xfId="0" applyFont="1" applyBorder="1" applyAlignment="1">
      <alignment horizontal="center"/>
    </xf>
    <xf numFmtId="0" fontId="63" fillId="0" borderId="2" xfId="0" applyFont="1" applyBorder="1" applyAlignment="1">
      <alignment horizontal="center"/>
    </xf>
    <xf numFmtId="164" fontId="63" fillId="0" borderId="2" xfId="0" applyNumberFormat="1" applyFont="1" applyBorder="1" applyAlignment="1">
      <alignment horizontal="center"/>
    </xf>
    <xf numFmtId="165" fontId="63" fillId="0" borderId="2" xfId="0" applyNumberFormat="1" applyFont="1" applyBorder="1" applyAlignment="1">
      <alignment horizontal="center"/>
    </xf>
    <xf numFmtId="0" fontId="60" fillId="0" borderId="2" xfId="0" applyFont="1" applyBorder="1" applyAlignment="1">
      <alignment horizontal="center" wrapText="1"/>
    </xf>
    <xf numFmtId="0" fontId="60" fillId="0" borderId="29" xfId="0" applyFont="1" applyBorder="1" applyAlignment="1">
      <alignment horizontal="center" wrapText="1"/>
    </xf>
    <xf numFmtId="0" fontId="60" fillId="0" borderId="51" xfId="0" applyFont="1" applyFill="1" applyBorder="1" applyAlignment="1">
      <alignment horizontal="center"/>
    </xf>
    <xf numFmtId="164" fontId="52" fillId="0" borderId="14" xfId="0" applyNumberFormat="1" applyFont="1" applyFill="1" applyBorder="1" applyAlignment="1">
      <alignment horizontal="center"/>
    </xf>
    <xf numFmtId="4" fontId="34" fillId="0" borderId="14" xfId="0" applyNumberFormat="1" applyFont="1" applyFill="1" applyBorder="1" applyAlignment="1">
      <alignment horizontal="right"/>
    </xf>
    <xf numFmtId="0" fontId="64" fillId="0" borderId="27" xfId="0" applyFont="1" applyFill="1" applyBorder="1" applyAlignment="1">
      <alignment wrapText="1"/>
    </xf>
    <xf numFmtId="166" fontId="34" fillId="0" borderId="20" xfId="0" applyNumberFormat="1" applyFont="1" applyBorder="1" applyAlignment="1">
      <alignment horizontal="center" wrapText="1"/>
    </xf>
    <xf numFmtId="164" fontId="52" fillId="0" borderId="21" xfId="0" applyNumberFormat="1" applyFont="1" applyFill="1" applyBorder="1" applyAlignment="1">
      <alignment horizontal="center"/>
    </xf>
    <xf numFmtId="4" fontId="34" fillId="0" borderId="21" xfId="0" applyNumberFormat="1" applyFont="1" applyFill="1" applyBorder="1" applyAlignment="1">
      <alignment horizontal="right"/>
    </xf>
    <xf numFmtId="0" fontId="64" fillId="0" borderId="46" xfId="0" applyFont="1" applyFill="1" applyBorder="1" applyAlignment="1">
      <alignment wrapText="1"/>
    </xf>
    <xf numFmtId="4" fontId="34" fillId="0" borderId="6" xfId="0" applyNumberFormat="1" applyFont="1" applyFill="1" applyBorder="1" applyAlignment="1">
      <alignment horizontal="right"/>
    </xf>
    <xf numFmtId="166" fontId="34" fillId="0" borderId="10" xfId="0" applyNumberFormat="1" applyFont="1" applyBorder="1" applyAlignment="1">
      <alignment horizontal="center" wrapText="1"/>
    </xf>
    <xf numFmtId="4" fontId="34" fillId="0" borderId="11" xfId="0" applyNumberFormat="1" applyFont="1" applyFill="1" applyBorder="1" applyAlignment="1">
      <alignment horizontal="right"/>
    </xf>
    <xf numFmtId="0" fontId="0" fillId="0" borderId="1" xfId="0" applyBorder="1"/>
    <xf numFmtId="0" fontId="0" fillId="0" borderId="2" xfId="0" applyBorder="1" applyAlignment="1">
      <alignment horizontal="center"/>
    </xf>
    <xf numFmtId="164" fontId="0" fillId="0" borderId="2" xfId="0" applyNumberFormat="1" applyBorder="1" applyAlignment="1">
      <alignment horizontal="center"/>
    </xf>
    <xf numFmtId="165" fontId="0" fillId="0" borderId="2" xfId="0" applyNumberFormat="1" applyBorder="1" applyAlignment="1">
      <alignment horizontal="center"/>
    </xf>
    <xf numFmtId="4" fontId="50" fillId="0" borderId="2" xfId="0" applyNumberFormat="1" applyFont="1" applyBorder="1" applyAlignment="1">
      <alignment horizontal="right"/>
    </xf>
    <xf numFmtId="4" fontId="50" fillId="0" borderId="29" xfId="0" applyNumberFormat="1" applyFont="1" applyBorder="1" applyAlignment="1">
      <alignment horizontal="right"/>
    </xf>
    <xf numFmtId="0" fontId="0" fillId="0" borderId="51" xfId="0" applyBorder="1" applyAlignment="1"/>
    <xf numFmtId="0" fontId="0" fillId="0" borderId="0" xfId="0" applyBorder="1"/>
    <xf numFmtId="164" fontId="0" fillId="0" borderId="0" xfId="0" applyNumberFormat="1" applyBorder="1"/>
    <xf numFmtId="165" fontId="0" fillId="0" borderId="0" xfId="0" applyNumberFormat="1" applyBorder="1"/>
    <xf numFmtId="4" fontId="0" fillId="0" borderId="0" xfId="0" applyNumberFormat="1" applyBorder="1"/>
    <xf numFmtId="14" fontId="0" fillId="0" borderId="0" xfId="0" applyNumberFormat="1" applyFill="1" applyBorder="1"/>
    <xf numFmtId="0" fontId="60" fillId="0" borderId="51" xfId="0" applyFont="1" applyFill="1" applyBorder="1" applyAlignment="1">
      <alignment horizontal="center" wrapText="1"/>
    </xf>
    <xf numFmtId="0" fontId="64" fillId="0" borderId="27" xfId="0" applyFont="1" applyBorder="1" applyAlignment="1">
      <alignment wrapText="1"/>
    </xf>
    <xf numFmtId="0" fontId="64" fillId="0" borderId="46" xfId="0" applyFont="1" applyBorder="1" applyAlignment="1">
      <alignment wrapText="1"/>
    </xf>
    <xf numFmtId="0" fontId="0" fillId="0" borderId="51" xfId="0" applyBorder="1"/>
    <xf numFmtId="0" fontId="60" fillId="0" borderId="32" xfId="0" applyFont="1" applyBorder="1" applyAlignment="1">
      <alignment horizontal="center" wrapText="1"/>
    </xf>
    <xf numFmtId="0" fontId="60" fillId="0" borderId="49" xfId="0" applyFont="1" applyFill="1" applyBorder="1" applyAlignment="1">
      <alignment horizontal="center"/>
    </xf>
    <xf numFmtId="4" fontId="34" fillId="0" borderId="61" xfId="0" applyNumberFormat="1" applyFont="1" applyFill="1" applyBorder="1" applyAlignment="1">
      <alignment horizontal="right"/>
    </xf>
    <xf numFmtId="0" fontId="64" fillId="0" borderId="30" xfId="0" applyFont="1" applyFill="1" applyBorder="1" applyAlignment="1">
      <alignment wrapText="1"/>
    </xf>
    <xf numFmtId="166" fontId="34" fillId="0" borderId="38" xfId="0" applyNumberFormat="1" applyFont="1" applyBorder="1" applyAlignment="1">
      <alignment horizontal="center" wrapText="1"/>
    </xf>
    <xf numFmtId="165" fontId="34" fillId="0" borderId="23" xfId="0" applyNumberFormat="1" applyFont="1" applyBorder="1" applyAlignment="1">
      <alignment horizontal="center" wrapText="1"/>
    </xf>
    <xf numFmtId="167" fontId="34" fillId="0" borderId="23" xfId="0" applyNumberFormat="1" applyFont="1" applyBorder="1" applyAlignment="1">
      <alignment horizontal="center" wrapText="1"/>
    </xf>
    <xf numFmtId="166" fontId="34" fillId="0" borderId="23" xfId="0" applyNumberFormat="1" applyFont="1" applyBorder="1" applyAlignment="1">
      <alignment horizontal="center" wrapText="1"/>
    </xf>
    <xf numFmtId="164" fontId="52" fillId="0" borderId="23" xfId="0" applyNumberFormat="1" applyFont="1" applyFill="1" applyBorder="1" applyAlignment="1">
      <alignment horizontal="center"/>
    </xf>
    <xf numFmtId="168" fontId="34" fillId="0" borderId="23" xfId="0" applyNumberFormat="1" applyFont="1" applyBorder="1" applyAlignment="1">
      <alignment horizontal="center" wrapText="1"/>
    </xf>
    <xf numFmtId="4" fontId="34" fillId="0" borderId="23" xfId="0" applyNumberFormat="1" applyFont="1" applyFill="1" applyBorder="1" applyAlignment="1">
      <alignment horizontal="right"/>
    </xf>
    <xf numFmtId="4" fontId="34" fillId="0" borderId="60" xfId="0" applyNumberFormat="1" applyFont="1" applyFill="1" applyBorder="1" applyAlignment="1">
      <alignment horizontal="right"/>
    </xf>
    <xf numFmtId="0" fontId="64" fillId="0" borderId="28" xfId="0" applyFont="1" applyFill="1" applyBorder="1" applyAlignment="1">
      <alignment wrapText="1"/>
    </xf>
    <xf numFmtId="0" fontId="64" fillId="0" borderId="47" xfId="0" applyFont="1" applyFill="1" applyBorder="1" applyAlignment="1">
      <alignment wrapText="1"/>
    </xf>
    <xf numFmtId="0" fontId="63" fillId="0" borderId="35" xfId="0" applyFont="1" applyBorder="1" applyAlignment="1">
      <alignment horizontal="center"/>
    </xf>
    <xf numFmtId="0" fontId="63" fillId="0" borderId="36" xfId="0" applyFont="1" applyBorder="1" applyAlignment="1">
      <alignment horizontal="center"/>
    </xf>
    <xf numFmtId="164" fontId="63" fillId="0" borderId="36" xfId="0" applyNumberFormat="1" applyFont="1" applyBorder="1" applyAlignment="1">
      <alignment horizontal="center"/>
    </xf>
    <xf numFmtId="165" fontId="63" fillId="0" borderId="36" xfId="0" applyNumberFormat="1" applyFont="1" applyBorder="1" applyAlignment="1">
      <alignment horizontal="center"/>
    </xf>
    <xf numFmtId="0" fontId="60" fillId="0" borderId="36" xfId="0" applyFont="1" applyBorder="1" applyAlignment="1">
      <alignment horizontal="center" wrapText="1"/>
    </xf>
    <xf numFmtId="0" fontId="60" fillId="0" borderId="48" xfId="0" applyFont="1" applyBorder="1" applyAlignment="1">
      <alignment horizontal="center" wrapText="1"/>
    </xf>
    <xf numFmtId="0" fontId="60" fillId="0" borderId="55" xfId="0" applyFont="1" applyBorder="1" applyAlignment="1">
      <alignment horizontal="center" wrapText="1"/>
    </xf>
    <xf numFmtId="0" fontId="60" fillId="0" borderId="49" xfId="0" applyFont="1" applyFill="1" applyBorder="1" applyAlignment="1">
      <alignment horizontal="center" wrapText="1"/>
    </xf>
    <xf numFmtId="0" fontId="64" fillId="0" borderId="30" xfId="0" applyFont="1" applyBorder="1" applyAlignment="1">
      <alignment wrapText="1"/>
    </xf>
    <xf numFmtId="166" fontId="34" fillId="0" borderId="4" xfId="0" applyNumberFormat="1" applyFont="1" applyBorder="1" applyAlignment="1">
      <alignment horizontal="center" wrapText="1"/>
    </xf>
    <xf numFmtId="165" fontId="34" fillId="0" borderId="5" xfId="0" applyNumberFormat="1" applyFont="1" applyBorder="1" applyAlignment="1">
      <alignment horizontal="center" wrapText="1"/>
    </xf>
    <xf numFmtId="167" fontId="34" fillId="0" borderId="5" xfId="0" applyNumberFormat="1" applyFont="1" applyBorder="1" applyAlignment="1">
      <alignment horizontal="center" wrapText="1"/>
    </xf>
    <xf numFmtId="166" fontId="34" fillId="0" borderId="5" xfId="0" applyNumberFormat="1" applyFont="1" applyBorder="1" applyAlignment="1">
      <alignment horizontal="center" wrapText="1"/>
    </xf>
    <xf numFmtId="164" fontId="52" fillId="0" borderId="5" xfId="0" applyNumberFormat="1" applyFont="1" applyFill="1" applyBorder="1" applyAlignment="1">
      <alignment horizontal="center"/>
    </xf>
    <xf numFmtId="168" fontId="34" fillId="0" borderId="5" xfId="0" applyNumberFormat="1" applyFont="1" applyBorder="1" applyAlignment="1">
      <alignment horizontal="center" wrapText="1"/>
    </xf>
    <xf numFmtId="4" fontId="34" fillId="0" borderId="5" xfId="0" applyNumberFormat="1" applyFont="1" applyFill="1" applyBorder="1" applyAlignment="1">
      <alignment horizontal="right"/>
    </xf>
    <xf numFmtId="0" fontId="64" fillId="0" borderId="8" xfId="0" applyFont="1" applyBorder="1" applyAlignment="1">
      <alignment wrapText="1"/>
    </xf>
    <xf numFmtId="0" fontId="64" fillId="0" borderId="28" xfId="0" applyFont="1" applyBorder="1" applyAlignment="1">
      <alignment wrapText="1"/>
    </xf>
    <xf numFmtId="0" fontId="0" fillId="0" borderId="38" xfId="0" applyBorder="1"/>
    <xf numFmtId="0" fontId="54" fillId="0" borderId="23" xfId="0" applyFont="1" applyBorder="1" applyAlignment="1">
      <alignment horizontal="left"/>
    </xf>
    <xf numFmtId="0" fontId="54" fillId="0" borderId="23" xfId="0" applyFont="1" applyBorder="1" applyAlignment="1">
      <alignment horizontal="center"/>
    </xf>
    <xf numFmtId="0" fontId="0" fillId="0" borderId="23" xfId="0" applyBorder="1" applyAlignment="1">
      <alignment horizontal="center"/>
    </xf>
    <xf numFmtId="164" fontId="0" fillId="0" borderId="23" xfId="0" applyNumberFormat="1" applyBorder="1" applyAlignment="1">
      <alignment horizontal="center"/>
    </xf>
    <xf numFmtId="165" fontId="0" fillId="0" borderId="23" xfId="0" applyNumberFormat="1" applyBorder="1" applyAlignment="1">
      <alignment horizontal="center"/>
    </xf>
    <xf numFmtId="4" fontId="50" fillId="0" borderId="23" xfId="0" applyNumberFormat="1" applyFont="1" applyBorder="1" applyAlignment="1">
      <alignment horizontal="right"/>
    </xf>
    <xf numFmtId="4" fontId="50" fillId="0" borderId="60" xfId="0" applyNumberFormat="1" applyFont="1" applyBorder="1" applyAlignment="1">
      <alignment horizontal="right"/>
    </xf>
    <xf numFmtId="0" fontId="0" fillId="0" borderId="52" xfId="0" applyBorder="1"/>
    <xf numFmtId="0" fontId="64" fillId="0" borderId="45" xfId="0" applyFont="1" applyFill="1" applyBorder="1" applyAlignment="1">
      <alignment wrapText="1"/>
    </xf>
    <xf numFmtId="4" fontId="34" fillId="0" borderId="58" xfId="0" applyNumberFormat="1" applyFont="1" applyFill="1" applyBorder="1" applyAlignment="1">
      <alignment horizontal="right"/>
    </xf>
    <xf numFmtId="4" fontId="34" fillId="0" borderId="39" xfId="0" applyNumberFormat="1" applyFont="1" applyFill="1" applyBorder="1" applyAlignment="1">
      <alignment horizontal="right"/>
    </xf>
    <xf numFmtId="4" fontId="8" fillId="0" borderId="49" xfId="0" applyNumberFormat="1" applyFont="1" applyBorder="1" applyAlignment="1">
      <alignment horizontal="center" vertical="center" wrapText="1"/>
    </xf>
    <xf numFmtId="164" fontId="4" fillId="0" borderId="14" xfId="0" applyNumberFormat="1" applyFont="1" applyBorder="1" applyAlignment="1">
      <alignment horizontal="center" vertical="center"/>
    </xf>
    <xf numFmtId="4" fontId="8" fillId="0" borderId="34" xfId="0" applyNumberFormat="1" applyFont="1" applyBorder="1" applyAlignment="1">
      <alignment horizontal="center" vertical="center" wrapText="1"/>
    </xf>
    <xf numFmtId="164" fontId="4" fillId="0" borderId="21" xfId="0" applyNumberFormat="1" applyFont="1" applyBorder="1" applyAlignment="1">
      <alignment horizontal="center" vertical="center"/>
    </xf>
    <xf numFmtId="2" fontId="4" fillId="0" borderId="21" xfId="0" applyNumberFormat="1" applyFont="1" applyBorder="1" applyAlignment="1">
      <alignment horizontal="center" vertical="center" wrapText="1"/>
    </xf>
    <xf numFmtId="0" fontId="4" fillId="0" borderId="46" xfId="0" applyFont="1" applyBorder="1" applyAlignment="1">
      <alignment horizontal="left" vertical="center" wrapText="1"/>
    </xf>
    <xf numFmtId="4" fontId="8" fillId="0" borderId="23" xfId="0" applyNumberFormat="1" applyFont="1" applyBorder="1" applyAlignment="1">
      <alignment horizontal="center"/>
    </xf>
    <xf numFmtId="0" fontId="9" fillId="0" borderId="13" xfId="0" applyFont="1" applyBorder="1" applyAlignment="1">
      <alignment horizontal="right"/>
    </xf>
    <xf numFmtId="0" fontId="9" fillId="0" borderId="14" xfId="0" applyFont="1" applyBorder="1" applyAlignment="1">
      <alignment horizontal="right"/>
    </xf>
    <xf numFmtId="164" fontId="9" fillId="0" borderId="14" xfId="0" applyNumberFormat="1" applyFont="1" applyBorder="1" applyAlignment="1">
      <alignment horizontal="right"/>
    </xf>
    <xf numFmtId="165" fontId="9" fillId="0" borderId="14" xfId="0" applyNumberFormat="1" applyFont="1" applyBorder="1" applyAlignment="1">
      <alignment horizontal="right"/>
    </xf>
    <xf numFmtId="4" fontId="9" fillId="0" borderId="14" xfId="0" applyNumberFormat="1" applyFont="1" applyBorder="1" applyAlignment="1">
      <alignment horizontal="right" wrapText="1"/>
    </xf>
    <xf numFmtId="4" fontId="8" fillId="0" borderId="14" xfId="0" applyNumberFormat="1" applyFont="1" applyBorder="1" applyAlignment="1">
      <alignment horizontal="right" wrapText="1"/>
    </xf>
    <xf numFmtId="4" fontId="8" fillId="0" borderId="14" xfId="0" applyNumberFormat="1" applyFont="1" applyFill="1" applyBorder="1" applyAlignment="1">
      <alignment horizontal="right" wrapText="1"/>
    </xf>
    <xf numFmtId="0" fontId="10" fillId="0" borderId="11" xfId="8" applyFont="1" applyFill="1" applyBorder="1" applyAlignment="1">
      <alignment horizontal="right"/>
    </xf>
    <xf numFmtId="164" fontId="10" fillId="0" borderId="11" xfId="8" applyNumberFormat="1" applyFont="1" applyFill="1" applyBorder="1" applyAlignment="1">
      <alignment horizontal="right"/>
    </xf>
    <xf numFmtId="165" fontId="10" fillId="0" borderId="11" xfId="8" applyNumberFormat="1" applyFont="1" applyFill="1" applyBorder="1" applyAlignment="1">
      <alignment horizontal="right"/>
    </xf>
    <xf numFmtId="0" fontId="5" fillId="0" borderId="0" xfId="0" applyFont="1" applyAlignment="1">
      <alignment horizontal="center"/>
    </xf>
    <xf numFmtId="0" fontId="4" fillId="0" borderId="0" xfId="0" applyFont="1" applyAlignment="1">
      <alignment horizontal="center"/>
    </xf>
    <xf numFmtId="0" fontId="5" fillId="0" borderId="0" xfId="0" applyFont="1" applyFill="1" applyAlignment="1">
      <alignment horizontal="center"/>
    </xf>
    <xf numFmtId="0" fontId="4" fillId="0" borderId="0" xfId="0" applyFont="1" applyFill="1" applyAlignment="1">
      <alignment horizontal="center"/>
    </xf>
    <xf numFmtId="0" fontId="7" fillId="0" borderId="0" xfId="0" applyFont="1" applyFill="1" applyAlignment="1">
      <alignment horizontal="left"/>
    </xf>
    <xf numFmtId="0" fontId="3" fillId="0" borderId="0" xfId="0" applyFont="1" applyAlignment="1">
      <alignment horizontal="left"/>
    </xf>
    <xf numFmtId="0" fontId="5" fillId="0" borderId="0" xfId="0" applyFont="1" applyAlignment="1">
      <alignment horizontal="right"/>
    </xf>
    <xf numFmtId="0" fontId="4" fillId="0" borderId="0" xfId="0" applyFont="1" applyAlignment="1">
      <alignment horizontal="right"/>
    </xf>
    <xf numFmtId="0" fontId="7" fillId="0" borderId="0" xfId="0" applyFont="1" applyFill="1" applyAlignment="1">
      <alignment wrapText="1"/>
    </xf>
    <xf numFmtId="0" fontId="0" fillId="0" borderId="0" xfId="0" applyFont="1" applyAlignment="1">
      <alignment wrapText="1"/>
    </xf>
    <xf numFmtId="0" fontId="5" fillId="0" borderId="0" xfId="9" applyFont="1" applyAlignment="1">
      <alignment horizontal="center"/>
    </xf>
    <xf numFmtId="0" fontId="4" fillId="0" borderId="0" xfId="9" applyFont="1" applyAlignment="1">
      <alignment horizontal="center"/>
    </xf>
    <xf numFmtId="0" fontId="7" fillId="0" borderId="0" xfId="9" applyFont="1" applyAlignment="1">
      <alignment vertical="top" wrapText="1"/>
    </xf>
    <xf numFmtId="0" fontId="4" fillId="0" borderId="0" xfId="9" applyFont="1" applyAlignment="1">
      <alignment vertical="top" wrapText="1"/>
    </xf>
    <xf numFmtId="0" fontId="5" fillId="0" borderId="0" xfId="7" applyFont="1" applyAlignment="1">
      <alignment horizontal="center"/>
    </xf>
    <xf numFmtId="0" fontId="4" fillId="0" borderId="0" xfId="7" applyFont="1" applyAlignment="1">
      <alignment horizontal="center"/>
    </xf>
    <xf numFmtId="0" fontId="7" fillId="0" borderId="0" xfId="7" applyFont="1" applyAlignment="1">
      <alignment vertical="top" wrapText="1"/>
    </xf>
    <xf numFmtId="0" fontId="4" fillId="0" borderId="0" xfId="7" applyFont="1" applyAlignment="1">
      <alignment vertical="top" wrapText="1"/>
    </xf>
    <xf numFmtId="0" fontId="7" fillId="0" borderId="0" xfId="0" applyFont="1" applyAlignment="1">
      <alignment vertical="top" wrapText="1"/>
    </xf>
    <xf numFmtId="0" fontId="0" fillId="0" borderId="0" xfId="0" applyFont="1" applyAlignment="1">
      <alignment vertical="top" wrapText="1"/>
    </xf>
    <xf numFmtId="0" fontId="7" fillId="0" borderId="0" xfId="0" applyFont="1" applyFill="1" applyAlignment="1">
      <alignment horizontal="left" vertical="top" wrapText="1"/>
    </xf>
    <xf numFmtId="0" fontId="5" fillId="0" borderId="0" xfId="16" applyFont="1" applyAlignment="1">
      <alignment horizontal="center"/>
    </xf>
    <xf numFmtId="0" fontId="4" fillId="0" borderId="0" xfId="16" applyFont="1" applyAlignment="1">
      <alignment horizontal="center"/>
    </xf>
    <xf numFmtId="0" fontId="7" fillId="0" borderId="0" xfId="16" applyFont="1" applyFill="1" applyAlignment="1">
      <alignment horizontal="left" vertical="top" wrapText="1"/>
    </xf>
    <xf numFmtId="0" fontId="8" fillId="0" borderId="25" xfId="0" applyFont="1" applyBorder="1" applyAlignment="1">
      <alignment horizontal="center" wrapText="1"/>
    </xf>
    <xf numFmtId="0" fontId="8" fillId="0" borderId="18" xfId="0" applyFont="1" applyBorder="1" applyAlignment="1">
      <alignment horizontal="center" wrapText="1"/>
    </xf>
    <xf numFmtId="0" fontId="8" fillId="0" borderId="26" xfId="0" applyFont="1" applyBorder="1" applyAlignment="1">
      <alignment horizontal="center" wrapText="1"/>
    </xf>
    <xf numFmtId="0" fontId="8" fillId="0" borderId="32" xfId="0" applyFont="1" applyBorder="1" applyAlignment="1">
      <alignment horizontal="center" wrapText="1"/>
    </xf>
    <xf numFmtId="0" fontId="8" fillId="0" borderId="33" xfId="0" applyFont="1" applyBorder="1" applyAlignment="1">
      <alignment horizontal="center" wrapText="1"/>
    </xf>
    <xf numFmtId="0" fontId="8" fillId="0" borderId="42" xfId="0" applyFont="1" applyBorder="1" applyAlignment="1">
      <alignment horizontal="center" wrapText="1"/>
    </xf>
    <xf numFmtId="0" fontId="11" fillId="0" borderId="32" xfId="0" applyFont="1" applyBorder="1" applyAlignment="1">
      <alignment horizontal="center"/>
    </xf>
    <xf numFmtId="0" fontId="11" fillId="0" borderId="33" xfId="0" applyFont="1" applyBorder="1" applyAlignment="1">
      <alignment horizontal="center"/>
    </xf>
    <xf numFmtId="0" fontId="11" fillId="0" borderId="42" xfId="0" applyFont="1" applyBorder="1" applyAlignment="1">
      <alignment horizontal="center"/>
    </xf>
    <xf numFmtId="0" fontId="4" fillId="0" borderId="0" xfId="0" applyFont="1" applyAlignment="1">
      <alignment horizontal="left"/>
    </xf>
    <xf numFmtId="0" fontId="8" fillId="0" borderId="32" xfId="0" applyFont="1" applyBorder="1" applyAlignment="1">
      <alignment horizontal="center"/>
    </xf>
    <xf numFmtId="0" fontId="8" fillId="0" borderId="33" xfId="0" applyFont="1" applyBorder="1" applyAlignment="1">
      <alignment horizontal="center"/>
    </xf>
    <xf numFmtId="0" fontId="8" fillId="0" borderId="42" xfId="0" applyFont="1" applyBorder="1" applyAlignment="1">
      <alignment horizontal="center"/>
    </xf>
    <xf numFmtId="0" fontId="7" fillId="0" borderId="0" xfId="9" applyFont="1" applyFill="1" applyAlignment="1">
      <alignment horizontal="left"/>
    </xf>
    <xf numFmtId="0" fontId="4" fillId="0" borderId="0" xfId="9" applyFont="1" applyBorder="1" applyAlignment="1">
      <alignment horizontal="left"/>
    </xf>
    <xf numFmtId="0" fontId="4" fillId="0" borderId="25" xfId="9" applyFont="1" applyBorder="1" applyAlignment="1">
      <alignment horizontal="center"/>
    </xf>
    <xf numFmtId="0" fontId="4" fillId="0" borderId="18" xfId="9" applyFont="1" applyBorder="1" applyAlignment="1">
      <alignment horizontal="center"/>
    </xf>
    <xf numFmtId="0" fontId="4" fillId="0" borderId="26" xfId="9" applyFont="1" applyBorder="1" applyAlignment="1">
      <alignment horizontal="center"/>
    </xf>
    <xf numFmtId="0" fontId="4" fillId="0" borderId="0" xfId="0" applyFont="1" applyBorder="1" applyAlignment="1">
      <alignment horizontal="left"/>
    </xf>
    <xf numFmtId="0" fontId="3" fillId="0" borderId="0" xfId="0" applyFont="1" applyAlignment="1">
      <alignment horizontal="center"/>
    </xf>
    <xf numFmtId="0" fontId="0" fillId="0" borderId="0" xfId="0" applyAlignment="1">
      <alignment horizontal="center"/>
    </xf>
    <xf numFmtId="0" fontId="0" fillId="0" borderId="0" xfId="0" applyAlignment="1">
      <alignment horizontal="left"/>
    </xf>
    <xf numFmtId="0" fontId="4" fillId="0" borderId="25" xfId="0" applyFont="1" applyBorder="1" applyAlignment="1">
      <alignment horizontal="center"/>
    </xf>
    <xf numFmtId="0" fontId="4" fillId="0" borderId="18" xfId="0" applyFont="1" applyBorder="1" applyAlignment="1">
      <alignment horizontal="center"/>
    </xf>
    <xf numFmtId="0" fontId="4" fillId="0" borderId="26" xfId="0" applyFont="1" applyBorder="1" applyAlignment="1">
      <alignment horizontal="center"/>
    </xf>
    <xf numFmtId="0" fontId="11" fillId="0" borderId="32" xfId="9" applyFont="1" applyBorder="1" applyAlignment="1">
      <alignment horizontal="center"/>
    </xf>
    <xf numFmtId="0" fontId="11" fillId="0" borderId="33" xfId="9" applyFont="1" applyBorder="1" applyAlignment="1">
      <alignment horizontal="center"/>
    </xf>
    <xf numFmtId="0" fontId="11" fillId="0" borderId="42" xfId="9" applyFont="1" applyBorder="1" applyAlignment="1">
      <alignment horizontal="center"/>
    </xf>
    <xf numFmtId="0" fontId="4" fillId="0" borderId="0" xfId="9" applyFont="1" applyAlignment="1">
      <alignment horizontal="left"/>
    </xf>
    <xf numFmtId="0" fontId="7" fillId="2" borderId="0" xfId="0" applyFont="1" applyFill="1" applyAlignment="1">
      <alignment horizontal="left" vertical="top" wrapText="1"/>
    </xf>
    <xf numFmtId="0" fontId="7" fillId="0" borderId="0" xfId="0" applyFont="1" applyFill="1" applyAlignment="1">
      <alignment horizontal="left" wrapText="1"/>
    </xf>
    <xf numFmtId="0" fontId="23" fillId="0" borderId="0" xfId="0" applyFont="1" applyFill="1" applyAlignment="1">
      <alignment horizontal="center"/>
    </xf>
    <xf numFmtId="0" fontId="7" fillId="0" borderId="0" xfId="0" applyFont="1" applyAlignment="1">
      <alignment vertical="center" wrapText="1"/>
    </xf>
    <xf numFmtId="0" fontId="4" fillId="0" borderId="0" xfId="0" applyFont="1" applyAlignment="1">
      <alignment wrapText="1"/>
    </xf>
    <xf numFmtId="0" fontId="4" fillId="0" borderId="38" xfId="0" applyFont="1" applyBorder="1" applyAlignment="1">
      <alignment horizontal="center"/>
    </xf>
    <xf numFmtId="0" fontId="4" fillId="0" borderId="23"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xf>
    <xf numFmtId="0" fontId="14" fillId="0" borderId="32" xfId="0" applyFont="1" applyBorder="1" applyAlignment="1">
      <alignment horizontal="left"/>
    </xf>
    <xf numFmtId="0" fontId="14" fillId="0" borderId="33" xfId="0" applyFont="1" applyBorder="1" applyAlignment="1">
      <alignment horizontal="left"/>
    </xf>
    <xf numFmtId="0" fontId="14" fillId="0" borderId="42" xfId="0" applyFont="1" applyBorder="1" applyAlignment="1">
      <alignment horizontal="left"/>
    </xf>
    <xf numFmtId="0" fontId="14" fillId="0" borderId="32" xfId="0" applyFont="1" applyBorder="1" applyAlignment="1">
      <alignment horizontal="center"/>
    </xf>
    <xf numFmtId="0" fontId="14" fillId="0" borderId="33" xfId="0" applyFont="1" applyBorder="1" applyAlignment="1">
      <alignment horizontal="center"/>
    </xf>
    <xf numFmtId="0" fontId="14" fillId="0" borderId="42" xfId="0" applyFont="1" applyBorder="1" applyAlignment="1">
      <alignment horizontal="center"/>
    </xf>
    <xf numFmtId="0" fontId="21" fillId="0" borderId="0" xfId="0" applyFont="1" applyAlignment="1">
      <alignment horizontal="left"/>
    </xf>
    <xf numFmtId="0" fontId="7" fillId="0" borderId="0" xfId="0" applyFont="1" applyFill="1" applyAlignment="1">
      <alignment horizontal="center"/>
    </xf>
    <xf numFmtId="0" fontId="22" fillId="0" borderId="0" xfId="0" applyFont="1" applyAlignment="1">
      <alignment horizontal="left"/>
    </xf>
    <xf numFmtId="0" fontId="0" fillId="0" borderId="0" xfId="0" applyFont="1" applyAlignment="1">
      <alignment horizontal="left"/>
    </xf>
    <xf numFmtId="0" fontId="24" fillId="0" borderId="1" xfId="0" applyFont="1" applyBorder="1" applyAlignment="1">
      <alignment horizontal="center"/>
    </xf>
    <xf numFmtId="0" fontId="24" fillId="0" borderId="2" xfId="0" applyFont="1" applyBorder="1" applyAlignment="1">
      <alignment horizontal="center"/>
    </xf>
    <xf numFmtId="0" fontId="0" fillId="0" borderId="0" xfId="0" applyFont="1" applyAlignment="1">
      <alignment horizontal="left" wrapText="1"/>
    </xf>
    <xf numFmtId="0" fontId="13" fillId="0" borderId="0" xfId="0" applyFont="1" applyFill="1" applyAlignment="1">
      <alignment horizontal="center"/>
    </xf>
    <xf numFmtId="0" fontId="4" fillId="0" borderId="0" xfId="0" applyFont="1" applyAlignment="1"/>
    <xf numFmtId="0" fontId="0" fillId="0" borderId="0" xfId="0" applyAlignment="1"/>
    <xf numFmtId="0" fontId="38" fillId="0" borderId="0" xfId="0" applyFont="1" applyAlignment="1">
      <alignment horizontal="center"/>
    </xf>
    <xf numFmtId="0" fontId="36" fillId="0" borderId="0" xfId="0" applyFont="1" applyAlignment="1">
      <alignment horizontal="center"/>
    </xf>
    <xf numFmtId="0" fontId="4" fillId="0" borderId="0" xfId="0" applyFont="1" applyBorder="1" applyAlignment="1">
      <alignment wrapText="1"/>
    </xf>
    <xf numFmtId="0" fontId="0" fillId="0" borderId="0" xfId="0" applyFont="1" applyAlignment="1"/>
    <xf numFmtId="0" fontId="4" fillId="0" borderId="0" xfId="0" applyFont="1"/>
    <xf numFmtId="0" fontId="0" fillId="0" borderId="0" xfId="0" applyFont="1"/>
    <xf numFmtId="0" fontId="4" fillId="0" borderId="0" xfId="0" applyFont="1" applyBorder="1" applyAlignment="1">
      <alignment horizontal="left" vertical="center" wrapText="1"/>
    </xf>
    <xf numFmtId="166" fontId="4" fillId="0" borderId="25" xfId="0" applyNumberFormat="1" applyFont="1" applyBorder="1" applyAlignment="1">
      <alignment horizontal="left" wrapText="1"/>
    </xf>
    <xf numFmtId="166" fontId="4" fillId="0" borderId="18" xfId="0" applyNumberFormat="1" applyFont="1" applyBorder="1" applyAlignment="1">
      <alignment horizontal="left" wrapText="1"/>
    </xf>
    <xf numFmtId="166" fontId="4" fillId="0" borderId="0" xfId="0" applyNumberFormat="1" applyFont="1" applyBorder="1" applyAlignment="1">
      <alignment horizontal="left"/>
    </xf>
    <xf numFmtId="166" fontId="4" fillId="0" borderId="32" xfId="0" applyNumberFormat="1" applyFont="1" applyBorder="1" applyAlignment="1">
      <alignment horizontal="left" wrapText="1"/>
    </xf>
    <xf numFmtId="166" fontId="4" fillId="0" borderId="33" xfId="0" applyNumberFormat="1" applyFont="1" applyBorder="1" applyAlignment="1">
      <alignment horizontal="left" wrapText="1"/>
    </xf>
    <xf numFmtId="49" fontId="4" fillId="0" borderId="0" xfId="0" applyNumberFormat="1" applyFont="1" applyBorder="1" applyAlignment="1">
      <alignment horizontal="left" wrapText="1"/>
    </xf>
    <xf numFmtId="14" fontId="4" fillId="0" borderId="0" xfId="0" applyNumberFormat="1" applyFont="1" applyFill="1" applyBorder="1" applyAlignment="1">
      <alignment horizontal="left"/>
    </xf>
    <xf numFmtId="166" fontId="11" fillId="0" borderId="32" xfId="0" applyNumberFormat="1" applyFont="1" applyBorder="1" applyAlignment="1">
      <alignment horizontal="left" wrapText="1"/>
    </xf>
    <xf numFmtId="166" fontId="11" fillId="0" borderId="33" xfId="0" applyNumberFormat="1" applyFont="1" applyBorder="1" applyAlignment="1">
      <alignment horizontal="left" wrapText="1"/>
    </xf>
    <xf numFmtId="165" fontId="4" fillId="0" borderId="0" xfId="0" applyNumberFormat="1" applyFont="1" applyAlignment="1">
      <alignment horizontal="left"/>
    </xf>
    <xf numFmtId="166" fontId="3" fillId="2" borderId="0" xfId="0" applyNumberFormat="1" applyFont="1" applyFill="1" applyBorder="1" applyAlignment="1">
      <alignment horizontal="left" wrapText="1"/>
    </xf>
    <xf numFmtId="165" fontId="5" fillId="0" borderId="0" xfId="0" applyNumberFormat="1" applyFont="1" applyFill="1" applyBorder="1" applyAlignment="1">
      <alignment horizontal="center" wrapText="1"/>
    </xf>
    <xf numFmtId="166" fontId="7" fillId="2" borderId="0" xfId="0" applyNumberFormat="1" applyFont="1" applyFill="1" applyBorder="1" applyAlignment="1">
      <alignment horizontal="left" wrapText="1"/>
    </xf>
    <xf numFmtId="166" fontId="4" fillId="2" borderId="32" xfId="0" applyNumberFormat="1" applyFont="1" applyFill="1" applyBorder="1" applyAlignment="1">
      <alignment horizontal="left"/>
    </xf>
    <xf numFmtId="166" fontId="4" fillId="2" borderId="33" xfId="0" applyNumberFormat="1" applyFont="1" applyFill="1" applyBorder="1" applyAlignment="1">
      <alignment horizontal="left"/>
    </xf>
    <xf numFmtId="166" fontId="4" fillId="2" borderId="42" xfId="0" applyNumberFormat="1" applyFont="1" applyFill="1" applyBorder="1" applyAlignment="1">
      <alignment horizontal="left"/>
    </xf>
    <xf numFmtId="166" fontId="4" fillId="0" borderId="0" xfId="0" applyNumberFormat="1" applyFont="1" applyAlignment="1">
      <alignment horizontal="left"/>
    </xf>
    <xf numFmtId="0" fontId="7" fillId="0" borderId="18" xfId="0" applyFont="1" applyFill="1" applyBorder="1" applyAlignment="1">
      <alignment horizontal="center" wrapText="1"/>
    </xf>
    <xf numFmtId="0" fontId="22" fillId="0" borderId="0" xfId="0" applyFont="1" applyFill="1" applyAlignment="1">
      <alignment horizontal="center"/>
    </xf>
    <xf numFmtId="0" fontId="5" fillId="0" borderId="0" xfId="0" applyFont="1" applyFill="1" applyBorder="1" applyAlignment="1">
      <alignment horizontal="center" wrapText="1"/>
    </xf>
    <xf numFmtId="0" fontId="7" fillId="0" borderId="0" xfId="0" applyFont="1" applyFill="1" applyBorder="1" applyAlignment="1">
      <alignment wrapText="1"/>
    </xf>
    <xf numFmtId="0" fontId="7" fillId="0" borderId="18" xfId="14" applyFont="1" applyFill="1" applyBorder="1" applyAlignment="1">
      <alignment horizontal="center" wrapText="1"/>
    </xf>
    <xf numFmtId="0" fontId="5" fillId="0" borderId="0" xfId="14" applyFont="1" applyAlignment="1">
      <alignment horizontal="center"/>
    </xf>
    <xf numFmtId="0" fontId="7" fillId="0" borderId="18" xfId="0" applyFont="1" applyFill="1" applyBorder="1" applyAlignment="1">
      <alignment wrapText="1"/>
    </xf>
    <xf numFmtId="0" fontId="23" fillId="0" borderId="0" xfId="5" applyFont="1" applyFill="1" applyAlignment="1">
      <alignment horizontal="center"/>
    </xf>
    <xf numFmtId="0" fontId="22" fillId="0" borderId="0" xfId="5" applyFont="1" applyFill="1" applyAlignment="1">
      <alignment horizontal="center"/>
    </xf>
    <xf numFmtId="0" fontId="7" fillId="0" borderId="0" xfId="7" applyFont="1" applyFill="1" applyBorder="1" applyAlignment="1">
      <alignment wrapText="1"/>
    </xf>
    <xf numFmtId="0" fontId="7" fillId="0" borderId="0" xfId="9" applyFont="1" applyFill="1" applyBorder="1" applyAlignment="1">
      <alignment wrapText="1"/>
    </xf>
    <xf numFmtId="0" fontId="23" fillId="0" borderId="0" xfId="9" applyFont="1" applyFill="1" applyAlignment="1">
      <alignment horizontal="center"/>
    </xf>
    <xf numFmtId="0" fontId="22" fillId="0" borderId="0" xfId="9" applyFont="1" applyFill="1" applyAlignment="1">
      <alignment horizontal="center"/>
    </xf>
    <xf numFmtId="0" fontId="7" fillId="0" borderId="0" xfId="0" applyFont="1" applyFill="1" applyBorder="1" applyAlignment="1">
      <alignment horizontal="center" wrapText="1"/>
    </xf>
    <xf numFmtId="0" fontId="7" fillId="0" borderId="0" xfId="0" applyFont="1" applyBorder="1" applyAlignment="1">
      <alignment horizontal="center" wrapText="1"/>
    </xf>
    <xf numFmtId="0" fontId="8" fillId="0" borderId="0" xfId="0" applyFont="1" applyAlignment="1">
      <alignment horizontal="center"/>
    </xf>
    <xf numFmtId="0" fontId="6" fillId="0" borderId="0" xfId="0" applyFont="1" applyAlignment="1">
      <alignment horizontal="center" wrapText="1"/>
    </xf>
    <xf numFmtId="0" fontId="6" fillId="0" borderId="0" xfId="0" applyFont="1" applyFill="1" applyBorder="1" applyAlignment="1">
      <alignment horizontal="center" wrapText="1"/>
    </xf>
    <xf numFmtId="0" fontId="5" fillId="0" borderId="0" xfId="12" applyFont="1" applyAlignment="1">
      <alignment horizontal="center"/>
    </xf>
    <xf numFmtId="0" fontId="4" fillId="0" borderId="0" xfId="12" applyFont="1" applyAlignment="1">
      <alignment horizontal="center"/>
    </xf>
    <xf numFmtId="0" fontId="47" fillId="0" borderId="0" xfId="0" applyFont="1" applyAlignment="1">
      <alignment horizontal="center"/>
    </xf>
    <xf numFmtId="0" fontId="34" fillId="0" borderId="0" xfId="0" applyFont="1" applyAlignment="1">
      <alignment horizontal="center"/>
    </xf>
    <xf numFmtId="0" fontId="13" fillId="0" borderId="0" xfId="0" applyFont="1" applyFill="1" applyAlignment="1"/>
    <xf numFmtId="0" fontId="2" fillId="0" borderId="0" xfId="0" applyFont="1" applyAlignment="1">
      <alignment wrapText="1"/>
    </xf>
    <xf numFmtId="0" fontId="23" fillId="2" borderId="0" xfId="0" applyFont="1" applyFill="1" applyAlignment="1">
      <alignment horizontal="center" vertical="center"/>
    </xf>
    <xf numFmtId="0" fontId="2" fillId="0" borderId="0" xfId="0" applyFont="1" applyAlignment="1">
      <alignment horizontal="center" vertical="center"/>
    </xf>
    <xf numFmtId="0" fontId="5" fillId="0" borderId="0" xfId="1" applyFont="1" applyAlignment="1">
      <alignment horizontal="center"/>
    </xf>
    <xf numFmtId="0" fontId="4" fillId="0" borderId="0" xfId="1" applyFont="1" applyAlignment="1">
      <alignment horizontal="center"/>
    </xf>
    <xf numFmtId="0" fontId="5" fillId="0" borderId="0" xfId="3" applyFont="1" applyAlignment="1">
      <alignment horizontal="center"/>
    </xf>
    <xf numFmtId="0" fontId="4" fillId="0" borderId="0" xfId="3" applyFont="1" applyAlignment="1">
      <alignment horizontal="center"/>
    </xf>
    <xf numFmtId="0" fontId="2" fillId="0" borderId="0" xfId="0" applyFont="1" applyAlignment="1"/>
    <xf numFmtId="0" fontId="4" fillId="0" borderId="32" xfId="0" applyFont="1" applyBorder="1" applyAlignment="1">
      <alignment horizontal="left"/>
    </xf>
    <xf numFmtId="0" fontId="4" fillId="0" borderId="33" xfId="0" applyFont="1" applyBorder="1" applyAlignment="1">
      <alignment horizontal="left"/>
    </xf>
    <xf numFmtId="0" fontId="4" fillId="0" borderId="42" xfId="0" applyFont="1" applyBorder="1" applyAlignment="1">
      <alignment horizontal="left"/>
    </xf>
    <xf numFmtId="0" fontId="7" fillId="0" borderId="0" xfId="0" applyFont="1" applyFill="1" applyAlignment="1">
      <alignment horizontal="center" wrapText="1"/>
    </xf>
    <xf numFmtId="0" fontId="0" fillId="0" borderId="0" xfId="0" applyFont="1" applyAlignment="1">
      <alignment horizontal="center"/>
    </xf>
    <xf numFmtId="0" fontId="7" fillId="0" borderId="0" xfId="1" applyFont="1" applyFill="1" applyAlignment="1">
      <alignment horizontal="center" wrapText="1"/>
    </xf>
    <xf numFmtId="0" fontId="23" fillId="0" borderId="0" xfId="0" applyFont="1" applyAlignment="1">
      <alignment horizontal="center"/>
    </xf>
    <xf numFmtId="0" fontId="5" fillId="0" borderId="0" xfId="0" applyFont="1" applyAlignment="1">
      <alignment horizontal="center" vertical="center"/>
    </xf>
    <xf numFmtId="0" fontId="4" fillId="0" borderId="0" xfId="0" applyFont="1" applyAlignment="1">
      <alignment horizontal="center" vertical="center"/>
    </xf>
    <xf numFmtId="0" fontId="5" fillId="2" borderId="0" xfId="0" applyFont="1" applyFill="1" applyAlignment="1">
      <alignment horizontal="center"/>
    </xf>
    <xf numFmtId="0" fontId="4" fillId="2" borderId="0" xfId="0" applyFont="1" applyFill="1" applyAlignment="1">
      <alignment horizontal="center"/>
    </xf>
    <xf numFmtId="0" fontId="7" fillId="0" borderId="0" xfId="0" applyFont="1" applyAlignment="1">
      <alignment horizontal="left"/>
    </xf>
    <xf numFmtId="0" fontId="50" fillId="0" borderId="32" xfId="0" applyFont="1" applyBorder="1" applyAlignment="1">
      <alignment horizontal="center" wrapText="1"/>
    </xf>
    <xf numFmtId="0" fontId="60" fillId="0" borderId="33" xfId="0" applyFont="1" applyBorder="1" applyAlignment="1">
      <alignment horizontal="center" wrapText="1"/>
    </xf>
    <xf numFmtId="0" fontId="60" fillId="0" borderId="42" xfId="0" applyFont="1" applyBorder="1" applyAlignment="1">
      <alignment horizontal="center" wrapText="1"/>
    </xf>
    <xf numFmtId="0" fontId="38" fillId="0" borderId="0" xfId="0" applyFont="1" applyFill="1" applyBorder="1" applyAlignment="1">
      <alignment horizontal="center" wrapText="1"/>
    </xf>
    <xf numFmtId="0" fontId="18" fillId="0" borderId="32" xfId="0" applyFont="1" applyBorder="1" applyAlignment="1">
      <alignment horizontal="center" wrapText="1"/>
    </xf>
    <xf numFmtId="0" fontId="18" fillId="0" borderId="33" xfId="0" applyFont="1" applyBorder="1" applyAlignment="1">
      <alignment horizontal="center" wrapText="1"/>
    </xf>
    <xf numFmtId="0" fontId="18" fillId="0" borderId="42" xfId="0" applyFont="1" applyBorder="1" applyAlignment="1">
      <alignment horizontal="center" wrapText="1"/>
    </xf>
    <xf numFmtId="0" fontId="47" fillId="2" borderId="0" xfId="0" applyFont="1" applyFill="1" applyAlignment="1">
      <alignment horizontal="center"/>
    </xf>
    <xf numFmtId="0" fontId="0" fillId="2" borderId="0" xfId="0" applyFill="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5" fillId="0" borderId="3" xfId="0" applyFont="1" applyBorder="1" applyAlignment="1">
      <alignment horizontal="center"/>
    </xf>
    <xf numFmtId="0" fontId="5" fillId="0" borderId="0" xfId="0" applyFont="1" applyBorder="1" applyAlignment="1">
      <alignment horizontal="center"/>
    </xf>
    <xf numFmtId="49" fontId="46" fillId="0" borderId="0" xfId="0" applyNumberFormat="1" applyFont="1" applyAlignment="1">
      <alignment horizontal="left"/>
    </xf>
    <xf numFmtId="0" fontId="49" fillId="0" borderId="0" xfId="0" applyFont="1"/>
    <xf numFmtId="0" fontId="48" fillId="0" borderId="0" xfId="0" applyFont="1" applyFill="1" applyAlignment="1">
      <alignment horizontal="left" wrapText="1"/>
    </xf>
    <xf numFmtId="0" fontId="50" fillId="0" borderId="1" xfId="0" applyFont="1" applyBorder="1" applyAlignment="1">
      <alignment horizontal="center"/>
    </xf>
    <xf numFmtId="0" fontId="50" fillId="0" borderId="2" xfId="0" applyFont="1" applyBorder="1" applyAlignment="1">
      <alignment horizontal="center"/>
    </xf>
    <xf numFmtId="49" fontId="50" fillId="0" borderId="2" xfId="0" applyNumberFormat="1" applyFont="1" applyBorder="1" applyAlignment="1">
      <alignment horizontal="center" wrapText="1"/>
    </xf>
    <xf numFmtId="0" fontId="50" fillId="0" borderId="34" xfId="0" applyFont="1" applyBorder="1" applyAlignment="1">
      <alignment horizontal="center"/>
    </xf>
    <xf numFmtId="1" fontId="34" fillId="0" borderId="6" xfId="0" applyNumberFormat="1" applyFont="1" applyBorder="1" applyAlignment="1">
      <alignment horizontal="center"/>
    </xf>
    <xf numFmtId="169" fontId="34" fillId="0" borderId="6" xfId="0" applyNumberFormat="1" applyFont="1" applyBorder="1" applyAlignment="1">
      <alignment horizontal="right" wrapText="1"/>
    </xf>
    <xf numFmtId="169" fontId="34" fillId="0" borderId="6" xfId="0" applyNumberFormat="1" applyFont="1" applyFill="1" applyBorder="1" applyAlignment="1">
      <alignment horizontal="right" wrapText="1"/>
    </xf>
    <xf numFmtId="0" fontId="34" fillId="0" borderId="30" xfId="0" applyFont="1" applyBorder="1" applyAlignment="1">
      <alignment horizontal="left" wrapText="1"/>
    </xf>
    <xf numFmtId="0" fontId="65" fillId="0" borderId="1" xfId="0" applyFont="1" applyBorder="1" applyAlignment="1">
      <alignment horizontal="left"/>
    </xf>
    <xf numFmtId="0" fontId="65" fillId="0" borderId="2" xfId="0" applyFont="1" applyBorder="1" applyAlignment="1">
      <alignment horizontal="center"/>
    </xf>
    <xf numFmtId="4" fontId="65" fillId="0" borderId="2" xfId="2" applyNumberFormat="1" applyFont="1" applyFill="1" applyBorder="1" applyAlignment="1">
      <alignment horizontal="right" wrapText="1"/>
    </xf>
    <xf numFmtId="4" fontId="65" fillId="0" borderId="2" xfId="2" applyNumberFormat="1" applyFont="1" applyBorder="1" applyAlignment="1">
      <alignment horizontal="right"/>
    </xf>
    <xf numFmtId="0" fontId="65" fillId="0" borderId="34" xfId="0" applyFont="1" applyBorder="1"/>
  </cellXfs>
  <cellStyles count="46">
    <cellStyle name="Čárka" xfId="2" builtinId="3"/>
    <cellStyle name="Header" xfId="11"/>
    <cellStyle name="Normální" xfId="0" builtinId="0"/>
    <cellStyle name="Normální 10" xfId="26"/>
    <cellStyle name="Normální 11" xfId="27"/>
    <cellStyle name="Normální 12" xfId="28"/>
    <cellStyle name="Normální 13" xfId="29"/>
    <cellStyle name="Normální 14" xfId="30"/>
    <cellStyle name="Normální 15" xfId="31"/>
    <cellStyle name="Normální 16" xfId="4"/>
    <cellStyle name="Normální 17" xfId="32"/>
    <cellStyle name="Normální 18" xfId="33"/>
    <cellStyle name="Normální 19" xfId="34"/>
    <cellStyle name="Normální 2" xfId="1"/>
    <cellStyle name="Normální 2 2" xfId="10"/>
    <cellStyle name="Normální 2 2 2" xfId="25"/>
    <cellStyle name="Normální 20" xfId="35"/>
    <cellStyle name="Normální 21" xfId="36"/>
    <cellStyle name="Normální 22" xfId="37"/>
    <cellStyle name="Normální 23" xfId="38"/>
    <cellStyle name="Normální 24" xfId="39"/>
    <cellStyle name="Normální 25" xfId="40"/>
    <cellStyle name="Normální 26" xfId="6"/>
    <cellStyle name="Normální 27" xfId="41"/>
    <cellStyle name="Normální 28" xfId="15"/>
    <cellStyle name="Normální 29" xfId="13"/>
    <cellStyle name="Normální 3" xfId="3"/>
    <cellStyle name="Normální 3 2" xfId="8"/>
    <cellStyle name="Normální 3 3" xfId="17"/>
    <cellStyle name="Normální 30" xfId="16"/>
    <cellStyle name="Normální 31" xfId="19"/>
    <cellStyle name="Normální 32" xfId="43"/>
    <cellStyle name="Normální 33" xfId="44"/>
    <cellStyle name="Normální 34" xfId="45"/>
    <cellStyle name="Normální 4" xfId="5"/>
    <cellStyle name="Normální 4 2" xfId="18"/>
    <cellStyle name="Normální 5" xfId="7"/>
    <cellStyle name="Normální 5 2" xfId="20"/>
    <cellStyle name="Normální 6" xfId="9"/>
    <cellStyle name="Normální 6 2" xfId="21"/>
    <cellStyle name="Normální 7" xfId="12"/>
    <cellStyle name="Normální 7 2" xfId="22"/>
    <cellStyle name="Normální 8" xfId="14"/>
    <cellStyle name="Normální 8 2" xfId="23"/>
    <cellStyle name="Normální 9" xfId="24"/>
    <cellStyle name="normální_List1" xfId="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12</xdr:col>
      <xdr:colOff>0</xdr:colOff>
      <xdr:row>10</xdr:row>
      <xdr:rowOff>0</xdr:rowOff>
    </xdr:from>
    <xdr:ext cx="184731" cy="264560"/>
    <xdr:sp macro="" textlink="">
      <xdr:nvSpPr>
        <xdr:cNvPr id="2" name="TextovéPole 1">
          <a:extLst>
            <a:ext uri="{FF2B5EF4-FFF2-40B4-BE49-F238E27FC236}">
              <a16:creationId xmlns="" xmlns:a16="http://schemas.microsoft.com/office/drawing/2014/main" id="{00000000-0008-0000-0600-000002000000}"/>
            </a:ext>
          </a:extLst>
        </xdr:cNvPr>
        <xdr:cNvSpPr txBox="1"/>
      </xdr:nvSpPr>
      <xdr:spPr>
        <a:xfrm>
          <a:off x="9058275"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oneCellAnchor>
    <xdr:from>
      <xdr:col>12</xdr:col>
      <xdr:colOff>0</xdr:colOff>
      <xdr:row>10</xdr:row>
      <xdr:rowOff>0</xdr:rowOff>
    </xdr:from>
    <xdr:ext cx="184731" cy="264560"/>
    <xdr:sp macro="" textlink="">
      <xdr:nvSpPr>
        <xdr:cNvPr id="3" name="TextovéPole 2">
          <a:extLst>
            <a:ext uri="{FF2B5EF4-FFF2-40B4-BE49-F238E27FC236}">
              <a16:creationId xmlns="" xmlns:a16="http://schemas.microsoft.com/office/drawing/2014/main" id="{00000000-0008-0000-0600-000003000000}"/>
            </a:ext>
          </a:extLst>
        </xdr:cNvPr>
        <xdr:cNvSpPr txBox="1"/>
      </xdr:nvSpPr>
      <xdr:spPr>
        <a:xfrm>
          <a:off x="9058275"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oneCellAnchor>
    <xdr:from>
      <xdr:col>12</xdr:col>
      <xdr:colOff>0</xdr:colOff>
      <xdr:row>10</xdr:row>
      <xdr:rowOff>0</xdr:rowOff>
    </xdr:from>
    <xdr:ext cx="184731" cy="264560"/>
    <xdr:sp macro="" textlink="">
      <xdr:nvSpPr>
        <xdr:cNvPr id="4" name="TextovéPole 3">
          <a:extLst>
            <a:ext uri="{FF2B5EF4-FFF2-40B4-BE49-F238E27FC236}">
              <a16:creationId xmlns="" xmlns:a16="http://schemas.microsoft.com/office/drawing/2014/main" id="{00000000-0008-0000-0600-000004000000}"/>
            </a:ext>
          </a:extLst>
        </xdr:cNvPr>
        <xdr:cNvSpPr txBox="1"/>
      </xdr:nvSpPr>
      <xdr:spPr>
        <a:xfrm>
          <a:off x="9058275"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oneCellAnchor>
    <xdr:from>
      <xdr:col>12</xdr:col>
      <xdr:colOff>0</xdr:colOff>
      <xdr:row>10</xdr:row>
      <xdr:rowOff>0</xdr:rowOff>
    </xdr:from>
    <xdr:ext cx="184731" cy="264560"/>
    <xdr:sp macro="" textlink="">
      <xdr:nvSpPr>
        <xdr:cNvPr id="5" name="TextovéPole 4">
          <a:extLst>
            <a:ext uri="{FF2B5EF4-FFF2-40B4-BE49-F238E27FC236}">
              <a16:creationId xmlns="" xmlns:a16="http://schemas.microsoft.com/office/drawing/2014/main" id="{00000000-0008-0000-0600-000005000000}"/>
            </a:ext>
          </a:extLst>
        </xdr:cNvPr>
        <xdr:cNvSpPr txBox="1"/>
      </xdr:nvSpPr>
      <xdr:spPr>
        <a:xfrm>
          <a:off x="9058275"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oneCellAnchor>
    <xdr:from>
      <xdr:col>12</xdr:col>
      <xdr:colOff>0</xdr:colOff>
      <xdr:row>11</xdr:row>
      <xdr:rowOff>0</xdr:rowOff>
    </xdr:from>
    <xdr:ext cx="184731" cy="274359"/>
    <xdr:sp macro="" textlink="">
      <xdr:nvSpPr>
        <xdr:cNvPr id="6" name="TextovéPole 5">
          <a:extLst>
            <a:ext uri="{FF2B5EF4-FFF2-40B4-BE49-F238E27FC236}">
              <a16:creationId xmlns="" xmlns:a16="http://schemas.microsoft.com/office/drawing/2014/main" id="{00000000-0008-0000-0600-000006000000}"/>
            </a:ext>
          </a:extLst>
        </xdr:cNvPr>
        <xdr:cNvSpPr txBox="1"/>
      </xdr:nvSpPr>
      <xdr:spPr>
        <a:xfrm>
          <a:off x="9058275" y="24193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oneCellAnchor>
    <xdr:from>
      <xdr:col>12</xdr:col>
      <xdr:colOff>0</xdr:colOff>
      <xdr:row>11</xdr:row>
      <xdr:rowOff>0</xdr:rowOff>
    </xdr:from>
    <xdr:ext cx="184731" cy="274359"/>
    <xdr:sp macro="" textlink="">
      <xdr:nvSpPr>
        <xdr:cNvPr id="7" name="TextovéPole 6">
          <a:extLst>
            <a:ext uri="{FF2B5EF4-FFF2-40B4-BE49-F238E27FC236}">
              <a16:creationId xmlns="" xmlns:a16="http://schemas.microsoft.com/office/drawing/2014/main" id="{00000000-0008-0000-0600-000007000000}"/>
            </a:ext>
          </a:extLst>
        </xdr:cNvPr>
        <xdr:cNvSpPr txBox="1"/>
      </xdr:nvSpPr>
      <xdr:spPr>
        <a:xfrm>
          <a:off x="9058275" y="24193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oneCellAnchor>
    <xdr:from>
      <xdr:col>12</xdr:col>
      <xdr:colOff>0</xdr:colOff>
      <xdr:row>11</xdr:row>
      <xdr:rowOff>0</xdr:rowOff>
    </xdr:from>
    <xdr:ext cx="184731" cy="274359"/>
    <xdr:sp macro="" textlink="">
      <xdr:nvSpPr>
        <xdr:cNvPr id="8" name="TextovéPole 7">
          <a:extLst>
            <a:ext uri="{FF2B5EF4-FFF2-40B4-BE49-F238E27FC236}">
              <a16:creationId xmlns="" xmlns:a16="http://schemas.microsoft.com/office/drawing/2014/main" id="{00000000-0008-0000-0600-000008000000}"/>
            </a:ext>
          </a:extLst>
        </xdr:cNvPr>
        <xdr:cNvSpPr txBox="1"/>
      </xdr:nvSpPr>
      <xdr:spPr>
        <a:xfrm>
          <a:off x="9058275" y="24193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oneCellAnchor>
    <xdr:from>
      <xdr:col>12</xdr:col>
      <xdr:colOff>0</xdr:colOff>
      <xdr:row>11</xdr:row>
      <xdr:rowOff>0</xdr:rowOff>
    </xdr:from>
    <xdr:ext cx="184731" cy="274359"/>
    <xdr:sp macro="" textlink="">
      <xdr:nvSpPr>
        <xdr:cNvPr id="9" name="TextovéPole 8">
          <a:extLst>
            <a:ext uri="{FF2B5EF4-FFF2-40B4-BE49-F238E27FC236}">
              <a16:creationId xmlns="" xmlns:a16="http://schemas.microsoft.com/office/drawing/2014/main" id="{00000000-0008-0000-0600-000009000000}"/>
            </a:ext>
          </a:extLst>
        </xdr:cNvPr>
        <xdr:cNvSpPr txBox="1"/>
      </xdr:nvSpPr>
      <xdr:spPr>
        <a:xfrm>
          <a:off x="9058275" y="24193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12</xdr:col>
      <xdr:colOff>1047750</xdr:colOff>
      <xdr:row>989</xdr:row>
      <xdr:rowOff>247650</xdr:rowOff>
    </xdr:from>
    <xdr:ext cx="184731" cy="264560"/>
    <xdr:sp macro="" textlink="">
      <xdr:nvSpPr>
        <xdr:cNvPr id="2" name="TextovéPole 1"/>
        <xdr:cNvSpPr txBox="1"/>
      </xdr:nvSpPr>
      <xdr:spPr>
        <a:xfrm>
          <a:off x="9715500" y="2199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87"/>
  <sheetViews>
    <sheetView tabSelected="1" zoomScaleNormal="100" workbookViewId="0"/>
  </sheetViews>
  <sheetFormatPr defaultRowHeight="15" x14ac:dyDescent="0.25"/>
  <cols>
    <col min="1" max="1" width="9.140625" style="2468"/>
    <col min="2" max="2" width="6" style="2468" customWidth="1"/>
    <col min="3" max="3" width="8.140625" style="2468" customWidth="1"/>
    <col min="4" max="4" width="6.7109375" style="2468" customWidth="1"/>
    <col min="5" max="5" width="9.140625" style="2468"/>
    <col min="6" max="6" width="10.5703125" style="2468" customWidth="1"/>
    <col min="7" max="7" width="11" style="2468" bestFit="1" customWidth="1"/>
    <col min="8" max="8" width="18.5703125" style="2468" customWidth="1"/>
    <col min="9" max="9" width="14" style="2468" customWidth="1"/>
    <col min="10" max="10" width="16.42578125" style="2468" customWidth="1"/>
    <col min="11" max="11" width="13.42578125" style="2468" customWidth="1"/>
    <col min="12" max="12" width="14.28515625" style="2468" customWidth="1"/>
    <col min="13" max="13" width="36.42578125" style="2468" customWidth="1"/>
    <col min="14" max="14" width="19.42578125" style="2468" customWidth="1"/>
    <col min="15" max="16384" width="9.140625" style="2468"/>
  </cols>
  <sheetData>
    <row r="1" spans="1:13" ht="18.75" x14ac:dyDescent="0.3">
      <c r="A1" s="1" t="s">
        <v>710</v>
      </c>
      <c r="B1" s="1"/>
      <c r="C1" s="1"/>
      <c r="D1" s="2467"/>
      <c r="E1" s="2467"/>
      <c r="F1" s="2"/>
      <c r="G1" s="3"/>
      <c r="H1" s="2467"/>
      <c r="I1" s="4"/>
      <c r="J1" s="2467"/>
      <c r="K1" s="2467"/>
      <c r="L1" s="11"/>
      <c r="M1" s="2467"/>
    </row>
    <row r="2" spans="1:13" x14ac:dyDescent="0.25">
      <c r="A2" s="2467"/>
      <c r="B2" s="2467"/>
      <c r="C2" s="2467"/>
      <c r="D2" s="2461"/>
      <c r="E2" s="2461"/>
      <c r="F2" s="6"/>
      <c r="G2" s="2470"/>
      <c r="H2" s="2461"/>
      <c r="I2" s="8"/>
      <c r="J2" s="2461"/>
      <c r="K2" s="2467"/>
      <c r="L2" s="11"/>
      <c r="M2" s="2467"/>
    </row>
    <row r="3" spans="1:13" ht="18.75" x14ac:dyDescent="0.3">
      <c r="A3" s="3102" t="s">
        <v>2755</v>
      </c>
      <c r="B3" s="3103"/>
      <c r="C3" s="3103"/>
      <c r="D3" s="3103"/>
      <c r="E3" s="3103"/>
      <c r="F3" s="3103"/>
      <c r="G3" s="3103"/>
      <c r="H3" s="3103"/>
      <c r="I3" s="3103"/>
      <c r="J3" s="3103"/>
      <c r="K3" s="3103"/>
      <c r="L3" s="3103"/>
      <c r="M3" s="2467"/>
    </row>
    <row r="4" spans="1:13" ht="15.75" x14ac:dyDescent="0.25">
      <c r="A4" s="2467"/>
      <c r="B4" s="2467"/>
      <c r="C4" s="2467"/>
      <c r="D4" s="2461"/>
      <c r="E4" s="2461"/>
      <c r="F4" s="9"/>
      <c r="G4" s="2470"/>
      <c r="H4" s="2461"/>
      <c r="I4" s="8"/>
      <c r="J4" s="2461"/>
      <c r="K4" s="2467"/>
      <c r="L4" s="11"/>
      <c r="M4" s="2467"/>
    </row>
    <row r="5" spans="1:13" ht="15.75" x14ac:dyDescent="0.25">
      <c r="A5" s="10" t="s">
        <v>1958</v>
      </c>
      <c r="B5" s="11"/>
      <c r="C5" s="11"/>
      <c r="D5" s="11"/>
      <c r="E5" s="11"/>
      <c r="F5" s="9"/>
      <c r="G5" s="3"/>
      <c r="H5" s="2467"/>
      <c r="I5" s="4"/>
      <c r="J5" s="2467"/>
      <c r="K5" s="2467"/>
      <c r="L5" s="11"/>
      <c r="M5" s="2467"/>
    </row>
    <row r="6" spans="1:13" ht="15.75" thickBot="1" x14ac:dyDescent="0.3">
      <c r="A6" s="1465"/>
      <c r="B6" s="2467"/>
      <c r="C6" s="2467"/>
      <c r="D6" s="2467"/>
      <c r="E6" s="2467"/>
      <c r="F6" s="2"/>
      <c r="G6" s="3"/>
      <c r="H6" s="2467"/>
      <c r="I6" s="4"/>
      <c r="J6" s="2467"/>
      <c r="K6" s="13"/>
      <c r="L6" s="11"/>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1956" t="s">
        <v>16</v>
      </c>
      <c r="M7" s="21" t="s">
        <v>17</v>
      </c>
    </row>
    <row r="8" spans="1:13" ht="26.25" x14ac:dyDescent="0.25">
      <c r="A8" s="1968">
        <v>231</v>
      </c>
      <c r="B8" s="1952">
        <v>0</v>
      </c>
      <c r="C8" s="1952">
        <v>6172</v>
      </c>
      <c r="D8" s="1952">
        <v>5041</v>
      </c>
      <c r="E8" s="1952" t="s">
        <v>52</v>
      </c>
      <c r="F8" s="1953">
        <v>0</v>
      </c>
      <c r="G8" s="1954" t="s">
        <v>711</v>
      </c>
      <c r="H8" s="1955" t="s">
        <v>712</v>
      </c>
      <c r="I8" s="1817">
        <v>1140000</v>
      </c>
      <c r="J8" s="1816">
        <v>1140000</v>
      </c>
      <c r="K8" s="1817">
        <v>-30250</v>
      </c>
      <c r="L8" s="1817">
        <v>1109750</v>
      </c>
      <c r="M8" s="1969" t="s">
        <v>713</v>
      </c>
    </row>
    <row r="9" spans="1:13" ht="26.25" x14ac:dyDescent="0.25">
      <c r="A9" s="1970">
        <v>231</v>
      </c>
      <c r="B9" s="1794">
        <v>0</v>
      </c>
      <c r="C9" s="1794">
        <v>6172</v>
      </c>
      <c r="D9" s="1794">
        <v>5042</v>
      </c>
      <c r="E9" s="1794" t="s">
        <v>52</v>
      </c>
      <c r="F9" s="1795">
        <v>0</v>
      </c>
      <c r="G9" s="1796" t="s">
        <v>711</v>
      </c>
      <c r="H9" s="1797" t="s">
        <v>712</v>
      </c>
      <c r="I9" s="1798">
        <v>0</v>
      </c>
      <c r="J9" s="1799">
        <v>0</v>
      </c>
      <c r="K9" s="1798">
        <v>30250</v>
      </c>
      <c r="L9" s="1798">
        <v>30250</v>
      </c>
      <c r="M9" s="1971" t="s">
        <v>714</v>
      </c>
    </row>
    <row r="10" spans="1:13" x14ac:dyDescent="0.25">
      <c r="A10" s="1970">
        <v>231</v>
      </c>
      <c r="B10" s="1794">
        <v>0</v>
      </c>
      <c r="C10" s="1794">
        <v>5512</v>
      </c>
      <c r="D10" s="1794">
        <v>5321</v>
      </c>
      <c r="E10" s="1794">
        <v>0</v>
      </c>
      <c r="F10" s="1795">
        <v>93</v>
      </c>
      <c r="G10" s="1796" t="s">
        <v>711</v>
      </c>
      <c r="H10" s="1797" t="s">
        <v>715</v>
      </c>
      <c r="I10" s="1798">
        <v>0</v>
      </c>
      <c r="J10" s="1799">
        <v>0</v>
      </c>
      <c r="K10" s="1798">
        <v>25000</v>
      </c>
      <c r="L10" s="1798">
        <v>25000</v>
      </c>
      <c r="M10" s="1971" t="s">
        <v>716</v>
      </c>
    </row>
    <row r="11" spans="1:13" x14ac:dyDescent="0.25">
      <c r="A11" s="1970">
        <v>231</v>
      </c>
      <c r="B11" s="1794">
        <v>0</v>
      </c>
      <c r="C11" s="1794">
        <v>5512</v>
      </c>
      <c r="D11" s="1794">
        <v>6341</v>
      </c>
      <c r="E11" s="1794">
        <v>0</v>
      </c>
      <c r="F11" s="1795">
        <v>93</v>
      </c>
      <c r="G11" s="1796" t="s">
        <v>711</v>
      </c>
      <c r="H11" s="1797" t="s">
        <v>717</v>
      </c>
      <c r="I11" s="1798">
        <v>0</v>
      </c>
      <c r="J11" s="1799">
        <v>0</v>
      </c>
      <c r="K11" s="1798">
        <v>933000</v>
      </c>
      <c r="L11" s="1798">
        <v>933000</v>
      </c>
      <c r="M11" s="1971" t="s">
        <v>718</v>
      </c>
    </row>
    <row r="12" spans="1:13" x14ac:dyDescent="0.25">
      <c r="A12" s="1970">
        <v>231</v>
      </c>
      <c r="B12" s="1794">
        <v>0</v>
      </c>
      <c r="C12" s="1794">
        <v>5512</v>
      </c>
      <c r="D12" s="1794">
        <v>6341</v>
      </c>
      <c r="E12" s="1794">
        <v>0</v>
      </c>
      <c r="F12" s="1795">
        <v>93</v>
      </c>
      <c r="G12" s="1796" t="s">
        <v>711</v>
      </c>
      <c r="H12" s="1797" t="s">
        <v>719</v>
      </c>
      <c r="I12" s="1798">
        <v>0</v>
      </c>
      <c r="J12" s="1799">
        <v>0</v>
      </c>
      <c r="K12" s="1798">
        <v>287700</v>
      </c>
      <c r="L12" s="1798">
        <v>287700</v>
      </c>
      <c r="M12" s="1971" t="s">
        <v>720</v>
      </c>
    </row>
    <row r="13" spans="1:13" x14ac:dyDescent="0.25">
      <c r="A13" s="1970">
        <v>231</v>
      </c>
      <c r="B13" s="1794">
        <v>0</v>
      </c>
      <c r="C13" s="1794">
        <v>5512</v>
      </c>
      <c r="D13" s="1794">
        <v>6341</v>
      </c>
      <c r="E13" s="1794">
        <v>0</v>
      </c>
      <c r="F13" s="1795">
        <v>93</v>
      </c>
      <c r="G13" s="1796" t="s">
        <v>711</v>
      </c>
      <c r="H13" s="1797" t="s">
        <v>721</v>
      </c>
      <c r="I13" s="1798">
        <v>0</v>
      </c>
      <c r="J13" s="1799">
        <v>0</v>
      </c>
      <c r="K13" s="1798">
        <v>473671</v>
      </c>
      <c r="L13" s="1798">
        <v>473671</v>
      </c>
      <c r="M13" s="1971" t="s">
        <v>722</v>
      </c>
    </row>
    <row r="14" spans="1:13" x14ac:dyDescent="0.25">
      <c r="A14" s="1970">
        <v>231</v>
      </c>
      <c r="B14" s="1794">
        <v>0</v>
      </c>
      <c r="C14" s="1794">
        <v>5512</v>
      </c>
      <c r="D14" s="1794">
        <v>6341</v>
      </c>
      <c r="E14" s="1794">
        <v>0</v>
      </c>
      <c r="F14" s="1795">
        <v>93</v>
      </c>
      <c r="G14" s="1796" t="s">
        <v>711</v>
      </c>
      <c r="H14" s="1797" t="s">
        <v>723</v>
      </c>
      <c r="I14" s="1798">
        <v>0</v>
      </c>
      <c r="J14" s="1799">
        <v>0</v>
      </c>
      <c r="K14" s="1798">
        <v>301249</v>
      </c>
      <c r="L14" s="1798">
        <v>301249</v>
      </c>
      <c r="M14" s="1971" t="s">
        <v>724</v>
      </c>
    </row>
    <row r="15" spans="1:13" x14ac:dyDescent="0.25">
      <c r="A15" s="1970">
        <v>231</v>
      </c>
      <c r="B15" s="1794">
        <v>0</v>
      </c>
      <c r="C15" s="1794">
        <v>5512</v>
      </c>
      <c r="D15" s="1794">
        <v>6341</v>
      </c>
      <c r="E15" s="1794">
        <v>0</v>
      </c>
      <c r="F15" s="1795">
        <v>93</v>
      </c>
      <c r="G15" s="1796" t="s">
        <v>711</v>
      </c>
      <c r="H15" s="1797" t="s">
        <v>725</v>
      </c>
      <c r="I15" s="1798">
        <v>0</v>
      </c>
      <c r="J15" s="1799">
        <v>0</v>
      </c>
      <c r="K15" s="1798">
        <v>510500</v>
      </c>
      <c r="L15" s="1798">
        <v>510500</v>
      </c>
      <c r="M15" s="1971" t="s">
        <v>726</v>
      </c>
    </row>
    <row r="16" spans="1:13" x14ac:dyDescent="0.25">
      <c r="A16" s="1970">
        <v>231</v>
      </c>
      <c r="B16" s="1794">
        <v>0</v>
      </c>
      <c r="C16" s="1794">
        <v>5512</v>
      </c>
      <c r="D16" s="1794">
        <v>6341</v>
      </c>
      <c r="E16" s="1794">
        <v>0</v>
      </c>
      <c r="F16" s="1795">
        <v>93</v>
      </c>
      <c r="G16" s="1796" t="s">
        <v>711</v>
      </c>
      <c r="H16" s="1797" t="s">
        <v>727</v>
      </c>
      <c r="I16" s="1798">
        <v>0</v>
      </c>
      <c r="J16" s="1799">
        <v>0</v>
      </c>
      <c r="K16" s="1798">
        <v>329741</v>
      </c>
      <c r="L16" s="1798">
        <v>329741</v>
      </c>
      <c r="M16" s="1971" t="s">
        <v>728</v>
      </c>
    </row>
    <row r="17" spans="1:13" x14ac:dyDescent="0.25">
      <c r="A17" s="1970">
        <v>231</v>
      </c>
      <c r="B17" s="1794">
        <v>0</v>
      </c>
      <c r="C17" s="1794">
        <v>5512</v>
      </c>
      <c r="D17" s="1794">
        <v>6341</v>
      </c>
      <c r="E17" s="1794">
        <v>0</v>
      </c>
      <c r="F17" s="1795">
        <v>93</v>
      </c>
      <c r="G17" s="1796" t="s">
        <v>711</v>
      </c>
      <c r="H17" s="1797" t="s">
        <v>729</v>
      </c>
      <c r="I17" s="1798">
        <v>0</v>
      </c>
      <c r="J17" s="1799">
        <v>0</v>
      </c>
      <c r="K17" s="1798">
        <v>268250</v>
      </c>
      <c r="L17" s="1798">
        <v>268250</v>
      </c>
      <c r="M17" s="1971" t="s">
        <v>730</v>
      </c>
    </row>
    <row r="18" spans="1:13" x14ac:dyDescent="0.25">
      <c r="A18" s="1970">
        <v>231</v>
      </c>
      <c r="B18" s="1794">
        <v>0</v>
      </c>
      <c r="C18" s="1794">
        <v>5512</v>
      </c>
      <c r="D18" s="1794">
        <v>6341</v>
      </c>
      <c r="E18" s="1794">
        <v>0</v>
      </c>
      <c r="F18" s="1795">
        <v>93</v>
      </c>
      <c r="G18" s="1796" t="s">
        <v>711</v>
      </c>
      <c r="H18" s="1797" t="s">
        <v>731</v>
      </c>
      <c r="I18" s="1798">
        <v>0</v>
      </c>
      <c r="J18" s="1799">
        <v>0</v>
      </c>
      <c r="K18" s="1798">
        <v>299256</v>
      </c>
      <c r="L18" s="1798">
        <v>299256</v>
      </c>
      <c r="M18" s="1971" t="s">
        <v>732</v>
      </c>
    </row>
    <row r="19" spans="1:13" x14ac:dyDescent="0.25">
      <c r="A19" s="1970">
        <v>231</v>
      </c>
      <c r="B19" s="1794">
        <v>0</v>
      </c>
      <c r="C19" s="1794">
        <v>5512</v>
      </c>
      <c r="D19" s="1794">
        <v>6341</v>
      </c>
      <c r="E19" s="1794">
        <v>0</v>
      </c>
      <c r="F19" s="1795">
        <v>93</v>
      </c>
      <c r="G19" s="1796" t="s">
        <v>711</v>
      </c>
      <c r="H19" s="1797" t="s">
        <v>733</v>
      </c>
      <c r="I19" s="1798">
        <v>0</v>
      </c>
      <c r="J19" s="1799">
        <v>0</v>
      </c>
      <c r="K19" s="1798">
        <v>500000</v>
      </c>
      <c r="L19" s="1798">
        <v>500000</v>
      </c>
      <c r="M19" s="1971" t="s">
        <v>734</v>
      </c>
    </row>
    <row r="20" spans="1:13" x14ac:dyDescent="0.25">
      <c r="A20" s="1970">
        <v>231</v>
      </c>
      <c r="B20" s="1794">
        <v>0</v>
      </c>
      <c r="C20" s="1794">
        <v>5512</v>
      </c>
      <c r="D20" s="1794">
        <v>6341</v>
      </c>
      <c r="E20" s="1794">
        <v>0</v>
      </c>
      <c r="F20" s="1795">
        <v>93</v>
      </c>
      <c r="G20" s="1796" t="s">
        <v>711</v>
      </c>
      <c r="H20" s="1797" t="s">
        <v>735</v>
      </c>
      <c r="I20" s="1798">
        <v>0</v>
      </c>
      <c r="J20" s="1799">
        <v>0</v>
      </c>
      <c r="K20" s="1798">
        <v>500000</v>
      </c>
      <c r="L20" s="1798">
        <v>500000</v>
      </c>
      <c r="M20" s="1971" t="s">
        <v>736</v>
      </c>
    </row>
    <row r="21" spans="1:13" x14ac:dyDescent="0.25">
      <c r="A21" s="1970">
        <v>231</v>
      </c>
      <c r="B21" s="1794">
        <v>0</v>
      </c>
      <c r="C21" s="1794">
        <v>5512</v>
      </c>
      <c r="D21" s="1794">
        <v>6341</v>
      </c>
      <c r="E21" s="1794">
        <v>0</v>
      </c>
      <c r="F21" s="1795">
        <v>93</v>
      </c>
      <c r="G21" s="1796" t="s">
        <v>711</v>
      </c>
      <c r="H21" s="1797" t="s">
        <v>737</v>
      </c>
      <c r="I21" s="1798">
        <v>0</v>
      </c>
      <c r="J21" s="1799">
        <v>0</v>
      </c>
      <c r="K21" s="1798">
        <v>750000</v>
      </c>
      <c r="L21" s="1798">
        <v>750000</v>
      </c>
      <c r="M21" s="1971" t="s">
        <v>738</v>
      </c>
    </row>
    <row r="22" spans="1:13" x14ac:dyDescent="0.25">
      <c r="A22" s="1970">
        <v>231</v>
      </c>
      <c r="B22" s="1794">
        <v>0</v>
      </c>
      <c r="C22" s="1794">
        <v>5512</v>
      </c>
      <c r="D22" s="1794">
        <v>6341</v>
      </c>
      <c r="E22" s="1794">
        <v>0</v>
      </c>
      <c r="F22" s="1795">
        <v>93</v>
      </c>
      <c r="G22" s="1796" t="s">
        <v>711</v>
      </c>
      <c r="H22" s="1797" t="s">
        <v>712</v>
      </c>
      <c r="I22" s="1798">
        <v>15000000</v>
      </c>
      <c r="J22" s="1799">
        <v>15000000</v>
      </c>
      <c r="K22" s="1798">
        <v>-5153367</v>
      </c>
      <c r="L22" s="1798">
        <v>9846633</v>
      </c>
      <c r="M22" s="1971" t="s">
        <v>739</v>
      </c>
    </row>
    <row r="23" spans="1:13" x14ac:dyDescent="0.25">
      <c r="A23" s="1970">
        <v>231</v>
      </c>
      <c r="B23" s="1794">
        <v>0</v>
      </c>
      <c r="C23" s="1794">
        <v>5512</v>
      </c>
      <c r="D23" s="1794">
        <v>5321</v>
      </c>
      <c r="E23" s="1794">
        <v>0</v>
      </c>
      <c r="F23" s="1795">
        <v>93</v>
      </c>
      <c r="G23" s="1796" t="s">
        <v>711</v>
      </c>
      <c r="H23" s="1797" t="s">
        <v>712</v>
      </c>
      <c r="I23" s="1798">
        <v>23700000</v>
      </c>
      <c r="J23" s="1799">
        <v>23700000</v>
      </c>
      <c r="K23" s="1798">
        <v>-25000</v>
      </c>
      <c r="L23" s="1798">
        <v>23675000</v>
      </c>
      <c r="M23" s="1971" t="s">
        <v>740</v>
      </c>
    </row>
    <row r="24" spans="1:13" x14ac:dyDescent="0.25">
      <c r="A24" s="1970">
        <v>231</v>
      </c>
      <c r="B24" s="1794">
        <v>0</v>
      </c>
      <c r="C24" s="1794">
        <v>6113</v>
      </c>
      <c r="D24" s="1794">
        <v>5169</v>
      </c>
      <c r="E24" s="1794">
        <v>0</v>
      </c>
      <c r="F24" s="1795">
        <v>0</v>
      </c>
      <c r="G24" s="1796" t="s">
        <v>711</v>
      </c>
      <c r="H24" s="1797" t="s">
        <v>712</v>
      </c>
      <c r="I24" s="1798">
        <v>7641750</v>
      </c>
      <c r="J24" s="1799">
        <v>7641750</v>
      </c>
      <c r="K24" s="1798">
        <v>-100000</v>
      </c>
      <c r="L24" s="1798">
        <v>7541750</v>
      </c>
      <c r="M24" s="1971" t="s">
        <v>741</v>
      </c>
    </row>
    <row r="25" spans="1:13" x14ac:dyDescent="0.25">
      <c r="A25" s="1970">
        <v>231</v>
      </c>
      <c r="B25" s="1794">
        <v>0</v>
      </c>
      <c r="C25" s="1794">
        <v>6113</v>
      </c>
      <c r="D25" s="1794">
        <v>5161</v>
      </c>
      <c r="E25" s="1794">
        <v>0</v>
      </c>
      <c r="F25" s="1795">
        <v>0</v>
      </c>
      <c r="G25" s="1796" t="s">
        <v>711</v>
      </c>
      <c r="H25" s="1797" t="s">
        <v>712</v>
      </c>
      <c r="I25" s="1798">
        <v>5000</v>
      </c>
      <c r="J25" s="1799">
        <v>5000</v>
      </c>
      <c r="K25" s="1798">
        <v>100000</v>
      </c>
      <c r="L25" s="1798">
        <v>105000</v>
      </c>
      <c r="M25" s="1971" t="s">
        <v>742</v>
      </c>
    </row>
    <row r="26" spans="1:13" x14ac:dyDescent="0.25">
      <c r="A26" s="1970">
        <v>231</v>
      </c>
      <c r="B26" s="1794">
        <v>0</v>
      </c>
      <c r="C26" s="1794">
        <v>6172</v>
      </c>
      <c r="D26" s="1794">
        <v>5169</v>
      </c>
      <c r="E26" s="1794">
        <v>0</v>
      </c>
      <c r="F26" s="1795">
        <v>0</v>
      </c>
      <c r="G26" s="1796" t="s">
        <v>711</v>
      </c>
      <c r="H26" s="1797" t="s">
        <v>712</v>
      </c>
      <c r="I26" s="1798">
        <v>13055000</v>
      </c>
      <c r="J26" s="1799">
        <v>13055000</v>
      </c>
      <c r="K26" s="1798">
        <v>-7000000</v>
      </c>
      <c r="L26" s="1798">
        <v>6055000</v>
      </c>
      <c r="M26" s="1971" t="s">
        <v>743</v>
      </c>
    </row>
    <row r="27" spans="1:13" ht="26.25" x14ac:dyDescent="0.25">
      <c r="A27" s="1970">
        <v>231</v>
      </c>
      <c r="B27" s="1794">
        <v>0</v>
      </c>
      <c r="C27" s="1794">
        <v>6172</v>
      </c>
      <c r="D27" s="1794">
        <v>5041</v>
      </c>
      <c r="E27" s="1794">
        <v>0</v>
      </c>
      <c r="F27" s="1795">
        <v>0</v>
      </c>
      <c r="G27" s="1796" t="s">
        <v>711</v>
      </c>
      <c r="H27" s="1797" t="s">
        <v>712</v>
      </c>
      <c r="I27" s="1798">
        <v>1140000</v>
      </c>
      <c r="J27" s="1799">
        <v>1109750</v>
      </c>
      <c r="K27" s="1798">
        <v>7000000</v>
      </c>
      <c r="L27" s="1798">
        <v>8109750</v>
      </c>
      <c r="M27" s="1971" t="s">
        <v>744</v>
      </c>
    </row>
    <row r="28" spans="1:13" ht="26.25" x14ac:dyDescent="0.25">
      <c r="A28" s="1970">
        <v>231</v>
      </c>
      <c r="B28" s="1794">
        <v>0</v>
      </c>
      <c r="C28" s="1794">
        <v>5512</v>
      </c>
      <c r="D28" s="1794">
        <v>5321</v>
      </c>
      <c r="E28" s="1794">
        <v>0</v>
      </c>
      <c r="F28" s="1795">
        <v>93</v>
      </c>
      <c r="G28" s="1796" t="s">
        <v>711</v>
      </c>
      <c r="H28" s="1797" t="s">
        <v>745</v>
      </c>
      <c r="I28" s="1798">
        <v>0</v>
      </c>
      <c r="J28" s="1799">
        <v>0</v>
      </c>
      <c r="K28" s="1798">
        <v>8000</v>
      </c>
      <c r="L28" s="1798">
        <v>8000</v>
      </c>
      <c r="M28" s="1971" t="s">
        <v>746</v>
      </c>
    </row>
    <row r="29" spans="1:13" ht="26.25" x14ac:dyDescent="0.25">
      <c r="A29" s="1970">
        <v>231</v>
      </c>
      <c r="B29" s="1794">
        <v>0</v>
      </c>
      <c r="C29" s="1794">
        <v>5512</v>
      </c>
      <c r="D29" s="1794">
        <v>5321</v>
      </c>
      <c r="E29" s="1794">
        <v>0</v>
      </c>
      <c r="F29" s="1795">
        <v>93</v>
      </c>
      <c r="G29" s="1796" t="s">
        <v>711</v>
      </c>
      <c r="H29" s="1797" t="s">
        <v>712</v>
      </c>
      <c r="I29" s="1798">
        <v>23675000</v>
      </c>
      <c r="J29" s="1799">
        <v>23675000</v>
      </c>
      <c r="K29" s="1798">
        <v>-8000</v>
      </c>
      <c r="L29" s="1798">
        <v>23667000</v>
      </c>
      <c r="M29" s="1971" t="s">
        <v>747</v>
      </c>
    </row>
    <row r="30" spans="1:13" x14ac:dyDescent="0.25">
      <c r="A30" s="1970">
        <v>231</v>
      </c>
      <c r="B30" s="1794">
        <v>0</v>
      </c>
      <c r="C30" s="1794">
        <v>6113</v>
      </c>
      <c r="D30" s="1794">
        <v>5169</v>
      </c>
      <c r="E30" s="1794">
        <v>0</v>
      </c>
      <c r="F30" s="1795">
        <v>94</v>
      </c>
      <c r="G30" s="1796" t="s">
        <v>711</v>
      </c>
      <c r="H30" s="1797" t="s">
        <v>712</v>
      </c>
      <c r="I30" s="1798">
        <v>612250</v>
      </c>
      <c r="J30" s="1799">
        <v>612250</v>
      </c>
      <c r="K30" s="1798">
        <v>-40000</v>
      </c>
      <c r="L30" s="1798">
        <v>572250</v>
      </c>
      <c r="M30" s="1971" t="s">
        <v>748</v>
      </c>
    </row>
    <row r="31" spans="1:13" x14ac:dyDescent="0.25">
      <c r="A31" s="1970">
        <v>231</v>
      </c>
      <c r="B31" s="1794">
        <v>0</v>
      </c>
      <c r="C31" s="1794">
        <v>6113</v>
      </c>
      <c r="D31" s="1794">
        <v>5173</v>
      </c>
      <c r="E31" s="1794">
        <v>0</v>
      </c>
      <c r="F31" s="1795">
        <v>94</v>
      </c>
      <c r="G31" s="1796" t="s">
        <v>711</v>
      </c>
      <c r="H31" s="1797" t="s">
        <v>712</v>
      </c>
      <c r="I31" s="1798">
        <v>500</v>
      </c>
      <c r="J31" s="1799">
        <v>500</v>
      </c>
      <c r="K31" s="1798">
        <v>20000</v>
      </c>
      <c r="L31" s="1798">
        <v>20500</v>
      </c>
      <c r="M31" s="1971" t="s">
        <v>749</v>
      </c>
    </row>
    <row r="32" spans="1:13" x14ac:dyDescent="0.25">
      <c r="A32" s="1970">
        <v>231</v>
      </c>
      <c r="B32" s="1794">
        <v>0</v>
      </c>
      <c r="C32" s="1794">
        <v>6113</v>
      </c>
      <c r="D32" s="1794">
        <v>5175</v>
      </c>
      <c r="E32" s="1794">
        <v>0</v>
      </c>
      <c r="F32" s="1795">
        <v>94</v>
      </c>
      <c r="G32" s="1796" t="s">
        <v>711</v>
      </c>
      <c r="H32" s="1797" t="s">
        <v>712</v>
      </c>
      <c r="I32" s="1798">
        <v>50000</v>
      </c>
      <c r="J32" s="1799">
        <v>50000</v>
      </c>
      <c r="K32" s="1798">
        <v>20000</v>
      </c>
      <c r="L32" s="1798">
        <v>70000</v>
      </c>
      <c r="M32" s="1971" t="s">
        <v>750</v>
      </c>
    </row>
    <row r="33" spans="1:13" x14ac:dyDescent="0.25">
      <c r="A33" s="1972">
        <v>231</v>
      </c>
      <c r="B33" s="1801">
        <v>0</v>
      </c>
      <c r="C33" s="1801">
        <v>6172</v>
      </c>
      <c r="D33" s="1801">
        <v>5175</v>
      </c>
      <c r="E33" s="1801">
        <v>0</v>
      </c>
      <c r="F33" s="1802">
        <v>0</v>
      </c>
      <c r="G33" s="1803" t="s">
        <v>711</v>
      </c>
      <c r="H33" s="1804" t="s">
        <v>712</v>
      </c>
      <c r="I33" s="1805">
        <v>1500000</v>
      </c>
      <c r="J33" s="1806">
        <v>1500000</v>
      </c>
      <c r="K33" s="1805">
        <v>-500000</v>
      </c>
      <c r="L33" s="1805">
        <v>1000000</v>
      </c>
      <c r="M33" s="1973" t="s">
        <v>751</v>
      </c>
    </row>
    <row r="34" spans="1:13" ht="27" thickBot="1" x14ac:dyDescent="0.3">
      <c r="A34" s="1974">
        <v>231</v>
      </c>
      <c r="B34" s="1957">
        <v>0</v>
      </c>
      <c r="C34" s="1957">
        <v>6172</v>
      </c>
      <c r="D34" s="1957">
        <v>5042</v>
      </c>
      <c r="E34" s="1957">
        <v>0</v>
      </c>
      <c r="F34" s="1958">
        <v>0</v>
      </c>
      <c r="G34" s="1959" t="s">
        <v>711</v>
      </c>
      <c r="H34" s="1960" t="s">
        <v>712</v>
      </c>
      <c r="I34" s="1961">
        <v>0</v>
      </c>
      <c r="J34" s="1962">
        <v>30250</v>
      </c>
      <c r="K34" s="1961">
        <v>500000</v>
      </c>
      <c r="L34" s="1961">
        <v>530250</v>
      </c>
      <c r="M34" s="1975" t="s">
        <v>752</v>
      </c>
    </row>
    <row r="35" spans="1:13" ht="15.75" thickBot="1" x14ac:dyDescent="0.3">
      <c r="A35" s="326"/>
      <c r="B35" s="1963"/>
      <c r="C35" s="1963"/>
      <c r="D35" s="1963"/>
      <c r="E35" s="1963"/>
      <c r="F35" s="1964"/>
      <c r="G35" s="1965"/>
      <c r="H35" s="1963"/>
      <c r="I35" s="1966"/>
      <c r="J35" s="1967">
        <f>SUM(J8:J34)</f>
        <v>87519500</v>
      </c>
      <c r="K35" s="1967">
        <f>SUM(K8:K34)</f>
        <v>0</v>
      </c>
      <c r="L35" s="1967">
        <f>SUM(L8:L34)</f>
        <v>87519500</v>
      </c>
      <c r="M35" s="119"/>
    </row>
    <row r="36" spans="1:13" x14ac:dyDescent="0.25">
      <c r="A36" s="2467" t="s">
        <v>1959</v>
      </c>
      <c r="B36" s="2467"/>
      <c r="C36" s="2467"/>
      <c r="D36" s="2467"/>
      <c r="E36" s="2467"/>
      <c r="F36" s="2"/>
      <c r="G36" s="3"/>
      <c r="H36" s="2467"/>
      <c r="I36" s="4"/>
      <c r="J36" s="2467"/>
      <c r="K36" s="2467"/>
      <c r="L36" s="11"/>
      <c r="M36" s="2467"/>
    </row>
    <row r="37" spans="1:13" x14ac:dyDescent="0.25">
      <c r="A37" s="2467" t="s">
        <v>1960</v>
      </c>
      <c r="B37" s="2467"/>
      <c r="C37" s="2467"/>
      <c r="D37" s="2467"/>
      <c r="E37" s="2467"/>
      <c r="F37" s="2"/>
      <c r="G37" s="3"/>
      <c r="H37" s="2467"/>
      <c r="I37" s="4"/>
      <c r="J37" s="2467" t="s">
        <v>753</v>
      </c>
      <c r="K37" s="2467"/>
      <c r="L37" s="11"/>
      <c r="M37" s="2467"/>
    </row>
    <row r="38" spans="1:13" x14ac:dyDescent="0.25">
      <c r="A38" s="2467"/>
      <c r="B38" s="2467"/>
      <c r="C38" s="2467"/>
      <c r="D38" s="2467"/>
      <c r="E38" s="2467"/>
      <c r="F38" s="2"/>
      <c r="G38" s="3"/>
      <c r="H38" s="2467"/>
      <c r="I38" s="4"/>
      <c r="J38" s="2467"/>
      <c r="K38" s="2467"/>
      <c r="L38" s="11"/>
      <c r="M38" s="2467"/>
    </row>
    <row r="39" spans="1:13" ht="18.75" x14ac:dyDescent="0.3">
      <c r="B39" s="1"/>
      <c r="C39" s="1"/>
      <c r="D39" s="2467"/>
      <c r="E39" s="2467"/>
      <c r="F39" s="2"/>
      <c r="G39" s="3"/>
      <c r="H39" s="2467"/>
      <c r="I39" s="4"/>
      <c r="J39" s="2467"/>
      <c r="K39" s="2467"/>
      <c r="L39" s="11"/>
      <c r="M39" s="2467"/>
    </row>
    <row r="40" spans="1:13" ht="18.75" x14ac:dyDescent="0.3">
      <c r="A40" s="1" t="s">
        <v>710</v>
      </c>
      <c r="B40" s="1"/>
      <c r="C40" s="1"/>
      <c r="D40" s="2467"/>
      <c r="E40" s="2467"/>
      <c r="F40" s="2"/>
      <c r="G40" s="3"/>
      <c r="H40" s="2467"/>
      <c r="I40" s="4"/>
      <c r="J40" s="2467"/>
      <c r="K40" s="2467"/>
      <c r="L40" s="11"/>
      <c r="M40" s="2467"/>
    </row>
    <row r="41" spans="1:13" x14ac:dyDescent="0.25">
      <c r="A41" s="2467"/>
      <c r="B41" s="2467"/>
      <c r="C41" s="2467"/>
      <c r="D41" s="2461"/>
      <c r="E41" s="2461"/>
      <c r="F41" s="6"/>
      <c r="G41" s="2470"/>
      <c r="H41" s="2461"/>
      <c r="I41" s="8"/>
      <c r="J41" s="2461"/>
      <c r="K41" s="2467"/>
      <c r="L41" s="11"/>
      <c r="M41" s="2467"/>
    </row>
    <row r="42" spans="1:13" ht="18.75" x14ac:dyDescent="0.3">
      <c r="A42" s="3102" t="s">
        <v>2756</v>
      </c>
      <c r="B42" s="3103"/>
      <c r="C42" s="3103"/>
      <c r="D42" s="3103"/>
      <c r="E42" s="3103"/>
      <c r="F42" s="3103"/>
      <c r="G42" s="3103"/>
      <c r="H42" s="3103"/>
      <c r="I42" s="3103"/>
      <c r="J42" s="3103"/>
      <c r="K42" s="3103"/>
      <c r="L42" s="3103"/>
      <c r="M42" s="2467"/>
    </row>
    <row r="43" spans="1:13" ht="15.75" x14ac:dyDescent="0.25">
      <c r="A43" s="2467"/>
      <c r="B43" s="2467"/>
      <c r="C43" s="2467"/>
      <c r="D43" s="2461"/>
      <c r="E43" s="2461"/>
      <c r="F43" s="9"/>
      <c r="G43" s="2470"/>
      <c r="H43" s="2461"/>
      <c r="I43" s="8"/>
      <c r="J43" s="2461"/>
      <c r="K43" s="2467"/>
      <c r="L43" s="11"/>
      <c r="M43" s="2467"/>
    </row>
    <row r="44" spans="1:13" ht="15.75" x14ac:dyDescent="0.25">
      <c r="A44" s="10" t="s">
        <v>1958</v>
      </c>
      <c r="B44" s="11"/>
      <c r="C44" s="11"/>
      <c r="D44" s="11"/>
      <c r="E44" s="11"/>
      <c r="F44" s="9"/>
      <c r="G44" s="3"/>
      <c r="H44" s="2467"/>
      <c r="I44" s="4"/>
      <c r="J44" s="2467"/>
      <c r="K44" s="2467"/>
      <c r="L44" s="11"/>
      <c r="M44" s="2467"/>
    </row>
    <row r="45" spans="1:13" ht="15.75" thickBot="1" x14ac:dyDescent="0.3">
      <c r="A45" s="1465"/>
      <c r="B45" s="2467"/>
      <c r="C45" s="2467"/>
      <c r="D45" s="2467"/>
      <c r="E45" s="2467"/>
      <c r="F45" s="2"/>
      <c r="G45" s="3"/>
      <c r="H45" s="2467"/>
      <c r="I45" s="4"/>
      <c r="J45" s="2467"/>
      <c r="K45" s="13"/>
      <c r="L45" s="11"/>
      <c r="M45" s="14" t="s">
        <v>4</v>
      </c>
    </row>
    <row r="46" spans="1:13" ht="27" thickBot="1" x14ac:dyDescent="0.3">
      <c r="A46" s="15" t="s">
        <v>5</v>
      </c>
      <c r="B46" s="16" t="s">
        <v>6</v>
      </c>
      <c r="C46" s="16" t="s">
        <v>7</v>
      </c>
      <c r="D46" s="16" t="s">
        <v>8</v>
      </c>
      <c r="E46" s="16" t="s">
        <v>9</v>
      </c>
      <c r="F46" s="17" t="s">
        <v>10</v>
      </c>
      <c r="G46" s="18" t="s">
        <v>11</v>
      </c>
      <c r="H46" s="16" t="s">
        <v>12</v>
      </c>
      <c r="I46" s="19" t="s">
        <v>13</v>
      </c>
      <c r="J46" s="20" t="s">
        <v>14</v>
      </c>
      <c r="K46" s="20" t="s">
        <v>15</v>
      </c>
      <c r="L46" s="1956" t="s">
        <v>16</v>
      </c>
      <c r="M46" s="21" t="s">
        <v>17</v>
      </c>
    </row>
    <row r="47" spans="1:13" ht="26.25" x14ac:dyDescent="0.25">
      <c r="A47" s="1983">
        <v>231</v>
      </c>
      <c r="B47" s="1984">
        <v>0</v>
      </c>
      <c r="C47" s="1984">
        <v>3613</v>
      </c>
      <c r="D47" s="1984">
        <v>5321</v>
      </c>
      <c r="E47" s="1984">
        <v>0</v>
      </c>
      <c r="F47" s="1985">
        <v>99</v>
      </c>
      <c r="G47" s="1986" t="s">
        <v>711</v>
      </c>
      <c r="H47" s="1987" t="s">
        <v>754</v>
      </c>
      <c r="I47" s="1988">
        <v>0</v>
      </c>
      <c r="J47" s="1989">
        <v>0</v>
      </c>
      <c r="K47" s="1988">
        <v>39330</v>
      </c>
      <c r="L47" s="1988">
        <v>39330</v>
      </c>
      <c r="M47" s="1990" t="s">
        <v>755</v>
      </c>
    </row>
    <row r="48" spans="1:13" ht="26.25" x14ac:dyDescent="0.25">
      <c r="A48" s="1970">
        <v>231</v>
      </c>
      <c r="B48" s="1794">
        <v>0</v>
      </c>
      <c r="C48" s="1794">
        <v>3312</v>
      </c>
      <c r="D48" s="1794">
        <v>5321</v>
      </c>
      <c r="E48" s="1794">
        <v>0</v>
      </c>
      <c r="F48" s="1795">
        <v>99</v>
      </c>
      <c r="G48" s="1796" t="s">
        <v>711</v>
      </c>
      <c r="H48" s="1797" t="s">
        <v>756</v>
      </c>
      <c r="I48" s="1798">
        <v>0</v>
      </c>
      <c r="J48" s="1799">
        <v>0</v>
      </c>
      <c r="K48" s="1798">
        <v>30000</v>
      </c>
      <c r="L48" s="1798">
        <v>30000</v>
      </c>
      <c r="M48" s="1971" t="s">
        <v>757</v>
      </c>
    </row>
    <row r="49" spans="1:13" ht="26.25" x14ac:dyDescent="0.25">
      <c r="A49" s="1970">
        <v>231</v>
      </c>
      <c r="B49" s="1794">
        <v>0</v>
      </c>
      <c r="C49" s="1794">
        <v>3311</v>
      </c>
      <c r="D49" s="1794">
        <v>5321</v>
      </c>
      <c r="E49" s="1794">
        <v>0</v>
      </c>
      <c r="F49" s="1795">
        <v>99</v>
      </c>
      <c r="G49" s="1796" t="s">
        <v>711</v>
      </c>
      <c r="H49" s="1797" t="s">
        <v>758</v>
      </c>
      <c r="I49" s="1798">
        <v>0</v>
      </c>
      <c r="J49" s="1799">
        <v>0</v>
      </c>
      <c r="K49" s="1798">
        <v>35000</v>
      </c>
      <c r="L49" s="1798">
        <v>35000</v>
      </c>
      <c r="M49" s="1971" t="s">
        <v>759</v>
      </c>
    </row>
    <row r="50" spans="1:13" ht="26.25" x14ac:dyDescent="0.25">
      <c r="A50" s="1970">
        <v>231</v>
      </c>
      <c r="B50" s="1794">
        <v>0</v>
      </c>
      <c r="C50" s="1794">
        <v>3319</v>
      </c>
      <c r="D50" s="1794">
        <v>5321</v>
      </c>
      <c r="E50" s="1794">
        <v>0</v>
      </c>
      <c r="F50" s="1795">
        <v>99</v>
      </c>
      <c r="G50" s="1796" t="s">
        <v>711</v>
      </c>
      <c r="H50" s="1797" t="s">
        <v>760</v>
      </c>
      <c r="I50" s="1798">
        <v>0</v>
      </c>
      <c r="J50" s="1799">
        <v>0</v>
      </c>
      <c r="K50" s="1798">
        <v>12000</v>
      </c>
      <c r="L50" s="1798">
        <v>12000</v>
      </c>
      <c r="M50" s="1971" t="s">
        <v>761</v>
      </c>
    </row>
    <row r="51" spans="1:13" ht="26.25" x14ac:dyDescent="0.25">
      <c r="A51" s="1970">
        <v>231</v>
      </c>
      <c r="B51" s="1794">
        <v>0</v>
      </c>
      <c r="C51" s="1794">
        <v>3319</v>
      </c>
      <c r="D51" s="1794">
        <v>5321</v>
      </c>
      <c r="E51" s="1794">
        <v>0</v>
      </c>
      <c r="F51" s="1795">
        <v>99</v>
      </c>
      <c r="G51" s="1796" t="s">
        <v>711</v>
      </c>
      <c r="H51" s="1797" t="s">
        <v>762</v>
      </c>
      <c r="I51" s="1798">
        <v>0</v>
      </c>
      <c r="J51" s="1799">
        <v>0</v>
      </c>
      <c r="K51" s="1798">
        <v>45000</v>
      </c>
      <c r="L51" s="1798">
        <v>45000</v>
      </c>
      <c r="M51" s="1971" t="s">
        <v>763</v>
      </c>
    </row>
    <row r="52" spans="1:13" ht="26.25" x14ac:dyDescent="0.25">
      <c r="A52" s="1970">
        <v>231</v>
      </c>
      <c r="B52" s="1794">
        <v>0</v>
      </c>
      <c r="C52" s="1794">
        <v>3319</v>
      </c>
      <c r="D52" s="1794">
        <v>5321</v>
      </c>
      <c r="E52" s="1794">
        <v>0</v>
      </c>
      <c r="F52" s="1795">
        <v>99</v>
      </c>
      <c r="G52" s="1796" t="s">
        <v>711</v>
      </c>
      <c r="H52" s="1797" t="s">
        <v>764</v>
      </c>
      <c r="I52" s="1798">
        <v>0</v>
      </c>
      <c r="J52" s="1799">
        <v>0</v>
      </c>
      <c r="K52" s="1798">
        <v>30000</v>
      </c>
      <c r="L52" s="1798">
        <v>30000</v>
      </c>
      <c r="M52" s="1971" t="s">
        <v>765</v>
      </c>
    </row>
    <row r="53" spans="1:13" ht="26.25" x14ac:dyDescent="0.25">
      <c r="A53" s="1970">
        <v>231</v>
      </c>
      <c r="B53" s="1794">
        <v>0</v>
      </c>
      <c r="C53" s="1794">
        <v>3319</v>
      </c>
      <c r="D53" s="1794">
        <v>5321</v>
      </c>
      <c r="E53" s="1794">
        <v>0</v>
      </c>
      <c r="F53" s="1795">
        <v>99</v>
      </c>
      <c r="G53" s="1796" t="s">
        <v>711</v>
      </c>
      <c r="H53" s="1797" t="s">
        <v>766</v>
      </c>
      <c r="I53" s="1798">
        <v>0</v>
      </c>
      <c r="J53" s="1799">
        <v>0</v>
      </c>
      <c r="K53" s="1798">
        <v>25000</v>
      </c>
      <c r="L53" s="1798">
        <v>25000</v>
      </c>
      <c r="M53" s="1971" t="s">
        <v>767</v>
      </c>
    </row>
    <row r="54" spans="1:13" ht="26.25" x14ac:dyDescent="0.25">
      <c r="A54" s="1970">
        <v>231</v>
      </c>
      <c r="B54" s="1794">
        <v>0</v>
      </c>
      <c r="C54" s="1794">
        <v>3319</v>
      </c>
      <c r="D54" s="1794">
        <v>5321</v>
      </c>
      <c r="E54" s="1794">
        <v>0</v>
      </c>
      <c r="F54" s="1795">
        <v>99</v>
      </c>
      <c r="G54" s="1796" t="s">
        <v>711</v>
      </c>
      <c r="H54" s="1797" t="s">
        <v>768</v>
      </c>
      <c r="I54" s="1798">
        <v>0</v>
      </c>
      <c r="J54" s="1799">
        <v>0</v>
      </c>
      <c r="K54" s="1798">
        <v>60000</v>
      </c>
      <c r="L54" s="1798">
        <v>60000</v>
      </c>
      <c r="M54" s="1971" t="s">
        <v>769</v>
      </c>
    </row>
    <row r="55" spans="1:13" ht="26.25" x14ac:dyDescent="0.25">
      <c r="A55" s="1970">
        <v>231</v>
      </c>
      <c r="B55" s="1794">
        <v>0</v>
      </c>
      <c r="C55" s="1794">
        <v>3399</v>
      </c>
      <c r="D55" s="1794">
        <v>5321</v>
      </c>
      <c r="E55" s="1794">
        <v>0</v>
      </c>
      <c r="F55" s="1795">
        <v>99</v>
      </c>
      <c r="G55" s="1796" t="s">
        <v>711</v>
      </c>
      <c r="H55" s="1797" t="s">
        <v>770</v>
      </c>
      <c r="I55" s="1798">
        <v>0</v>
      </c>
      <c r="J55" s="1799">
        <v>0</v>
      </c>
      <c r="K55" s="1798">
        <v>80000</v>
      </c>
      <c r="L55" s="1798">
        <v>80000</v>
      </c>
      <c r="M55" s="1971" t="s">
        <v>771</v>
      </c>
    </row>
    <row r="56" spans="1:13" ht="26.25" x14ac:dyDescent="0.25">
      <c r="A56" s="1970">
        <v>231</v>
      </c>
      <c r="B56" s="1794">
        <v>0</v>
      </c>
      <c r="C56" s="1794">
        <v>3429</v>
      </c>
      <c r="D56" s="1794">
        <v>5493</v>
      </c>
      <c r="E56" s="1794">
        <v>0</v>
      </c>
      <c r="F56" s="1795">
        <v>99</v>
      </c>
      <c r="G56" s="1796" t="s">
        <v>711</v>
      </c>
      <c r="H56" s="1797" t="s">
        <v>712</v>
      </c>
      <c r="I56" s="1798">
        <v>0</v>
      </c>
      <c r="J56" s="1799">
        <v>0</v>
      </c>
      <c r="K56" s="1798">
        <v>300000</v>
      </c>
      <c r="L56" s="1798">
        <v>300000</v>
      </c>
      <c r="M56" s="1971" t="s">
        <v>772</v>
      </c>
    </row>
    <row r="57" spans="1:13" x14ac:dyDescent="0.25">
      <c r="A57" s="1970">
        <v>231</v>
      </c>
      <c r="B57" s="1794">
        <v>0</v>
      </c>
      <c r="C57" s="1794">
        <v>3312</v>
      </c>
      <c r="D57" s="1794">
        <v>5493</v>
      </c>
      <c r="E57" s="1794">
        <v>0</v>
      </c>
      <c r="F57" s="1795">
        <v>99</v>
      </c>
      <c r="G57" s="1796" t="s">
        <v>711</v>
      </c>
      <c r="H57" s="1797" t="s">
        <v>712</v>
      </c>
      <c r="I57" s="1798">
        <v>0</v>
      </c>
      <c r="J57" s="1799">
        <v>0</v>
      </c>
      <c r="K57" s="1798">
        <v>400000</v>
      </c>
      <c r="L57" s="1798">
        <v>400000</v>
      </c>
      <c r="M57" s="1971" t="s">
        <v>773</v>
      </c>
    </row>
    <row r="58" spans="1:13" ht="39" x14ac:dyDescent="0.25">
      <c r="A58" s="1970">
        <v>231</v>
      </c>
      <c r="B58" s="1794">
        <v>0</v>
      </c>
      <c r="C58" s="1794">
        <v>1014</v>
      </c>
      <c r="D58" s="1794">
        <v>5222</v>
      </c>
      <c r="E58" s="1794">
        <v>0</v>
      </c>
      <c r="F58" s="1795">
        <v>99</v>
      </c>
      <c r="G58" s="1796" t="s">
        <v>711</v>
      </c>
      <c r="H58" s="1797" t="s">
        <v>712</v>
      </c>
      <c r="I58" s="1798">
        <v>0</v>
      </c>
      <c r="J58" s="1799">
        <v>0</v>
      </c>
      <c r="K58" s="1798">
        <v>10000</v>
      </c>
      <c r="L58" s="1798">
        <v>10000</v>
      </c>
      <c r="M58" s="1971" t="s">
        <v>774</v>
      </c>
    </row>
    <row r="59" spans="1:13" ht="26.25" x14ac:dyDescent="0.25">
      <c r="A59" s="1970">
        <v>231</v>
      </c>
      <c r="B59" s="1794">
        <v>0</v>
      </c>
      <c r="C59" s="1794">
        <v>3319</v>
      </c>
      <c r="D59" s="1794">
        <v>5213</v>
      </c>
      <c r="E59" s="1794">
        <v>0</v>
      </c>
      <c r="F59" s="1795">
        <v>99</v>
      </c>
      <c r="G59" s="1796" t="s">
        <v>711</v>
      </c>
      <c r="H59" s="1797" t="s">
        <v>712</v>
      </c>
      <c r="I59" s="1798">
        <v>0</v>
      </c>
      <c r="J59" s="1799">
        <v>0</v>
      </c>
      <c r="K59" s="1798">
        <v>500000</v>
      </c>
      <c r="L59" s="1798">
        <v>500000</v>
      </c>
      <c r="M59" s="1971" t="s">
        <v>775</v>
      </c>
    </row>
    <row r="60" spans="1:13" ht="26.25" x14ac:dyDescent="0.25">
      <c r="A60" s="1970">
        <v>231</v>
      </c>
      <c r="B60" s="1794">
        <v>0</v>
      </c>
      <c r="C60" s="1794">
        <v>3900</v>
      </c>
      <c r="D60" s="1794">
        <v>5222</v>
      </c>
      <c r="E60" s="1794">
        <v>0</v>
      </c>
      <c r="F60" s="1795">
        <v>99</v>
      </c>
      <c r="G60" s="1796" t="s">
        <v>711</v>
      </c>
      <c r="H60" s="1797" t="s">
        <v>712</v>
      </c>
      <c r="I60" s="1798">
        <v>0</v>
      </c>
      <c r="J60" s="1799">
        <v>0</v>
      </c>
      <c r="K60" s="1798">
        <v>200000</v>
      </c>
      <c r="L60" s="1798">
        <v>200000</v>
      </c>
      <c r="M60" s="1971" t="s">
        <v>776</v>
      </c>
    </row>
    <row r="61" spans="1:13" ht="26.25" x14ac:dyDescent="0.25">
      <c r="A61" s="1970">
        <v>231</v>
      </c>
      <c r="B61" s="1794">
        <v>0</v>
      </c>
      <c r="C61" s="1794">
        <v>3319</v>
      </c>
      <c r="D61" s="1794">
        <v>5222</v>
      </c>
      <c r="E61" s="1794">
        <v>0</v>
      </c>
      <c r="F61" s="1795">
        <v>99</v>
      </c>
      <c r="G61" s="1796" t="s">
        <v>711</v>
      </c>
      <c r="H61" s="1797" t="s">
        <v>712</v>
      </c>
      <c r="I61" s="1798">
        <v>15200000</v>
      </c>
      <c r="J61" s="1799">
        <v>15200000</v>
      </c>
      <c r="K61" s="1798">
        <v>-1766330</v>
      </c>
      <c r="L61" s="1798">
        <v>13433670</v>
      </c>
      <c r="M61" s="1971" t="s">
        <v>777</v>
      </c>
    </row>
    <row r="62" spans="1:13" ht="26.25" x14ac:dyDescent="0.25">
      <c r="A62" s="1970">
        <v>231</v>
      </c>
      <c r="B62" s="1794">
        <v>0</v>
      </c>
      <c r="C62" s="1794">
        <v>2331</v>
      </c>
      <c r="D62" s="1794">
        <v>5221</v>
      </c>
      <c r="E62" s="1794">
        <v>0</v>
      </c>
      <c r="F62" s="1795">
        <v>99</v>
      </c>
      <c r="G62" s="1796" t="s">
        <v>711</v>
      </c>
      <c r="H62" s="1797" t="s">
        <v>712</v>
      </c>
      <c r="I62" s="1798">
        <v>0</v>
      </c>
      <c r="J62" s="1799">
        <v>0</v>
      </c>
      <c r="K62" s="1798">
        <v>35000</v>
      </c>
      <c r="L62" s="1798">
        <v>35000</v>
      </c>
      <c r="M62" s="1971" t="s">
        <v>778</v>
      </c>
    </row>
    <row r="63" spans="1:13" ht="26.25" x14ac:dyDescent="0.25">
      <c r="A63" s="1970">
        <v>231</v>
      </c>
      <c r="B63" s="1794">
        <v>0</v>
      </c>
      <c r="C63" s="1794">
        <v>4312</v>
      </c>
      <c r="D63" s="1794">
        <v>5229</v>
      </c>
      <c r="E63" s="1794">
        <v>0</v>
      </c>
      <c r="F63" s="1795">
        <v>99</v>
      </c>
      <c r="G63" s="1796" t="s">
        <v>711</v>
      </c>
      <c r="H63" s="1797" t="s">
        <v>712</v>
      </c>
      <c r="I63" s="1798">
        <v>0</v>
      </c>
      <c r="J63" s="1799">
        <v>0</v>
      </c>
      <c r="K63" s="1798">
        <v>200000</v>
      </c>
      <c r="L63" s="1798">
        <v>200000</v>
      </c>
      <c r="M63" s="1971" t="s">
        <v>779</v>
      </c>
    </row>
    <row r="64" spans="1:13" ht="26.25" x14ac:dyDescent="0.25">
      <c r="A64" s="1970">
        <v>231</v>
      </c>
      <c r="B64" s="1794">
        <v>0</v>
      </c>
      <c r="C64" s="1794">
        <v>3115</v>
      </c>
      <c r="D64" s="1794">
        <v>5222</v>
      </c>
      <c r="E64" s="1794">
        <v>0</v>
      </c>
      <c r="F64" s="1795">
        <v>99</v>
      </c>
      <c r="G64" s="1796" t="s">
        <v>711</v>
      </c>
      <c r="H64" s="1797" t="s">
        <v>712</v>
      </c>
      <c r="I64" s="1798">
        <v>0</v>
      </c>
      <c r="J64" s="1799">
        <v>0</v>
      </c>
      <c r="K64" s="1798">
        <v>60000</v>
      </c>
      <c r="L64" s="1798">
        <v>60000</v>
      </c>
      <c r="M64" s="1971" t="s">
        <v>780</v>
      </c>
    </row>
    <row r="65" spans="1:13" ht="26.25" x14ac:dyDescent="0.25">
      <c r="A65" s="1970">
        <v>231</v>
      </c>
      <c r="B65" s="1794">
        <v>0</v>
      </c>
      <c r="C65" s="1794">
        <v>3319</v>
      </c>
      <c r="D65" s="1794">
        <v>5222</v>
      </c>
      <c r="E65" s="1794">
        <v>0</v>
      </c>
      <c r="F65" s="1795">
        <v>99</v>
      </c>
      <c r="G65" s="1796" t="s">
        <v>711</v>
      </c>
      <c r="H65" s="1797" t="s">
        <v>712</v>
      </c>
      <c r="I65" s="1798">
        <v>15200000</v>
      </c>
      <c r="J65" s="1799">
        <v>13433670</v>
      </c>
      <c r="K65" s="1798">
        <v>-295000</v>
      </c>
      <c r="L65" s="1798">
        <v>13138670</v>
      </c>
      <c r="M65" s="1971" t="s">
        <v>777</v>
      </c>
    </row>
    <row r="66" spans="1:13" ht="26.25" x14ac:dyDescent="0.25">
      <c r="A66" s="1970">
        <v>231</v>
      </c>
      <c r="B66" s="1794">
        <v>0</v>
      </c>
      <c r="C66" s="1794">
        <v>3319</v>
      </c>
      <c r="D66" s="1794">
        <v>5493</v>
      </c>
      <c r="E66" s="1794">
        <v>0</v>
      </c>
      <c r="F66" s="1795">
        <v>99</v>
      </c>
      <c r="G66" s="1796" t="s">
        <v>711</v>
      </c>
      <c r="H66" s="1797" t="s">
        <v>712</v>
      </c>
      <c r="I66" s="1798">
        <v>0</v>
      </c>
      <c r="J66" s="1799">
        <v>0</v>
      </c>
      <c r="K66" s="1798">
        <v>300000</v>
      </c>
      <c r="L66" s="1798">
        <v>300000</v>
      </c>
      <c r="M66" s="1971" t="s">
        <v>781</v>
      </c>
    </row>
    <row r="67" spans="1:13" ht="26.25" x14ac:dyDescent="0.25">
      <c r="A67" s="1970">
        <v>231</v>
      </c>
      <c r="B67" s="1794">
        <v>0</v>
      </c>
      <c r="C67" s="1794">
        <v>3319</v>
      </c>
      <c r="D67" s="1794">
        <v>5222</v>
      </c>
      <c r="E67" s="1794">
        <v>0</v>
      </c>
      <c r="F67" s="1795">
        <v>99</v>
      </c>
      <c r="G67" s="1796" t="s">
        <v>711</v>
      </c>
      <c r="H67" s="1797" t="s">
        <v>712</v>
      </c>
      <c r="I67" s="1798">
        <v>15200000</v>
      </c>
      <c r="J67" s="1809">
        <v>13138670</v>
      </c>
      <c r="K67" s="1810">
        <v>-300000</v>
      </c>
      <c r="L67" s="1811">
        <v>12838670</v>
      </c>
      <c r="M67" s="1971" t="s">
        <v>777</v>
      </c>
    </row>
    <row r="68" spans="1:13" ht="26.25" x14ac:dyDescent="0.25">
      <c r="A68" s="1972">
        <v>231</v>
      </c>
      <c r="B68" s="1801">
        <v>0</v>
      </c>
      <c r="C68" s="1801">
        <v>3319</v>
      </c>
      <c r="D68" s="1801">
        <v>5321</v>
      </c>
      <c r="E68" s="1801">
        <v>0</v>
      </c>
      <c r="F68" s="1802">
        <v>99</v>
      </c>
      <c r="G68" s="1803" t="s">
        <v>711</v>
      </c>
      <c r="H68" s="1804" t="s">
        <v>782</v>
      </c>
      <c r="I68" s="1805">
        <v>0</v>
      </c>
      <c r="J68" s="1806">
        <v>0</v>
      </c>
      <c r="K68" s="1805">
        <v>50000</v>
      </c>
      <c r="L68" s="1805">
        <v>50000</v>
      </c>
      <c r="M68" s="1973" t="s">
        <v>783</v>
      </c>
    </row>
    <row r="69" spans="1:13" ht="26.25" x14ac:dyDescent="0.25">
      <c r="A69" s="1991">
        <v>231</v>
      </c>
      <c r="B69" s="1812">
        <v>0</v>
      </c>
      <c r="C69" s="1813">
        <v>3319</v>
      </c>
      <c r="D69" s="1813">
        <v>5229</v>
      </c>
      <c r="E69" s="1813">
        <v>0</v>
      </c>
      <c r="F69" s="1814">
        <v>99</v>
      </c>
      <c r="G69" s="1803" t="s">
        <v>711</v>
      </c>
      <c r="H69" s="1804" t="s">
        <v>712</v>
      </c>
      <c r="I69" s="1805">
        <v>0</v>
      </c>
      <c r="J69" s="1806">
        <v>0</v>
      </c>
      <c r="K69" s="1815">
        <v>200000</v>
      </c>
      <c r="L69" s="1815">
        <v>200000</v>
      </c>
      <c r="M69" s="683" t="s">
        <v>784</v>
      </c>
    </row>
    <row r="70" spans="1:13" ht="27" thickBot="1" x14ac:dyDescent="0.3">
      <c r="A70" s="1993">
        <v>231</v>
      </c>
      <c r="B70" s="1994">
        <v>0</v>
      </c>
      <c r="C70" s="1994">
        <v>3319</v>
      </c>
      <c r="D70" s="1994">
        <v>5222</v>
      </c>
      <c r="E70" s="1994">
        <v>0</v>
      </c>
      <c r="F70" s="1995">
        <v>99</v>
      </c>
      <c r="G70" s="1996" t="s">
        <v>711</v>
      </c>
      <c r="H70" s="1997" t="s">
        <v>712</v>
      </c>
      <c r="I70" s="1998">
        <v>15200000</v>
      </c>
      <c r="J70" s="1999">
        <v>12838670</v>
      </c>
      <c r="K70" s="168">
        <v>-250000</v>
      </c>
      <c r="L70" s="2000">
        <v>12588670</v>
      </c>
      <c r="M70" s="2001" t="s">
        <v>777</v>
      </c>
    </row>
    <row r="71" spans="1:13" ht="15.75" thickBot="1" x14ac:dyDescent="0.3">
      <c r="A71" s="2467"/>
      <c r="B71" s="2467"/>
      <c r="C71" s="2467"/>
      <c r="D71" s="2467"/>
      <c r="E71" s="2467"/>
      <c r="F71" s="2"/>
      <c r="G71" s="3"/>
      <c r="H71" s="2467"/>
      <c r="I71" s="4"/>
      <c r="J71" s="1980">
        <f>SUM(J47:J70)</f>
        <v>54611010</v>
      </c>
      <c r="K71" s="1981">
        <f>SUM(K47:K61)</f>
        <v>0</v>
      </c>
      <c r="L71" s="1982">
        <f>SUM(L47:L70)</f>
        <v>54611010</v>
      </c>
      <c r="M71" s="2467"/>
    </row>
    <row r="72" spans="1:13" x14ac:dyDescent="0.25">
      <c r="A72" s="2467" t="s">
        <v>2449</v>
      </c>
      <c r="B72" s="2467"/>
      <c r="C72" s="2467"/>
      <c r="D72" s="2467"/>
      <c r="E72" s="2467"/>
      <c r="F72" s="2"/>
      <c r="G72" s="3"/>
      <c r="H72" s="2467"/>
      <c r="I72" s="4"/>
      <c r="J72" s="2467" t="s">
        <v>753</v>
      </c>
      <c r="K72" s="2467"/>
      <c r="L72" s="11"/>
      <c r="M72" s="2467"/>
    </row>
    <row r="73" spans="1:13" x14ac:dyDescent="0.25">
      <c r="A73" s="2467" t="s">
        <v>1960</v>
      </c>
      <c r="B73" s="2467"/>
      <c r="C73" s="2467"/>
      <c r="D73" s="2467"/>
      <c r="E73" s="2467"/>
      <c r="F73" s="2"/>
      <c r="G73" s="3"/>
      <c r="H73" s="2467"/>
      <c r="I73" s="4"/>
      <c r="J73" s="2467"/>
      <c r="K73" s="2467"/>
      <c r="L73" s="11"/>
      <c r="M73" s="2467"/>
    </row>
    <row r="74" spans="1:13" x14ac:dyDescent="0.25">
      <c r="A74" s="2467"/>
      <c r="B74" s="2467"/>
      <c r="C74" s="2467"/>
      <c r="D74" s="2467"/>
      <c r="E74" s="2467"/>
      <c r="F74" s="2"/>
      <c r="G74" s="3"/>
      <c r="H74" s="2467"/>
      <c r="I74" s="4"/>
      <c r="J74" s="2467"/>
      <c r="K74" s="2467"/>
      <c r="L74" s="11"/>
      <c r="M74" s="2467"/>
    </row>
    <row r="75" spans="1:13" x14ac:dyDescent="0.25">
      <c r="A75" s="2467"/>
      <c r="B75" s="2467"/>
      <c r="C75" s="2467"/>
      <c r="D75" s="2467"/>
      <c r="E75" s="2467"/>
      <c r="F75" s="2"/>
      <c r="G75" s="3"/>
      <c r="H75" s="2467"/>
      <c r="I75" s="4"/>
      <c r="J75" s="2467"/>
      <c r="K75" s="2467"/>
      <c r="L75" s="11"/>
      <c r="M75" s="2467"/>
    </row>
    <row r="76" spans="1:13" ht="18.75" x14ac:dyDescent="0.3">
      <c r="A76" s="1818" t="s">
        <v>710</v>
      </c>
      <c r="B76" s="1818"/>
      <c r="C76" s="1818"/>
      <c r="D76" s="11"/>
      <c r="E76" s="11"/>
      <c r="F76" s="1424"/>
      <c r="G76" s="1673"/>
      <c r="H76" s="11"/>
      <c r="I76" s="1819"/>
      <c r="J76" s="11"/>
      <c r="K76" s="11"/>
      <c r="L76" s="11"/>
      <c r="M76" s="11"/>
    </row>
    <row r="77" spans="1:13" x14ac:dyDescent="0.25">
      <c r="A77" s="11"/>
      <c r="B77" s="11"/>
      <c r="C77" s="11"/>
      <c r="D77" s="1820"/>
      <c r="E77" s="1820"/>
      <c r="F77" s="1821"/>
      <c r="G77" s="1822"/>
      <c r="H77" s="1820"/>
      <c r="I77" s="1823"/>
      <c r="J77" s="1820"/>
      <c r="K77" s="11"/>
      <c r="L77" s="11"/>
      <c r="M77" s="11"/>
    </row>
    <row r="78" spans="1:13" ht="18.75" x14ac:dyDescent="0.3">
      <c r="A78" s="3104" t="s">
        <v>3352</v>
      </c>
      <c r="B78" s="3105"/>
      <c r="C78" s="3105"/>
      <c r="D78" s="3105"/>
      <c r="E78" s="3105"/>
      <c r="F78" s="3105"/>
      <c r="G78" s="3105"/>
      <c r="H78" s="3105"/>
      <c r="I78" s="3105"/>
      <c r="J78" s="3105"/>
      <c r="K78" s="3105"/>
      <c r="L78" s="3105"/>
      <c r="M78" s="11"/>
    </row>
    <row r="79" spans="1:13" ht="15.75" x14ac:dyDescent="0.25">
      <c r="A79" s="11"/>
      <c r="B79" s="11"/>
      <c r="C79" s="11"/>
      <c r="D79" s="1820"/>
      <c r="E79" s="1820"/>
      <c r="F79" s="1824"/>
      <c r="G79" s="1822"/>
      <c r="H79" s="1820"/>
      <c r="I79" s="1823"/>
      <c r="J79" s="1820"/>
      <c r="K79" s="11"/>
      <c r="L79" s="11"/>
      <c r="M79" s="11"/>
    </row>
    <row r="80" spans="1:13" ht="15.75" x14ac:dyDescent="0.25">
      <c r="A80" s="10" t="s">
        <v>1958</v>
      </c>
      <c r="B80" s="11"/>
      <c r="C80" s="11"/>
      <c r="D80" s="11"/>
      <c r="E80" s="11"/>
      <c r="F80" s="1824"/>
      <c r="G80" s="1673"/>
      <c r="H80" s="11"/>
      <c r="I80" s="1819"/>
      <c r="J80" s="11"/>
      <c r="K80" s="11"/>
      <c r="L80" s="11"/>
      <c r="M80" s="11"/>
    </row>
    <row r="81" spans="1:13" ht="15.75" thickBot="1" x14ac:dyDescent="0.3">
      <c r="A81" s="1825"/>
      <c r="B81" s="11"/>
      <c r="C81" s="11" t="s">
        <v>3353</v>
      </c>
      <c r="D81" s="11"/>
      <c r="E81" s="11"/>
      <c r="F81" s="1424"/>
      <c r="G81" s="1673"/>
      <c r="H81" s="11"/>
      <c r="I81" s="1819"/>
      <c r="J81" s="11"/>
      <c r="K81" s="1692"/>
      <c r="L81" s="11"/>
      <c r="M81" s="1826" t="s">
        <v>4</v>
      </c>
    </row>
    <row r="82" spans="1:13" ht="27" thickBot="1" x14ac:dyDescent="0.3">
      <c r="A82" s="2002" t="s">
        <v>5</v>
      </c>
      <c r="B82" s="2003" t="s">
        <v>6</v>
      </c>
      <c r="C82" s="2003" t="s">
        <v>7</v>
      </c>
      <c r="D82" s="2003" t="s">
        <v>8</v>
      </c>
      <c r="E82" s="2003" t="s">
        <v>9</v>
      </c>
      <c r="F82" s="2004" t="s">
        <v>10</v>
      </c>
      <c r="G82" s="2005" t="s">
        <v>11</v>
      </c>
      <c r="H82" s="2003" t="s">
        <v>12</v>
      </c>
      <c r="I82" s="2006" t="s">
        <v>13</v>
      </c>
      <c r="J82" s="1956" t="s">
        <v>14</v>
      </c>
      <c r="K82" s="1956" t="s">
        <v>15</v>
      </c>
      <c r="L82" s="1956" t="s">
        <v>16</v>
      </c>
      <c r="M82" s="21" t="s">
        <v>17</v>
      </c>
    </row>
    <row r="83" spans="1:13" ht="26.25" x14ac:dyDescent="0.25">
      <c r="A83" s="1983">
        <v>231</v>
      </c>
      <c r="B83" s="1984">
        <v>0</v>
      </c>
      <c r="C83" s="1984">
        <v>6113</v>
      </c>
      <c r="D83" s="1984">
        <v>5021</v>
      </c>
      <c r="E83" s="1984" t="s">
        <v>52</v>
      </c>
      <c r="F83" s="1985">
        <v>94</v>
      </c>
      <c r="G83" s="1986" t="s">
        <v>711</v>
      </c>
      <c r="H83" s="1987" t="s">
        <v>712</v>
      </c>
      <c r="I83" s="1988">
        <v>0</v>
      </c>
      <c r="J83" s="1989">
        <v>0</v>
      </c>
      <c r="K83" s="1988">
        <v>50800</v>
      </c>
      <c r="L83" s="1988">
        <v>50800</v>
      </c>
      <c r="M83" s="1990" t="s">
        <v>3354</v>
      </c>
    </row>
    <row r="84" spans="1:13" ht="26.25" x14ac:dyDescent="0.25">
      <c r="A84" s="1970">
        <v>231</v>
      </c>
      <c r="B84" s="1794">
        <v>0</v>
      </c>
      <c r="C84" s="1794">
        <v>6113</v>
      </c>
      <c r="D84" s="1794">
        <v>5032</v>
      </c>
      <c r="E84" s="1794" t="s">
        <v>52</v>
      </c>
      <c r="F84" s="1795">
        <v>94</v>
      </c>
      <c r="G84" s="1796" t="s">
        <v>711</v>
      </c>
      <c r="H84" s="1797" t="s">
        <v>712</v>
      </c>
      <c r="I84" s="1798">
        <v>0</v>
      </c>
      <c r="J84" s="1799">
        <v>0</v>
      </c>
      <c r="K84" s="1798">
        <v>4572</v>
      </c>
      <c r="L84" s="1798">
        <v>4572</v>
      </c>
      <c r="M84" s="1971" t="s">
        <v>3355</v>
      </c>
    </row>
    <row r="85" spans="1:13" ht="39" x14ac:dyDescent="0.25">
      <c r="A85" s="1970">
        <v>231</v>
      </c>
      <c r="B85" s="1794">
        <v>0</v>
      </c>
      <c r="C85" s="1794">
        <v>6113</v>
      </c>
      <c r="D85" s="1794">
        <v>5031</v>
      </c>
      <c r="E85" s="1794" t="s">
        <v>52</v>
      </c>
      <c r="F85" s="1795">
        <v>94</v>
      </c>
      <c r="G85" s="1796" t="s">
        <v>711</v>
      </c>
      <c r="H85" s="1797" t="s">
        <v>712</v>
      </c>
      <c r="I85" s="1798">
        <v>0</v>
      </c>
      <c r="J85" s="1799">
        <v>0</v>
      </c>
      <c r="K85" s="1798">
        <v>12700</v>
      </c>
      <c r="L85" s="1798">
        <v>12700</v>
      </c>
      <c r="M85" s="1971" t="s">
        <v>3356</v>
      </c>
    </row>
    <row r="86" spans="1:13" ht="26.25" x14ac:dyDescent="0.25">
      <c r="A86" s="1970">
        <v>231</v>
      </c>
      <c r="B86" s="1794">
        <v>0</v>
      </c>
      <c r="C86" s="1794">
        <v>6113</v>
      </c>
      <c r="D86" s="1794">
        <v>5169</v>
      </c>
      <c r="E86" s="1794" t="s">
        <v>52</v>
      </c>
      <c r="F86" s="1795">
        <v>94</v>
      </c>
      <c r="G86" s="1796" t="s">
        <v>711</v>
      </c>
      <c r="H86" s="1797" t="s">
        <v>712</v>
      </c>
      <c r="I86" s="1798">
        <v>612250</v>
      </c>
      <c r="J86" s="1799">
        <v>572250</v>
      </c>
      <c r="K86" s="1798">
        <v>-68072</v>
      </c>
      <c r="L86" s="1798">
        <v>504178</v>
      </c>
      <c r="M86" s="1971" t="s">
        <v>3357</v>
      </c>
    </row>
    <row r="87" spans="1:13" ht="26.25" x14ac:dyDescent="0.25">
      <c r="A87" s="1970">
        <v>231</v>
      </c>
      <c r="B87" s="1794">
        <v>0</v>
      </c>
      <c r="C87" s="1794">
        <v>6113</v>
      </c>
      <c r="D87" s="1794">
        <v>5021</v>
      </c>
      <c r="E87" s="1794" t="s">
        <v>52</v>
      </c>
      <c r="F87" s="1795">
        <v>95</v>
      </c>
      <c r="G87" s="1796" t="s">
        <v>711</v>
      </c>
      <c r="H87" s="1797" t="s">
        <v>712</v>
      </c>
      <c r="I87" s="1798">
        <v>0</v>
      </c>
      <c r="J87" s="1799">
        <v>0</v>
      </c>
      <c r="K87" s="1798">
        <v>34900</v>
      </c>
      <c r="L87" s="1798">
        <v>34900</v>
      </c>
      <c r="M87" s="1971" t="s">
        <v>3358</v>
      </c>
    </row>
    <row r="88" spans="1:13" ht="26.25" x14ac:dyDescent="0.25">
      <c r="A88" s="1970">
        <v>231</v>
      </c>
      <c r="B88" s="1794">
        <v>0</v>
      </c>
      <c r="C88" s="1794">
        <v>6113</v>
      </c>
      <c r="D88" s="1794">
        <v>5032</v>
      </c>
      <c r="E88" s="1794" t="s">
        <v>52</v>
      </c>
      <c r="F88" s="1795">
        <v>95</v>
      </c>
      <c r="G88" s="1796" t="s">
        <v>711</v>
      </c>
      <c r="H88" s="1797" t="s">
        <v>712</v>
      </c>
      <c r="I88" s="1798">
        <v>0</v>
      </c>
      <c r="J88" s="1799">
        <v>0</v>
      </c>
      <c r="K88" s="1798">
        <v>3141</v>
      </c>
      <c r="L88" s="1798">
        <v>3141</v>
      </c>
      <c r="M88" s="1971" t="s">
        <v>3359</v>
      </c>
    </row>
    <row r="89" spans="1:13" ht="39" x14ac:dyDescent="0.25">
      <c r="A89" s="1970">
        <v>231</v>
      </c>
      <c r="B89" s="1794">
        <v>0</v>
      </c>
      <c r="C89" s="1794">
        <v>6113</v>
      </c>
      <c r="D89" s="1794">
        <v>5031</v>
      </c>
      <c r="E89" s="1794" t="s">
        <v>52</v>
      </c>
      <c r="F89" s="1795">
        <v>95</v>
      </c>
      <c r="G89" s="1796" t="s">
        <v>711</v>
      </c>
      <c r="H89" s="1797" t="s">
        <v>712</v>
      </c>
      <c r="I89" s="1798">
        <v>0</v>
      </c>
      <c r="J89" s="1799">
        <v>0</v>
      </c>
      <c r="K89" s="1798">
        <v>8725</v>
      </c>
      <c r="L89" s="1798">
        <v>8725</v>
      </c>
      <c r="M89" s="1971" t="s">
        <v>3360</v>
      </c>
    </row>
    <row r="90" spans="1:13" ht="26.25" x14ac:dyDescent="0.25">
      <c r="A90" s="1970">
        <v>231</v>
      </c>
      <c r="B90" s="1794">
        <v>0</v>
      </c>
      <c r="C90" s="1794">
        <v>6113</v>
      </c>
      <c r="D90" s="1794">
        <v>5169</v>
      </c>
      <c r="E90" s="1794" t="s">
        <v>52</v>
      </c>
      <c r="F90" s="1795">
        <v>95</v>
      </c>
      <c r="G90" s="1796" t="s">
        <v>711</v>
      </c>
      <c r="H90" s="1797" t="s">
        <v>712</v>
      </c>
      <c r="I90" s="1798">
        <v>194000</v>
      </c>
      <c r="J90" s="1799">
        <v>194000</v>
      </c>
      <c r="K90" s="1798">
        <v>-46766</v>
      </c>
      <c r="L90" s="1798">
        <v>147234</v>
      </c>
      <c r="M90" s="1971" t="s">
        <v>3361</v>
      </c>
    </row>
    <row r="91" spans="1:13" ht="26.25" x14ac:dyDescent="0.25">
      <c r="A91" s="1970">
        <v>231</v>
      </c>
      <c r="B91" s="1794">
        <v>0</v>
      </c>
      <c r="C91" s="1794">
        <v>6113</v>
      </c>
      <c r="D91" s="1794">
        <v>5021</v>
      </c>
      <c r="E91" s="1794" t="s">
        <v>52</v>
      </c>
      <c r="F91" s="1795">
        <v>96</v>
      </c>
      <c r="G91" s="1796" t="s">
        <v>711</v>
      </c>
      <c r="H91" s="1797" t="s">
        <v>712</v>
      </c>
      <c r="I91" s="1798">
        <v>0</v>
      </c>
      <c r="J91" s="1799">
        <v>0</v>
      </c>
      <c r="K91" s="1798">
        <v>47900</v>
      </c>
      <c r="L91" s="1798">
        <v>47900</v>
      </c>
      <c r="M91" s="1971" t="s">
        <v>3362</v>
      </c>
    </row>
    <row r="92" spans="1:13" ht="26.25" x14ac:dyDescent="0.25">
      <c r="A92" s="1970">
        <v>231</v>
      </c>
      <c r="B92" s="1794">
        <v>0</v>
      </c>
      <c r="C92" s="1794">
        <v>6113</v>
      </c>
      <c r="D92" s="1794">
        <v>5032</v>
      </c>
      <c r="E92" s="1794" t="s">
        <v>52</v>
      </c>
      <c r="F92" s="1795">
        <v>96</v>
      </c>
      <c r="G92" s="1796" t="s">
        <v>711</v>
      </c>
      <c r="H92" s="1797" t="s">
        <v>712</v>
      </c>
      <c r="I92" s="1798">
        <v>0</v>
      </c>
      <c r="J92" s="1799">
        <v>0</v>
      </c>
      <c r="K92" s="1798">
        <v>4311</v>
      </c>
      <c r="L92" s="1798">
        <v>4311</v>
      </c>
      <c r="M92" s="1971" t="s">
        <v>3363</v>
      </c>
    </row>
    <row r="93" spans="1:13" ht="39" x14ac:dyDescent="0.25">
      <c r="A93" s="1970">
        <v>231</v>
      </c>
      <c r="B93" s="1794">
        <v>0</v>
      </c>
      <c r="C93" s="1794">
        <v>6113</v>
      </c>
      <c r="D93" s="1794">
        <v>5031</v>
      </c>
      <c r="E93" s="1794" t="s">
        <v>52</v>
      </c>
      <c r="F93" s="1795">
        <v>96</v>
      </c>
      <c r="G93" s="1796" t="s">
        <v>711</v>
      </c>
      <c r="H93" s="1797" t="s">
        <v>712</v>
      </c>
      <c r="I93" s="1798">
        <v>0</v>
      </c>
      <c r="J93" s="1799">
        <v>0</v>
      </c>
      <c r="K93" s="1798">
        <v>11975</v>
      </c>
      <c r="L93" s="1798">
        <v>11975</v>
      </c>
      <c r="M93" s="1971" t="s">
        <v>3364</v>
      </c>
    </row>
    <row r="94" spans="1:13" ht="26.25" x14ac:dyDescent="0.25">
      <c r="A94" s="1970">
        <v>231</v>
      </c>
      <c r="B94" s="1794">
        <v>0</v>
      </c>
      <c r="C94" s="1794">
        <v>6113</v>
      </c>
      <c r="D94" s="1794">
        <v>5169</v>
      </c>
      <c r="E94" s="1794" t="s">
        <v>52</v>
      </c>
      <c r="F94" s="1795">
        <v>96</v>
      </c>
      <c r="G94" s="1796" t="s">
        <v>711</v>
      </c>
      <c r="H94" s="1797" t="s">
        <v>712</v>
      </c>
      <c r="I94" s="1798">
        <v>386250</v>
      </c>
      <c r="J94" s="1799">
        <v>386250</v>
      </c>
      <c r="K94" s="1798">
        <v>-64186</v>
      </c>
      <c r="L94" s="1798">
        <v>322064</v>
      </c>
      <c r="M94" s="1971" t="s">
        <v>3365</v>
      </c>
    </row>
    <row r="95" spans="1:13" ht="26.25" x14ac:dyDescent="0.25">
      <c r="A95" s="1970">
        <v>231</v>
      </c>
      <c r="B95" s="1794">
        <v>0</v>
      </c>
      <c r="C95" s="1794">
        <v>6113</v>
      </c>
      <c r="D95" s="1794">
        <v>5021</v>
      </c>
      <c r="E95" s="1794" t="s">
        <v>52</v>
      </c>
      <c r="F95" s="1795">
        <v>97</v>
      </c>
      <c r="G95" s="1796" t="s">
        <v>711</v>
      </c>
      <c r="H95" s="1797" t="s">
        <v>712</v>
      </c>
      <c r="I95" s="1798">
        <v>0</v>
      </c>
      <c r="J95" s="1799">
        <v>0</v>
      </c>
      <c r="K95" s="1798">
        <v>50800</v>
      </c>
      <c r="L95" s="1798">
        <v>50800</v>
      </c>
      <c r="M95" s="1971" t="s">
        <v>3366</v>
      </c>
    </row>
    <row r="96" spans="1:13" ht="26.25" x14ac:dyDescent="0.25">
      <c r="A96" s="1970">
        <v>231</v>
      </c>
      <c r="B96" s="1794">
        <v>0</v>
      </c>
      <c r="C96" s="1794">
        <v>6113</v>
      </c>
      <c r="D96" s="1794">
        <v>5032</v>
      </c>
      <c r="E96" s="1794" t="s">
        <v>52</v>
      </c>
      <c r="F96" s="1795">
        <v>97</v>
      </c>
      <c r="G96" s="1796" t="s">
        <v>711</v>
      </c>
      <c r="H96" s="1797" t="s">
        <v>712</v>
      </c>
      <c r="I96" s="1798">
        <v>0</v>
      </c>
      <c r="J96" s="1799">
        <v>0</v>
      </c>
      <c r="K96" s="1798">
        <v>4572</v>
      </c>
      <c r="L96" s="1798">
        <v>4572</v>
      </c>
      <c r="M96" s="1971" t="s">
        <v>3367</v>
      </c>
    </row>
    <row r="97" spans="1:13" ht="39" x14ac:dyDescent="0.25">
      <c r="A97" s="1970">
        <v>231</v>
      </c>
      <c r="B97" s="1794">
        <v>0</v>
      </c>
      <c r="C97" s="1794">
        <v>6113</v>
      </c>
      <c r="D97" s="1794">
        <v>5031</v>
      </c>
      <c r="E97" s="1794" t="s">
        <v>52</v>
      </c>
      <c r="F97" s="1795">
        <v>97</v>
      </c>
      <c r="G97" s="1796" t="s">
        <v>711</v>
      </c>
      <c r="H97" s="1797" t="s">
        <v>712</v>
      </c>
      <c r="I97" s="1798">
        <v>0</v>
      </c>
      <c r="J97" s="1799">
        <v>0</v>
      </c>
      <c r="K97" s="1798">
        <v>12700</v>
      </c>
      <c r="L97" s="1798">
        <v>12700</v>
      </c>
      <c r="M97" s="1971" t="s">
        <v>3368</v>
      </c>
    </row>
    <row r="98" spans="1:13" ht="26.25" x14ac:dyDescent="0.25">
      <c r="A98" s="1970">
        <v>231</v>
      </c>
      <c r="B98" s="1794">
        <v>0</v>
      </c>
      <c r="C98" s="1794">
        <v>6113</v>
      </c>
      <c r="D98" s="1794">
        <v>5169</v>
      </c>
      <c r="E98" s="1794" t="s">
        <v>52</v>
      </c>
      <c r="F98" s="1795">
        <v>97</v>
      </c>
      <c r="G98" s="1796" t="s">
        <v>711</v>
      </c>
      <c r="H98" s="1797" t="s">
        <v>712</v>
      </c>
      <c r="I98" s="1798">
        <v>380750</v>
      </c>
      <c r="J98" s="1799">
        <v>380750</v>
      </c>
      <c r="K98" s="1798">
        <v>-68072</v>
      </c>
      <c r="L98" s="1798">
        <v>312678</v>
      </c>
      <c r="M98" s="1971" t="s">
        <v>3369</v>
      </c>
    </row>
    <row r="99" spans="1:13" ht="26.25" x14ac:dyDescent="0.25">
      <c r="A99" s="1970">
        <v>231</v>
      </c>
      <c r="B99" s="1794">
        <v>0</v>
      </c>
      <c r="C99" s="1794">
        <v>6113</v>
      </c>
      <c r="D99" s="1794">
        <v>5021</v>
      </c>
      <c r="E99" s="1794" t="s">
        <v>52</v>
      </c>
      <c r="F99" s="1795">
        <v>98</v>
      </c>
      <c r="G99" s="1796" t="s">
        <v>711</v>
      </c>
      <c r="H99" s="1797" t="s">
        <v>712</v>
      </c>
      <c r="I99" s="1798">
        <v>0</v>
      </c>
      <c r="J99" s="1799">
        <v>0</v>
      </c>
      <c r="K99" s="1798">
        <v>43600</v>
      </c>
      <c r="L99" s="1798">
        <v>43600</v>
      </c>
      <c r="M99" s="1971" t="s">
        <v>3370</v>
      </c>
    </row>
    <row r="100" spans="1:13" ht="26.25" x14ac:dyDescent="0.25">
      <c r="A100" s="1970">
        <v>231</v>
      </c>
      <c r="B100" s="1794">
        <v>0</v>
      </c>
      <c r="C100" s="1794">
        <v>6113</v>
      </c>
      <c r="D100" s="1794">
        <v>5032</v>
      </c>
      <c r="E100" s="1794" t="s">
        <v>52</v>
      </c>
      <c r="F100" s="1795">
        <v>98</v>
      </c>
      <c r="G100" s="1796" t="s">
        <v>711</v>
      </c>
      <c r="H100" s="1797" t="s">
        <v>712</v>
      </c>
      <c r="I100" s="1798">
        <v>0</v>
      </c>
      <c r="J100" s="1799">
        <v>0</v>
      </c>
      <c r="K100" s="1798">
        <v>3924</v>
      </c>
      <c r="L100" s="1798">
        <v>3924</v>
      </c>
      <c r="M100" s="1971" t="s">
        <v>3371</v>
      </c>
    </row>
    <row r="101" spans="1:13" ht="39" x14ac:dyDescent="0.25">
      <c r="A101" s="1970">
        <v>231</v>
      </c>
      <c r="B101" s="1794">
        <v>0</v>
      </c>
      <c r="C101" s="1794">
        <v>6113</v>
      </c>
      <c r="D101" s="1794">
        <v>5031</v>
      </c>
      <c r="E101" s="1794" t="s">
        <v>52</v>
      </c>
      <c r="F101" s="1795">
        <v>98</v>
      </c>
      <c r="G101" s="1796" t="s">
        <v>711</v>
      </c>
      <c r="H101" s="1797" t="s">
        <v>712</v>
      </c>
      <c r="I101" s="1798">
        <v>0</v>
      </c>
      <c r="J101" s="1799">
        <v>0</v>
      </c>
      <c r="K101" s="1798">
        <v>10900</v>
      </c>
      <c r="L101" s="1798">
        <v>10900</v>
      </c>
      <c r="M101" s="1971" t="s">
        <v>3372</v>
      </c>
    </row>
    <row r="102" spans="1:13" ht="27" thickBot="1" x14ac:dyDescent="0.3">
      <c r="A102" s="2007">
        <v>231</v>
      </c>
      <c r="B102" s="2008">
        <v>0</v>
      </c>
      <c r="C102" s="2008">
        <v>6113</v>
      </c>
      <c r="D102" s="2008">
        <v>5169</v>
      </c>
      <c r="E102" s="2008" t="s">
        <v>52</v>
      </c>
      <c r="F102" s="2009">
        <v>98</v>
      </c>
      <c r="G102" s="2010" t="s">
        <v>711</v>
      </c>
      <c r="H102" s="2011" t="s">
        <v>712</v>
      </c>
      <c r="I102" s="2012">
        <v>427500</v>
      </c>
      <c r="J102" s="2013">
        <v>427500</v>
      </c>
      <c r="K102" s="2012">
        <v>-58424</v>
      </c>
      <c r="L102" s="2012">
        <v>369076</v>
      </c>
      <c r="M102" s="2014" t="s">
        <v>3373</v>
      </c>
    </row>
    <row r="103" spans="1:13" ht="15.75" thickBot="1" x14ac:dyDescent="0.3">
      <c r="A103" s="2015"/>
      <c r="B103" s="2016"/>
      <c r="C103" s="2016"/>
      <c r="D103" s="2016"/>
      <c r="E103" s="2016"/>
      <c r="F103" s="2017"/>
      <c r="G103" s="2018"/>
      <c r="H103" s="2016"/>
      <c r="I103" s="2019"/>
      <c r="J103" s="2020">
        <f>SUM(J83:J102)</f>
        <v>1960750</v>
      </c>
      <c r="K103" s="2020">
        <f>SUM(K83:K102)</f>
        <v>0</v>
      </c>
      <c r="L103" s="2020">
        <f>SUM(L83:L102)</f>
        <v>1960750</v>
      </c>
      <c r="M103" s="2021"/>
    </row>
    <row r="104" spans="1:13" x14ac:dyDescent="0.25">
      <c r="A104" s="11" t="s">
        <v>1959</v>
      </c>
      <c r="B104" s="11"/>
      <c r="C104" s="11"/>
      <c r="D104" s="11"/>
      <c r="E104" s="11"/>
      <c r="F104" s="1424"/>
      <c r="G104" s="1673"/>
      <c r="H104" s="11"/>
      <c r="I104" s="1819"/>
      <c r="J104" s="11"/>
      <c r="K104" s="11"/>
      <c r="L104" s="11"/>
      <c r="M104" s="11"/>
    </row>
    <row r="105" spans="1:13" x14ac:dyDescent="0.25">
      <c r="A105" s="11" t="s">
        <v>1960</v>
      </c>
      <c r="B105" s="11"/>
      <c r="C105" s="11"/>
      <c r="D105" s="11"/>
      <c r="E105" s="11"/>
      <c r="F105" s="1424"/>
      <c r="G105" s="1673"/>
      <c r="H105" s="11"/>
      <c r="I105" s="1819"/>
      <c r="J105" s="11" t="s">
        <v>753</v>
      </c>
      <c r="K105" s="11"/>
      <c r="L105" s="11"/>
      <c r="M105" s="11"/>
    </row>
    <row r="106" spans="1:13" x14ac:dyDescent="0.25">
      <c r="A106" s="11"/>
      <c r="B106" s="11"/>
      <c r="C106" s="11"/>
      <c r="D106" s="11"/>
      <c r="E106" s="11"/>
      <c r="F106" s="1424"/>
      <c r="G106" s="1673"/>
      <c r="H106" s="11"/>
      <c r="I106" s="1819"/>
      <c r="J106" s="11"/>
      <c r="K106" s="11"/>
      <c r="L106" s="11"/>
      <c r="M106" s="11"/>
    </row>
    <row r="107" spans="1:13" x14ac:dyDescent="0.25">
      <c r="A107" s="11"/>
      <c r="B107" s="11"/>
      <c r="C107" s="11"/>
      <c r="D107" s="11"/>
      <c r="E107" s="11"/>
      <c r="F107" s="1424"/>
      <c r="G107" s="1673"/>
      <c r="H107" s="11"/>
      <c r="I107" s="1819"/>
      <c r="J107" s="11"/>
      <c r="K107" s="11"/>
      <c r="L107" s="11"/>
      <c r="M107" s="11"/>
    </row>
    <row r="108" spans="1:13" ht="18.75" x14ac:dyDescent="0.3">
      <c r="A108" s="1" t="s">
        <v>710</v>
      </c>
      <c r="B108" s="1"/>
      <c r="C108" s="1"/>
      <c r="D108" s="2467"/>
      <c r="E108" s="2467"/>
      <c r="F108" s="2"/>
      <c r="G108" s="3"/>
      <c r="H108" s="2467"/>
      <c r="I108" s="4"/>
      <c r="J108" s="2467"/>
      <c r="K108" s="2467"/>
      <c r="L108" s="11"/>
      <c r="M108" s="2467"/>
    </row>
    <row r="109" spans="1:13" x14ac:dyDescent="0.25">
      <c r="A109" s="2467"/>
      <c r="B109" s="2467"/>
      <c r="C109" s="2467"/>
      <c r="D109" s="2461"/>
      <c r="E109" s="2461"/>
      <c r="F109" s="6"/>
      <c r="G109" s="2470"/>
      <c r="H109" s="2461"/>
      <c r="I109" s="8"/>
      <c r="J109" s="2461"/>
      <c r="K109" s="2467"/>
      <c r="L109" s="11"/>
      <c r="M109" s="2467"/>
    </row>
    <row r="110" spans="1:13" ht="18.75" x14ac:dyDescent="0.3">
      <c r="A110" s="3102" t="s">
        <v>2757</v>
      </c>
      <c r="B110" s="3103"/>
      <c r="C110" s="3103"/>
      <c r="D110" s="3103"/>
      <c r="E110" s="3103"/>
      <c r="F110" s="3103"/>
      <c r="G110" s="3103"/>
      <c r="H110" s="3103"/>
      <c r="I110" s="3103"/>
      <c r="J110" s="3103"/>
      <c r="K110" s="3103"/>
      <c r="L110" s="3103"/>
      <c r="M110" s="2467"/>
    </row>
    <row r="111" spans="1:13" ht="15.75" x14ac:dyDescent="0.25">
      <c r="A111" s="2467"/>
      <c r="B111" s="2467"/>
      <c r="C111" s="2467"/>
      <c r="D111" s="2461"/>
      <c r="E111" s="2461"/>
      <c r="F111" s="9"/>
      <c r="G111" s="2470"/>
      <c r="H111" s="2461"/>
      <c r="I111" s="8"/>
      <c r="J111" s="2461"/>
      <c r="K111" s="2467"/>
      <c r="L111" s="11"/>
      <c r="M111" s="2467"/>
    </row>
    <row r="112" spans="1:13" ht="15.75" x14ac:dyDescent="0.25">
      <c r="A112" s="10" t="s">
        <v>1958</v>
      </c>
      <c r="B112" s="11"/>
      <c r="C112" s="11"/>
      <c r="D112" s="11"/>
      <c r="E112" s="11"/>
      <c r="F112" s="9"/>
      <c r="G112" s="3"/>
      <c r="H112" s="2467"/>
      <c r="I112" s="4"/>
      <c r="J112" s="2467"/>
      <c r="K112" s="2467"/>
      <c r="L112" s="11"/>
      <c r="M112" s="2467"/>
    </row>
    <row r="113" spans="1:13" ht="15.75" thickBot="1" x14ac:dyDescent="0.3">
      <c r="A113" s="1465"/>
      <c r="B113" s="2467"/>
      <c r="C113" s="2467"/>
      <c r="D113" s="2467"/>
      <c r="E113" s="2467"/>
      <c r="F113" s="2"/>
      <c r="G113" s="3"/>
      <c r="H113" s="2467"/>
      <c r="I113" s="4"/>
      <c r="J113" s="2467"/>
      <c r="K113" s="13"/>
      <c r="L113" s="11"/>
      <c r="M113" s="14" t="s">
        <v>4</v>
      </c>
    </row>
    <row r="114" spans="1:13" ht="27" thickBot="1" x14ac:dyDescent="0.3">
      <c r="A114" s="15" t="s">
        <v>5</v>
      </c>
      <c r="B114" s="16" t="s">
        <v>6</v>
      </c>
      <c r="C114" s="16" t="s">
        <v>7</v>
      </c>
      <c r="D114" s="16" t="s">
        <v>8</v>
      </c>
      <c r="E114" s="16" t="s">
        <v>9</v>
      </c>
      <c r="F114" s="17" t="s">
        <v>10</v>
      </c>
      <c r="G114" s="18" t="s">
        <v>11</v>
      </c>
      <c r="H114" s="16" t="s">
        <v>12</v>
      </c>
      <c r="I114" s="19" t="s">
        <v>13</v>
      </c>
      <c r="J114" s="20" t="s">
        <v>14</v>
      </c>
      <c r="K114" s="20" t="s">
        <v>15</v>
      </c>
      <c r="L114" s="1956" t="s">
        <v>16</v>
      </c>
      <c r="M114" s="21" t="s">
        <v>17</v>
      </c>
    </row>
    <row r="115" spans="1:13" ht="26.25" x14ac:dyDescent="0.25">
      <c r="A115" s="1983">
        <v>231</v>
      </c>
      <c r="B115" s="1984">
        <v>0</v>
      </c>
      <c r="C115" s="1984">
        <v>3326</v>
      </c>
      <c r="D115" s="1984">
        <v>5321</v>
      </c>
      <c r="E115" s="1984">
        <v>0</v>
      </c>
      <c r="F115" s="1985">
        <v>99</v>
      </c>
      <c r="G115" s="1986" t="s">
        <v>711</v>
      </c>
      <c r="H115" s="1987" t="s">
        <v>811</v>
      </c>
      <c r="I115" s="1988">
        <v>0</v>
      </c>
      <c r="J115" s="1989">
        <v>0</v>
      </c>
      <c r="K115" s="1988">
        <v>50000</v>
      </c>
      <c r="L115" s="1988">
        <v>50000</v>
      </c>
      <c r="M115" s="1990" t="s">
        <v>812</v>
      </c>
    </row>
    <row r="116" spans="1:13" ht="26.25" x14ac:dyDescent="0.25">
      <c r="A116" s="1970">
        <v>231</v>
      </c>
      <c r="B116" s="1794">
        <v>0</v>
      </c>
      <c r="C116" s="1794">
        <v>3319</v>
      </c>
      <c r="D116" s="1794">
        <v>5321</v>
      </c>
      <c r="E116" s="1794">
        <v>0</v>
      </c>
      <c r="F116" s="1795">
        <v>99</v>
      </c>
      <c r="G116" s="1796" t="s">
        <v>711</v>
      </c>
      <c r="H116" s="1797" t="s">
        <v>813</v>
      </c>
      <c r="I116" s="1798">
        <v>0</v>
      </c>
      <c r="J116" s="1799">
        <v>0</v>
      </c>
      <c r="K116" s="1798">
        <v>50000</v>
      </c>
      <c r="L116" s="1798">
        <v>50000</v>
      </c>
      <c r="M116" s="1971" t="s">
        <v>814</v>
      </c>
    </row>
    <row r="117" spans="1:13" ht="26.25" x14ac:dyDescent="0.25">
      <c r="A117" s="1970">
        <v>231</v>
      </c>
      <c r="B117" s="1794">
        <v>0</v>
      </c>
      <c r="C117" s="1794">
        <v>3319</v>
      </c>
      <c r="D117" s="1794">
        <v>5321</v>
      </c>
      <c r="E117" s="1794">
        <v>0</v>
      </c>
      <c r="F117" s="1795">
        <v>99</v>
      </c>
      <c r="G117" s="1796" t="s">
        <v>711</v>
      </c>
      <c r="H117" s="1797" t="s">
        <v>815</v>
      </c>
      <c r="I117" s="1798">
        <v>0</v>
      </c>
      <c r="J117" s="1799">
        <v>0</v>
      </c>
      <c r="K117" s="1798">
        <v>100000</v>
      </c>
      <c r="L117" s="1798">
        <v>100000</v>
      </c>
      <c r="M117" s="1971" t="s">
        <v>816</v>
      </c>
    </row>
    <row r="118" spans="1:13" ht="26.25" x14ac:dyDescent="0.25">
      <c r="A118" s="1970">
        <v>231</v>
      </c>
      <c r="B118" s="1794">
        <v>0</v>
      </c>
      <c r="C118" s="1794">
        <v>3319</v>
      </c>
      <c r="D118" s="1794">
        <v>5222</v>
      </c>
      <c r="E118" s="1794">
        <v>0</v>
      </c>
      <c r="F118" s="1795">
        <v>99</v>
      </c>
      <c r="G118" s="1796" t="s">
        <v>711</v>
      </c>
      <c r="H118" s="1797" t="s">
        <v>712</v>
      </c>
      <c r="I118" s="1798">
        <v>15200000</v>
      </c>
      <c r="J118" s="1809">
        <v>12588670</v>
      </c>
      <c r="K118" s="158">
        <v>-200000</v>
      </c>
      <c r="L118" s="1811">
        <v>12388670</v>
      </c>
      <c r="M118" s="1971" t="s">
        <v>777</v>
      </c>
    </row>
    <row r="119" spans="1:13" ht="26.25" x14ac:dyDescent="0.25">
      <c r="A119" s="1970">
        <v>231</v>
      </c>
      <c r="B119" s="1794">
        <v>0</v>
      </c>
      <c r="C119" s="1794">
        <v>3429</v>
      </c>
      <c r="D119" s="1794">
        <v>5212</v>
      </c>
      <c r="E119" s="1794">
        <v>0</v>
      </c>
      <c r="F119" s="1795">
        <v>99</v>
      </c>
      <c r="G119" s="1796" t="s">
        <v>711</v>
      </c>
      <c r="H119" s="1797" t="s">
        <v>712</v>
      </c>
      <c r="I119" s="1798">
        <v>0</v>
      </c>
      <c r="J119" s="1799">
        <v>0</v>
      </c>
      <c r="K119" s="1811">
        <v>100000</v>
      </c>
      <c r="L119" s="1811">
        <v>100000</v>
      </c>
      <c r="M119" s="2032" t="s">
        <v>817</v>
      </c>
    </row>
    <row r="120" spans="1:13" ht="26.25" x14ac:dyDescent="0.25">
      <c r="A120" s="1970">
        <v>231</v>
      </c>
      <c r="B120" s="1794">
        <v>0</v>
      </c>
      <c r="C120" s="1794">
        <v>3429</v>
      </c>
      <c r="D120" s="1794">
        <v>5321</v>
      </c>
      <c r="E120" s="1794">
        <v>0</v>
      </c>
      <c r="F120" s="1795">
        <v>99</v>
      </c>
      <c r="G120" s="1796" t="s">
        <v>711</v>
      </c>
      <c r="H120" s="1797" t="s">
        <v>782</v>
      </c>
      <c r="I120" s="1798">
        <v>0</v>
      </c>
      <c r="J120" s="1799">
        <v>0</v>
      </c>
      <c r="K120" s="1811">
        <v>50000</v>
      </c>
      <c r="L120" s="1811">
        <v>50000</v>
      </c>
      <c r="M120" s="2032" t="s">
        <v>818</v>
      </c>
    </row>
    <row r="121" spans="1:13" ht="26.25" x14ac:dyDescent="0.25">
      <c r="A121" s="1970">
        <v>231</v>
      </c>
      <c r="B121" s="1794">
        <v>0</v>
      </c>
      <c r="C121" s="1794">
        <v>3319</v>
      </c>
      <c r="D121" s="1794">
        <v>5222</v>
      </c>
      <c r="E121" s="1794">
        <v>0</v>
      </c>
      <c r="F121" s="1795">
        <v>99</v>
      </c>
      <c r="G121" s="1796" t="s">
        <v>711</v>
      </c>
      <c r="H121" s="1797" t="s">
        <v>712</v>
      </c>
      <c r="I121" s="1798">
        <v>15200000</v>
      </c>
      <c r="J121" s="1799">
        <v>12388670</v>
      </c>
      <c r="K121" s="327">
        <v>-150000</v>
      </c>
      <c r="L121" s="1811">
        <v>12238670</v>
      </c>
      <c r="M121" s="1971" t="s">
        <v>777</v>
      </c>
    </row>
    <row r="122" spans="1:13" ht="26.25" x14ac:dyDescent="0.25">
      <c r="A122" s="1970">
        <v>231</v>
      </c>
      <c r="B122" s="1794">
        <v>0</v>
      </c>
      <c r="C122" s="1794">
        <v>3319</v>
      </c>
      <c r="D122" s="1794">
        <v>5213</v>
      </c>
      <c r="E122" s="1794">
        <v>0</v>
      </c>
      <c r="F122" s="1795">
        <v>99</v>
      </c>
      <c r="G122" s="1796" t="s">
        <v>711</v>
      </c>
      <c r="H122" s="1797" t="s">
        <v>712</v>
      </c>
      <c r="I122" s="1798">
        <v>0</v>
      </c>
      <c r="J122" s="1799">
        <v>0</v>
      </c>
      <c r="K122" s="1811">
        <v>300000</v>
      </c>
      <c r="L122" s="1811">
        <v>300000</v>
      </c>
      <c r="M122" s="2032" t="s">
        <v>819</v>
      </c>
    </row>
    <row r="123" spans="1:13" ht="26.25" x14ac:dyDescent="0.25">
      <c r="A123" s="1970">
        <v>231</v>
      </c>
      <c r="B123" s="1794">
        <v>0</v>
      </c>
      <c r="C123" s="1794">
        <v>3319</v>
      </c>
      <c r="D123" s="1794">
        <v>5222</v>
      </c>
      <c r="E123" s="1794">
        <v>0</v>
      </c>
      <c r="F123" s="1795">
        <v>99</v>
      </c>
      <c r="G123" s="1796" t="s">
        <v>711</v>
      </c>
      <c r="H123" s="1797" t="s">
        <v>712</v>
      </c>
      <c r="I123" s="1798">
        <v>15200000</v>
      </c>
      <c r="J123" s="1799">
        <v>12238670</v>
      </c>
      <c r="K123" s="327">
        <v>-300000</v>
      </c>
      <c r="L123" s="1811">
        <v>11938670</v>
      </c>
      <c r="M123" s="1971" t="s">
        <v>777</v>
      </c>
    </row>
    <row r="124" spans="1:13" ht="26.25" x14ac:dyDescent="0.25">
      <c r="A124" s="1972">
        <v>231</v>
      </c>
      <c r="B124" s="1801">
        <v>0</v>
      </c>
      <c r="C124" s="1801">
        <v>3319</v>
      </c>
      <c r="D124" s="1801">
        <v>5321</v>
      </c>
      <c r="E124" s="1801">
        <v>0</v>
      </c>
      <c r="F124" s="1802">
        <v>99</v>
      </c>
      <c r="G124" s="1803" t="s">
        <v>711</v>
      </c>
      <c r="H124" s="1804" t="s">
        <v>820</v>
      </c>
      <c r="I124" s="1805">
        <v>0</v>
      </c>
      <c r="J124" s="1806">
        <v>0</v>
      </c>
      <c r="K124" s="1805">
        <v>15000</v>
      </c>
      <c r="L124" s="1805">
        <v>15000</v>
      </c>
      <c r="M124" s="1973" t="s">
        <v>821</v>
      </c>
    </row>
    <row r="125" spans="1:13" ht="27" thickBot="1" x14ac:dyDescent="0.3">
      <c r="A125" s="2022">
        <v>231</v>
      </c>
      <c r="B125" s="2023">
        <v>0</v>
      </c>
      <c r="C125" s="2023">
        <v>3319</v>
      </c>
      <c r="D125" s="2023">
        <v>5222</v>
      </c>
      <c r="E125" s="2023">
        <v>0</v>
      </c>
      <c r="F125" s="2024">
        <v>99</v>
      </c>
      <c r="G125" s="2025" t="s">
        <v>711</v>
      </c>
      <c r="H125" s="2026" t="s">
        <v>712</v>
      </c>
      <c r="I125" s="2027">
        <v>15200000</v>
      </c>
      <c r="J125" s="2028">
        <v>11938670</v>
      </c>
      <c r="K125" s="2029">
        <v>-15000</v>
      </c>
      <c r="L125" s="2030">
        <v>11923670</v>
      </c>
      <c r="M125" s="2031" t="s">
        <v>777</v>
      </c>
    </row>
    <row r="126" spans="1:13" ht="15.75" thickBot="1" x14ac:dyDescent="0.3">
      <c r="A126" s="2467"/>
      <c r="B126" s="2467"/>
      <c r="C126" s="2467"/>
      <c r="D126" s="2467"/>
      <c r="E126" s="2467"/>
      <c r="F126" s="2"/>
      <c r="G126" s="3"/>
      <c r="H126" s="2467"/>
      <c r="I126" s="4"/>
      <c r="J126" s="1977">
        <f>SUM(J115:J125)</f>
        <v>49154680</v>
      </c>
      <c r="K126" s="1978">
        <f>SUM(K115:K125)</f>
        <v>0</v>
      </c>
      <c r="L126" s="1979">
        <f>SUM(L115:L125)</f>
        <v>49154680</v>
      </c>
      <c r="M126" s="2467"/>
    </row>
    <row r="127" spans="1:13" x14ac:dyDescent="0.25">
      <c r="A127" s="2467" t="s">
        <v>2449</v>
      </c>
      <c r="B127" s="2467"/>
      <c r="C127" s="2467"/>
      <c r="D127" s="2467"/>
      <c r="E127" s="2467"/>
      <c r="F127" s="2"/>
      <c r="G127" s="3"/>
      <c r="H127" s="2467"/>
      <c r="I127" s="4"/>
      <c r="J127" s="2467" t="s">
        <v>753</v>
      </c>
      <c r="K127" s="2467"/>
      <c r="L127" s="11"/>
      <c r="M127" s="2467"/>
    </row>
    <row r="128" spans="1:13" x14ac:dyDescent="0.25">
      <c r="A128" s="2467" t="s">
        <v>1960</v>
      </c>
      <c r="B128" s="2467"/>
      <c r="C128" s="2467"/>
      <c r="D128" s="2467"/>
      <c r="E128" s="2467"/>
      <c r="F128" s="2"/>
      <c r="G128" s="3"/>
      <c r="H128" s="2467"/>
      <c r="I128" s="4"/>
      <c r="J128" s="2467"/>
      <c r="K128" s="2467"/>
      <c r="L128" s="11"/>
      <c r="M128" s="2467"/>
    </row>
    <row r="129" spans="1:13" x14ac:dyDescent="0.25">
      <c r="A129" s="2467"/>
      <c r="B129" s="2467"/>
      <c r="C129" s="2467"/>
      <c r="D129" s="2467"/>
      <c r="E129" s="2467"/>
      <c r="F129" s="2"/>
      <c r="G129" s="3"/>
      <c r="H129" s="2467"/>
      <c r="I129" s="4"/>
      <c r="J129" s="2467"/>
      <c r="K129" s="2467"/>
      <c r="L129" s="11"/>
      <c r="M129" s="2467"/>
    </row>
    <row r="130" spans="1:13" x14ac:dyDescent="0.25">
      <c r="B130" s="3103"/>
      <c r="C130" s="3103"/>
      <c r="D130" s="3103"/>
      <c r="E130" s="3103"/>
      <c r="F130" s="3103"/>
      <c r="G130" s="3103"/>
      <c r="H130" s="3103"/>
      <c r="I130" s="3103"/>
      <c r="J130" s="3103"/>
      <c r="K130" s="3103"/>
      <c r="L130" s="3103"/>
      <c r="M130" s="2467"/>
    </row>
    <row r="131" spans="1:13" ht="18.75" x14ac:dyDescent="0.3">
      <c r="A131" s="1" t="s">
        <v>710</v>
      </c>
      <c r="B131" s="1"/>
      <c r="C131" s="1"/>
      <c r="D131" s="2467"/>
      <c r="E131" s="2467"/>
      <c r="F131" s="2"/>
      <c r="G131" s="3"/>
      <c r="H131" s="2467"/>
      <c r="I131" s="4"/>
      <c r="J131" s="2467"/>
      <c r="K131" s="2467"/>
      <c r="L131" s="11"/>
      <c r="M131" s="2467"/>
    </row>
    <row r="132" spans="1:13" x14ac:dyDescent="0.25">
      <c r="A132" s="2467"/>
      <c r="B132" s="2467"/>
      <c r="C132" s="2467"/>
      <c r="D132" s="2461"/>
      <c r="E132" s="2461"/>
      <c r="F132" s="6"/>
      <c r="G132" s="2470"/>
      <c r="H132" s="2461"/>
      <c r="I132" s="8"/>
      <c r="J132" s="2461"/>
      <c r="K132" s="2467"/>
      <c r="L132" s="11"/>
      <c r="M132" s="2467"/>
    </row>
    <row r="133" spans="1:13" ht="18.75" x14ac:dyDescent="0.3">
      <c r="A133" s="3102" t="s">
        <v>2758</v>
      </c>
      <c r="B133" s="3103"/>
      <c r="C133" s="3103"/>
      <c r="D133" s="3103"/>
      <c r="E133" s="3103"/>
      <c r="F133" s="3103"/>
      <c r="G133" s="3103"/>
      <c r="H133" s="3103"/>
      <c r="I133" s="3103"/>
      <c r="J133" s="3103"/>
      <c r="K133" s="3103"/>
      <c r="L133" s="3103"/>
      <c r="M133" s="2467"/>
    </row>
    <row r="134" spans="1:13" ht="15.75" x14ac:dyDescent="0.25">
      <c r="A134" s="2467"/>
      <c r="B134" s="2467"/>
      <c r="C134" s="2467"/>
      <c r="D134" s="2461"/>
      <c r="E134" s="2461"/>
      <c r="F134" s="9"/>
      <c r="G134" s="2470"/>
      <c r="H134" s="2461"/>
      <c r="I134" s="8"/>
      <c r="J134" s="2461"/>
      <c r="K134" s="2467"/>
      <c r="L134" s="11"/>
      <c r="M134" s="2467"/>
    </row>
    <row r="135" spans="1:13" ht="15.75" x14ac:dyDescent="0.25">
      <c r="A135" s="10" t="s">
        <v>1958</v>
      </c>
      <c r="B135" s="11"/>
      <c r="C135" s="11"/>
      <c r="D135" s="11"/>
      <c r="E135" s="11"/>
      <c r="F135" s="9"/>
      <c r="G135" s="3"/>
      <c r="H135" s="2467"/>
      <c r="I135" s="4"/>
      <c r="J135" s="2467"/>
      <c r="K135" s="2467"/>
      <c r="L135" s="11"/>
      <c r="M135" s="2467"/>
    </row>
    <row r="136" spans="1:13" ht="15.75" thickBot="1" x14ac:dyDescent="0.3">
      <c r="A136" s="1465"/>
      <c r="B136" s="2467"/>
      <c r="C136" s="2467"/>
      <c r="D136" s="2467"/>
      <c r="E136" s="2467"/>
      <c r="F136" s="2"/>
      <c r="G136" s="3"/>
      <c r="H136" s="2467"/>
      <c r="I136" s="4"/>
      <c r="J136" s="2467"/>
      <c r="K136" s="13"/>
      <c r="L136" s="11"/>
      <c r="M136" s="14" t="s">
        <v>4</v>
      </c>
    </row>
    <row r="137" spans="1:13" ht="27" thickBot="1" x14ac:dyDescent="0.3">
      <c r="A137" s="15" t="s">
        <v>5</v>
      </c>
      <c r="B137" s="16" t="s">
        <v>6</v>
      </c>
      <c r="C137" s="16" t="s">
        <v>7</v>
      </c>
      <c r="D137" s="16" t="s">
        <v>8</v>
      </c>
      <c r="E137" s="16" t="s">
        <v>9</v>
      </c>
      <c r="F137" s="17" t="s">
        <v>10</v>
      </c>
      <c r="G137" s="18" t="s">
        <v>11</v>
      </c>
      <c r="H137" s="16" t="s">
        <v>12</v>
      </c>
      <c r="I137" s="19" t="s">
        <v>13</v>
      </c>
      <c r="J137" s="20" t="s">
        <v>14</v>
      </c>
      <c r="K137" s="20" t="s">
        <v>15</v>
      </c>
      <c r="L137" s="1956" t="s">
        <v>16</v>
      </c>
      <c r="M137" s="21" t="s">
        <v>17</v>
      </c>
    </row>
    <row r="138" spans="1:13" ht="26.25" x14ac:dyDescent="0.25">
      <c r="A138" s="1983">
        <v>231</v>
      </c>
      <c r="B138" s="1984">
        <v>0</v>
      </c>
      <c r="C138" s="1984">
        <v>6113</v>
      </c>
      <c r="D138" s="1984">
        <v>5169</v>
      </c>
      <c r="E138" s="1984" t="s">
        <v>52</v>
      </c>
      <c r="F138" s="1985">
        <v>0</v>
      </c>
      <c r="G138" s="1986" t="s">
        <v>711</v>
      </c>
      <c r="H138" s="1987" t="s">
        <v>712</v>
      </c>
      <c r="I138" s="1988">
        <v>7641750</v>
      </c>
      <c r="J138" s="1989">
        <v>7541750</v>
      </c>
      <c r="K138" s="1988">
        <v>-100000</v>
      </c>
      <c r="L138" s="1988">
        <v>7441750</v>
      </c>
      <c r="M138" s="1990" t="s">
        <v>822</v>
      </c>
    </row>
    <row r="139" spans="1:13" ht="26.25" x14ac:dyDescent="0.25">
      <c r="A139" s="1970">
        <v>231</v>
      </c>
      <c r="B139" s="1794">
        <v>0</v>
      </c>
      <c r="C139" s="1794">
        <v>6113</v>
      </c>
      <c r="D139" s="1794">
        <v>5167</v>
      </c>
      <c r="E139" s="1794" t="s">
        <v>52</v>
      </c>
      <c r="F139" s="1795">
        <v>0</v>
      </c>
      <c r="G139" s="1796" t="s">
        <v>711</v>
      </c>
      <c r="H139" s="1797" t="s">
        <v>712</v>
      </c>
      <c r="I139" s="1798">
        <v>20000</v>
      </c>
      <c r="J139" s="1799">
        <v>20000</v>
      </c>
      <c r="K139" s="1798">
        <v>100000</v>
      </c>
      <c r="L139" s="1798">
        <v>120000</v>
      </c>
      <c r="M139" s="1971" t="s">
        <v>823</v>
      </c>
    </row>
    <row r="140" spans="1:13" x14ac:dyDescent="0.25">
      <c r="A140" s="1970">
        <v>231</v>
      </c>
      <c r="B140" s="1794">
        <v>0</v>
      </c>
      <c r="C140" s="1794">
        <v>6113</v>
      </c>
      <c r="D140" s="1794">
        <v>5171</v>
      </c>
      <c r="E140" s="1794" t="s">
        <v>52</v>
      </c>
      <c r="F140" s="1795">
        <v>0</v>
      </c>
      <c r="G140" s="1796" t="s">
        <v>711</v>
      </c>
      <c r="H140" s="1797" t="s">
        <v>712</v>
      </c>
      <c r="I140" s="1798">
        <v>1930000</v>
      </c>
      <c r="J140" s="1799">
        <v>1930000</v>
      </c>
      <c r="K140" s="1798">
        <v>-500000</v>
      </c>
      <c r="L140" s="1798">
        <v>1430000</v>
      </c>
      <c r="M140" s="1971" t="s">
        <v>824</v>
      </c>
    </row>
    <row r="141" spans="1:13" x14ac:dyDescent="0.25">
      <c r="A141" s="1970">
        <v>231</v>
      </c>
      <c r="B141" s="1794">
        <v>0</v>
      </c>
      <c r="C141" s="1794">
        <v>6113</v>
      </c>
      <c r="D141" s="1794">
        <v>5139</v>
      </c>
      <c r="E141" s="1794" t="s">
        <v>52</v>
      </c>
      <c r="F141" s="1795">
        <v>0</v>
      </c>
      <c r="G141" s="1796" t="s">
        <v>711</v>
      </c>
      <c r="H141" s="1797" t="s">
        <v>712</v>
      </c>
      <c r="I141" s="1798">
        <v>300000</v>
      </c>
      <c r="J141" s="1799">
        <v>300000</v>
      </c>
      <c r="K141" s="1798">
        <v>500000</v>
      </c>
      <c r="L141" s="1798">
        <v>800000</v>
      </c>
      <c r="M141" s="1971" t="s">
        <v>825</v>
      </c>
    </row>
    <row r="142" spans="1:13" x14ac:dyDescent="0.25">
      <c r="A142" s="1972">
        <v>231</v>
      </c>
      <c r="B142" s="1801">
        <v>0</v>
      </c>
      <c r="C142" s="1801">
        <v>5273</v>
      </c>
      <c r="D142" s="1801">
        <v>5137</v>
      </c>
      <c r="E142" s="1801" t="s">
        <v>52</v>
      </c>
      <c r="F142" s="1802">
        <v>0</v>
      </c>
      <c r="G142" s="1803" t="s">
        <v>711</v>
      </c>
      <c r="H142" s="1804" t="s">
        <v>712</v>
      </c>
      <c r="I142" s="1805">
        <v>200000</v>
      </c>
      <c r="J142" s="1806">
        <v>200000</v>
      </c>
      <c r="K142" s="1805">
        <v>-72237</v>
      </c>
      <c r="L142" s="1805">
        <v>127763</v>
      </c>
      <c r="M142" s="1973" t="s">
        <v>826</v>
      </c>
    </row>
    <row r="143" spans="1:13" ht="27" thickBot="1" x14ac:dyDescent="0.3">
      <c r="A143" s="1974">
        <v>231</v>
      </c>
      <c r="B143" s="1957">
        <v>0</v>
      </c>
      <c r="C143" s="1957">
        <v>5273</v>
      </c>
      <c r="D143" s="1957">
        <v>5137</v>
      </c>
      <c r="E143" s="1957" t="s">
        <v>52</v>
      </c>
      <c r="F143" s="1958">
        <v>0</v>
      </c>
      <c r="G143" s="1959" t="s">
        <v>711</v>
      </c>
      <c r="H143" s="1960" t="s">
        <v>827</v>
      </c>
      <c r="I143" s="1961">
        <v>0</v>
      </c>
      <c r="J143" s="1962">
        <v>0</v>
      </c>
      <c r="K143" s="1961">
        <v>72237</v>
      </c>
      <c r="L143" s="1961">
        <v>72237</v>
      </c>
      <c r="M143" s="1975" t="s">
        <v>828</v>
      </c>
    </row>
    <row r="144" spans="1:13" ht="15.75" thickBot="1" x14ac:dyDescent="0.3">
      <c r="A144" s="326"/>
      <c r="B144" s="1963"/>
      <c r="C144" s="1963"/>
      <c r="D144" s="1963"/>
      <c r="E144" s="1963"/>
      <c r="F144" s="1964"/>
      <c r="G144" s="1965"/>
      <c r="H144" s="1963"/>
      <c r="I144" s="1966"/>
      <c r="J144" s="1967">
        <f>SUM(J138:J143)</f>
        <v>9991750</v>
      </c>
      <c r="K144" s="1967">
        <f>SUM(K138:K143)</f>
        <v>0</v>
      </c>
      <c r="L144" s="1967">
        <f>SUM(L138:L143)</f>
        <v>9991750</v>
      </c>
      <c r="M144" s="119"/>
    </row>
    <row r="145" spans="1:13" x14ac:dyDescent="0.25">
      <c r="A145" s="2467" t="s">
        <v>1959</v>
      </c>
      <c r="B145" s="2467"/>
      <c r="C145" s="2467"/>
      <c r="D145" s="2467"/>
      <c r="E145" s="2467"/>
      <c r="F145" s="2"/>
      <c r="G145" s="3"/>
      <c r="H145" s="2467"/>
      <c r="I145" s="4"/>
      <c r="J145" s="2467"/>
      <c r="K145" s="2467"/>
      <c r="L145" s="11"/>
      <c r="M145" s="2467"/>
    </row>
    <row r="146" spans="1:13" x14ac:dyDescent="0.25">
      <c r="A146" s="2467" t="s">
        <v>1960</v>
      </c>
      <c r="B146" s="2467"/>
      <c r="C146" s="2467"/>
      <c r="D146" s="2467"/>
      <c r="E146" s="2467"/>
      <c r="F146" s="2"/>
      <c r="G146" s="3"/>
      <c r="H146" s="2467"/>
      <c r="I146" s="4"/>
      <c r="J146" s="2467" t="s">
        <v>753</v>
      </c>
      <c r="K146" s="2467"/>
      <c r="L146" s="11"/>
      <c r="M146" s="2467"/>
    </row>
    <row r="147" spans="1:13" x14ac:dyDescent="0.25">
      <c r="A147" s="2467"/>
      <c r="B147" s="2467"/>
      <c r="C147" s="2467"/>
      <c r="D147" s="2467"/>
      <c r="E147" s="2467"/>
      <c r="F147" s="2"/>
      <c r="G147" s="3"/>
      <c r="H147" s="2467"/>
      <c r="I147" s="4"/>
      <c r="J147" s="2467"/>
      <c r="K147" s="2467"/>
      <c r="L147" s="11"/>
      <c r="M147" s="2467"/>
    </row>
    <row r="148" spans="1:13" x14ac:dyDescent="0.25">
      <c r="A148" s="2467"/>
      <c r="B148" s="2467"/>
      <c r="C148" s="2467"/>
      <c r="D148" s="2467"/>
      <c r="E148" s="2467"/>
      <c r="F148" s="2"/>
      <c r="G148" s="3"/>
      <c r="H148" s="2467"/>
      <c r="I148" s="4"/>
      <c r="J148" s="2467"/>
      <c r="K148" s="2467"/>
      <c r="L148" s="11"/>
      <c r="M148" s="2467"/>
    </row>
    <row r="149" spans="1:13" ht="18.75" x14ac:dyDescent="0.3">
      <c r="A149" s="1" t="s">
        <v>710</v>
      </c>
      <c r="B149" s="1"/>
      <c r="C149" s="1"/>
      <c r="D149" s="2467"/>
      <c r="E149" s="2467"/>
      <c r="F149" s="2"/>
      <c r="G149" s="3"/>
      <c r="H149" s="2467"/>
      <c r="I149" s="4"/>
      <c r="J149" s="2467"/>
      <c r="K149" s="2467"/>
      <c r="L149" s="11"/>
      <c r="M149" s="2467"/>
    </row>
    <row r="150" spans="1:13" x14ac:dyDescent="0.25">
      <c r="A150" s="2467"/>
      <c r="B150" s="2467"/>
      <c r="C150" s="2467"/>
      <c r="D150" s="2461"/>
      <c r="E150" s="2461"/>
      <c r="F150" s="6"/>
      <c r="G150" s="2470"/>
      <c r="H150" s="2461"/>
      <c r="I150" s="8"/>
      <c r="J150" s="2461"/>
      <c r="K150" s="2467"/>
      <c r="L150" s="11"/>
      <c r="M150" s="2467"/>
    </row>
    <row r="151" spans="1:13" ht="18.75" x14ac:dyDescent="0.3">
      <c r="A151" s="3102" t="s">
        <v>2759</v>
      </c>
      <c r="B151" s="3103"/>
      <c r="C151" s="3103"/>
      <c r="D151" s="3103"/>
      <c r="E151" s="3103"/>
      <c r="F151" s="3103"/>
      <c r="G151" s="3103"/>
      <c r="H151" s="3103"/>
      <c r="I151" s="3103"/>
      <c r="J151" s="3103"/>
      <c r="K151" s="3103"/>
      <c r="L151" s="3103"/>
      <c r="M151" s="2467"/>
    </row>
    <row r="152" spans="1:13" ht="15.75" x14ac:dyDescent="0.25">
      <c r="A152" s="2467"/>
      <c r="B152" s="2467"/>
      <c r="C152" s="2467"/>
      <c r="D152" s="2461"/>
      <c r="E152" s="2461"/>
      <c r="F152" s="9"/>
      <c r="G152" s="2470"/>
      <c r="H152" s="2461"/>
      <c r="I152" s="8"/>
      <c r="J152" s="2461"/>
      <c r="K152" s="2467"/>
      <c r="L152" s="11"/>
      <c r="M152" s="2467"/>
    </row>
    <row r="153" spans="1:13" ht="15.75" x14ac:dyDescent="0.25">
      <c r="A153" s="10" t="s">
        <v>1958</v>
      </c>
      <c r="B153" s="11"/>
      <c r="C153" s="11"/>
      <c r="D153" s="11"/>
      <c r="E153" s="11"/>
      <c r="F153" s="9"/>
      <c r="G153" s="3"/>
      <c r="H153" s="2467"/>
      <c r="I153" s="4"/>
      <c r="J153" s="2467"/>
      <c r="K153" s="2467"/>
      <c r="L153" s="11"/>
      <c r="M153" s="2467"/>
    </row>
    <row r="154" spans="1:13" ht="15.75" thickBot="1" x14ac:dyDescent="0.3">
      <c r="A154" s="1465"/>
      <c r="B154" s="2467"/>
      <c r="C154" s="2467"/>
      <c r="D154" s="2467"/>
      <c r="E154" s="2467"/>
      <c r="F154" s="2"/>
      <c r="G154" s="3"/>
      <c r="H154" s="2467"/>
      <c r="I154" s="4"/>
      <c r="J154" s="2467"/>
      <c r="K154" s="13"/>
      <c r="L154" s="11"/>
      <c r="M154" s="14" t="s">
        <v>4</v>
      </c>
    </row>
    <row r="155" spans="1:13" ht="27" thickBot="1" x14ac:dyDescent="0.3">
      <c r="A155" s="15" t="s">
        <v>5</v>
      </c>
      <c r="B155" s="16" t="s">
        <v>6</v>
      </c>
      <c r="C155" s="16" t="s">
        <v>7</v>
      </c>
      <c r="D155" s="16" t="s">
        <v>8</v>
      </c>
      <c r="E155" s="16" t="s">
        <v>9</v>
      </c>
      <c r="F155" s="17" t="s">
        <v>10</v>
      </c>
      <c r="G155" s="18" t="s">
        <v>11</v>
      </c>
      <c r="H155" s="16" t="s">
        <v>12</v>
      </c>
      <c r="I155" s="19" t="s">
        <v>13</v>
      </c>
      <c r="J155" s="20" t="s">
        <v>14</v>
      </c>
      <c r="K155" s="20" t="s">
        <v>15</v>
      </c>
      <c r="L155" s="1956" t="s">
        <v>16</v>
      </c>
      <c r="M155" s="21" t="s">
        <v>17</v>
      </c>
    </row>
    <row r="156" spans="1:13" ht="26.25" x14ac:dyDescent="0.25">
      <c r="A156" s="1983">
        <v>231</v>
      </c>
      <c r="B156" s="1984">
        <v>0</v>
      </c>
      <c r="C156" s="1984">
        <v>6113</v>
      </c>
      <c r="D156" s="1984">
        <v>5169</v>
      </c>
      <c r="E156" s="1984" t="s">
        <v>52</v>
      </c>
      <c r="F156" s="1985">
        <v>0</v>
      </c>
      <c r="G156" s="1986" t="s">
        <v>711</v>
      </c>
      <c r="H156" s="1987" t="s">
        <v>712</v>
      </c>
      <c r="I156" s="1988">
        <v>7641750</v>
      </c>
      <c r="J156" s="1989">
        <v>7441750</v>
      </c>
      <c r="K156" s="1988">
        <v>-3360720</v>
      </c>
      <c r="L156" s="1988">
        <v>4081030</v>
      </c>
      <c r="M156" s="1990" t="s">
        <v>822</v>
      </c>
    </row>
    <row r="157" spans="1:13" x14ac:dyDescent="0.25">
      <c r="A157" s="1970">
        <v>231</v>
      </c>
      <c r="B157" s="1794">
        <v>0</v>
      </c>
      <c r="C157" s="1794">
        <v>6113</v>
      </c>
      <c r="D157" s="1794">
        <v>5021</v>
      </c>
      <c r="E157" s="1794" t="s">
        <v>52</v>
      </c>
      <c r="F157" s="1795">
        <v>94</v>
      </c>
      <c r="G157" s="1796" t="s">
        <v>711</v>
      </c>
      <c r="H157" s="1797" t="s">
        <v>712</v>
      </c>
      <c r="I157" s="1798">
        <v>0</v>
      </c>
      <c r="J157" s="1799">
        <v>50800</v>
      </c>
      <c r="K157" s="1798">
        <v>558800</v>
      </c>
      <c r="L157" s="1798">
        <v>609600</v>
      </c>
      <c r="M157" s="1971" t="s">
        <v>927</v>
      </c>
    </row>
    <row r="158" spans="1:13" ht="26.25" x14ac:dyDescent="0.25">
      <c r="A158" s="1970">
        <v>231</v>
      </c>
      <c r="B158" s="1794">
        <v>0</v>
      </c>
      <c r="C158" s="1794">
        <v>6113</v>
      </c>
      <c r="D158" s="1794">
        <v>5031</v>
      </c>
      <c r="E158" s="1794" t="s">
        <v>52</v>
      </c>
      <c r="F158" s="1795">
        <v>94</v>
      </c>
      <c r="G158" s="1796" t="s">
        <v>711</v>
      </c>
      <c r="H158" s="1797" t="s">
        <v>712</v>
      </c>
      <c r="I158" s="1798">
        <v>0</v>
      </c>
      <c r="J158" s="1799">
        <v>12700</v>
      </c>
      <c r="K158" s="1798">
        <v>139700</v>
      </c>
      <c r="L158" s="1798">
        <v>152400</v>
      </c>
      <c r="M158" s="1971" t="s">
        <v>928</v>
      </c>
    </row>
    <row r="159" spans="1:13" ht="26.25" x14ac:dyDescent="0.25">
      <c r="A159" s="1970">
        <v>231</v>
      </c>
      <c r="B159" s="1794">
        <v>0</v>
      </c>
      <c r="C159" s="1794">
        <v>6113</v>
      </c>
      <c r="D159" s="1794">
        <v>5032</v>
      </c>
      <c r="E159" s="1794" t="s">
        <v>52</v>
      </c>
      <c r="F159" s="1795">
        <v>94</v>
      </c>
      <c r="G159" s="1796" t="s">
        <v>711</v>
      </c>
      <c r="H159" s="1797" t="s">
        <v>712</v>
      </c>
      <c r="I159" s="1798">
        <v>0</v>
      </c>
      <c r="J159" s="1799">
        <v>4572</v>
      </c>
      <c r="K159" s="1798">
        <v>50292</v>
      </c>
      <c r="L159" s="1798">
        <v>54864</v>
      </c>
      <c r="M159" s="1971" t="s">
        <v>929</v>
      </c>
    </row>
    <row r="160" spans="1:13" ht="26.25" x14ac:dyDescent="0.25">
      <c r="A160" s="1970">
        <v>231</v>
      </c>
      <c r="B160" s="1794">
        <v>0</v>
      </c>
      <c r="C160" s="1794">
        <v>6113</v>
      </c>
      <c r="D160" s="1794">
        <v>5021</v>
      </c>
      <c r="E160" s="1794" t="s">
        <v>52</v>
      </c>
      <c r="F160" s="1795">
        <v>95</v>
      </c>
      <c r="G160" s="1796" t="s">
        <v>711</v>
      </c>
      <c r="H160" s="1797" t="s">
        <v>712</v>
      </c>
      <c r="I160" s="1798">
        <v>0</v>
      </c>
      <c r="J160" s="1799">
        <v>34900</v>
      </c>
      <c r="K160" s="1798">
        <v>383900</v>
      </c>
      <c r="L160" s="1798">
        <v>418800</v>
      </c>
      <c r="M160" s="1971" t="s">
        <v>930</v>
      </c>
    </row>
    <row r="161" spans="1:13" ht="26.25" x14ac:dyDescent="0.25">
      <c r="A161" s="1970">
        <v>231</v>
      </c>
      <c r="B161" s="1794">
        <v>0</v>
      </c>
      <c r="C161" s="1794">
        <v>6113</v>
      </c>
      <c r="D161" s="1794">
        <v>5031</v>
      </c>
      <c r="E161" s="1794" t="s">
        <v>52</v>
      </c>
      <c r="F161" s="1795">
        <v>95</v>
      </c>
      <c r="G161" s="1796" t="s">
        <v>711</v>
      </c>
      <c r="H161" s="1797" t="s">
        <v>712</v>
      </c>
      <c r="I161" s="1798">
        <v>0</v>
      </c>
      <c r="J161" s="1799">
        <v>8725</v>
      </c>
      <c r="K161" s="1798">
        <v>95975</v>
      </c>
      <c r="L161" s="1798">
        <v>104700</v>
      </c>
      <c r="M161" s="1971" t="s">
        <v>931</v>
      </c>
    </row>
    <row r="162" spans="1:13" ht="26.25" x14ac:dyDescent="0.25">
      <c r="A162" s="1970">
        <v>231</v>
      </c>
      <c r="B162" s="1794">
        <v>0</v>
      </c>
      <c r="C162" s="1794">
        <v>6113</v>
      </c>
      <c r="D162" s="1794">
        <v>5032</v>
      </c>
      <c r="E162" s="1794" t="s">
        <v>52</v>
      </c>
      <c r="F162" s="1795">
        <v>95</v>
      </c>
      <c r="G162" s="1796" t="s">
        <v>711</v>
      </c>
      <c r="H162" s="1797" t="s">
        <v>712</v>
      </c>
      <c r="I162" s="1798">
        <v>0</v>
      </c>
      <c r="J162" s="1799">
        <v>3141</v>
      </c>
      <c r="K162" s="1798">
        <v>34551</v>
      </c>
      <c r="L162" s="1798">
        <v>37692</v>
      </c>
      <c r="M162" s="1971" t="s">
        <v>932</v>
      </c>
    </row>
    <row r="163" spans="1:13" x14ac:dyDescent="0.25">
      <c r="A163" s="1970">
        <v>231</v>
      </c>
      <c r="B163" s="1794">
        <v>0</v>
      </c>
      <c r="C163" s="1794">
        <v>6113</v>
      </c>
      <c r="D163" s="1794">
        <v>5021</v>
      </c>
      <c r="E163" s="1794" t="s">
        <v>52</v>
      </c>
      <c r="F163" s="1795">
        <v>96</v>
      </c>
      <c r="G163" s="1796" t="s">
        <v>711</v>
      </c>
      <c r="H163" s="1797" t="s">
        <v>712</v>
      </c>
      <c r="I163" s="1798">
        <v>0</v>
      </c>
      <c r="J163" s="1799">
        <v>47900</v>
      </c>
      <c r="K163" s="1798">
        <v>526900</v>
      </c>
      <c r="L163" s="1798">
        <v>574800</v>
      </c>
      <c r="M163" s="1971" t="s">
        <v>933</v>
      </c>
    </row>
    <row r="164" spans="1:13" ht="26.25" x14ac:dyDescent="0.25">
      <c r="A164" s="1970">
        <v>231</v>
      </c>
      <c r="B164" s="1794">
        <v>0</v>
      </c>
      <c r="C164" s="1794">
        <v>6113</v>
      </c>
      <c r="D164" s="1794">
        <v>5031</v>
      </c>
      <c r="E164" s="1794" t="s">
        <v>52</v>
      </c>
      <c r="F164" s="1795">
        <v>96</v>
      </c>
      <c r="G164" s="1796" t="s">
        <v>711</v>
      </c>
      <c r="H164" s="1797" t="s">
        <v>712</v>
      </c>
      <c r="I164" s="1798">
        <v>0</v>
      </c>
      <c r="J164" s="1799">
        <v>11975</v>
      </c>
      <c r="K164" s="1798">
        <v>131725</v>
      </c>
      <c r="L164" s="1798">
        <v>143700</v>
      </c>
      <c r="M164" s="1971" t="s">
        <v>934</v>
      </c>
    </row>
    <row r="165" spans="1:13" ht="26.25" x14ac:dyDescent="0.25">
      <c r="A165" s="1970">
        <v>231</v>
      </c>
      <c r="B165" s="1794">
        <v>0</v>
      </c>
      <c r="C165" s="1794">
        <v>6113</v>
      </c>
      <c r="D165" s="1794">
        <v>5032</v>
      </c>
      <c r="E165" s="1794" t="s">
        <v>52</v>
      </c>
      <c r="F165" s="1795">
        <v>96</v>
      </c>
      <c r="G165" s="1796" t="s">
        <v>711</v>
      </c>
      <c r="H165" s="1797" t="s">
        <v>712</v>
      </c>
      <c r="I165" s="1798">
        <v>0</v>
      </c>
      <c r="J165" s="1799">
        <v>4311</v>
      </c>
      <c r="K165" s="1798">
        <v>47421</v>
      </c>
      <c r="L165" s="1798">
        <v>51732</v>
      </c>
      <c r="M165" s="1971" t="s">
        <v>935</v>
      </c>
    </row>
    <row r="166" spans="1:13" x14ac:dyDescent="0.25">
      <c r="A166" s="1970">
        <v>231</v>
      </c>
      <c r="B166" s="1794">
        <v>0</v>
      </c>
      <c r="C166" s="1794">
        <v>6113</v>
      </c>
      <c r="D166" s="1794">
        <v>5021</v>
      </c>
      <c r="E166" s="1794" t="s">
        <v>52</v>
      </c>
      <c r="F166" s="1795">
        <v>97</v>
      </c>
      <c r="G166" s="1796" t="s">
        <v>711</v>
      </c>
      <c r="H166" s="1797" t="s">
        <v>712</v>
      </c>
      <c r="I166" s="1798">
        <v>0</v>
      </c>
      <c r="J166" s="1799">
        <v>50800</v>
      </c>
      <c r="K166" s="1798">
        <v>558800</v>
      </c>
      <c r="L166" s="1798">
        <v>609600</v>
      </c>
      <c r="M166" s="1971" t="s">
        <v>936</v>
      </c>
    </row>
    <row r="167" spans="1:13" ht="26.25" x14ac:dyDescent="0.25">
      <c r="A167" s="1970">
        <v>231</v>
      </c>
      <c r="B167" s="1794">
        <v>0</v>
      </c>
      <c r="C167" s="1794">
        <v>6113</v>
      </c>
      <c r="D167" s="1794">
        <v>5031</v>
      </c>
      <c r="E167" s="1794" t="s">
        <v>52</v>
      </c>
      <c r="F167" s="1795">
        <v>97</v>
      </c>
      <c r="G167" s="1796" t="s">
        <v>711</v>
      </c>
      <c r="H167" s="1797" t="s">
        <v>712</v>
      </c>
      <c r="I167" s="1798">
        <v>0</v>
      </c>
      <c r="J167" s="1799">
        <v>12700</v>
      </c>
      <c r="K167" s="1798">
        <v>139700</v>
      </c>
      <c r="L167" s="1798">
        <v>152400</v>
      </c>
      <c r="M167" s="1971" t="s">
        <v>937</v>
      </c>
    </row>
    <row r="168" spans="1:13" ht="26.25" x14ac:dyDescent="0.25">
      <c r="A168" s="1970">
        <v>231</v>
      </c>
      <c r="B168" s="1794">
        <v>0</v>
      </c>
      <c r="C168" s="1794">
        <v>6113</v>
      </c>
      <c r="D168" s="1794">
        <v>5032</v>
      </c>
      <c r="E168" s="1794" t="s">
        <v>52</v>
      </c>
      <c r="F168" s="1795">
        <v>97</v>
      </c>
      <c r="G168" s="1796" t="s">
        <v>711</v>
      </c>
      <c r="H168" s="1797" t="s">
        <v>712</v>
      </c>
      <c r="I168" s="1798">
        <v>0</v>
      </c>
      <c r="J168" s="1799">
        <v>4572</v>
      </c>
      <c r="K168" s="1798">
        <v>50292</v>
      </c>
      <c r="L168" s="1798">
        <v>54864</v>
      </c>
      <c r="M168" s="1971" t="s">
        <v>938</v>
      </c>
    </row>
    <row r="169" spans="1:13" x14ac:dyDescent="0.25">
      <c r="A169" s="1970">
        <v>231</v>
      </c>
      <c r="B169" s="1794">
        <v>0</v>
      </c>
      <c r="C169" s="1794">
        <v>6113</v>
      </c>
      <c r="D169" s="1794">
        <v>5021</v>
      </c>
      <c r="E169" s="1794" t="s">
        <v>52</v>
      </c>
      <c r="F169" s="1795">
        <v>98</v>
      </c>
      <c r="G169" s="1796" t="s">
        <v>711</v>
      </c>
      <c r="H169" s="1797" t="s">
        <v>712</v>
      </c>
      <c r="I169" s="1798">
        <v>0</v>
      </c>
      <c r="J169" s="1799">
        <v>43600</v>
      </c>
      <c r="K169" s="1798">
        <v>479600</v>
      </c>
      <c r="L169" s="1798">
        <v>523200</v>
      </c>
      <c r="M169" s="1971" t="s">
        <v>939</v>
      </c>
    </row>
    <row r="170" spans="1:13" ht="26.25" x14ac:dyDescent="0.25">
      <c r="A170" s="1970">
        <v>231</v>
      </c>
      <c r="B170" s="1794">
        <v>0</v>
      </c>
      <c r="C170" s="1794">
        <v>6113</v>
      </c>
      <c r="D170" s="1794">
        <v>5031</v>
      </c>
      <c r="E170" s="1794" t="s">
        <v>52</v>
      </c>
      <c r="F170" s="1795">
        <v>98</v>
      </c>
      <c r="G170" s="1796" t="s">
        <v>711</v>
      </c>
      <c r="H170" s="1797" t="s">
        <v>712</v>
      </c>
      <c r="I170" s="1798">
        <v>0</v>
      </c>
      <c r="J170" s="1799">
        <v>10900</v>
      </c>
      <c r="K170" s="1798">
        <v>119900</v>
      </c>
      <c r="L170" s="1798">
        <v>130800</v>
      </c>
      <c r="M170" s="1971" t="s">
        <v>940</v>
      </c>
    </row>
    <row r="171" spans="1:13" ht="27" thickBot="1" x14ac:dyDescent="0.3">
      <c r="A171" s="1993">
        <v>231</v>
      </c>
      <c r="B171" s="1994">
        <v>0</v>
      </c>
      <c r="C171" s="1994">
        <v>6113</v>
      </c>
      <c r="D171" s="1994">
        <v>5032</v>
      </c>
      <c r="E171" s="1994" t="s">
        <v>52</v>
      </c>
      <c r="F171" s="1995">
        <v>98</v>
      </c>
      <c r="G171" s="1996" t="s">
        <v>711</v>
      </c>
      <c r="H171" s="1997" t="s">
        <v>712</v>
      </c>
      <c r="I171" s="1998">
        <v>0</v>
      </c>
      <c r="J171" s="2033">
        <v>3924</v>
      </c>
      <c r="K171" s="1998">
        <v>43164</v>
      </c>
      <c r="L171" s="1998">
        <v>47088</v>
      </c>
      <c r="M171" s="2001" t="s">
        <v>941</v>
      </c>
    </row>
    <row r="172" spans="1:13" ht="15.75" thickBot="1" x14ac:dyDescent="0.3">
      <c r="A172" s="2034"/>
      <c r="B172" s="2035"/>
      <c r="C172" s="2035"/>
      <c r="D172" s="1963"/>
      <c r="E172" s="2035"/>
      <c r="F172" s="1964"/>
      <c r="G172" s="2036"/>
      <c r="H172" s="2037"/>
      <c r="I172" s="1966"/>
      <c r="J172" s="1967">
        <f>SUM(J156:J171)</f>
        <v>7747270</v>
      </c>
      <c r="K172" s="1967">
        <f>SUM(K156:K171)</f>
        <v>0</v>
      </c>
      <c r="L172" s="1967">
        <f>SUM(L156:L171)</f>
        <v>7747270</v>
      </c>
      <c r="M172" s="119"/>
    </row>
    <row r="173" spans="1:13" x14ac:dyDescent="0.25">
      <c r="A173" s="2467" t="s">
        <v>1959</v>
      </c>
      <c r="B173" s="2467"/>
      <c r="C173" s="2467"/>
      <c r="D173" s="2467"/>
      <c r="E173" s="2467"/>
      <c r="F173" s="2"/>
      <c r="G173" s="3"/>
      <c r="H173" s="2467"/>
      <c r="I173" s="4"/>
      <c r="J173" s="2467"/>
      <c r="K173" s="2467"/>
      <c r="L173" s="11"/>
      <c r="M173" s="2467"/>
    </row>
    <row r="174" spans="1:13" x14ac:dyDescent="0.25">
      <c r="A174" s="2467" t="s">
        <v>1960</v>
      </c>
      <c r="B174" s="2467"/>
      <c r="C174" s="2467"/>
      <c r="D174" s="2467"/>
      <c r="E174" s="2467"/>
      <c r="F174" s="2"/>
      <c r="G174" s="3"/>
      <c r="H174" s="2467"/>
      <c r="I174" s="4"/>
      <c r="J174" s="2467" t="s">
        <v>753</v>
      </c>
      <c r="K174" s="2467"/>
      <c r="L174" s="11"/>
      <c r="M174" s="2467"/>
    </row>
    <row r="175" spans="1:13" x14ac:dyDescent="0.25">
      <c r="A175" s="2467"/>
      <c r="B175" s="2467"/>
      <c r="C175" s="2467"/>
      <c r="D175" s="2467"/>
      <c r="E175" s="2467"/>
      <c r="F175" s="2"/>
      <c r="G175" s="3"/>
      <c r="H175" s="2467"/>
      <c r="I175" s="4"/>
      <c r="J175" s="2467"/>
      <c r="K175" s="2467"/>
      <c r="L175" s="11"/>
      <c r="M175" s="2467"/>
    </row>
    <row r="176" spans="1:13" x14ac:dyDescent="0.25">
      <c r="A176" s="2467"/>
      <c r="B176" s="2467"/>
      <c r="C176" s="2467"/>
      <c r="D176" s="2467"/>
      <c r="E176" s="2467"/>
      <c r="F176" s="2"/>
      <c r="G176" s="3"/>
      <c r="H176" s="2467"/>
      <c r="I176" s="4"/>
      <c r="J176" s="2467"/>
      <c r="K176" s="2467"/>
      <c r="L176" s="11"/>
      <c r="M176" s="2467"/>
    </row>
    <row r="177" spans="1:13" ht="18.75" x14ac:dyDescent="0.3">
      <c r="A177" s="1" t="s">
        <v>710</v>
      </c>
      <c r="B177" s="1"/>
      <c r="C177" s="1"/>
      <c r="D177" s="2467"/>
      <c r="E177" s="2467"/>
      <c r="F177" s="2"/>
      <c r="G177" s="3"/>
      <c r="H177" s="2467"/>
      <c r="I177" s="4"/>
      <c r="J177" s="2467"/>
      <c r="K177" s="2467"/>
      <c r="L177" s="11"/>
      <c r="M177" s="2467"/>
    </row>
    <row r="178" spans="1:13" x14ac:dyDescent="0.25">
      <c r="A178" s="2467"/>
      <c r="B178" s="2467"/>
      <c r="C178" s="2467"/>
      <c r="D178" s="2461"/>
      <c r="E178" s="2461"/>
      <c r="F178" s="6"/>
      <c r="G178" s="2470"/>
      <c r="H178" s="2461"/>
      <c r="I178" s="8"/>
      <c r="J178" s="2461"/>
      <c r="K178" s="2467"/>
      <c r="L178" s="11"/>
      <c r="M178" s="2467"/>
    </row>
    <row r="179" spans="1:13" ht="18.75" x14ac:dyDescent="0.3">
      <c r="A179" s="3102" t="s">
        <v>2760</v>
      </c>
      <c r="B179" s="3103"/>
      <c r="C179" s="3103"/>
      <c r="D179" s="3103"/>
      <c r="E179" s="3103"/>
      <c r="F179" s="3103"/>
      <c r="G179" s="3103"/>
      <c r="H179" s="3103"/>
      <c r="I179" s="3103"/>
      <c r="J179" s="3103"/>
      <c r="K179" s="3103"/>
      <c r="L179" s="3103"/>
      <c r="M179" s="2467"/>
    </row>
    <row r="180" spans="1:13" ht="15.75" x14ac:dyDescent="0.25">
      <c r="A180" s="2467"/>
      <c r="B180" s="2467"/>
      <c r="C180" s="2467"/>
      <c r="D180" s="2461"/>
      <c r="E180" s="2461"/>
      <c r="F180" s="9"/>
      <c r="G180" s="2470"/>
      <c r="H180" s="2461"/>
      <c r="I180" s="8"/>
      <c r="J180" s="2461"/>
      <c r="K180" s="2467"/>
      <c r="L180" s="11"/>
      <c r="M180" s="2467"/>
    </row>
    <row r="181" spans="1:13" ht="15.75" x14ac:dyDescent="0.25">
      <c r="A181" s="10" t="s">
        <v>1958</v>
      </c>
      <c r="B181" s="11"/>
      <c r="C181" s="11"/>
      <c r="D181" s="11"/>
      <c r="E181" s="11"/>
      <c r="F181" s="9"/>
      <c r="G181" s="3"/>
      <c r="H181" s="2467"/>
      <c r="I181" s="4"/>
      <c r="J181" s="2467"/>
      <c r="K181" s="2467"/>
      <c r="L181" s="11"/>
      <c r="M181" s="2467"/>
    </row>
    <row r="182" spans="1:13" ht="15.75" thickBot="1" x14ac:dyDescent="0.3">
      <c r="A182" s="1465"/>
      <c r="B182" s="2467"/>
      <c r="C182" s="2467"/>
      <c r="D182" s="2467"/>
      <c r="E182" s="2467"/>
      <c r="F182" s="2"/>
      <c r="G182" s="3"/>
      <c r="H182" s="2467"/>
      <c r="I182" s="4"/>
      <c r="J182" s="2467"/>
      <c r="K182" s="13"/>
      <c r="L182" s="11"/>
      <c r="M182" s="14" t="s">
        <v>4</v>
      </c>
    </row>
    <row r="183" spans="1:13" ht="27" thickBot="1" x14ac:dyDescent="0.3">
      <c r="A183" s="15" t="s">
        <v>5</v>
      </c>
      <c r="B183" s="16" t="s">
        <v>6</v>
      </c>
      <c r="C183" s="16" t="s">
        <v>7</v>
      </c>
      <c r="D183" s="16" t="s">
        <v>8</v>
      </c>
      <c r="E183" s="16" t="s">
        <v>9</v>
      </c>
      <c r="F183" s="17" t="s">
        <v>10</v>
      </c>
      <c r="G183" s="18" t="s">
        <v>11</v>
      </c>
      <c r="H183" s="16" t="s">
        <v>12</v>
      </c>
      <c r="I183" s="19" t="s">
        <v>13</v>
      </c>
      <c r="J183" s="20" t="s">
        <v>14</v>
      </c>
      <c r="K183" s="20" t="s">
        <v>15</v>
      </c>
      <c r="L183" s="1956" t="s">
        <v>16</v>
      </c>
      <c r="M183" s="21" t="s">
        <v>17</v>
      </c>
    </row>
    <row r="184" spans="1:13" x14ac:dyDescent="0.25">
      <c r="A184" s="1983">
        <v>231</v>
      </c>
      <c r="B184" s="1984">
        <v>0</v>
      </c>
      <c r="C184" s="1984">
        <v>6223</v>
      </c>
      <c r="D184" s="1984">
        <v>5173</v>
      </c>
      <c r="E184" s="1984" t="s">
        <v>52</v>
      </c>
      <c r="F184" s="1985">
        <v>0</v>
      </c>
      <c r="G184" s="1986" t="s">
        <v>711</v>
      </c>
      <c r="H184" s="1987" t="s">
        <v>712</v>
      </c>
      <c r="I184" s="1988">
        <v>1995000</v>
      </c>
      <c r="J184" s="1989">
        <v>1995000</v>
      </c>
      <c r="K184" s="1988">
        <v>-500000</v>
      </c>
      <c r="L184" s="1988">
        <v>1495000</v>
      </c>
      <c r="M184" s="1990" t="s">
        <v>1120</v>
      </c>
    </row>
    <row r="185" spans="1:13" ht="26.25" x14ac:dyDescent="0.25">
      <c r="A185" s="1970">
        <v>231</v>
      </c>
      <c r="B185" s="1801">
        <v>0</v>
      </c>
      <c r="C185" s="1801">
        <v>6223</v>
      </c>
      <c r="D185" s="1801">
        <v>5139</v>
      </c>
      <c r="E185" s="1801" t="s">
        <v>52</v>
      </c>
      <c r="F185" s="1802">
        <v>0</v>
      </c>
      <c r="G185" s="1803" t="s">
        <v>711</v>
      </c>
      <c r="H185" s="1804" t="s">
        <v>712</v>
      </c>
      <c r="I185" s="1805">
        <v>200000</v>
      </c>
      <c r="J185" s="1806">
        <v>200000</v>
      </c>
      <c r="K185" s="1805">
        <v>500000</v>
      </c>
      <c r="L185" s="1805">
        <v>700000</v>
      </c>
      <c r="M185" s="1973" t="s">
        <v>1121</v>
      </c>
    </row>
    <row r="186" spans="1:13" x14ac:dyDescent="0.25">
      <c r="A186" s="1970">
        <v>231</v>
      </c>
      <c r="B186" s="1801">
        <v>0</v>
      </c>
      <c r="C186" s="1801">
        <v>6113</v>
      </c>
      <c r="D186" s="1801">
        <v>5173</v>
      </c>
      <c r="E186" s="1801" t="s">
        <v>52</v>
      </c>
      <c r="F186" s="1802">
        <v>95</v>
      </c>
      <c r="G186" s="1803" t="s">
        <v>711</v>
      </c>
      <c r="H186" s="1804" t="s">
        <v>712</v>
      </c>
      <c r="I186" s="1805">
        <v>70000</v>
      </c>
      <c r="J186" s="1806">
        <v>70000</v>
      </c>
      <c r="K186" s="1805">
        <v>-30000</v>
      </c>
      <c r="L186" s="1805">
        <v>40000</v>
      </c>
      <c r="M186" s="1973" t="s">
        <v>1122</v>
      </c>
    </row>
    <row r="187" spans="1:13" x14ac:dyDescent="0.25">
      <c r="A187" s="1970">
        <v>231</v>
      </c>
      <c r="B187" s="1801">
        <v>0</v>
      </c>
      <c r="C187" s="1801">
        <v>6113</v>
      </c>
      <c r="D187" s="1801">
        <v>5139</v>
      </c>
      <c r="E187" s="1801" t="s">
        <v>52</v>
      </c>
      <c r="F187" s="1802">
        <v>95</v>
      </c>
      <c r="G187" s="1803" t="s">
        <v>711</v>
      </c>
      <c r="H187" s="1804" t="s">
        <v>712</v>
      </c>
      <c r="I187" s="1805">
        <v>30000</v>
      </c>
      <c r="J187" s="1806">
        <v>30000</v>
      </c>
      <c r="K187" s="1805">
        <v>30000</v>
      </c>
      <c r="L187" s="1805">
        <v>60000</v>
      </c>
      <c r="M187" s="1973" t="s">
        <v>1123</v>
      </c>
    </row>
    <row r="188" spans="1:13" ht="26.25" x14ac:dyDescent="0.25">
      <c r="A188" s="1970">
        <v>231</v>
      </c>
      <c r="B188" s="1801">
        <v>0</v>
      </c>
      <c r="C188" s="1801">
        <v>6113</v>
      </c>
      <c r="D188" s="1801">
        <v>5169</v>
      </c>
      <c r="E188" s="1801" t="s">
        <v>52</v>
      </c>
      <c r="F188" s="1802">
        <v>0</v>
      </c>
      <c r="G188" s="1803" t="s">
        <v>711</v>
      </c>
      <c r="H188" s="1804" t="s">
        <v>712</v>
      </c>
      <c r="I188" s="1805">
        <v>7641750</v>
      </c>
      <c r="J188" s="1806">
        <v>4081030</v>
      </c>
      <c r="K188" s="1805">
        <v>-50000</v>
      </c>
      <c r="L188" s="1805">
        <v>4031030</v>
      </c>
      <c r="M188" s="1973" t="s">
        <v>822</v>
      </c>
    </row>
    <row r="189" spans="1:13" ht="26.25" x14ac:dyDescent="0.25">
      <c r="A189" s="1970">
        <v>231</v>
      </c>
      <c r="B189" s="1801">
        <v>0</v>
      </c>
      <c r="C189" s="1801">
        <v>6113</v>
      </c>
      <c r="D189" s="1801">
        <v>5176</v>
      </c>
      <c r="E189" s="1801" t="s">
        <v>52</v>
      </c>
      <c r="F189" s="1802">
        <v>0</v>
      </c>
      <c r="G189" s="1803" t="s">
        <v>711</v>
      </c>
      <c r="H189" s="1804" t="s">
        <v>712</v>
      </c>
      <c r="I189" s="1805">
        <v>10000</v>
      </c>
      <c r="J189" s="1806">
        <v>10000</v>
      </c>
      <c r="K189" s="1805">
        <v>50000</v>
      </c>
      <c r="L189" s="1805">
        <v>60000</v>
      </c>
      <c r="M189" s="1973" t="s">
        <v>1124</v>
      </c>
    </row>
    <row r="190" spans="1:13" ht="26.25" x14ac:dyDescent="0.25">
      <c r="A190" s="1970">
        <v>231</v>
      </c>
      <c r="B190" s="1801">
        <v>0</v>
      </c>
      <c r="C190" s="1801">
        <v>6172</v>
      </c>
      <c r="D190" s="1801">
        <v>5169</v>
      </c>
      <c r="E190" s="1801" t="s">
        <v>52</v>
      </c>
      <c r="F190" s="1802">
        <v>0</v>
      </c>
      <c r="G190" s="1803" t="s">
        <v>711</v>
      </c>
      <c r="H190" s="1804" t="s">
        <v>712</v>
      </c>
      <c r="I190" s="1805">
        <v>13055000</v>
      </c>
      <c r="J190" s="1806">
        <v>6055000</v>
      </c>
      <c r="K190" s="1805">
        <v>-50000</v>
      </c>
      <c r="L190" s="1805">
        <v>6005000</v>
      </c>
      <c r="M190" s="1973" t="s">
        <v>1125</v>
      </c>
    </row>
    <row r="191" spans="1:13" ht="26.25" x14ac:dyDescent="0.25">
      <c r="A191" s="1970">
        <v>231</v>
      </c>
      <c r="B191" s="1801">
        <v>0</v>
      </c>
      <c r="C191" s="1801">
        <v>6172</v>
      </c>
      <c r="D191" s="1801">
        <v>5176</v>
      </c>
      <c r="E191" s="1801" t="s">
        <v>52</v>
      </c>
      <c r="F191" s="1802">
        <v>0</v>
      </c>
      <c r="G191" s="1803" t="s">
        <v>711</v>
      </c>
      <c r="H191" s="1804" t="s">
        <v>712</v>
      </c>
      <c r="I191" s="1805">
        <v>0</v>
      </c>
      <c r="J191" s="1806">
        <v>0</v>
      </c>
      <c r="K191" s="1805">
        <v>50000</v>
      </c>
      <c r="L191" s="1805">
        <v>50000</v>
      </c>
      <c r="M191" s="1973" t="s">
        <v>1126</v>
      </c>
    </row>
    <row r="192" spans="1:13" ht="26.25" x14ac:dyDescent="0.25">
      <c r="A192" s="1972">
        <v>231</v>
      </c>
      <c r="B192" s="1801">
        <v>0</v>
      </c>
      <c r="C192" s="1801">
        <v>6223</v>
      </c>
      <c r="D192" s="1801">
        <v>5169</v>
      </c>
      <c r="E192" s="1801" t="s">
        <v>52</v>
      </c>
      <c r="F192" s="1802">
        <v>0</v>
      </c>
      <c r="G192" s="1803" t="s">
        <v>711</v>
      </c>
      <c r="H192" s="1804" t="s">
        <v>712</v>
      </c>
      <c r="I192" s="1805">
        <v>500000</v>
      </c>
      <c r="J192" s="1806">
        <v>500000</v>
      </c>
      <c r="K192" s="1805">
        <v>-100000</v>
      </c>
      <c r="L192" s="1805">
        <v>400000</v>
      </c>
      <c r="M192" s="1973" t="s">
        <v>1127</v>
      </c>
    </row>
    <row r="193" spans="1:13" ht="27" thickBot="1" x14ac:dyDescent="0.3">
      <c r="A193" s="2022">
        <v>231</v>
      </c>
      <c r="B193" s="2023">
        <v>0</v>
      </c>
      <c r="C193" s="2023">
        <v>6223</v>
      </c>
      <c r="D193" s="2023">
        <v>5176</v>
      </c>
      <c r="E193" s="2023" t="s">
        <v>52</v>
      </c>
      <c r="F193" s="2024">
        <v>0</v>
      </c>
      <c r="G193" s="2025" t="s">
        <v>711</v>
      </c>
      <c r="H193" s="2026" t="s">
        <v>712</v>
      </c>
      <c r="I193" s="2027">
        <v>0</v>
      </c>
      <c r="J193" s="2028">
        <v>0</v>
      </c>
      <c r="K193" s="2027">
        <v>100000</v>
      </c>
      <c r="L193" s="2027">
        <v>100000</v>
      </c>
      <c r="M193" s="2031" t="s">
        <v>1128</v>
      </c>
    </row>
    <row r="194" spans="1:13" ht="15.75" thickBot="1" x14ac:dyDescent="0.3">
      <c r="A194" s="2034"/>
      <c r="B194" s="2038"/>
      <c r="C194" s="2038"/>
      <c r="D194" s="2039"/>
      <c r="E194" s="2038"/>
      <c r="F194" s="2040"/>
      <c r="G194" s="2041"/>
      <c r="H194" s="2042"/>
      <c r="I194" s="2043"/>
      <c r="J194" s="2044">
        <f>SUM(J184:J185)</f>
        <v>2195000</v>
      </c>
      <c r="K194" s="2044">
        <f>SUM(K184:K185)</f>
        <v>0</v>
      </c>
      <c r="L194" s="2044">
        <f>SUM(L184:L185)</f>
        <v>2195000</v>
      </c>
      <c r="M194" s="2045"/>
    </row>
    <row r="195" spans="1:13" x14ac:dyDescent="0.25">
      <c r="A195" s="2467" t="s">
        <v>1959</v>
      </c>
      <c r="B195" s="2467"/>
      <c r="C195" s="2467"/>
      <c r="D195" s="2467"/>
      <c r="E195" s="2467"/>
      <c r="F195" s="2"/>
      <c r="G195" s="3"/>
      <c r="H195" s="2467"/>
      <c r="I195" s="4"/>
      <c r="J195" s="2467"/>
      <c r="K195" s="2467"/>
      <c r="L195" s="11"/>
      <c r="M195" s="2467"/>
    </row>
    <row r="196" spans="1:13" x14ac:dyDescent="0.25">
      <c r="A196" s="2467" t="s">
        <v>1960</v>
      </c>
      <c r="B196" s="2467"/>
      <c r="C196" s="2467"/>
      <c r="D196" s="2467"/>
      <c r="E196" s="2467"/>
      <c r="F196" s="2"/>
      <c r="G196" s="3"/>
      <c r="H196" s="2467"/>
      <c r="I196" s="4"/>
      <c r="J196" s="2467" t="s">
        <v>753</v>
      </c>
      <c r="K196" s="2467"/>
      <c r="L196" s="11"/>
      <c r="M196" s="2467"/>
    </row>
    <row r="197" spans="1:13" x14ac:dyDescent="0.25">
      <c r="A197" s="2467"/>
      <c r="B197" s="2467"/>
      <c r="C197" s="2467"/>
      <c r="D197" s="2467"/>
      <c r="E197" s="2467"/>
      <c r="F197" s="2"/>
      <c r="G197" s="3"/>
      <c r="H197" s="2467"/>
      <c r="I197" s="4"/>
      <c r="J197" s="2467"/>
      <c r="K197" s="2467"/>
      <c r="L197" s="11"/>
      <c r="M197" s="2467"/>
    </row>
    <row r="198" spans="1:13" x14ac:dyDescent="0.25">
      <c r="B198" s="329"/>
      <c r="C198" s="329"/>
      <c r="D198" s="329"/>
      <c r="E198" s="329"/>
      <c r="F198" s="330"/>
      <c r="G198" s="331"/>
      <c r="H198" s="329"/>
      <c r="I198" s="332"/>
      <c r="J198" s="329"/>
      <c r="K198" s="329"/>
      <c r="L198" s="329"/>
      <c r="M198" s="329"/>
    </row>
    <row r="199" spans="1:13" ht="18.75" x14ac:dyDescent="0.3">
      <c r="A199" s="1" t="s">
        <v>710</v>
      </c>
      <c r="B199" s="1"/>
      <c r="C199" s="1"/>
      <c r="D199" s="2467"/>
      <c r="E199" s="2467"/>
      <c r="F199" s="2"/>
      <c r="G199" s="3"/>
      <c r="H199" s="2467"/>
      <c r="I199" s="4"/>
      <c r="J199" s="2467"/>
      <c r="K199" s="2467"/>
      <c r="L199" s="11"/>
      <c r="M199" s="2467"/>
    </row>
    <row r="200" spans="1:13" x14ac:dyDescent="0.25">
      <c r="A200" s="2467"/>
      <c r="B200" s="2467"/>
      <c r="C200" s="2467"/>
      <c r="D200" s="2461"/>
      <c r="E200" s="2461"/>
      <c r="F200" s="6"/>
      <c r="G200" s="2470"/>
      <c r="H200" s="2461"/>
      <c r="I200" s="8"/>
      <c r="J200" s="2461"/>
      <c r="K200" s="2467"/>
      <c r="L200" s="11"/>
      <c r="M200" s="2467"/>
    </row>
    <row r="201" spans="1:13" ht="18.75" x14ac:dyDescent="0.3">
      <c r="A201" s="3102" t="s">
        <v>2761</v>
      </c>
      <c r="B201" s="3103"/>
      <c r="C201" s="3103"/>
      <c r="D201" s="3103"/>
      <c r="E201" s="3103"/>
      <c r="F201" s="3103"/>
      <c r="G201" s="3103"/>
      <c r="H201" s="3103"/>
      <c r="I201" s="3103"/>
      <c r="J201" s="3103"/>
      <c r="K201" s="3103"/>
      <c r="L201" s="3103"/>
      <c r="M201" s="2467"/>
    </row>
    <row r="202" spans="1:13" ht="15.75" x14ac:dyDescent="0.25">
      <c r="A202" s="2467"/>
      <c r="B202" s="2467"/>
      <c r="C202" s="2467"/>
      <c r="D202" s="2461"/>
      <c r="E202" s="2461"/>
      <c r="F202" s="9"/>
      <c r="G202" s="2470"/>
      <c r="H202" s="2461"/>
      <c r="I202" s="8"/>
      <c r="J202" s="2461"/>
      <c r="K202" s="2467"/>
      <c r="L202" s="11"/>
      <c r="M202" s="2467"/>
    </row>
    <row r="203" spans="1:13" ht="15.75" x14ac:dyDescent="0.25">
      <c r="A203" s="10" t="s">
        <v>1958</v>
      </c>
      <c r="B203" s="11"/>
      <c r="C203" s="11"/>
      <c r="D203" s="11"/>
      <c r="E203" s="11"/>
      <c r="F203" s="9"/>
      <c r="G203" s="3"/>
      <c r="H203" s="2467"/>
      <c r="I203" s="4"/>
      <c r="J203" s="2467"/>
      <c r="K203" s="2467"/>
      <c r="L203" s="11"/>
      <c r="M203" s="2467"/>
    </row>
    <row r="204" spans="1:13" ht="15.75" thickBot="1" x14ac:dyDescent="0.3">
      <c r="A204" s="1465"/>
      <c r="B204" s="2467"/>
      <c r="C204" s="2467"/>
      <c r="D204" s="2467"/>
      <c r="E204" s="2467"/>
      <c r="F204" s="2"/>
      <c r="G204" s="3"/>
      <c r="H204" s="2467"/>
      <c r="I204" s="4"/>
      <c r="J204" s="2467"/>
      <c r="K204" s="13"/>
      <c r="L204" s="11"/>
      <c r="M204" s="14" t="s">
        <v>4</v>
      </c>
    </row>
    <row r="205" spans="1:13" ht="27" thickBot="1" x14ac:dyDescent="0.3">
      <c r="A205" s="15" t="s">
        <v>5</v>
      </c>
      <c r="B205" s="16" t="s">
        <v>6</v>
      </c>
      <c r="C205" s="16" t="s">
        <v>7</v>
      </c>
      <c r="D205" s="16" t="s">
        <v>8</v>
      </c>
      <c r="E205" s="16" t="s">
        <v>9</v>
      </c>
      <c r="F205" s="17" t="s">
        <v>10</v>
      </c>
      <c r="G205" s="18" t="s">
        <v>11</v>
      </c>
      <c r="H205" s="16" t="s">
        <v>12</v>
      </c>
      <c r="I205" s="19" t="s">
        <v>13</v>
      </c>
      <c r="J205" s="20" t="s">
        <v>14</v>
      </c>
      <c r="K205" s="20" t="s">
        <v>15</v>
      </c>
      <c r="L205" s="1956" t="s">
        <v>16</v>
      </c>
      <c r="M205" s="21" t="s">
        <v>17</v>
      </c>
    </row>
    <row r="206" spans="1:13" ht="26.25" x14ac:dyDescent="0.25">
      <c r="A206" s="1983">
        <v>231</v>
      </c>
      <c r="B206" s="1984">
        <v>0</v>
      </c>
      <c r="C206" s="1984">
        <v>3319</v>
      </c>
      <c r="D206" s="1984">
        <v>5321</v>
      </c>
      <c r="E206" s="1984">
        <v>0</v>
      </c>
      <c r="F206" s="1985">
        <v>99</v>
      </c>
      <c r="G206" s="1986" t="s">
        <v>711</v>
      </c>
      <c r="H206" s="1987" t="s">
        <v>1144</v>
      </c>
      <c r="I206" s="1988">
        <v>0</v>
      </c>
      <c r="J206" s="1989">
        <v>0</v>
      </c>
      <c r="K206" s="1988">
        <v>30000</v>
      </c>
      <c r="L206" s="1988">
        <v>30000</v>
      </c>
      <c r="M206" s="1990" t="s">
        <v>1145</v>
      </c>
    </row>
    <row r="207" spans="1:13" ht="26.25" x14ac:dyDescent="0.25">
      <c r="A207" s="1970">
        <v>231</v>
      </c>
      <c r="B207" s="1794">
        <v>0</v>
      </c>
      <c r="C207" s="1794">
        <v>3319</v>
      </c>
      <c r="D207" s="1794">
        <v>5321</v>
      </c>
      <c r="E207" s="1794">
        <v>0</v>
      </c>
      <c r="F207" s="1795">
        <v>99</v>
      </c>
      <c r="G207" s="1796" t="s">
        <v>711</v>
      </c>
      <c r="H207" s="1797" t="s">
        <v>1146</v>
      </c>
      <c r="I207" s="1798">
        <v>0</v>
      </c>
      <c r="J207" s="1799">
        <v>0</v>
      </c>
      <c r="K207" s="1798">
        <v>100000</v>
      </c>
      <c r="L207" s="1798">
        <v>100000</v>
      </c>
      <c r="M207" s="1971" t="s">
        <v>1147</v>
      </c>
    </row>
    <row r="208" spans="1:13" ht="26.25" x14ac:dyDescent="0.25">
      <c r="A208" s="1970">
        <v>231</v>
      </c>
      <c r="B208" s="1794">
        <v>0</v>
      </c>
      <c r="C208" s="1794">
        <v>3319</v>
      </c>
      <c r="D208" s="1794">
        <v>5321</v>
      </c>
      <c r="E208" s="1794">
        <v>0</v>
      </c>
      <c r="F208" s="1795">
        <v>99</v>
      </c>
      <c r="G208" s="1796" t="s">
        <v>711</v>
      </c>
      <c r="H208" s="1797" t="s">
        <v>820</v>
      </c>
      <c r="I208" s="1798">
        <v>0</v>
      </c>
      <c r="J208" s="1809">
        <v>0</v>
      </c>
      <c r="K208" s="158">
        <v>15000</v>
      </c>
      <c r="L208" s="1811">
        <v>15000</v>
      </c>
      <c r="M208" s="1971" t="s">
        <v>1148</v>
      </c>
    </row>
    <row r="209" spans="1:13" ht="26.25" x14ac:dyDescent="0.25">
      <c r="A209" s="1970">
        <v>231</v>
      </c>
      <c r="B209" s="1794">
        <v>0</v>
      </c>
      <c r="C209" s="1794">
        <v>4312</v>
      </c>
      <c r="D209" s="1794">
        <v>5222</v>
      </c>
      <c r="E209" s="1794">
        <v>0</v>
      </c>
      <c r="F209" s="1795">
        <v>99</v>
      </c>
      <c r="G209" s="1796" t="s">
        <v>711</v>
      </c>
      <c r="H209" s="1797" t="s">
        <v>712</v>
      </c>
      <c r="I209" s="1798">
        <v>0</v>
      </c>
      <c r="J209" s="1799">
        <v>0</v>
      </c>
      <c r="K209" s="1798">
        <v>10000</v>
      </c>
      <c r="L209" s="1798">
        <v>10000</v>
      </c>
      <c r="M209" s="1971" t="s">
        <v>1149</v>
      </c>
    </row>
    <row r="210" spans="1:13" ht="26.25" x14ac:dyDescent="0.25">
      <c r="A210" s="1970">
        <v>231</v>
      </c>
      <c r="B210" s="1794">
        <v>0</v>
      </c>
      <c r="C210" s="1794">
        <v>3319</v>
      </c>
      <c r="D210" s="1794">
        <v>5222</v>
      </c>
      <c r="E210" s="1794">
        <v>0</v>
      </c>
      <c r="F210" s="1795">
        <v>99</v>
      </c>
      <c r="G210" s="1796" t="s">
        <v>711</v>
      </c>
      <c r="H210" s="1797" t="s">
        <v>712</v>
      </c>
      <c r="I210" s="1798">
        <v>15200000</v>
      </c>
      <c r="J210" s="1799">
        <v>11923670</v>
      </c>
      <c r="K210" s="327">
        <v>-155000</v>
      </c>
      <c r="L210" s="1811">
        <v>11768670</v>
      </c>
      <c r="M210" s="1971" t="s">
        <v>777</v>
      </c>
    </row>
    <row r="211" spans="1:13" ht="26.25" x14ac:dyDescent="0.25">
      <c r="A211" s="1970">
        <v>231</v>
      </c>
      <c r="B211" s="1794">
        <v>0</v>
      </c>
      <c r="C211" s="1794">
        <v>3429</v>
      </c>
      <c r="D211" s="1794">
        <v>5221</v>
      </c>
      <c r="E211" s="1794">
        <v>0</v>
      </c>
      <c r="F211" s="1795">
        <v>99</v>
      </c>
      <c r="G211" s="1796" t="s">
        <v>711</v>
      </c>
      <c r="H211" s="1797" t="s">
        <v>712</v>
      </c>
      <c r="I211" s="1798">
        <v>0</v>
      </c>
      <c r="J211" s="1799">
        <v>0</v>
      </c>
      <c r="K211" s="1798">
        <v>300000</v>
      </c>
      <c r="L211" s="1798">
        <v>300000</v>
      </c>
      <c r="M211" s="1971" t="s">
        <v>1150</v>
      </c>
    </row>
    <row r="212" spans="1:13" ht="26.25" x14ac:dyDescent="0.25">
      <c r="A212" s="1970">
        <v>231</v>
      </c>
      <c r="B212" s="1794">
        <v>0</v>
      </c>
      <c r="C212" s="1794">
        <v>3319</v>
      </c>
      <c r="D212" s="1794">
        <v>5493</v>
      </c>
      <c r="E212" s="1794">
        <v>0</v>
      </c>
      <c r="F212" s="1795">
        <v>99</v>
      </c>
      <c r="G212" s="1796" t="s">
        <v>711</v>
      </c>
      <c r="H212" s="1797" t="s">
        <v>712</v>
      </c>
      <c r="I212" s="1798">
        <v>0</v>
      </c>
      <c r="J212" s="1799">
        <v>0</v>
      </c>
      <c r="K212" s="1798">
        <v>300000</v>
      </c>
      <c r="L212" s="1798">
        <v>300000</v>
      </c>
      <c r="M212" s="1971" t="s">
        <v>781</v>
      </c>
    </row>
    <row r="213" spans="1:13" ht="26.25" x14ac:dyDescent="0.25">
      <c r="A213" s="1970">
        <v>231</v>
      </c>
      <c r="B213" s="1794">
        <v>0</v>
      </c>
      <c r="C213" s="1794">
        <v>3429</v>
      </c>
      <c r="D213" s="1794">
        <v>5493</v>
      </c>
      <c r="E213" s="1794">
        <v>0</v>
      </c>
      <c r="F213" s="1795">
        <v>99</v>
      </c>
      <c r="G213" s="1796" t="s">
        <v>711</v>
      </c>
      <c r="H213" s="1797" t="s">
        <v>712</v>
      </c>
      <c r="I213" s="1798">
        <v>0</v>
      </c>
      <c r="J213" s="1799">
        <v>0</v>
      </c>
      <c r="K213" s="1798">
        <v>300000</v>
      </c>
      <c r="L213" s="1798">
        <v>300000</v>
      </c>
      <c r="M213" s="1971" t="s">
        <v>772</v>
      </c>
    </row>
    <row r="214" spans="1:13" ht="26.25" x14ac:dyDescent="0.25">
      <c r="A214" s="1970">
        <v>231</v>
      </c>
      <c r="B214" s="1794">
        <v>0</v>
      </c>
      <c r="C214" s="1794">
        <v>3745</v>
      </c>
      <c r="D214" s="1794">
        <v>5221</v>
      </c>
      <c r="E214" s="1794">
        <v>0</v>
      </c>
      <c r="F214" s="1795">
        <v>99</v>
      </c>
      <c r="G214" s="1796" t="s">
        <v>711</v>
      </c>
      <c r="H214" s="1797" t="s">
        <v>712</v>
      </c>
      <c r="I214" s="1798">
        <v>1000000</v>
      </c>
      <c r="J214" s="1799">
        <v>1000000</v>
      </c>
      <c r="K214" s="327">
        <v>-900000</v>
      </c>
      <c r="L214" s="1811">
        <v>100000</v>
      </c>
      <c r="M214" s="1971" t="s">
        <v>1151</v>
      </c>
    </row>
    <row r="215" spans="1:13" ht="26.25" x14ac:dyDescent="0.25">
      <c r="A215" s="1972">
        <v>231</v>
      </c>
      <c r="B215" s="1801">
        <v>0</v>
      </c>
      <c r="C215" s="1801">
        <v>3429</v>
      </c>
      <c r="D215" s="1801">
        <v>5213</v>
      </c>
      <c r="E215" s="1801">
        <v>0</v>
      </c>
      <c r="F215" s="1802">
        <v>99</v>
      </c>
      <c r="G215" s="1803" t="s">
        <v>711</v>
      </c>
      <c r="H215" s="1804" t="s">
        <v>712</v>
      </c>
      <c r="I215" s="1805">
        <v>0</v>
      </c>
      <c r="J215" s="1806">
        <v>0</v>
      </c>
      <c r="K215" s="1805">
        <v>150000</v>
      </c>
      <c r="L215" s="1805">
        <v>150000</v>
      </c>
      <c r="M215" s="1973" t="s">
        <v>1152</v>
      </c>
    </row>
    <row r="216" spans="1:13" ht="26.25" x14ac:dyDescent="0.25">
      <c r="A216" s="1972">
        <v>231</v>
      </c>
      <c r="B216" s="1801">
        <v>0</v>
      </c>
      <c r="C216" s="1801">
        <v>3311</v>
      </c>
      <c r="D216" s="1801">
        <v>5213</v>
      </c>
      <c r="E216" s="1801">
        <v>0</v>
      </c>
      <c r="F216" s="1802">
        <v>99</v>
      </c>
      <c r="G216" s="1803" t="s">
        <v>711</v>
      </c>
      <c r="H216" s="1804" t="s">
        <v>712</v>
      </c>
      <c r="I216" s="1805">
        <v>0</v>
      </c>
      <c r="J216" s="1806">
        <v>0</v>
      </c>
      <c r="K216" s="1805">
        <v>100000</v>
      </c>
      <c r="L216" s="1805">
        <v>100000</v>
      </c>
      <c r="M216" s="1973" t="s">
        <v>1153</v>
      </c>
    </row>
    <row r="217" spans="1:13" x14ac:dyDescent="0.25">
      <c r="A217" s="1972">
        <v>231</v>
      </c>
      <c r="B217" s="1801">
        <v>0</v>
      </c>
      <c r="C217" s="1801">
        <v>3316</v>
      </c>
      <c r="D217" s="1801">
        <v>5493</v>
      </c>
      <c r="E217" s="1801">
        <v>0</v>
      </c>
      <c r="F217" s="1802">
        <v>99</v>
      </c>
      <c r="G217" s="1803" t="s">
        <v>711</v>
      </c>
      <c r="H217" s="1804" t="s">
        <v>712</v>
      </c>
      <c r="I217" s="1805">
        <v>0</v>
      </c>
      <c r="J217" s="1806">
        <v>0</v>
      </c>
      <c r="K217" s="1805">
        <v>50000</v>
      </c>
      <c r="L217" s="1805">
        <v>50000</v>
      </c>
      <c r="M217" s="1973" t="s">
        <v>1154</v>
      </c>
    </row>
    <row r="218" spans="1:13" ht="27" thickBot="1" x14ac:dyDescent="0.3">
      <c r="A218" s="2022">
        <v>231</v>
      </c>
      <c r="B218" s="2023">
        <v>0</v>
      </c>
      <c r="C218" s="2023">
        <v>3319</v>
      </c>
      <c r="D218" s="2023">
        <v>5222</v>
      </c>
      <c r="E218" s="2023">
        <v>0</v>
      </c>
      <c r="F218" s="2024">
        <v>99</v>
      </c>
      <c r="G218" s="2025" t="s">
        <v>711</v>
      </c>
      <c r="H218" s="2026" t="s">
        <v>712</v>
      </c>
      <c r="I218" s="2027">
        <v>15200000</v>
      </c>
      <c r="J218" s="2028">
        <v>11768670</v>
      </c>
      <c r="K218" s="2029">
        <v>-300000</v>
      </c>
      <c r="L218" s="2030">
        <v>11468670</v>
      </c>
      <c r="M218" s="2031" t="s">
        <v>777</v>
      </c>
    </row>
    <row r="219" spans="1:13" ht="15.75" thickBot="1" x14ac:dyDescent="0.3">
      <c r="A219" s="2467"/>
      <c r="B219" s="2467"/>
      <c r="C219" s="2467"/>
      <c r="D219" s="2467"/>
      <c r="E219" s="2467"/>
      <c r="F219" s="2"/>
      <c r="G219" s="3"/>
      <c r="H219" s="2467"/>
      <c r="I219" s="4"/>
      <c r="J219" s="1977">
        <f>SUM(J206:J218)</f>
        <v>24692340</v>
      </c>
      <c r="K219" s="1978">
        <f>SUM(K206:K218)</f>
        <v>0</v>
      </c>
      <c r="L219" s="1979">
        <f>SUM(L206:L218)</f>
        <v>24692340</v>
      </c>
      <c r="M219" s="2467"/>
    </row>
    <row r="220" spans="1:13" x14ac:dyDescent="0.25">
      <c r="A220" s="2467"/>
      <c r="B220" s="2467"/>
      <c r="C220" s="2467"/>
      <c r="D220" s="2467"/>
      <c r="E220" s="2467"/>
      <c r="F220" s="2"/>
      <c r="G220" s="3"/>
      <c r="H220" s="2467"/>
      <c r="I220" s="4"/>
      <c r="J220" s="2467"/>
      <c r="K220" s="2467"/>
      <c r="L220" s="11"/>
      <c r="M220" s="2467"/>
    </row>
    <row r="221" spans="1:13" x14ac:dyDescent="0.25">
      <c r="A221" s="2467" t="s">
        <v>2449</v>
      </c>
      <c r="B221" s="2467"/>
      <c r="C221" s="2467"/>
      <c r="D221" s="2467"/>
      <c r="E221" s="2467"/>
      <c r="F221" s="2"/>
      <c r="G221" s="3"/>
      <c r="H221" s="2467"/>
      <c r="I221" s="4"/>
      <c r="J221" s="2467" t="s">
        <v>753</v>
      </c>
      <c r="K221" s="2467"/>
      <c r="L221" s="11"/>
      <c r="M221" s="2467"/>
    </row>
    <row r="222" spans="1:13" x14ac:dyDescent="0.25">
      <c r="A222" s="2467" t="s">
        <v>1960</v>
      </c>
      <c r="B222" s="2467"/>
      <c r="C222" s="2467"/>
      <c r="D222" s="2467"/>
      <c r="E222" s="2467"/>
      <c r="F222" s="2"/>
      <c r="G222" s="3"/>
      <c r="H222" s="2467"/>
      <c r="I222" s="4"/>
      <c r="J222" s="2467"/>
      <c r="K222" s="2467"/>
      <c r="L222" s="11"/>
      <c r="M222" s="2467"/>
    </row>
    <row r="223" spans="1:13" x14ac:dyDescent="0.25">
      <c r="A223" s="2467"/>
      <c r="B223" s="2467"/>
      <c r="C223" s="2467"/>
      <c r="D223" s="2467"/>
      <c r="E223" s="2467"/>
      <c r="F223" s="2"/>
      <c r="G223" s="3"/>
      <c r="H223" s="2467"/>
      <c r="I223" s="4"/>
      <c r="J223" s="2467"/>
      <c r="K223" s="2467"/>
      <c r="L223" s="11"/>
      <c r="M223" s="2467"/>
    </row>
    <row r="224" spans="1:13" x14ac:dyDescent="0.25">
      <c r="A224" s="2467"/>
      <c r="B224" s="2467"/>
      <c r="C224" s="2467"/>
      <c r="D224" s="2467"/>
      <c r="E224" s="2467"/>
      <c r="F224" s="2"/>
      <c r="G224" s="3"/>
      <c r="H224" s="2467"/>
      <c r="I224" s="4"/>
      <c r="J224" s="2467"/>
      <c r="K224" s="2467"/>
      <c r="L224" s="11"/>
      <c r="M224" s="2467"/>
    </row>
    <row r="225" spans="1:13" ht="18.75" x14ac:dyDescent="0.3">
      <c r="A225" s="1" t="s">
        <v>710</v>
      </c>
      <c r="B225" s="2467"/>
      <c r="C225" s="2467"/>
      <c r="D225" s="2467"/>
      <c r="E225" s="2467"/>
      <c r="F225" s="2"/>
      <c r="G225" s="3"/>
      <c r="H225" s="2467"/>
      <c r="I225" s="4"/>
      <c r="J225" s="2467"/>
      <c r="K225" s="2467"/>
      <c r="L225" s="11"/>
      <c r="M225" s="2467"/>
    </row>
    <row r="226" spans="1:13" x14ac:dyDescent="0.25">
      <c r="B226" s="2467"/>
      <c r="C226" s="2467"/>
      <c r="D226" s="2467"/>
      <c r="E226" s="2467"/>
      <c r="F226" s="2"/>
      <c r="G226" s="3"/>
      <c r="H226" s="2467"/>
      <c r="I226" s="4"/>
      <c r="J226" s="2467"/>
      <c r="K226" s="13"/>
      <c r="L226" s="11"/>
      <c r="M226" s="14" t="s">
        <v>4</v>
      </c>
    </row>
    <row r="227" spans="1:13" ht="18.75" x14ac:dyDescent="0.3">
      <c r="A227" s="3102" t="s">
        <v>2762</v>
      </c>
      <c r="B227" s="3103"/>
      <c r="C227" s="3103"/>
      <c r="D227" s="3103"/>
      <c r="E227" s="3103"/>
      <c r="F227" s="3103"/>
      <c r="G227" s="3103"/>
      <c r="H227" s="3103"/>
      <c r="I227" s="3103"/>
      <c r="J227" s="3103"/>
      <c r="K227" s="3103"/>
      <c r="L227" s="3103"/>
      <c r="M227" s="2467"/>
    </row>
    <row r="228" spans="1:13" ht="15.75" x14ac:dyDescent="0.25">
      <c r="A228" s="2467"/>
      <c r="B228" s="2467"/>
      <c r="C228" s="2467"/>
      <c r="D228" s="2461"/>
      <c r="E228" s="2461"/>
      <c r="F228" s="9"/>
      <c r="G228" s="2470"/>
      <c r="H228" s="2461"/>
      <c r="I228" s="8"/>
      <c r="J228" s="2461"/>
      <c r="K228" s="2467"/>
      <c r="L228" s="11"/>
      <c r="M228" s="2467"/>
    </row>
    <row r="229" spans="1:13" ht="15.75" x14ac:dyDescent="0.25">
      <c r="A229" s="10" t="s">
        <v>1958</v>
      </c>
      <c r="B229" s="11"/>
      <c r="C229" s="11"/>
      <c r="D229" s="11"/>
      <c r="E229" s="11"/>
      <c r="F229" s="9"/>
      <c r="G229" s="3"/>
      <c r="H229" s="2467"/>
      <c r="I229" s="4"/>
      <c r="J229" s="2467"/>
      <c r="K229" s="2467"/>
      <c r="L229" s="11"/>
      <c r="M229" s="2467"/>
    </row>
    <row r="230" spans="1:13" ht="15.75" thickBot="1" x14ac:dyDescent="0.3">
      <c r="A230" s="1465"/>
      <c r="B230" s="2467"/>
      <c r="C230" s="2467"/>
      <c r="D230" s="2467"/>
      <c r="E230" s="2467"/>
      <c r="F230" s="2"/>
      <c r="G230" s="3"/>
      <c r="H230" s="2467"/>
      <c r="I230" s="4"/>
      <c r="J230" s="2467"/>
      <c r="K230" s="13"/>
      <c r="L230" s="11"/>
      <c r="M230" s="14" t="s">
        <v>4</v>
      </c>
    </row>
    <row r="231" spans="1:13" ht="27" thickBot="1" x14ac:dyDescent="0.3">
      <c r="A231" s="15" t="s">
        <v>5</v>
      </c>
      <c r="B231" s="16" t="s">
        <v>6</v>
      </c>
      <c r="C231" s="16" t="s">
        <v>7</v>
      </c>
      <c r="D231" s="16" t="s">
        <v>8</v>
      </c>
      <c r="E231" s="16" t="s">
        <v>9</v>
      </c>
      <c r="F231" s="17" t="s">
        <v>10</v>
      </c>
      <c r="G231" s="18" t="s">
        <v>11</v>
      </c>
      <c r="H231" s="16" t="s">
        <v>12</v>
      </c>
      <c r="I231" s="19" t="s">
        <v>13</v>
      </c>
      <c r="J231" s="20" t="s">
        <v>14</v>
      </c>
      <c r="K231" s="20" t="s">
        <v>15</v>
      </c>
      <c r="L231" s="1956" t="s">
        <v>16</v>
      </c>
      <c r="M231" s="21" t="s">
        <v>17</v>
      </c>
    </row>
    <row r="232" spans="1:13" x14ac:dyDescent="0.25">
      <c r="A232" s="1983">
        <v>231</v>
      </c>
      <c r="B232" s="1984">
        <v>0</v>
      </c>
      <c r="C232" s="1984">
        <v>6113</v>
      </c>
      <c r="D232" s="1984">
        <v>5173</v>
      </c>
      <c r="E232" s="1984" t="s">
        <v>52</v>
      </c>
      <c r="F232" s="1985">
        <v>96</v>
      </c>
      <c r="G232" s="1986" t="s">
        <v>711</v>
      </c>
      <c r="H232" s="1987" t="s">
        <v>712</v>
      </c>
      <c r="I232" s="1988">
        <v>50000</v>
      </c>
      <c r="J232" s="1989">
        <v>50000</v>
      </c>
      <c r="K232" s="1988">
        <v>-50000</v>
      </c>
      <c r="L232" s="1988">
        <v>0</v>
      </c>
      <c r="M232" s="1990" t="s">
        <v>1404</v>
      </c>
    </row>
    <row r="233" spans="1:13" x14ac:dyDescent="0.25">
      <c r="A233" s="1970">
        <v>231</v>
      </c>
      <c r="B233" s="1794">
        <v>0</v>
      </c>
      <c r="C233" s="1794">
        <v>6113</v>
      </c>
      <c r="D233" s="1794">
        <v>5139</v>
      </c>
      <c r="E233" s="1794" t="s">
        <v>52</v>
      </c>
      <c r="F233" s="1795">
        <v>96</v>
      </c>
      <c r="G233" s="1796" t="s">
        <v>711</v>
      </c>
      <c r="H233" s="1797" t="s">
        <v>712</v>
      </c>
      <c r="I233" s="1798">
        <v>30000</v>
      </c>
      <c r="J233" s="1799">
        <v>30000</v>
      </c>
      <c r="K233" s="1798">
        <v>50000</v>
      </c>
      <c r="L233" s="1798">
        <v>80000</v>
      </c>
      <c r="M233" s="1971" t="s">
        <v>1405</v>
      </c>
    </row>
    <row r="234" spans="1:13" ht="26.25" x14ac:dyDescent="0.25">
      <c r="A234" s="1972">
        <v>231</v>
      </c>
      <c r="B234" s="1801">
        <v>0</v>
      </c>
      <c r="C234" s="1801">
        <v>6113</v>
      </c>
      <c r="D234" s="1801">
        <v>5162</v>
      </c>
      <c r="E234" s="1801">
        <v>0</v>
      </c>
      <c r="F234" s="1802">
        <v>95</v>
      </c>
      <c r="G234" s="1803" t="s">
        <v>711</v>
      </c>
      <c r="H234" s="1804" t="s">
        <v>712</v>
      </c>
      <c r="I234" s="1805">
        <v>50000</v>
      </c>
      <c r="J234" s="1806">
        <v>50000</v>
      </c>
      <c r="K234" s="1805">
        <v>-25000</v>
      </c>
      <c r="L234" s="1805">
        <v>25000</v>
      </c>
      <c r="M234" s="1973" t="s">
        <v>1406</v>
      </c>
    </row>
    <row r="235" spans="1:13" ht="26.25" x14ac:dyDescent="0.25">
      <c r="A235" s="1972">
        <v>231</v>
      </c>
      <c r="B235" s="1801">
        <v>0</v>
      </c>
      <c r="C235" s="1801">
        <v>6113</v>
      </c>
      <c r="D235" s="1801">
        <v>5136</v>
      </c>
      <c r="E235" s="1801">
        <v>0</v>
      </c>
      <c r="F235" s="1802">
        <v>95</v>
      </c>
      <c r="G235" s="1803" t="s">
        <v>711</v>
      </c>
      <c r="H235" s="1804" t="s">
        <v>712</v>
      </c>
      <c r="I235" s="1805">
        <v>0</v>
      </c>
      <c r="J235" s="1806">
        <v>0</v>
      </c>
      <c r="K235" s="1805">
        <v>25000</v>
      </c>
      <c r="L235" s="1805">
        <v>25000</v>
      </c>
      <c r="M235" s="1973" t="s">
        <v>1407</v>
      </c>
    </row>
    <row r="236" spans="1:13" ht="39" x14ac:dyDescent="0.25">
      <c r="A236" s="1972">
        <v>231</v>
      </c>
      <c r="B236" s="1801">
        <v>0</v>
      </c>
      <c r="C236" s="1801">
        <v>6113</v>
      </c>
      <c r="D236" s="1801">
        <v>5031</v>
      </c>
      <c r="E236" s="1801">
        <v>0</v>
      </c>
      <c r="F236" s="1802">
        <v>555</v>
      </c>
      <c r="G236" s="1803" t="s">
        <v>711</v>
      </c>
      <c r="H236" s="1804" t="s">
        <v>712</v>
      </c>
      <c r="I236" s="1805">
        <v>3696000</v>
      </c>
      <c r="J236" s="1806">
        <v>3696000</v>
      </c>
      <c r="K236" s="1805">
        <v>-20000</v>
      </c>
      <c r="L236" s="1805">
        <v>3676000</v>
      </c>
      <c r="M236" s="1973" t="s">
        <v>1408</v>
      </c>
    </row>
    <row r="237" spans="1:13" ht="27" thickBot="1" x14ac:dyDescent="0.3">
      <c r="A237" s="2022">
        <v>231</v>
      </c>
      <c r="B237" s="2023">
        <v>0</v>
      </c>
      <c r="C237" s="2023">
        <v>6113</v>
      </c>
      <c r="D237" s="2046">
        <v>5039</v>
      </c>
      <c r="E237" s="2023">
        <v>0</v>
      </c>
      <c r="F237" s="2047">
        <v>555</v>
      </c>
      <c r="G237" s="2025" t="s">
        <v>711</v>
      </c>
      <c r="H237" s="2026" t="s">
        <v>712</v>
      </c>
      <c r="I237" s="2027">
        <v>0</v>
      </c>
      <c r="J237" s="2048">
        <v>0</v>
      </c>
      <c r="K237" s="2048">
        <v>20000</v>
      </c>
      <c r="L237" s="2048">
        <v>20000</v>
      </c>
      <c r="M237" s="2031" t="s">
        <v>1409</v>
      </c>
    </row>
    <row r="238" spans="1:13" ht="15.75" thickBot="1" x14ac:dyDescent="0.3">
      <c r="A238" s="2467" t="s">
        <v>1959</v>
      </c>
      <c r="B238" s="2467"/>
      <c r="C238" s="2467"/>
      <c r="D238" s="2467"/>
      <c r="E238" s="2467"/>
      <c r="F238" s="2"/>
      <c r="G238" s="3"/>
      <c r="H238" s="2467"/>
      <c r="I238" s="4"/>
      <c r="J238" s="2049">
        <f>SUM(J232:J237)</f>
        <v>3826000</v>
      </c>
      <c r="K238" s="1967">
        <f>SUM(K232:K237)</f>
        <v>0</v>
      </c>
      <c r="L238" s="2050">
        <f>SUM(L232:L237)</f>
        <v>3826000</v>
      </c>
      <c r="M238" s="2467"/>
    </row>
    <row r="239" spans="1:13" x14ac:dyDescent="0.25">
      <c r="A239" s="2467" t="s">
        <v>1960</v>
      </c>
      <c r="B239" s="2467"/>
      <c r="C239" s="2467"/>
      <c r="D239" s="2467"/>
      <c r="E239" s="2467"/>
      <c r="F239" s="2"/>
      <c r="G239" s="3"/>
      <c r="H239" s="2467"/>
      <c r="I239" s="4"/>
      <c r="J239" s="2467" t="s">
        <v>753</v>
      </c>
      <c r="K239" s="2467"/>
      <c r="L239" s="11"/>
      <c r="M239" s="2467"/>
    </row>
    <row r="240" spans="1:13" x14ac:dyDescent="0.25">
      <c r="B240" s="2467"/>
      <c r="C240" s="2467"/>
      <c r="D240" s="2467"/>
      <c r="E240" s="2467"/>
      <c r="F240" s="2"/>
      <c r="G240" s="3"/>
      <c r="H240" s="2467"/>
      <c r="I240" s="4"/>
      <c r="J240" s="2467"/>
      <c r="K240" s="2467"/>
      <c r="L240" s="11"/>
      <c r="M240" s="2467"/>
    </row>
    <row r="241" spans="1:13" ht="15.75" x14ac:dyDescent="0.25">
      <c r="B241" s="2467"/>
      <c r="C241" s="2467"/>
      <c r="D241" s="2461"/>
      <c r="E241" s="2461"/>
      <c r="F241" s="9"/>
      <c r="G241" s="2470"/>
      <c r="H241" s="2461"/>
      <c r="I241" s="8"/>
      <c r="J241" s="2461"/>
      <c r="K241" s="2467"/>
      <c r="L241" s="11"/>
      <c r="M241" s="2467"/>
    </row>
    <row r="242" spans="1:13" ht="18.75" x14ac:dyDescent="0.3">
      <c r="A242" s="1" t="s">
        <v>710</v>
      </c>
      <c r="B242" s="1"/>
      <c r="C242" s="1"/>
      <c r="D242" s="2467"/>
      <c r="E242" s="2467"/>
      <c r="F242" s="2"/>
      <c r="G242" s="3"/>
      <c r="H242" s="2467"/>
      <c r="I242" s="4"/>
      <c r="J242" s="2467"/>
      <c r="K242" s="2467"/>
      <c r="L242" s="11"/>
      <c r="M242" s="2467"/>
    </row>
    <row r="243" spans="1:13" x14ac:dyDescent="0.25">
      <c r="A243" s="2467"/>
      <c r="B243" s="2467"/>
      <c r="C243" s="2467"/>
      <c r="D243" s="2461"/>
      <c r="E243" s="2461"/>
      <c r="F243" s="6"/>
      <c r="G243" s="2470"/>
      <c r="H243" s="2461"/>
      <c r="I243" s="8"/>
      <c r="J243" s="2461"/>
      <c r="K243" s="2467"/>
      <c r="L243" s="11"/>
      <c r="M243" s="2467"/>
    </row>
    <row r="244" spans="1:13" ht="18.75" x14ac:dyDescent="0.3">
      <c r="A244" s="3102" t="s">
        <v>2763</v>
      </c>
      <c r="B244" s="3103"/>
      <c r="C244" s="3103"/>
      <c r="D244" s="3103"/>
      <c r="E244" s="3103"/>
      <c r="F244" s="3103"/>
      <c r="G244" s="3103"/>
      <c r="H244" s="3103"/>
      <c r="I244" s="3103"/>
      <c r="J244" s="3103"/>
      <c r="K244" s="3103"/>
      <c r="L244" s="3103"/>
      <c r="M244" s="2467"/>
    </row>
    <row r="245" spans="1:13" ht="15.75" x14ac:dyDescent="0.25">
      <c r="A245" s="2467"/>
      <c r="B245" s="2467"/>
      <c r="C245" s="2467"/>
      <c r="D245" s="2461"/>
      <c r="E245" s="2461"/>
      <c r="F245" s="9"/>
      <c r="G245" s="2470"/>
      <c r="H245" s="2461"/>
      <c r="I245" s="8"/>
      <c r="J245" s="2461"/>
      <c r="K245" s="2467"/>
      <c r="L245" s="11"/>
      <c r="M245" s="2467"/>
    </row>
    <row r="246" spans="1:13" ht="15.75" x14ac:dyDescent="0.25">
      <c r="A246" s="10" t="s">
        <v>1958</v>
      </c>
      <c r="B246" s="11"/>
      <c r="C246" s="11"/>
      <c r="D246" s="11"/>
      <c r="E246" s="11"/>
      <c r="F246" s="9"/>
      <c r="G246" s="3"/>
      <c r="H246" s="2467"/>
      <c r="I246" s="4"/>
      <c r="J246" s="2467"/>
      <c r="K246" s="2467"/>
      <c r="L246" s="11"/>
      <c r="M246" s="2467"/>
    </row>
    <row r="247" spans="1:13" ht="15.75" thickBot="1" x14ac:dyDescent="0.3">
      <c r="A247" s="1465"/>
      <c r="B247" s="2467"/>
      <c r="C247" s="2467"/>
      <c r="D247" s="2467"/>
      <c r="E247" s="2467"/>
      <c r="F247" s="2"/>
      <c r="G247" s="3"/>
      <c r="H247" s="2467"/>
      <c r="I247" s="4"/>
      <c r="J247" s="2467"/>
      <c r="K247" s="13"/>
      <c r="L247" s="11"/>
      <c r="M247" s="14" t="s">
        <v>4</v>
      </c>
    </row>
    <row r="248" spans="1:13" ht="27" thickBot="1" x14ac:dyDescent="0.3">
      <c r="A248" s="15" t="s">
        <v>5</v>
      </c>
      <c r="B248" s="16" t="s">
        <v>6</v>
      </c>
      <c r="C248" s="16" t="s">
        <v>7</v>
      </c>
      <c r="D248" s="16" t="s">
        <v>8</v>
      </c>
      <c r="E248" s="16" t="s">
        <v>9</v>
      </c>
      <c r="F248" s="17" t="s">
        <v>10</v>
      </c>
      <c r="G248" s="18" t="s">
        <v>11</v>
      </c>
      <c r="H248" s="16" t="s">
        <v>12</v>
      </c>
      <c r="I248" s="19" t="s">
        <v>13</v>
      </c>
      <c r="J248" s="20" t="s">
        <v>14</v>
      </c>
      <c r="K248" s="20" t="s">
        <v>15</v>
      </c>
      <c r="L248" s="1956" t="s">
        <v>16</v>
      </c>
      <c r="M248" s="21" t="s">
        <v>17</v>
      </c>
    </row>
    <row r="249" spans="1:13" x14ac:dyDescent="0.25">
      <c r="A249" s="1983">
        <v>231</v>
      </c>
      <c r="B249" s="1984">
        <v>0</v>
      </c>
      <c r="C249" s="1984">
        <v>3312</v>
      </c>
      <c r="D249" s="1984">
        <v>5222</v>
      </c>
      <c r="E249" s="1984">
        <v>0</v>
      </c>
      <c r="F249" s="1985">
        <v>99</v>
      </c>
      <c r="G249" s="1986" t="s">
        <v>711</v>
      </c>
      <c r="H249" s="1987" t="s">
        <v>712</v>
      </c>
      <c r="I249" s="1988">
        <v>0</v>
      </c>
      <c r="J249" s="1989">
        <v>0</v>
      </c>
      <c r="K249" s="1988">
        <v>150000</v>
      </c>
      <c r="L249" s="1988">
        <v>150000</v>
      </c>
      <c r="M249" s="1990" t="s">
        <v>1412</v>
      </c>
    </row>
    <row r="250" spans="1:13" ht="26.25" x14ac:dyDescent="0.25">
      <c r="A250" s="1970">
        <v>231</v>
      </c>
      <c r="B250" s="1794">
        <v>0</v>
      </c>
      <c r="C250" s="1794">
        <v>3316</v>
      </c>
      <c r="D250" s="1794">
        <v>5213</v>
      </c>
      <c r="E250" s="1794">
        <v>0</v>
      </c>
      <c r="F250" s="1795">
        <v>99</v>
      </c>
      <c r="G250" s="1796" t="s">
        <v>711</v>
      </c>
      <c r="H250" s="1797" t="s">
        <v>712</v>
      </c>
      <c r="I250" s="1798">
        <v>0</v>
      </c>
      <c r="J250" s="1799">
        <v>0</v>
      </c>
      <c r="K250" s="1798">
        <v>50000</v>
      </c>
      <c r="L250" s="1798">
        <v>50000</v>
      </c>
      <c r="M250" s="1971" t="s">
        <v>1413</v>
      </c>
    </row>
    <row r="251" spans="1:13" ht="26.25" x14ac:dyDescent="0.25">
      <c r="A251" s="1970">
        <v>231</v>
      </c>
      <c r="B251" s="1794">
        <v>0</v>
      </c>
      <c r="C251" s="1794">
        <v>3319</v>
      </c>
      <c r="D251" s="1794">
        <v>5221</v>
      </c>
      <c r="E251" s="1794">
        <v>0</v>
      </c>
      <c r="F251" s="1795">
        <v>99</v>
      </c>
      <c r="G251" s="1796" t="s">
        <v>711</v>
      </c>
      <c r="H251" s="1797" t="s">
        <v>712</v>
      </c>
      <c r="I251" s="1798">
        <v>0</v>
      </c>
      <c r="J251" s="1809">
        <v>0</v>
      </c>
      <c r="K251" s="158">
        <v>50000</v>
      </c>
      <c r="L251" s="1811">
        <v>50000</v>
      </c>
      <c r="M251" s="1971" t="s">
        <v>1414</v>
      </c>
    </row>
    <row r="252" spans="1:13" ht="26.25" x14ac:dyDescent="0.25">
      <c r="A252" s="1970">
        <v>231</v>
      </c>
      <c r="B252" s="1794">
        <v>0</v>
      </c>
      <c r="C252" s="1794">
        <v>3315</v>
      </c>
      <c r="D252" s="1794">
        <v>6322</v>
      </c>
      <c r="E252" s="1794">
        <v>0</v>
      </c>
      <c r="F252" s="1795">
        <v>99</v>
      </c>
      <c r="G252" s="1796" t="s">
        <v>711</v>
      </c>
      <c r="H252" s="1797" t="s">
        <v>712</v>
      </c>
      <c r="I252" s="1798">
        <v>0</v>
      </c>
      <c r="J252" s="1799">
        <v>0</v>
      </c>
      <c r="K252" s="1798">
        <v>100000</v>
      </c>
      <c r="L252" s="1798">
        <v>100000</v>
      </c>
      <c r="M252" s="1971" t="s">
        <v>1415</v>
      </c>
    </row>
    <row r="253" spans="1:13" ht="26.25" x14ac:dyDescent="0.25">
      <c r="A253" s="1970">
        <v>231</v>
      </c>
      <c r="B253" s="1794">
        <v>0</v>
      </c>
      <c r="C253" s="1794">
        <v>3319</v>
      </c>
      <c r="D253" s="1794">
        <v>5222</v>
      </c>
      <c r="E253" s="1794">
        <v>0</v>
      </c>
      <c r="F253" s="1795">
        <v>99</v>
      </c>
      <c r="G253" s="1796" t="s">
        <v>711</v>
      </c>
      <c r="H253" s="1797" t="s">
        <v>712</v>
      </c>
      <c r="I253" s="1798">
        <v>15200000</v>
      </c>
      <c r="J253" s="1799">
        <v>11468670</v>
      </c>
      <c r="K253" s="327">
        <v>-350000</v>
      </c>
      <c r="L253" s="1811">
        <v>11118670</v>
      </c>
      <c r="M253" s="1971" t="s">
        <v>777</v>
      </c>
    </row>
    <row r="254" spans="1:13" x14ac:dyDescent="0.25">
      <c r="A254" s="1970">
        <v>231</v>
      </c>
      <c r="B254" s="1794">
        <v>0</v>
      </c>
      <c r="C254" s="1794">
        <v>4344</v>
      </c>
      <c r="D254" s="1794">
        <v>5222</v>
      </c>
      <c r="E254" s="1794">
        <v>0</v>
      </c>
      <c r="F254" s="1795">
        <v>99</v>
      </c>
      <c r="G254" s="1796" t="s">
        <v>711</v>
      </c>
      <c r="H254" s="1797" t="s">
        <v>712</v>
      </c>
      <c r="I254" s="1798">
        <v>0</v>
      </c>
      <c r="J254" s="1799">
        <v>0</v>
      </c>
      <c r="K254" s="327">
        <v>150000</v>
      </c>
      <c r="L254" s="1798">
        <v>150000</v>
      </c>
      <c r="M254" s="1971" t="s">
        <v>1416</v>
      </c>
    </row>
    <row r="255" spans="1:13" ht="26.25" x14ac:dyDescent="0.25">
      <c r="A255" s="1970">
        <v>231</v>
      </c>
      <c r="B255" s="1794">
        <v>0</v>
      </c>
      <c r="C255" s="1794">
        <v>3319</v>
      </c>
      <c r="D255" s="1794">
        <v>5222</v>
      </c>
      <c r="E255" s="1794">
        <v>0</v>
      </c>
      <c r="F255" s="1795">
        <v>99</v>
      </c>
      <c r="G255" s="1796" t="s">
        <v>711</v>
      </c>
      <c r="H255" s="1797" t="s">
        <v>712</v>
      </c>
      <c r="I255" s="1798">
        <v>15200000</v>
      </c>
      <c r="J255" s="1799">
        <v>11118670</v>
      </c>
      <c r="K255" s="327">
        <v>-150000</v>
      </c>
      <c r="L255" s="1811">
        <v>10968670</v>
      </c>
      <c r="M255" s="1971" t="s">
        <v>777</v>
      </c>
    </row>
    <row r="256" spans="1:13" ht="26.25" x14ac:dyDescent="0.25">
      <c r="A256" s="1972">
        <v>231</v>
      </c>
      <c r="B256" s="1801">
        <v>0</v>
      </c>
      <c r="C256" s="1801">
        <v>3319</v>
      </c>
      <c r="D256" s="1801">
        <v>5221</v>
      </c>
      <c r="E256" s="1801">
        <v>0</v>
      </c>
      <c r="F256" s="1802">
        <v>99</v>
      </c>
      <c r="G256" s="1803" t="s">
        <v>711</v>
      </c>
      <c r="H256" s="1804" t="s">
        <v>712</v>
      </c>
      <c r="I256" s="1805">
        <v>0</v>
      </c>
      <c r="J256" s="1815">
        <v>0</v>
      </c>
      <c r="K256" s="328">
        <v>200000</v>
      </c>
      <c r="L256" s="1815">
        <v>200000</v>
      </c>
      <c r="M256" s="1973" t="s">
        <v>1414</v>
      </c>
    </row>
    <row r="257" spans="1:13" ht="26.25" x14ac:dyDescent="0.25">
      <c r="A257" s="1972">
        <v>231</v>
      </c>
      <c r="B257" s="1801">
        <v>0</v>
      </c>
      <c r="C257" s="1801">
        <v>3513</v>
      </c>
      <c r="D257" s="1801">
        <v>5222</v>
      </c>
      <c r="E257" s="1801">
        <v>0</v>
      </c>
      <c r="F257" s="1802">
        <v>99</v>
      </c>
      <c r="G257" s="1803" t="s">
        <v>711</v>
      </c>
      <c r="H257" s="1804" t="s">
        <v>712</v>
      </c>
      <c r="I257" s="1805">
        <v>0</v>
      </c>
      <c r="J257" s="1815">
        <v>0</v>
      </c>
      <c r="K257" s="328">
        <v>50000</v>
      </c>
      <c r="L257" s="1815">
        <v>50000</v>
      </c>
      <c r="M257" s="1973" t="s">
        <v>1417</v>
      </c>
    </row>
    <row r="258" spans="1:13" ht="27" thickBot="1" x14ac:dyDescent="0.3">
      <c r="A258" s="2022">
        <v>231</v>
      </c>
      <c r="B258" s="2023">
        <v>0</v>
      </c>
      <c r="C258" s="2023">
        <v>3319</v>
      </c>
      <c r="D258" s="2023">
        <v>5222</v>
      </c>
      <c r="E258" s="2023">
        <v>0</v>
      </c>
      <c r="F258" s="2024">
        <v>99</v>
      </c>
      <c r="G258" s="2025" t="s">
        <v>711</v>
      </c>
      <c r="H258" s="2026" t="s">
        <v>712</v>
      </c>
      <c r="I258" s="2027">
        <v>15200000</v>
      </c>
      <c r="J258" s="2028">
        <v>10968670</v>
      </c>
      <c r="K258" s="2029">
        <v>-250000</v>
      </c>
      <c r="L258" s="2030">
        <v>10718670</v>
      </c>
      <c r="M258" s="2031" t="s">
        <v>777</v>
      </c>
    </row>
    <row r="259" spans="1:13" ht="15.75" thickBot="1" x14ac:dyDescent="0.3">
      <c r="A259" s="2467" t="s">
        <v>2449</v>
      </c>
      <c r="B259" s="2467"/>
      <c r="C259" s="2467"/>
      <c r="D259" s="2467"/>
      <c r="E259" s="2467"/>
      <c r="F259" s="2"/>
      <c r="G259" s="3"/>
      <c r="H259" s="2467"/>
      <c r="I259" s="4"/>
      <c r="J259" s="1977">
        <f>SUM(J249:J258)</f>
        <v>33556010</v>
      </c>
      <c r="K259" s="1978">
        <f>SUM(K249:K258)</f>
        <v>0</v>
      </c>
      <c r="L259" s="1979">
        <f>SUM(L249:L258)</f>
        <v>33556010</v>
      </c>
      <c r="M259" s="2467"/>
    </row>
    <row r="260" spans="1:13" x14ac:dyDescent="0.25">
      <c r="A260" s="2467" t="s">
        <v>1960</v>
      </c>
      <c r="B260" s="2467"/>
      <c r="C260" s="2467"/>
      <c r="D260" s="2467"/>
      <c r="E260" s="2467"/>
      <c r="F260" s="2"/>
      <c r="G260" s="3"/>
      <c r="H260" s="2467"/>
      <c r="I260" s="4"/>
      <c r="J260" s="2467" t="s">
        <v>753</v>
      </c>
      <c r="K260" s="2467"/>
      <c r="L260" s="11"/>
      <c r="M260" s="2467"/>
    </row>
    <row r="261" spans="1:13" x14ac:dyDescent="0.25">
      <c r="A261" s="2467"/>
      <c r="B261" s="2467"/>
      <c r="C261" s="2467"/>
      <c r="D261" s="2467"/>
      <c r="E261" s="2467"/>
      <c r="F261" s="2"/>
      <c r="G261" s="3"/>
      <c r="H261" s="2467"/>
      <c r="I261" s="4"/>
      <c r="J261" s="2467"/>
      <c r="K261" s="2467"/>
      <c r="L261" s="11"/>
      <c r="M261" s="2467"/>
    </row>
    <row r="262" spans="1:13" x14ac:dyDescent="0.25">
      <c r="A262" s="2467"/>
      <c r="B262" s="2467"/>
      <c r="C262" s="2467"/>
      <c r="D262" s="2467"/>
      <c r="E262" s="2467"/>
      <c r="F262" s="2"/>
      <c r="G262" s="3"/>
      <c r="H262" s="2467"/>
      <c r="I262" s="4"/>
      <c r="J262" s="2467"/>
      <c r="K262" s="2467"/>
      <c r="L262" s="11"/>
      <c r="M262" s="2467"/>
    </row>
    <row r="263" spans="1:13" ht="18.75" x14ac:dyDescent="0.3">
      <c r="A263" s="1" t="s">
        <v>710</v>
      </c>
      <c r="B263" s="1"/>
      <c r="C263" s="1"/>
      <c r="D263" s="2467"/>
      <c r="E263" s="2467"/>
      <c r="F263" s="2"/>
      <c r="G263" s="3"/>
      <c r="H263" s="2467"/>
      <c r="I263" s="4"/>
      <c r="J263" s="2467"/>
      <c r="K263" s="2467"/>
      <c r="L263" s="11"/>
      <c r="M263" s="2467"/>
    </row>
    <row r="264" spans="1:13" x14ac:dyDescent="0.25">
      <c r="A264" s="2467"/>
      <c r="B264" s="2467"/>
      <c r="C264" s="2467"/>
      <c r="D264" s="2461"/>
      <c r="E264" s="2461"/>
      <c r="F264" s="6"/>
      <c r="G264" s="2470"/>
      <c r="H264" s="2461"/>
      <c r="I264" s="8"/>
      <c r="J264" s="2461"/>
      <c r="K264" s="2467"/>
      <c r="L264" s="11"/>
      <c r="M264" s="2467"/>
    </row>
    <row r="265" spans="1:13" ht="18.75" x14ac:dyDescent="0.3">
      <c r="A265" s="3102" t="s">
        <v>2764</v>
      </c>
      <c r="B265" s="3103"/>
      <c r="C265" s="3103"/>
      <c r="D265" s="3103"/>
      <c r="E265" s="3103"/>
      <c r="F265" s="3103"/>
      <c r="G265" s="3103"/>
      <c r="H265" s="3103"/>
      <c r="I265" s="3103"/>
      <c r="J265" s="3103"/>
      <c r="K265" s="3103"/>
      <c r="L265" s="3103"/>
      <c r="M265" s="2467"/>
    </row>
    <row r="266" spans="1:13" ht="15.75" x14ac:dyDescent="0.25">
      <c r="A266" s="2467"/>
      <c r="B266" s="2467"/>
      <c r="C266" s="2467"/>
      <c r="D266" s="2461"/>
      <c r="E266" s="2461"/>
      <c r="F266" s="9"/>
      <c r="G266" s="2470"/>
      <c r="H266" s="2461"/>
      <c r="I266" s="8"/>
      <c r="J266" s="2461"/>
      <c r="K266" s="2467"/>
      <c r="L266" s="11"/>
      <c r="M266" s="2467"/>
    </row>
    <row r="267" spans="1:13" ht="15.75" x14ac:dyDescent="0.25">
      <c r="A267" s="10" t="s">
        <v>1958</v>
      </c>
      <c r="B267" s="11"/>
      <c r="C267" s="11"/>
      <c r="D267" s="11"/>
      <c r="E267" s="11"/>
      <c r="F267" s="9"/>
      <c r="G267" s="3"/>
      <c r="H267" s="2467"/>
      <c r="I267" s="4"/>
      <c r="J267" s="2467"/>
      <c r="K267" s="2467"/>
      <c r="L267" s="11"/>
      <c r="M267" s="2467"/>
    </row>
    <row r="268" spans="1:13" ht="15.75" thickBot="1" x14ac:dyDescent="0.3">
      <c r="A268" s="1465"/>
      <c r="B268" s="2467"/>
      <c r="C268" s="2467"/>
      <c r="D268" s="2467"/>
      <c r="E268" s="2467"/>
      <c r="F268" s="2"/>
      <c r="G268" s="3"/>
      <c r="H268" s="2467"/>
      <c r="I268" s="4"/>
      <c r="J268" s="2467"/>
      <c r="K268" s="13"/>
      <c r="L268" s="11"/>
      <c r="M268" s="14" t="s">
        <v>4</v>
      </c>
    </row>
    <row r="269" spans="1:13" s="233" customFormat="1" ht="26.25" thickBot="1" x14ac:dyDescent="0.25">
      <c r="A269" s="15" t="s">
        <v>5</v>
      </c>
      <c r="B269" s="16" t="s">
        <v>6</v>
      </c>
      <c r="C269" s="16" t="s">
        <v>7</v>
      </c>
      <c r="D269" s="16" t="s">
        <v>8</v>
      </c>
      <c r="E269" s="16" t="s">
        <v>9</v>
      </c>
      <c r="F269" s="17" t="s">
        <v>10</v>
      </c>
      <c r="G269" s="18" t="s">
        <v>11</v>
      </c>
      <c r="H269" s="16" t="s">
        <v>12</v>
      </c>
      <c r="I269" s="19" t="s">
        <v>13</v>
      </c>
      <c r="J269" s="20" t="s">
        <v>14</v>
      </c>
      <c r="K269" s="20" t="s">
        <v>15</v>
      </c>
      <c r="L269" s="1956" t="s">
        <v>16</v>
      </c>
      <c r="M269" s="21" t="s">
        <v>17</v>
      </c>
    </row>
    <row r="270" spans="1:13" s="233" customFormat="1" ht="25.5" x14ac:dyDescent="0.2">
      <c r="A270" s="1983">
        <v>231</v>
      </c>
      <c r="B270" s="1984">
        <v>0</v>
      </c>
      <c r="C270" s="1984">
        <v>3613</v>
      </c>
      <c r="D270" s="1984">
        <v>5329</v>
      </c>
      <c r="E270" s="1984">
        <v>0</v>
      </c>
      <c r="F270" s="1985">
        <v>99</v>
      </c>
      <c r="G270" s="1986" t="s">
        <v>711</v>
      </c>
      <c r="H270" s="1987" t="s">
        <v>754</v>
      </c>
      <c r="I270" s="1988">
        <v>0</v>
      </c>
      <c r="J270" s="1989">
        <v>0</v>
      </c>
      <c r="K270" s="1988">
        <v>39330</v>
      </c>
      <c r="L270" s="1988">
        <v>39330</v>
      </c>
      <c r="M270" s="1990" t="s">
        <v>1551</v>
      </c>
    </row>
    <row r="271" spans="1:13" s="233" customFormat="1" ht="25.5" x14ac:dyDescent="0.2">
      <c r="A271" s="1970">
        <v>231</v>
      </c>
      <c r="B271" s="1794">
        <v>0</v>
      </c>
      <c r="C271" s="1794">
        <v>3319</v>
      </c>
      <c r="D271" s="1794">
        <v>5222</v>
      </c>
      <c r="E271" s="1794">
        <v>0</v>
      </c>
      <c r="F271" s="1795">
        <v>99</v>
      </c>
      <c r="G271" s="1796" t="s">
        <v>711</v>
      </c>
      <c r="H271" s="1797" t="s">
        <v>712</v>
      </c>
      <c r="I271" s="1798">
        <v>15200000</v>
      </c>
      <c r="J271" s="1799">
        <v>19209515.260000002</v>
      </c>
      <c r="K271" s="327">
        <v>-39330</v>
      </c>
      <c r="L271" s="1811">
        <v>19170185.260000002</v>
      </c>
      <c r="M271" s="1971" t="s">
        <v>777</v>
      </c>
    </row>
    <row r="272" spans="1:13" s="233" customFormat="1" ht="25.5" x14ac:dyDescent="0.2">
      <c r="A272" s="1970">
        <v>231</v>
      </c>
      <c r="B272" s="1794">
        <v>0</v>
      </c>
      <c r="C272" s="1794">
        <v>3319</v>
      </c>
      <c r="D272" s="1794">
        <v>5321</v>
      </c>
      <c r="E272" s="1794">
        <v>0</v>
      </c>
      <c r="F272" s="1795">
        <v>99</v>
      </c>
      <c r="G272" s="1796" t="s">
        <v>711</v>
      </c>
      <c r="H272" s="1797" t="s">
        <v>1552</v>
      </c>
      <c r="I272" s="1798">
        <v>0</v>
      </c>
      <c r="J272" s="1799">
        <v>0</v>
      </c>
      <c r="K272" s="1798">
        <v>30000</v>
      </c>
      <c r="L272" s="1798">
        <v>30000</v>
      </c>
      <c r="M272" s="1971" t="s">
        <v>1553</v>
      </c>
    </row>
    <row r="273" spans="1:13" s="233" customFormat="1" ht="25.5" x14ac:dyDescent="0.2">
      <c r="A273" s="1970">
        <v>231</v>
      </c>
      <c r="B273" s="1794">
        <v>0</v>
      </c>
      <c r="C273" s="1794">
        <v>3429</v>
      </c>
      <c r="D273" s="1794">
        <v>5321</v>
      </c>
      <c r="E273" s="1794">
        <v>0</v>
      </c>
      <c r="F273" s="1795">
        <v>99</v>
      </c>
      <c r="G273" s="1796" t="s">
        <v>711</v>
      </c>
      <c r="H273" s="1797" t="s">
        <v>1554</v>
      </c>
      <c r="I273" s="1798">
        <v>0</v>
      </c>
      <c r="J273" s="1799">
        <v>0</v>
      </c>
      <c r="K273" s="1798">
        <v>10000</v>
      </c>
      <c r="L273" s="1798">
        <v>10000</v>
      </c>
      <c r="M273" s="1971" t="s">
        <v>1555</v>
      </c>
    </row>
    <row r="274" spans="1:13" s="233" customFormat="1" ht="25.5" x14ac:dyDescent="0.2">
      <c r="A274" s="1970">
        <v>231</v>
      </c>
      <c r="B274" s="1794">
        <v>0</v>
      </c>
      <c r="C274" s="1794">
        <v>3312</v>
      </c>
      <c r="D274" s="1794">
        <v>5321</v>
      </c>
      <c r="E274" s="1794">
        <v>0</v>
      </c>
      <c r="F274" s="1795">
        <v>99</v>
      </c>
      <c r="G274" s="1796" t="s">
        <v>711</v>
      </c>
      <c r="H274" s="1797" t="s">
        <v>1556</v>
      </c>
      <c r="I274" s="1798">
        <v>0</v>
      </c>
      <c r="J274" s="1799">
        <v>0</v>
      </c>
      <c r="K274" s="1798">
        <v>60000</v>
      </c>
      <c r="L274" s="1798">
        <v>60000</v>
      </c>
      <c r="M274" s="1971" t="s">
        <v>1557</v>
      </c>
    </row>
    <row r="275" spans="1:13" s="233" customFormat="1" ht="25.5" x14ac:dyDescent="0.2">
      <c r="A275" s="1970">
        <v>231</v>
      </c>
      <c r="B275" s="1794">
        <v>0</v>
      </c>
      <c r="C275" s="1794">
        <v>3319</v>
      </c>
      <c r="D275" s="1794">
        <v>5222</v>
      </c>
      <c r="E275" s="1794">
        <v>0</v>
      </c>
      <c r="F275" s="1795">
        <v>99</v>
      </c>
      <c r="G275" s="1796" t="s">
        <v>711</v>
      </c>
      <c r="H275" s="1797" t="s">
        <v>712</v>
      </c>
      <c r="I275" s="1798">
        <v>15200000</v>
      </c>
      <c r="J275" s="1799">
        <v>19170185.260000002</v>
      </c>
      <c r="K275" s="327">
        <v>-100000</v>
      </c>
      <c r="L275" s="1811">
        <v>19070185.260000002</v>
      </c>
      <c r="M275" s="1971" t="s">
        <v>777</v>
      </c>
    </row>
    <row r="276" spans="1:13" s="233" customFormat="1" ht="25.5" x14ac:dyDescent="0.2">
      <c r="A276" s="1972">
        <v>231</v>
      </c>
      <c r="B276" s="1801">
        <v>0</v>
      </c>
      <c r="C276" s="1801">
        <v>3429</v>
      </c>
      <c r="D276" s="1801">
        <v>5321</v>
      </c>
      <c r="E276" s="1801">
        <v>0</v>
      </c>
      <c r="F276" s="1802">
        <v>99</v>
      </c>
      <c r="G276" s="1803" t="s">
        <v>711</v>
      </c>
      <c r="H276" s="1804" t="s">
        <v>782</v>
      </c>
      <c r="I276" s="1805">
        <v>0</v>
      </c>
      <c r="J276" s="1806">
        <v>0</v>
      </c>
      <c r="K276" s="1805">
        <v>70000</v>
      </c>
      <c r="L276" s="1805">
        <v>70000</v>
      </c>
      <c r="M276" s="1973" t="s">
        <v>1558</v>
      </c>
    </row>
    <row r="277" spans="1:13" s="233" customFormat="1" ht="25.5" x14ac:dyDescent="0.2">
      <c r="A277" s="1972">
        <v>231</v>
      </c>
      <c r="B277" s="1801">
        <v>0</v>
      </c>
      <c r="C277" s="1801">
        <v>3319</v>
      </c>
      <c r="D277" s="1801">
        <v>5321</v>
      </c>
      <c r="E277" s="1801">
        <v>0</v>
      </c>
      <c r="F277" s="1802">
        <v>99</v>
      </c>
      <c r="G277" s="1803" t="s">
        <v>711</v>
      </c>
      <c r="H277" s="1804" t="s">
        <v>1559</v>
      </c>
      <c r="I277" s="1805">
        <v>0</v>
      </c>
      <c r="J277" s="1806">
        <v>0</v>
      </c>
      <c r="K277" s="1805">
        <v>100000</v>
      </c>
      <c r="L277" s="1805">
        <v>100000</v>
      </c>
      <c r="M277" s="1973" t="s">
        <v>1560</v>
      </c>
    </row>
    <row r="278" spans="1:13" s="233" customFormat="1" ht="25.5" x14ac:dyDescent="0.2">
      <c r="A278" s="1972">
        <v>231</v>
      </c>
      <c r="B278" s="1801">
        <v>0</v>
      </c>
      <c r="C278" s="1801">
        <v>3319</v>
      </c>
      <c r="D278" s="1801">
        <v>5321</v>
      </c>
      <c r="E278" s="1801">
        <v>0</v>
      </c>
      <c r="F278" s="1802">
        <v>99</v>
      </c>
      <c r="G278" s="1803" t="s">
        <v>711</v>
      </c>
      <c r="H278" s="1804" t="s">
        <v>1561</v>
      </c>
      <c r="I278" s="1805">
        <v>0</v>
      </c>
      <c r="J278" s="1806">
        <v>0</v>
      </c>
      <c r="K278" s="1805">
        <v>20000</v>
      </c>
      <c r="L278" s="1805">
        <v>20000</v>
      </c>
      <c r="M278" s="1973" t="s">
        <v>1562</v>
      </c>
    </row>
    <row r="279" spans="1:13" s="233" customFormat="1" ht="25.5" x14ac:dyDescent="0.2">
      <c r="A279" s="1972">
        <v>231</v>
      </c>
      <c r="B279" s="1801">
        <v>0</v>
      </c>
      <c r="C279" s="1801">
        <v>3319</v>
      </c>
      <c r="D279" s="1801">
        <v>5321</v>
      </c>
      <c r="E279" s="1801">
        <v>0</v>
      </c>
      <c r="F279" s="1802">
        <v>99</v>
      </c>
      <c r="G279" s="1803" t="s">
        <v>711</v>
      </c>
      <c r="H279" s="1804" t="s">
        <v>1563</v>
      </c>
      <c r="I279" s="1805">
        <v>0</v>
      </c>
      <c r="J279" s="1806">
        <v>0</v>
      </c>
      <c r="K279" s="1805">
        <v>40000</v>
      </c>
      <c r="L279" s="1805">
        <v>40000</v>
      </c>
      <c r="M279" s="1973" t="s">
        <v>1564</v>
      </c>
    </row>
    <row r="280" spans="1:13" s="233" customFormat="1" ht="25.5" x14ac:dyDescent="0.2">
      <c r="A280" s="1972">
        <v>231</v>
      </c>
      <c r="B280" s="1801">
        <v>0</v>
      </c>
      <c r="C280" s="1801">
        <v>3319</v>
      </c>
      <c r="D280" s="1801">
        <v>5321</v>
      </c>
      <c r="E280" s="1801">
        <v>0</v>
      </c>
      <c r="F280" s="1802">
        <v>99</v>
      </c>
      <c r="G280" s="1803" t="s">
        <v>711</v>
      </c>
      <c r="H280" s="1804" t="s">
        <v>1565</v>
      </c>
      <c r="I280" s="1805">
        <v>0</v>
      </c>
      <c r="J280" s="1806">
        <v>0</v>
      </c>
      <c r="K280" s="1805">
        <v>70000</v>
      </c>
      <c r="L280" s="1805">
        <v>70000</v>
      </c>
      <c r="M280" s="1973" t="s">
        <v>1566</v>
      </c>
    </row>
    <row r="281" spans="1:13" s="233" customFormat="1" ht="25.5" x14ac:dyDescent="0.2">
      <c r="A281" s="1972">
        <v>231</v>
      </c>
      <c r="B281" s="1801">
        <v>0</v>
      </c>
      <c r="C281" s="1801">
        <v>3319</v>
      </c>
      <c r="D281" s="1801">
        <v>5321</v>
      </c>
      <c r="E281" s="1801">
        <v>0</v>
      </c>
      <c r="F281" s="1802">
        <v>99</v>
      </c>
      <c r="G281" s="1803" t="s">
        <v>711</v>
      </c>
      <c r="H281" s="1804" t="s">
        <v>1567</v>
      </c>
      <c r="I281" s="1805">
        <v>0</v>
      </c>
      <c r="J281" s="1806">
        <v>0</v>
      </c>
      <c r="K281" s="1805">
        <v>50000</v>
      </c>
      <c r="L281" s="1805">
        <v>50000</v>
      </c>
      <c r="M281" s="1973" t="s">
        <v>1568</v>
      </c>
    </row>
    <row r="282" spans="1:13" s="233" customFormat="1" ht="25.5" x14ac:dyDescent="0.2">
      <c r="A282" s="1972">
        <v>231</v>
      </c>
      <c r="B282" s="1801">
        <v>0</v>
      </c>
      <c r="C282" s="1801">
        <v>3429</v>
      </c>
      <c r="D282" s="1801">
        <v>5321</v>
      </c>
      <c r="E282" s="1801">
        <v>0</v>
      </c>
      <c r="F282" s="1802">
        <v>99</v>
      </c>
      <c r="G282" s="1803" t="s">
        <v>711</v>
      </c>
      <c r="H282" s="1804" t="s">
        <v>1569</v>
      </c>
      <c r="I282" s="1805">
        <v>0</v>
      </c>
      <c r="J282" s="1806">
        <v>0</v>
      </c>
      <c r="K282" s="1805">
        <v>40000</v>
      </c>
      <c r="L282" s="1805">
        <v>40000</v>
      </c>
      <c r="M282" s="1973" t="s">
        <v>1570</v>
      </c>
    </row>
    <row r="283" spans="1:13" s="233" customFormat="1" ht="25.5" x14ac:dyDescent="0.2">
      <c r="A283" s="1972">
        <v>231</v>
      </c>
      <c r="B283" s="1801">
        <v>0</v>
      </c>
      <c r="C283" s="1801">
        <v>3319</v>
      </c>
      <c r="D283" s="1801">
        <v>5321</v>
      </c>
      <c r="E283" s="1801">
        <v>0</v>
      </c>
      <c r="F283" s="1802">
        <v>99</v>
      </c>
      <c r="G283" s="1803" t="s">
        <v>711</v>
      </c>
      <c r="H283" s="1804" t="s">
        <v>758</v>
      </c>
      <c r="I283" s="1805">
        <v>0</v>
      </c>
      <c r="J283" s="1806">
        <v>0</v>
      </c>
      <c r="K283" s="1805">
        <v>40000</v>
      </c>
      <c r="L283" s="1805">
        <v>40000</v>
      </c>
      <c r="M283" s="1973" t="s">
        <v>1571</v>
      </c>
    </row>
    <row r="284" spans="1:13" s="233" customFormat="1" ht="25.5" x14ac:dyDescent="0.2">
      <c r="A284" s="1972">
        <v>231</v>
      </c>
      <c r="B284" s="1801">
        <v>0</v>
      </c>
      <c r="C284" s="1801">
        <v>3319</v>
      </c>
      <c r="D284" s="1801">
        <v>5321</v>
      </c>
      <c r="E284" s="1801">
        <v>0</v>
      </c>
      <c r="F284" s="1802">
        <v>99</v>
      </c>
      <c r="G284" s="1803" t="s">
        <v>711</v>
      </c>
      <c r="H284" s="1804" t="s">
        <v>1572</v>
      </c>
      <c r="I284" s="1805">
        <v>0</v>
      </c>
      <c r="J284" s="1806">
        <v>0</v>
      </c>
      <c r="K284" s="1805">
        <v>100000</v>
      </c>
      <c r="L284" s="1805">
        <v>100000</v>
      </c>
      <c r="M284" s="1973" t="s">
        <v>1573</v>
      </c>
    </row>
    <row r="285" spans="1:13" s="233" customFormat="1" ht="25.5" x14ac:dyDescent="0.2">
      <c r="A285" s="1972">
        <v>231</v>
      </c>
      <c r="B285" s="1801">
        <v>0</v>
      </c>
      <c r="C285" s="1801">
        <v>3429</v>
      </c>
      <c r="D285" s="1801">
        <v>5321</v>
      </c>
      <c r="E285" s="1801">
        <v>0</v>
      </c>
      <c r="F285" s="1802">
        <v>99</v>
      </c>
      <c r="G285" s="1803" t="s">
        <v>711</v>
      </c>
      <c r="H285" s="1804" t="s">
        <v>1574</v>
      </c>
      <c r="I285" s="1805">
        <v>0</v>
      </c>
      <c r="J285" s="1806">
        <v>0</v>
      </c>
      <c r="K285" s="1805">
        <v>50000</v>
      </c>
      <c r="L285" s="1805">
        <v>50000</v>
      </c>
      <c r="M285" s="1973" t="s">
        <v>1575</v>
      </c>
    </row>
    <row r="286" spans="1:13" s="233" customFormat="1" ht="25.5" x14ac:dyDescent="0.2">
      <c r="A286" s="1972">
        <v>231</v>
      </c>
      <c r="B286" s="1801">
        <v>0</v>
      </c>
      <c r="C286" s="1801">
        <v>3319</v>
      </c>
      <c r="D286" s="1801">
        <v>5321</v>
      </c>
      <c r="E286" s="1801">
        <v>0</v>
      </c>
      <c r="F286" s="1802">
        <v>99</v>
      </c>
      <c r="G286" s="1803" t="s">
        <v>711</v>
      </c>
      <c r="H286" s="1804" t="s">
        <v>1576</v>
      </c>
      <c r="I286" s="1805">
        <v>0</v>
      </c>
      <c r="J286" s="1806">
        <v>0</v>
      </c>
      <c r="K286" s="1805">
        <v>50000</v>
      </c>
      <c r="L286" s="1805">
        <v>50000</v>
      </c>
      <c r="M286" s="1973" t="s">
        <v>1577</v>
      </c>
    </row>
    <row r="287" spans="1:13" s="233" customFormat="1" ht="25.5" x14ac:dyDescent="0.2">
      <c r="A287" s="1972">
        <v>231</v>
      </c>
      <c r="B287" s="1801">
        <v>0</v>
      </c>
      <c r="C287" s="1801">
        <v>3429</v>
      </c>
      <c r="D287" s="1801">
        <v>5321</v>
      </c>
      <c r="E287" s="1801">
        <v>0</v>
      </c>
      <c r="F287" s="1802">
        <v>99</v>
      </c>
      <c r="G287" s="1803" t="s">
        <v>711</v>
      </c>
      <c r="H287" s="1804" t="s">
        <v>1578</v>
      </c>
      <c r="I287" s="1805">
        <v>0</v>
      </c>
      <c r="J287" s="1806">
        <v>0</v>
      </c>
      <c r="K287" s="1805">
        <v>45000</v>
      </c>
      <c r="L287" s="1805">
        <v>45000</v>
      </c>
      <c r="M287" s="1973" t="s">
        <v>1579</v>
      </c>
    </row>
    <row r="288" spans="1:13" s="233" customFormat="1" ht="25.5" x14ac:dyDescent="0.2">
      <c r="A288" s="1972">
        <v>231</v>
      </c>
      <c r="B288" s="1801">
        <v>0</v>
      </c>
      <c r="C288" s="1801">
        <v>3319</v>
      </c>
      <c r="D288" s="1801">
        <v>5321</v>
      </c>
      <c r="E288" s="1801">
        <v>0</v>
      </c>
      <c r="F288" s="1802">
        <v>99</v>
      </c>
      <c r="G288" s="1803" t="s">
        <v>711</v>
      </c>
      <c r="H288" s="1804" t="s">
        <v>1144</v>
      </c>
      <c r="I288" s="1805">
        <v>0</v>
      </c>
      <c r="J288" s="1806">
        <v>0</v>
      </c>
      <c r="K288" s="1805">
        <v>100000</v>
      </c>
      <c r="L288" s="1805">
        <v>100000</v>
      </c>
      <c r="M288" s="1973" t="s">
        <v>1580</v>
      </c>
    </row>
    <row r="289" spans="1:13" s="233" customFormat="1" ht="25.5" x14ac:dyDescent="0.2">
      <c r="A289" s="1972">
        <v>231</v>
      </c>
      <c r="B289" s="1801">
        <v>0</v>
      </c>
      <c r="C289" s="1801">
        <v>3319</v>
      </c>
      <c r="D289" s="1801">
        <v>5321</v>
      </c>
      <c r="E289" s="1801">
        <v>0</v>
      </c>
      <c r="F289" s="1802">
        <v>99</v>
      </c>
      <c r="G289" s="1803" t="s">
        <v>711</v>
      </c>
      <c r="H289" s="1804" t="s">
        <v>1581</v>
      </c>
      <c r="I289" s="1805">
        <v>0</v>
      </c>
      <c r="J289" s="1806">
        <v>0</v>
      </c>
      <c r="K289" s="1805">
        <v>20000</v>
      </c>
      <c r="L289" s="1805">
        <v>20000</v>
      </c>
      <c r="M289" s="1973" t="s">
        <v>1582</v>
      </c>
    </row>
    <row r="290" spans="1:13" s="233" customFormat="1" ht="12.75" x14ac:dyDescent="0.2">
      <c r="A290" s="1972">
        <v>231</v>
      </c>
      <c r="B290" s="1801">
        <v>0</v>
      </c>
      <c r="C290" s="1801">
        <v>1070</v>
      </c>
      <c r="D290" s="1801">
        <v>5222</v>
      </c>
      <c r="E290" s="1801">
        <v>0</v>
      </c>
      <c r="F290" s="1802">
        <v>99</v>
      </c>
      <c r="G290" s="1803" t="s">
        <v>711</v>
      </c>
      <c r="H290" s="1804" t="s">
        <v>712</v>
      </c>
      <c r="I290" s="1805">
        <v>0</v>
      </c>
      <c r="J290" s="1806">
        <v>0</v>
      </c>
      <c r="K290" s="1805">
        <v>120000</v>
      </c>
      <c r="L290" s="1805">
        <v>120000</v>
      </c>
      <c r="M290" s="1973" t="s">
        <v>1583</v>
      </c>
    </row>
    <row r="291" spans="1:13" s="233" customFormat="1" ht="25.5" x14ac:dyDescent="0.2">
      <c r="A291" s="1972">
        <v>231</v>
      </c>
      <c r="B291" s="1801">
        <v>0</v>
      </c>
      <c r="C291" s="1801">
        <v>3319</v>
      </c>
      <c r="D291" s="1801">
        <v>5221</v>
      </c>
      <c r="E291" s="1801">
        <v>0</v>
      </c>
      <c r="F291" s="1802">
        <v>99</v>
      </c>
      <c r="G291" s="1803" t="s">
        <v>711</v>
      </c>
      <c r="H291" s="1804" t="s">
        <v>712</v>
      </c>
      <c r="I291" s="1805">
        <v>0</v>
      </c>
      <c r="J291" s="1806">
        <v>0</v>
      </c>
      <c r="K291" s="1805">
        <v>400000</v>
      </c>
      <c r="L291" s="1805">
        <v>400000</v>
      </c>
      <c r="M291" s="1973" t="s">
        <v>1584</v>
      </c>
    </row>
    <row r="292" spans="1:13" s="233" customFormat="1" ht="38.25" x14ac:dyDescent="0.2">
      <c r="A292" s="1972">
        <v>231</v>
      </c>
      <c r="B292" s="1801">
        <v>0</v>
      </c>
      <c r="C292" s="1801">
        <v>4349</v>
      </c>
      <c r="D292" s="1801">
        <v>6322</v>
      </c>
      <c r="E292" s="1801">
        <v>0</v>
      </c>
      <c r="F292" s="1802">
        <v>99</v>
      </c>
      <c r="G292" s="1803" t="s">
        <v>711</v>
      </c>
      <c r="H292" s="1804" t="s">
        <v>712</v>
      </c>
      <c r="I292" s="1805">
        <v>0</v>
      </c>
      <c r="J292" s="1806">
        <v>0</v>
      </c>
      <c r="K292" s="1805">
        <v>200000</v>
      </c>
      <c r="L292" s="1805">
        <v>200000</v>
      </c>
      <c r="M292" s="1973" t="s">
        <v>1585</v>
      </c>
    </row>
    <row r="293" spans="1:13" s="233" customFormat="1" ht="25.5" x14ac:dyDescent="0.2">
      <c r="A293" s="1972">
        <v>231</v>
      </c>
      <c r="B293" s="1801">
        <v>0</v>
      </c>
      <c r="C293" s="1801">
        <v>3429</v>
      </c>
      <c r="D293" s="1801">
        <v>6322</v>
      </c>
      <c r="E293" s="1801">
        <v>0</v>
      </c>
      <c r="F293" s="1802">
        <v>99</v>
      </c>
      <c r="G293" s="1803" t="s">
        <v>711</v>
      </c>
      <c r="H293" s="1804" t="s">
        <v>712</v>
      </c>
      <c r="I293" s="1805">
        <v>0</v>
      </c>
      <c r="J293" s="1806">
        <v>0</v>
      </c>
      <c r="K293" s="1805">
        <v>120000</v>
      </c>
      <c r="L293" s="1805">
        <v>120000</v>
      </c>
      <c r="M293" s="1973" t="s">
        <v>1586</v>
      </c>
    </row>
    <row r="294" spans="1:13" s="233" customFormat="1" ht="26.25" thickBot="1" x14ac:dyDescent="0.25">
      <c r="A294" s="2022">
        <v>231</v>
      </c>
      <c r="B294" s="2023">
        <v>0</v>
      </c>
      <c r="C294" s="2023">
        <v>3319</v>
      </c>
      <c r="D294" s="2023">
        <v>5222</v>
      </c>
      <c r="E294" s="2023">
        <v>0</v>
      </c>
      <c r="F294" s="2024">
        <v>99</v>
      </c>
      <c r="G294" s="2025" t="s">
        <v>711</v>
      </c>
      <c r="H294" s="2026" t="s">
        <v>712</v>
      </c>
      <c r="I294" s="2027">
        <v>15200000</v>
      </c>
      <c r="J294" s="2028">
        <v>19070185.260000002</v>
      </c>
      <c r="K294" s="2029">
        <v>-1635000</v>
      </c>
      <c r="L294" s="2030">
        <v>17435185.260000002</v>
      </c>
      <c r="M294" s="2031" t="s">
        <v>777</v>
      </c>
    </row>
    <row r="295" spans="1:13" s="233" customFormat="1" ht="13.5" thickBot="1" x14ac:dyDescent="0.25">
      <c r="A295" s="329"/>
      <c r="B295" s="329"/>
      <c r="C295" s="329"/>
      <c r="D295" s="329"/>
      <c r="E295" s="329"/>
      <c r="F295" s="330"/>
      <c r="G295" s="331"/>
      <c r="H295" s="329"/>
      <c r="I295" s="332"/>
      <c r="J295" s="2051">
        <f>SUM(J270:J294)</f>
        <v>57449885.780000001</v>
      </c>
      <c r="K295" s="2052">
        <f>SUM(K270:K294)</f>
        <v>0</v>
      </c>
      <c r="L295" s="2053">
        <f>SUM(L270:L294)</f>
        <v>57449885.780000001</v>
      </c>
      <c r="M295" s="329"/>
    </row>
    <row r="296" spans="1:13" x14ac:dyDescent="0.25">
      <c r="A296" s="329"/>
      <c r="B296" s="329"/>
      <c r="C296" s="329"/>
      <c r="D296" s="329"/>
      <c r="E296" s="329"/>
      <c r="F296" s="330"/>
      <c r="G296" s="331"/>
      <c r="H296" s="329"/>
      <c r="I296" s="332"/>
      <c r="J296" s="329"/>
      <c r="K296" s="329"/>
      <c r="L296" s="329"/>
      <c r="M296" s="329"/>
    </row>
    <row r="297" spans="1:13" x14ac:dyDescent="0.25">
      <c r="A297" s="2467" t="s">
        <v>2449</v>
      </c>
      <c r="B297" s="2467"/>
      <c r="C297" s="2467"/>
      <c r="D297" s="2467"/>
      <c r="E297" s="2467"/>
      <c r="F297" s="2"/>
      <c r="G297" s="3"/>
      <c r="H297" s="2467"/>
      <c r="I297" s="4"/>
      <c r="J297" s="2467"/>
      <c r="K297" s="2467"/>
      <c r="L297" s="11"/>
      <c r="M297" s="2467"/>
    </row>
    <row r="298" spans="1:13" x14ac:dyDescent="0.25">
      <c r="A298" s="2467" t="s">
        <v>1960</v>
      </c>
      <c r="B298" s="2467"/>
      <c r="C298" s="2467"/>
      <c r="D298" s="2467"/>
      <c r="E298" s="2467"/>
      <c r="F298" s="2"/>
      <c r="G298" s="3"/>
      <c r="H298" s="2467"/>
      <c r="I298" s="4"/>
      <c r="J298" s="2467" t="s">
        <v>753</v>
      </c>
      <c r="K298" s="2467"/>
      <c r="L298" s="11"/>
      <c r="M298" s="2467"/>
    </row>
    <row r="299" spans="1:13" x14ac:dyDescent="0.25">
      <c r="A299" s="2467"/>
      <c r="B299" s="2467"/>
      <c r="C299" s="2467"/>
      <c r="D299" s="2467"/>
      <c r="E299" s="2467"/>
      <c r="F299" s="2"/>
      <c r="G299" s="3"/>
      <c r="H299" s="2467"/>
      <c r="I299" s="4"/>
      <c r="J299" s="2467"/>
      <c r="K299" s="2467"/>
      <c r="L299" s="11"/>
      <c r="M299" s="2467"/>
    </row>
    <row r="300" spans="1:13" ht="18.75" x14ac:dyDescent="0.3">
      <c r="A300" s="3102" t="s">
        <v>2765</v>
      </c>
      <c r="B300" s="3103"/>
      <c r="C300" s="3103"/>
      <c r="D300" s="3103"/>
      <c r="E300" s="3103"/>
      <c r="F300" s="3103"/>
      <c r="G300" s="3103"/>
      <c r="H300" s="3103"/>
      <c r="I300" s="3103"/>
      <c r="J300" s="3103"/>
      <c r="K300" s="3103"/>
      <c r="L300" s="3103"/>
      <c r="M300" s="2467"/>
    </row>
    <row r="301" spans="1:13" ht="15.75" x14ac:dyDescent="0.25">
      <c r="A301" s="2467"/>
      <c r="B301" s="2467"/>
      <c r="C301" s="2467"/>
      <c r="D301" s="2461"/>
      <c r="E301" s="2461"/>
      <c r="F301" s="9"/>
      <c r="G301" s="2470"/>
      <c r="H301" s="2461"/>
      <c r="I301" s="8"/>
      <c r="J301" s="2461"/>
      <c r="K301" s="2467"/>
      <c r="L301" s="11"/>
      <c r="M301" s="2467"/>
    </row>
    <row r="302" spans="1:13" ht="15.75" x14ac:dyDescent="0.25">
      <c r="A302" s="10" t="s">
        <v>1958</v>
      </c>
      <c r="B302" s="11"/>
      <c r="C302" s="11"/>
      <c r="D302" s="11"/>
      <c r="E302" s="11"/>
      <c r="F302" s="9"/>
      <c r="G302" s="3"/>
      <c r="H302" s="2467"/>
      <c r="I302" s="4"/>
      <c r="J302" s="2467"/>
      <c r="K302" s="2467"/>
      <c r="L302" s="11"/>
      <c r="M302" s="2467"/>
    </row>
    <row r="303" spans="1:13" ht="15.75" thickBot="1" x14ac:dyDescent="0.3">
      <c r="A303" s="1465"/>
      <c r="B303" s="2467"/>
      <c r="C303" s="2467"/>
      <c r="D303" s="2467"/>
      <c r="E303" s="2467"/>
      <c r="F303" s="2"/>
      <c r="G303" s="3"/>
      <c r="H303" s="2467"/>
      <c r="I303" s="4"/>
      <c r="J303" s="2467"/>
      <c r="K303" s="13"/>
      <c r="L303" s="11"/>
      <c r="M303" s="14" t="s">
        <v>4</v>
      </c>
    </row>
    <row r="304" spans="1:13" ht="26.25" x14ac:dyDescent="0.25">
      <c r="A304" s="87" t="s">
        <v>5</v>
      </c>
      <c r="B304" s="88" t="s">
        <v>6</v>
      </c>
      <c r="C304" s="88" t="s">
        <v>7</v>
      </c>
      <c r="D304" s="88" t="s">
        <v>8</v>
      </c>
      <c r="E304" s="88" t="s">
        <v>9</v>
      </c>
      <c r="F304" s="89" t="s">
        <v>10</v>
      </c>
      <c r="G304" s="90" t="s">
        <v>11</v>
      </c>
      <c r="H304" s="88" t="s">
        <v>12</v>
      </c>
      <c r="I304" s="91" t="s">
        <v>13</v>
      </c>
      <c r="J304" s="92" t="s">
        <v>14</v>
      </c>
      <c r="K304" s="92" t="s">
        <v>15</v>
      </c>
      <c r="L304" s="1793" t="s">
        <v>16</v>
      </c>
      <c r="M304" s="121" t="s">
        <v>17</v>
      </c>
    </row>
    <row r="305" spans="1:13" x14ac:dyDescent="0.25">
      <c r="A305" s="1794">
        <v>231</v>
      </c>
      <c r="B305" s="1794">
        <v>0</v>
      </c>
      <c r="C305" s="1794">
        <v>6223</v>
      </c>
      <c r="D305" s="1794">
        <v>5194</v>
      </c>
      <c r="E305" s="1794" t="s">
        <v>52</v>
      </c>
      <c r="F305" s="1795">
        <v>0</v>
      </c>
      <c r="G305" s="1796" t="s">
        <v>711</v>
      </c>
      <c r="H305" s="1797" t="s">
        <v>712</v>
      </c>
      <c r="I305" s="1798">
        <v>500000</v>
      </c>
      <c r="J305" s="1799">
        <v>400000</v>
      </c>
      <c r="K305" s="1798">
        <v>-200000</v>
      </c>
      <c r="L305" s="1798">
        <v>200000</v>
      </c>
      <c r="M305" s="1800" t="s">
        <v>1633</v>
      </c>
    </row>
    <row r="306" spans="1:13" x14ac:dyDescent="0.25">
      <c r="A306" s="1794">
        <v>231</v>
      </c>
      <c r="B306" s="1794">
        <v>0</v>
      </c>
      <c r="C306" s="1794">
        <v>6223</v>
      </c>
      <c r="D306" s="1794">
        <v>5173</v>
      </c>
      <c r="E306" s="1794" t="s">
        <v>52</v>
      </c>
      <c r="F306" s="1795">
        <v>0</v>
      </c>
      <c r="G306" s="1796" t="s">
        <v>711</v>
      </c>
      <c r="H306" s="1797" t="s">
        <v>712</v>
      </c>
      <c r="I306" s="1798">
        <v>1995000</v>
      </c>
      <c r="J306" s="1799">
        <v>1495000</v>
      </c>
      <c r="K306" s="1798">
        <v>200000</v>
      </c>
      <c r="L306" s="1798">
        <v>1695000</v>
      </c>
      <c r="M306" s="1800" t="s">
        <v>1120</v>
      </c>
    </row>
    <row r="307" spans="1:13" x14ac:dyDescent="0.25">
      <c r="A307" s="1794"/>
      <c r="B307" s="1794"/>
      <c r="C307" s="1794"/>
      <c r="D307" s="782"/>
      <c r="E307" s="1794"/>
      <c r="F307" s="1807"/>
      <c r="G307" s="1796"/>
      <c r="H307" s="1797"/>
      <c r="I307" s="1808"/>
      <c r="J307" s="158">
        <f>SUM(J305:J306)</f>
        <v>1895000</v>
      </c>
      <c r="K307" s="158">
        <f>SUM(K305:K306)</f>
        <v>0</v>
      </c>
      <c r="L307" s="158">
        <f>SUM(L305:L306)</f>
        <v>1895000</v>
      </c>
      <c r="M307" s="782"/>
    </row>
    <row r="308" spans="1:13" x14ac:dyDescent="0.25">
      <c r="A308" s="2467" t="s">
        <v>1959</v>
      </c>
      <c r="B308" s="2467"/>
      <c r="C308" s="2467"/>
      <c r="D308" s="2467"/>
      <c r="E308" s="2467"/>
      <c r="F308" s="2"/>
      <c r="G308" s="3"/>
      <c r="H308" s="2467"/>
      <c r="I308" s="4"/>
      <c r="J308" s="55"/>
      <c r="K308" s="2467"/>
      <c r="L308" s="11"/>
      <c r="M308" s="2467"/>
    </row>
    <row r="309" spans="1:13" x14ac:dyDescent="0.25">
      <c r="A309" s="2467" t="s">
        <v>1960</v>
      </c>
      <c r="B309" s="2467"/>
      <c r="C309" s="2467"/>
      <c r="D309" s="2467"/>
      <c r="E309" s="2467"/>
      <c r="F309" s="2"/>
      <c r="G309" s="3"/>
      <c r="H309" s="2467"/>
      <c r="I309" s="4"/>
      <c r="J309" s="2467" t="s">
        <v>753</v>
      </c>
      <c r="K309" s="2467"/>
      <c r="L309" s="11"/>
      <c r="M309" s="2467"/>
    </row>
    <row r="310" spans="1:13" x14ac:dyDescent="0.25">
      <c r="B310" s="2467"/>
      <c r="C310" s="2467"/>
      <c r="D310" s="2467"/>
      <c r="E310" s="2467"/>
      <c r="F310" s="2"/>
      <c r="G310" s="3"/>
      <c r="H310" s="2467"/>
      <c r="I310" s="4"/>
      <c r="J310" s="2467"/>
      <c r="K310" s="2467"/>
      <c r="L310" s="11"/>
      <c r="M310" s="2467"/>
    </row>
    <row r="312" spans="1:13" ht="18.75" x14ac:dyDescent="0.3">
      <c r="A312" s="1" t="s">
        <v>2766</v>
      </c>
      <c r="B312" s="1"/>
      <c r="C312" s="1"/>
      <c r="D312" s="2467"/>
      <c r="E312" s="2467"/>
      <c r="F312" s="2"/>
      <c r="G312" s="3"/>
      <c r="H312" s="2467"/>
      <c r="I312" s="4"/>
      <c r="J312" s="2467"/>
      <c r="K312" s="2467"/>
      <c r="L312" s="2467"/>
      <c r="M312" s="2467"/>
    </row>
    <row r="313" spans="1:13" x14ac:dyDescent="0.25">
      <c r="A313" s="2467"/>
      <c r="B313" s="2467"/>
      <c r="C313" s="2467"/>
      <c r="D313" s="2461"/>
      <c r="E313" s="2461"/>
      <c r="F313" s="6"/>
      <c r="G313" s="2470"/>
      <c r="H313" s="2461"/>
      <c r="I313" s="8"/>
      <c r="J313" s="2461"/>
      <c r="K313" s="2467"/>
      <c r="L313" s="2467"/>
      <c r="M313" s="2467"/>
    </row>
    <row r="314" spans="1:13" ht="18.75" x14ac:dyDescent="0.3">
      <c r="A314" s="3102" t="s">
        <v>2767</v>
      </c>
      <c r="B314" s="3103"/>
      <c r="C314" s="3103"/>
      <c r="D314" s="3103"/>
      <c r="E314" s="3103"/>
      <c r="F314" s="3103"/>
      <c r="G314" s="3103"/>
      <c r="H314" s="3103"/>
      <c r="I314" s="3103"/>
      <c r="J314" s="3103"/>
      <c r="K314" s="3103"/>
      <c r="L314" s="3103"/>
      <c r="M314" s="2467"/>
    </row>
    <row r="315" spans="1:13" ht="15.75" x14ac:dyDescent="0.25">
      <c r="A315" s="2467"/>
      <c r="B315" s="2467"/>
      <c r="C315" s="2467"/>
      <c r="D315" s="2461"/>
      <c r="E315" s="2461"/>
      <c r="F315" s="9"/>
      <c r="G315" s="2470"/>
      <c r="H315" s="2461"/>
      <c r="I315" s="8"/>
      <c r="J315" s="2461"/>
      <c r="K315" s="2467"/>
      <c r="L315" s="2467"/>
      <c r="M315" s="2467"/>
    </row>
    <row r="316" spans="1:13" ht="15.75" x14ac:dyDescent="0.25">
      <c r="A316" s="10" t="s">
        <v>2768</v>
      </c>
      <c r="B316" s="11"/>
      <c r="C316" s="11"/>
      <c r="D316" s="11"/>
      <c r="E316" s="11"/>
      <c r="F316" s="9"/>
      <c r="G316" s="3"/>
      <c r="H316" s="2467"/>
      <c r="I316" s="4"/>
      <c r="J316" s="2467"/>
      <c r="K316" s="2467"/>
      <c r="L316" s="2467"/>
      <c r="M316" s="2467"/>
    </row>
    <row r="317" spans="1:13" ht="15.75" thickBot="1" x14ac:dyDescent="0.3">
      <c r="A317" s="1465"/>
      <c r="B317" s="2467"/>
      <c r="C317" s="2467"/>
      <c r="D317" s="2467"/>
      <c r="E317" s="2467"/>
      <c r="F317" s="2"/>
      <c r="G317" s="3"/>
      <c r="H317" s="2467"/>
      <c r="I317" s="4"/>
      <c r="J317" s="2467"/>
      <c r="K317" s="13"/>
      <c r="L317" s="2467"/>
      <c r="M317" s="14" t="s">
        <v>4</v>
      </c>
    </row>
    <row r="318" spans="1:13" ht="27" thickBot="1" x14ac:dyDescent="0.3">
      <c r="A318" s="87" t="s">
        <v>5</v>
      </c>
      <c r="B318" s="88" t="s">
        <v>6</v>
      </c>
      <c r="C318" s="88" t="s">
        <v>7</v>
      </c>
      <c r="D318" s="88" t="s">
        <v>8</v>
      </c>
      <c r="E318" s="88" t="s">
        <v>9</v>
      </c>
      <c r="F318" s="89" t="s">
        <v>10</v>
      </c>
      <c r="G318" s="90" t="s">
        <v>11</v>
      </c>
      <c r="H318" s="88" t="s">
        <v>12</v>
      </c>
      <c r="I318" s="91" t="s">
        <v>13</v>
      </c>
      <c r="J318" s="92" t="s">
        <v>14</v>
      </c>
      <c r="K318" s="92" t="s">
        <v>15</v>
      </c>
      <c r="L318" s="92" t="s">
        <v>16</v>
      </c>
      <c r="M318" s="121" t="s">
        <v>17</v>
      </c>
    </row>
    <row r="319" spans="1:13" ht="26.25" x14ac:dyDescent="0.25">
      <c r="A319" s="36">
        <v>231</v>
      </c>
      <c r="B319" s="37">
        <v>0</v>
      </c>
      <c r="C319" s="38">
        <v>5212</v>
      </c>
      <c r="D319" s="37">
        <v>5169</v>
      </c>
      <c r="E319" s="39">
        <v>0</v>
      </c>
      <c r="F319" s="40">
        <v>0</v>
      </c>
      <c r="G319" s="37">
        <v>100</v>
      </c>
      <c r="H319" s="41">
        <v>1000000</v>
      </c>
      <c r="I319" s="42">
        <v>150000</v>
      </c>
      <c r="J319" s="42">
        <v>1075524.2</v>
      </c>
      <c r="K319" s="2060">
        <v>-65500</v>
      </c>
      <c r="L319" s="42">
        <v>1010024.2</v>
      </c>
      <c r="M319" s="318" t="s">
        <v>1634</v>
      </c>
    </row>
    <row r="320" spans="1:13" ht="51.75" x14ac:dyDescent="0.25">
      <c r="A320" s="57">
        <v>231</v>
      </c>
      <c r="B320" s="58">
        <v>0</v>
      </c>
      <c r="C320" s="59">
        <v>5212</v>
      </c>
      <c r="D320" s="58">
        <v>5136</v>
      </c>
      <c r="E320" s="61">
        <v>0</v>
      </c>
      <c r="F320" s="62">
        <v>0</v>
      </c>
      <c r="G320" s="58">
        <v>100</v>
      </c>
      <c r="H320" s="49">
        <v>1000000</v>
      </c>
      <c r="I320" s="66">
        <v>0</v>
      </c>
      <c r="J320" s="66">
        <v>0</v>
      </c>
      <c r="K320" s="66">
        <v>5000</v>
      </c>
      <c r="L320" s="66">
        <v>5000</v>
      </c>
      <c r="M320" s="297" t="s">
        <v>1635</v>
      </c>
    </row>
    <row r="321" spans="1:13" ht="39.75" thickBot="1" x14ac:dyDescent="0.3">
      <c r="A321" s="574">
        <v>231</v>
      </c>
      <c r="B321" s="575">
        <v>0</v>
      </c>
      <c r="C321" s="774">
        <v>5212</v>
      </c>
      <c r="D321" s="575">
        <v>5139</v>
      </c>
      <c r="E321" s="776">
        <v>0</v>
      </c>
      <c r="F321" s="777">
        <v>0</v>
      </c>
      <c r="G321" s="575">
        <v>100</v>
      </c>
      <c r="H321" s="1062">
        <v>1000000</v>
      </c>
      <c r="I321" s="85">
        <v>0</v>
      </c>
      <c r="J321" s="85">
        <v>0</v>
      </c>
      <c r="K321" s="85">
        <v>60500</v>
      </c>
      <c r="L321" s="85">
        <v>60500</v>
      </c>
      <c r="M321" s="2061" t="s">
        <v>1636</v>
      </c>
    </row>
    <row r="322" spans="1:13" ht="16.5" thickBot="1" x14ac:dyDescent="0.3">
      <c r="A322" s="2054"/>
      <c r="B322" s="2055" t="s">
        <v>23</v>
      </c>
      <c r="C322" s="2056"/>
      <c r="D322" s="2057"/>
      <c r="E322" s="2057"/>
      <c r="F322" s="2058"/>
      <c r="G322" s="2059"/>
      <c r="H322" s="2057"/>
      <c r="I322" s="131">
        <f>SUM(I319:I321)</f>
        <v>150000</v>
      </c>
      <c r="J322" s="131">
        <f>SUM(J319:J321)</f>
        <v>1075524.2</v>
      </c>
      <c r="K322" s="131">
        <f>SUM(K319:K321)</f>
        <v>0</v>
      </c>
      <c r="L322" s="131">
        <f>SUM(L319:L321)</f>
        <v>1075524.2</v>
      </c>
      <c r="M322" s="1789"/>
    </row>
    <row r="323" spans="1:13" ht="15.75" x14ac:dyDescent="0.25">
      <c r="A323" s="28"/>
      <c r="B323" s="28"/>
      <c r="C323" s="28"/>
      <c r="D323" s="29"/>
      <c r="E323" s="29"/>
      <c r="F323" s="30"/>
      <c r="G323" s="31"/>
      <c r="H323" s="29"/>
      <c r="I323" s="32"/>
      <c r="J323" s="29"/>
      <c r="K323" s="33"/>
      <c r="L323" s="29"/>
      <c r="M323" s="2467"/>
    </row>
    <row r="324" spans="1:13" ht="15.75" x14ac:dyDescent="0.25">
      <c r="A324" s="2467"/>
      <c r="B324" s="29" t="s">
        <v>24</v>
      </c>
      <c r="C324" s="28"/>
      <c r="D324" s="29" t="s">
        <v>1637</v>
      </c>
      <c r="E324" s="29"/>
      <c r="F324" s="30"/>
      <c r="G324" s="31"/>
      <c r="H324" s="29"/>
      <c r="I324" s="32"/>
      <c r="J324" s="34" t="s">
        <v>3511</v>
      </c>
      <c r="K324" s="35"/>
      <c r="L324" s="29"/>
      <c r="M324" s="2467"/>
    </row>
    <row r="325" spans="1:13" ht="15.75" x14ac:dyDescent="0.25">
      <c r="A325" s="29"/>
      <c r="B325" s="28"/>
      <c r="C325" s="28"/>
      <c r="D325" s="29"/>
      <c r="E325" s="29"/>
      <c r="F325" s="30"/>
      <c r="G325" s="31"/>
      <c r="H325" s="29"/>
      <c r="I325" s="32"/>
      <c r="J325" s="29"/>
      <c r="K325" s="33"/>
      <c r="L325" s="29"/>
      <c r="M325" s="2467"/>
    </row>
    <row r="327" spans="1:13" ht="18.75" x14ac:dyDescent="0.3">
      <c r="A327" s="1" t="s">
        <v>710</v>
      </c>
      <c r="B327" s="1"/>
      <c r="C327" s="1"/>
      <c r="D327" s="2467"/>
      <c r="E327" s="2467"/>
      <c r="F327" s="2"/>
      <c r="G327" s="3"/>
      <c r="H327" s="2467"/>
      <c r="I327" s="4"/>
      <c r="J327" s="2467"/>
      <c r="K327" s="2467"/>
      <c r="L327" s="11"/>
      <c r="M327" s="2467"/>
    </row>
    <row r="328" spans="1:13" x14ac:dyDescent="0.25">
      <c r="A328" s="2467"/>
      <c r="B328" s="2467"/>
      <c r="C328" s="2467"/>
      <c r="D328" s="2461"/>
      <c r="E328" s="2461"/>
      <c r="F328" s="6"/>
      <c r="G328" s="2470"/>
      <c r="H328" s="2461"/>
      <c r="I328" s="8"/>
      <c r="J328" s="2461"/>
      <c r="K328" s="2467"/>
      <c r="L328" s="11"/>
      <c r="M328" s="2467"/>
    </row>
    <row r="329" spans="1:13" ht="18.75" x14ac:dyDescent="0.3">
      <c r="A329" s="3102" t="s">
        <v>2769</v>
      </c>
      <c r="B329" s="3103"/>
      <c r="C329" s="3103"/>
      <c r="D329" s="3103"/>
      <c r="E329" s="3103"/>
      <c r="F329" s="3103"/>
      <c r="G329" s="3103"/>
      <c r="H329" s="3103"/>
      <c r="I329" s="3103"/>
      <c r="J329" s="3103"/>
      <c r="K329" s="3103"/>
      <c r="L329" s="3103"/>
      <c r="M329" s="2467"/>
    </row>
    <row r="330" spans="1:13" ht="18.75" x14ac:dyDescent="0.3">
      <c r="A330" s="2455"/>
      <c r="B330" s="2456"/>
      <c r="C330" s="2456"/>
      <c r="D330" s="2456"/>
      <c r="E330" s="2456"/>
      <c r="F330" s="2456"/>
      <c r="G330" s="2456"/>
      <c r="H330" s="2456"/>
      <c r="I330" s="2456"/>
      <c r="J330" s="2456"/>
      <c r="K330" s="2456"/>
      <c r="L330" s="2456"/>
      <c r="M330" s="2467"/>
    </row>
    <row r="331" spans="1:13" ht="15.75" x14ac:dyDescent="0.25">
      <c r="A331" s="10" t="s">
        <v>1958</v>
      </c>
      <c r="B331" s="11"/>
      <c r="C331" s="11"/>
      <c r="D331" s="11"/>
      <c r="E331" s="11"/>
      <c r="F331" s="9"/>
      <c r="G331" s="3"/>
      <c r="H331" s="2467"/>
      <c r="I331" s="4"/>
      <c r="J331" s="2467"/>
      <c r="K331" s="2467"/>
      <c r="L331" s="11"/>
      <c r="M331" s="2467"/>
    </row>
    <row r="332" spans="1:13" ht="15.75" thickBot="1" x14ac:dyDescent="0.3">
      <c r="A332" s="1465"/>
      <c r="B332" s="2467"/>
      <c r="C332" s="2467"/>
      <c r="D332" s="2467"/>
      <c r="E332" s="2467"/>
      <c r="F332" s="2"/>
      <c r="G332" s="3"/>
      <c r="H332" s="2467"/>
      <c r="I332" s="4"/>
      <c r="J332" s="2467"/>
      <c r="K332" s="13"/>
      <c r="L332" s="11"/>
      <c r="M332" s="14" t="s">
        <v>4</v>
      </c>
    </row>
    <row r="333" spans="1:13" ht="27" thickBot="1" x14ac:dyDescent="0.3">
      <c r="A333" s="15" t="s">
        <v>5</v>
      </c>
      <c r="B333" s="16" t="s">
        <v>6</v>
      </c>
      <c r="C333" s="16" t="s">
        <v>7</v>
      </c>
      <c r="D333" s="16" t="s">
        <v>8</v>
      </c>
      <c r="E333" s="16" t="s">
        <v>9</v>
      </c>
      <c r="F333" s="17" t="s">
        <v>10</v>
      </c>
      <c r="G333" s="18" t="s">
        <v>11</v>
      </c>
      <c r="H333" s="16" t="s">
        <v>12</v>
      </c>
      <c r="I333" s="19" t="s">
        <v>13</v>
      </c>
      <c r="J333" s="20" t="s">
        <v>14</v>
      </c>
      <c r="K333" s="20" t="s">
        <v>15</v>
      </c>
      <c r="L333" s="1956" t="s">
        <v>16</v>
      </c>
      <c r="M333" s="21" t="s">
        <v>17</v>
      </c>
    </row>
    <row r="334" spans="1:13" ht="26.25" x14ac:dyDescent="0.25">
      <c r="A334" s="1983">
        <v>231</v>
      </c>
      <c r="B334" s="1984">
        <v>0</v>
      </c>
      <c r="C334" s="1984">
        <v>6113</v>
      </c>
      <c r="D334" s="1984">
        <v>5169</v>
      </c>
      <c r="E334" s="1984" t="s">
        <v>52</v>
      </c>
      <c r="F334" s="1985">
        <v>0</v>
      </c>
      <c r="G334" s="1986" t="s">
        <v>711</v>
      </c>
      <c r="H334" s="1987" t="s">
        <v>712</v>
      </c>
      <c r="I334" s="1988">
        <v>7641750</v>
      </c>
      <c r="J334" s="1989">
        <v>5415030</v>
      </c>
      <c r="K334" s="1988">
        <v>-500000</v>
      </c>
      <c r="L334" s="1988">
        <v>4915030</v>
      </c>
      <c r="M334" s="1990" t="s">
        <v>822</v>
      </c>
    </row>
    <row r="335" spans="1:13" x14ac:dyDescent="0.25">
      <c r="A335" s="1970">
        <v>231</v>
      </c>
      <c r="B335" s="1794">
        <v>0</v>
      </c>
      <c r="C335" s="1794">
        <v>6113</v>
      </c>
      <c r="D335" s="1794">
        <v>5164</v>
      </c>
      <c r="E335" s="1794" t="s">
        <v>52</v>
      </c>
      <c r="F335" s="1795">
        <v>0</v>
      </c>
      <c r="G335" s="1796" t="s">
        <v>711</v>
      </c>
      <c r="H335" s="1797" t="s">
        <v>712</v>
      </c>
      <c r="I335" s="1798">
        <v>800000</v>
      </c>
      <c r="J335" s="1799">
        <v>1300000</v>
      </c>
      <c r="K335" s="1798">
        <v>500000</v>
      </c>
      <c r="L335" s="1798">
        <v>1800000</v>
      </c>
      <c r="M335" s="1971" t="s">
        <v>1638</v>
      </c>
    </row>
    <row r="336" spans="1:13" x14ac:dyDescent="0.25">
      <c r="A336" s="1970">
        <v>231</v>
      </c>
      <c r="B336" s="1794">
        <v>0</v>
      </c>
      <c r="C336" s="1794">
        <v>6223</v>
      </c>
      <c r="D336" s="1794">
        <v>5194</v>
      </c>
      <c r="E336" s="1794" t="s">
        <v>52</v>
      </c>
      <c r="F336" s="1795">
        <v>0</v>
      </c>
      <c r="G336" s="1796" t="s">
        <v>711</v>
      </c>
      <c r="H336" s="1797" t="s">
        <v>712</v>
      </c>
      <c r="I336" s="1798">
        <v>500000</v>
      </c>
      <c r="J336" s="1799">
        <v>500000</v>
      </c>
      <c r="K336" s="1798">
        <v>-100000</v>
      </c>
      <c r="L336" s="1798">
        <v>400000</v>
      </c>
      <c r="M336" s="1971" t="s">
        <v>1633</v>
      </c>
    </row>
    <row r="337" spans="1:14" x14ac:dyDescent="0.25">
      <c r="A337" s="1970">
        <v>231</v>
      </c>
      <c r="B337" s="1794">
        <v>0</v>
      </c>
      <c r="C337" s="1794">
        <v>6223</v>
      </c>
      <c r="D337" s="1794">
        <v>5169</v>
      </c>
      <c r="E337" s="1794" t="s">
        <v>52</v>
      </c>
      <c r="F337" s="1795">
        <v>0</v>
      </c>
      <c r="G337" s="1796" t="s">
        <v>711</v>
      </c>
      <c r="H337" s="1797" t="s">
        <v>712</v>
      </c>
      <c r="I337" s="1798">
        <v>500000</v>
      </c>
      <c r="J337" s="1799">
        <v>400000</v>
      </c>
      <c r="K337" s="1798">
        <v>100000</v>
      </c>
      <c r="L337" s="1798">
        <v>500000</v>
      </c>
      <c r="M337" s="1971" t="s">
        <v>1639</v>
      </c>
    </row>
    <row r="338" spans="1:14" ht="26.25" x14ac:dyDescent="0.25">
      <c r="A338" s="1970">
        <v>231</v>
      </c>
      <c r="B338" s="1794">
        <v>0</v>
      </c>
      <c r="C338" s="1794">
        <v>6113</v>
      </c>
      <c r="D338" s="1794">
        <v>5169</v>
      </c>
      <c r="E338" s="1794" t="s">
        <v>52</v>
      </c>
      <c r="F338" s="1795">
        <v>0</v>
      </c>
      <c r="G338" s="1796" t="s">
        <v>711</v>
      </c>
      <c r="H338" s="1797" t="s">
        <v>712</v>
      </c>
      <c r="I338" s="1798">
        <v>7641750</v>
      </c>
      <c r="J338" s="1799">
        <v>3531030</v>
      </c>
      <c r="K338" s="1798">
        <v>-500000</v>
      </c>
      <c r="L338" s="1798">
        <v>3031030</v>
      </c>
      <c r="M338" s="1971" t="s">
        <v>822</v>
      </c>
    </row>
    <row r="339" spans="1:14" x14ac:dyDescent="0.25">
      <c r="A339" s="1970">
        <v>231</v>
      </c>
      <c r="B339" s="1794">
        <v>0</v>
      </c>
      <c r="C339" s="1794">
        <v>6113</v>
      </c>
      <c r="D339" s="1794">
        <v>5164</v>
      </c>
      <c r="E339" s="1794" t="s">
        <v>52</v>
      </c>
      <c r="F339" s="1795">
        <v>0</v>
      </c>
      <c r="G339" s="1796" t="s">
        <v>711</v>
      </c>
      <c r="H339" s="1797" t="s">
        <v>712</v>
      </c>
      <c r="I339" s="1798">
        <v>800000</v>
      </c>
      <c r="J339" s="1799">
        <v>1300000</v>
      </c>
      <c r="K339" s="1798">
        <v>500000</v>
      </c>
      <c r="L339" s="1798">
        <v>1800000</v>
      </c>
      <c r="M339" s="1971" t="s">
        <v>1640</v>
      </c>
    </row>
    <row r="340" spans="1:14" ht="26.25" x14ac:dyDescent="0.25">
      <c r="A340" s="1970">
        <v>231</v>
      </c>
      <c r="B340" s="1794">
        <v>0</v>
      </c>
      <c r="C340" s="1794">
        <v>6113</v>
      </c>
      <c r="D340" s="1794">
        <v>5169</v>
      </c>
      <c r="E340" s="1794" t="s">
        <v>52</v>
      </c>
      <c r="F340" s="1795">
        <v>0</v>
      </c>
      <c r="G340" s="1796" t="s">
        <v>711</v>
      </c>
      <c r="H340" s="1797" t="s">
        <v>712</v>
      </c>
      <c r="I340" s="1798">
        <v>7641750</v>
      </c>
      <c r="J340" s="1799">
        <v>2946030</v>
      </c>
      <c r="K340" s="1798">
        <v>-1000000</v>
      </c>
      <c r="L340" s="1798">
        <v>1946030</v>
      </c>
      <c r="M340" s="1971" t="s">
        <v>822</v>
      </c>
    </row>
    <row r="341" spans="1:14" x14ac:dyDescent="0.25">
      <c r="A341" s="1970">
        <v>231</v>
      </c>
      <c r="B341" s="1794">
        <v>0</v>
      </c>
      <c r="C341" s="1794">
        <v>6113</v>
      </c>
      <c r="D341" s="1794">
        <v>5175</v>
      </c>
      <c r="E341" s="1794" t="s">
        <v>52</v>
      </c>
      <c r="F341" s="1795">
        <v>0</v>
      </c>
      <c r="G341" s="1796" t="s">
        <v>711</v>
      </c>
      <c r="H341" s="1797" t="s">
        <v>712</v>
      </c>
      <c r="I341" s="1798">
        <v>1500000</v>
      </c>
      <c r="J341" s="1799">
        <v>1500000</v>
      </c>
      <c r="K341" s="1798">
        <v>1000000</v>
      </c>
      <c r="L341" s="1798">
        <v>2500000</v>
      </c>
      <c r="M341" s="1971" t="s">
        <v>1641</v>
      </c>
    </row>
    <row r="342" spans="1:14" x14ac:dyDescent="0.25">
      <c r="A342" s="1972">
        <v>231</v>
      </c>
      <c r="B342" s="1801">
        <v>0</v>
      </c>
      <c r="C342" s="1801">
        <v>6223</v>
      </c>
      <c r="D342" s="1801">
        <v>5139</v>
      </c>
      <c r="E342" s="1827" t="s">
        <v>52</v>
      </c>
      <c r="F342" s="1828">
        <v>0</v>
      </c>
      <c r="G342" s="1829" t="s">
        <v>711</v>
      </c>
      <c r="H342" s="1804" t="s">
        <v>712</v>
      </c>
      <c r="I342" s="1805">
        <v>200000</v>
      </c>
      <c r="J342" s="1806">
        <v>700000</v>
      </c>
      <c r="K342" s="1805">
        <v>-100000</v>
      </c>
      <c r="L342" s="1805">
        <v>600000</v>
      </c>
      <c r="M342" s="1973" t="s">
        <v>2770</v>
      </c>
    </row>
    <row r="343" spans="1:14" ht="15.75" thickBot="1" x14ac:dyDescent="0.3">
      <c r="A343" s="2022">
        <v>231</v>
      </c>
      <c r="B343" s="2023">
        <v>0</v>
      </c>
      <c r="C343" s="2023">
        <v>6223</v>
      </c>
      <c r="D343" s="2023">
        <v>5491</v>
      </c>
      <c r="E343" s="2062" t="s">
        <v>52</v>
      </c>
      <c r="F343" s="2063">
        <v>0</v>
      </c>
      <c r="G343" s="2064" t="s">
        <v>711</v>
      </c>
      <c r="H343" s="2026" t="s">
        <v>712</v>
      </c>
      <c r="I343" s="2027">
        <v>0</v>
      </c>
      <c r="J343" s="1962">
        <v>0</v>
      </c>
      <c r="K343" s="1961">
        <v>100000</v>
      </c>
      <c r="L343" s="1961">
        <v>100000</v>
      </c>
      <c r="M343" s="2031" t="s">
        <v>2771</v>
      </c>
    </row>
    <row r="344" spans="1:14" ht="15.75" thickBot="1" x14ac:dyDescent="0.3">
      <c r="A344" s="2467" t="s">
        <v>1959</v>
      </c>
      <c r="B344" s="2467"/>
      <c r="C344" s="2467"/>
      <c r="D344" s="2467"/>
      <c r="E344" s="2467"/>
      <c r="F344" s="2"/>
      <c r="G344" s="3"/>
      <c r="H344" s="2467"/>
      <c r="I344" s="4"/>
      <c r="J344" s="2049">
        <f>SUM(J334:J343)</f>
        <v>17592090</v>
      </c>
      <c r="K344" s="1963"/>
      <c r="L344" s="2050">
        <f>SUM(L334:L343)</f>
        <v>17592090</v>
      </c>
      <c r="M344" s="2467"/>
    </row>
    <row r="345" spans="1:14" x14ac:dyDescent="0.25">
      <c r="A345" s="2467" t="s">
        <v>1960</v>
      </c>
      <c r="B345" s="2467"/>
      <c r="C345" s="2467"/>
      <c r="D345" s="2467"/>
      <c r="E345" s="2467"/>
      <c r="F345" s="2"/>
      <c r="G345" s="3"/>
      <c r="H345" s="2467"/>
      <c r="I345" s="4"/>
      <c r="J345" s="2467" t="s">
        <v>753</v>
      </c>
      <c r="K345" s="2467"/>
      <c r="L345" s="11"/>
      <c r="M345" s="2467"/>
    </row>
    <row r="346" spans="1:14" x14ac:dyDescent="0.25">
      <c r="A346" s="2467"/>
      <c r="B346" s="2467"/>
      <c r="C346" s="2467"/>
      <c r="D346" s="2467"/>
      <c r="E346" s="2467"/>
      <c r="F346" s="2"/>
      <c r="G346" s="3"/>
      <c r="H346" s="2467"/>
      <c r="I346" s="4"/>
      <c r="J346" s="2467"/>
      <c r="K346" s="2467"/>
      <c r="L346" s="11"/>
      <c r="M346" s="2467"/>
    </row>
    <row r="347" spans="1:14" ht="18.75" x14ac:dyDescent="0.3">
      <c r="B347" s="1"/>
      <c r="C347" s="1"/>
      <c r="D347" s="1"/>
      <c r="E347" s="2467"/>
      <c r="F347" s="2467"/>
      <c r="G347" s="2"/>
      <c r="H347" s="3"/>
      <c r="I347" s="2467"/>
      <c r="J347" s="1830"/>
      <c r="K347" s="1830"/>
      <c r="L347" s="1830"/>
      <c r="M347" s="1831"/>
      <c r="N347" s="2467"/>
    </row>
    <row r="348" spans="1:14" ht="18.75" x14ac:dyDescent="0.3">
      <c r="A348" s="1" t="s">
        <v>710</v>
      </c>
      <c r="B348" s="1"/>
      <c r="C348" s="1"/>
      <c r="D348" s="2467"/>
      <c r="E348" s="2467"/>
      <c r="F348" s="2"/>
      <c r="G348" s="3"/>
      <c r="H348" s="2467"/>
      <c r="I348" s="1830"/>
      <c r="J348" s="1830"/>
      <c r="K348" s="1830"/>
      <c r="L348" s="1831"/>
      <c r="M348" s="2467"/>
      <c r="N348" s="2467"/>
    </row>
    <row r="349" spans="1:14" x14ac:dyDescent="0.25">
      <c r="A349" s="2467"/>
      <c r="B349" s="2467"/>
      <c r="C349" s="2467"/>
      <c r="D349" s="2461"/>
      <c r="E349" s="2461"/>
      <c r="F349" s="6"/>
      <c r="G349" s="2470"/>
      <c r="H349" s="2461"/>
      <c r="I349" s="1832"/>
      <c r="J349" s="1832"/>
      <c r="K349" s="1830"/>
      <c r="L349" s="1831"/>
      <c r="M349" s="2467"/>
      <c r="N349" s="14"/>
    </row>
    <row r="350" spans="1:14" ht="18.75" x14ac:dyDescent="0.3">
      <c r="A350" s="3102" t="s">
        <v>1642</v>
      </c>
      <c r="B350" s="3103"/>
      <c r="C350" s="3103"/>
      <c r="D350" s="3103"/>
      <c r="E350" s="3103"/>
      <c r="F350" s="3103"/>
      <c r="G350" s="3103"/>
      <c r="H350" s="3103"/>
      <c r="I350" s="3103"/>
      <c r="J350" s="3103"/>
      <c r="K350" s="3103"/>
      <c r="L350" s="3103"/>
      <c r="M350" s="2467"/>
      <c r="N350" s="1833"/>
    </row>
    <row r="351" spans="1:14" ht="18.75" x14ac:dyDescent="0.3">
      <c r="A351" s="2455"/>
      <c r="B351" s="2456"/>
      <c r="C351" s="2456"/>
      <c r="D351" s="2456"/>
      <c r="E351" s="2456"/>
      <c r="F351" s="2456"/>
      <c r="G351" s="2456"/>
      <c r="H351" s="2456"/>
      <c r="I351" s="2456"/>
      <c r="J351" s="2456"/>
      <c r="K351" s="2456"/>
      <c r="L351" s="2456"/>
      <c r="M351" s="2467"/>
      <c r="N351" s="1833"/>
    </row>
    <row r="352" spans="1:14" ht="15.75" x14ac:dyDescent="0.25">
      <c r="A352" s="10" t="s">
        <v>1643</v>
      </c>
      <c r="B352" s="11"/>
      <c r="C352" s="11"/>
      <c r="D352" s="11"/>
      <c r="E352" s="11"/>
      <c r="F352" s="9"/>
      <c r="G352" s="3"/>
      <c r="H352" s="2467"/>
      <c r="I352" s="1830"/>
      <c r="J352" s="1830"/>
      <c r="K352" s="1830"/>
      <c r="L352" s="1831"/>
      <c r="M352" s="2467"/>
      <c r="N352" s="1834"/>
    </row>
    <row r="353" spans="1:14" ht="15.75" thickBot="1" x14ac:dyDescent="0.3">
      <c r="A353" s="1465"/>
      <c r="B353" s="2467"/>
      <c r="C353" s="2467"/>
      <c r="D353" s="2467"/>
      <c r="E353" s="2467"/>
      <c r="F353" s="2"/>
      <c r="G353" s="3"/>
      <c r="H353" s="2467"/>
      <c r="I353" s="1830"/>
      <c r="J353" s="1830"/>
      <c r="K353" s="1835"/>
      <c r="L353" s="1831"/>
      <c r="M353" s="14" t="s">
        <v>4</v>
      </c>
      <c r="N353" s="1834"/>
    </row>
    <row r="354" spans="1:14" ht="27" thickBot="1" x14ac:dyDescent="0.3">
      <c r="A354" s="15" t="s">
        <v>5</v>
      </c>
      <c r="B354" s="16" t="s">
        <v>6</v>
      </c>
      <c r="C354" s="16" t="s">
        <v>7</v>
      </c>
      <c r="D354" s="16" t="s">
        <v>8</v>
      </c>
      <c r="E354" s="16" t="s">
        <v>9</v>
      </c>
      <c r="F354" s="17" t="s">
        <v>10</v>
      </c>
      <c r="G354" s="18" t="s">
        <v>11</v>
      </c>
      <c r="H354" s="16" t="s">
        <v>12</v>
      </c>
      <c r="I354" s="2065" t="s">
        <v>13</v>
      </c>
      <c r="J354" s="893" t="s">
        <v>14</v>
      </c>
      <c r="K354" s="893" t="s">
        <v>15</v>
      </c>
      <c r="L354" s="2066" t="s">
        <v>16</v>
      </c>
      <c r="M354" s="21" t="s">
        <v>17</v>
      </c>
      <c r="N354" s="1836"/>
    </row>
    <row r="355" spans="1:14" ht="26.25" x14ac:dyDescent="0.25">
      <c r="A355" s="2067">
        <v>231</v>
      </c>
      <c r="B355" s="1573">
        <v>0</v>
      </c>
      <c r="C355" s="1573">
        <v>5512</v>
      </c>
      <c r="D355" s="1573">
        <v>6341</v>
      </c>
      <c r="E355" s="1573">
        <v>0</v>
      </c>
      <c r="F355" s="1574">
        <v>93</v>
      </c>
      <c r="G355" s="2068" t="s">
        <v>711</v>
      </c>
      <c r="H355" s="1573">
        <v>1000000</v>
      </c>
      <c r="I355" s="2069">
        <v>15000000</v>
      </c>
      <c r="J355" s="1287">
        <v>9846633</v>
      </c>
      <c r="K355" s="2070">
        <v>-9846633</v>
      </c>
      <c r="L355" s="521">
        <v>0</v>
      </c>
      <c r="M355" s="2071" t="s">
        <v>1644</v>
      </c>
      <c r="N355" s="1839"/>
    </row>
    <row r="356" spans="1:14" ht="26.25" x14ac:dyDescent="0.25">
      <c r="A356" s="156">
        <v>231</v>
      </c>
      <c r="B356" s="1579">
        <v>0</v>
      </c>
      <c r="C356" s="1579">
        <v>5512</v>
      </c>
      <c r="D356" s="1579">
        <v>5321</v>
      </c>
      <c r="E356" s="1579">
        <v>0</v>
      </c>
      <c r="F356" s="1580">
        <v>93</v>
      </c>
      <c r="G356" s="1803">
        <v>100</v>
      </c>
      <c r="H356" s="1579">
        <v>1000000</v>
      </c>
      <c r="I356" s="1837">
        <v>23700000</v>
      </c>
      <c r="J356" s="181">
        <v>32791223.949999999</v>
      </c>
      <c r="K356" s="1838">
        <v>-30610544</v>
      </c>
      <c r="L356" s="519">
        <v>2180679.9500000002</v>
      </c>
      <c r="M356" s="2072" t="s">
        <v>1645</v>
      </c>
      <c r="N356" s="1836"/>
    </row>
    <row r="357" spans="1:14" x14ac:dyDescent="0.25">
      <c r="A357" s="1972">
        <v>231</v>
      </c>
      <c r="B357" s="1801">
        <v>0</v>
      </c>
      <c r="C357" s="1801">
        <v>5512</v>
      </c>
      <c r="D357" s="1801">
        <v>6341</v>
      </c>
      <c r="E357" s="1801">
        <v>0</v>
      </c>
      <c r="F357" s="1802">
        <v>93</v>
      </c>
      <c r="G357" s="1803" t="s">
        <v>711</v>
      </c>
      <c r="H357" s="1804" t="s">
        <v>1646</v>
      </c>
      <c r="I357" s="1805">
        <v>0</v>
      </c>
      <c r="J357" s="1840">
        <v>0</v>
      </c>
      <c r="K357" s="1805">
        <v>422000</v>
      </c>
      <c r="L357" s="1840">
        <v>422000</v>
      </c>
      <c r="M357" s="1973" t="s">
        <v>1647</v>
      </c>
      <c r="N357" s="29"/>
    </row>
    <row r="358" spans="1:14" x14ac:dyDescent="0.25">
      <c r="A358" s="1972">
        <v>231</v>
      </c>
      <c r="B358" s="1801">
        <v>0</v>
      </c>
      <c r="C358" s="1801">
        <v>5512</v>
      </c>
      <c r="D358" s="1801">
        <v>6341</v>
      </c>
      <c r="E358" s="1801">
        <v>0</v>
      </c>
      <c r="F358" s="1802">
        <v>93</v>
      </c>
      <c r="G358" s="1803" t="s">
        <v>711</v>
      </c>
      <c r="H358" s="1804" t="s">
        <v>733</v>
      </c>
      <c r="I358" s="1805">
        <v>0</v>
      </c>
      <c r="J358" s="1840">
        <v>0</v>
      </c>
      <c r="K358" s="175">
        <v>750000</v>
      </c>
      <c r="L358" s="175">
        <v>750000</v>
      </c>
      <c r="M358" s="1992" t="s">
        <v>734</v>
      </c>
      <c r="N358" s="29"/>
    </row>
    <row r="359" spans="1:14" x14ac:dyDescent="0.25">
      <c r="A359" s="1972">
        <v>231</v>
      </c>
      <c r="B359" s="1801">
        <v>0</v>
      </c>
      <c r="C359" s="1801">
        <v>5512</v>
      </c>
      <c r="D359" s="1801">
        <v>6341</v>
      </c>
      <c r="E359" s="1801">
        <v>0</v>
      </c>
      <c r="F359" s="1802">
        <v>93</v>
      </c>
      <c r="G359" s="1803" t="s">
        <v>711</v>
      </c>
      <c r="H359" s="1804" t="s">
        <v>735</v>
      </c>
      <c r="I359" s="1805">
        <v>0</v>
      </c>
      <c r="J359" s="1840">
        <v>0</v>
      </c>
      <c r="K359" s="1805">
        <v>750000</v>
      </c>
      <c r="L359" s="1840">
        <v>750000</v>
      </c>
      <c r="M359" s="1973" t="s">
        <v>736</v>
      </c>
      <c r="N359" s="29"/>
    </row>
    <row r="360" spans="1:14" x14ac:dyDescent="0.25">
      <c r="A360" s="1970">
        <v>231</v>
      </c>
      <c r="B360" s="1794">
        <v>0</v>
      </c>
      <c r="C360" s="1794">
        <v>5512</v>
      </c>
      <c r="D360" s="1794">
        <v>6341</v>
      </c>
      <c r="E360" s="1794">
        <v>0</v>
      </c>
      <c r="F360" s="1795">
        <v>93</v>
      </c>
      <c r="G360" s="1796" t="s">
        <v>711</v>
      </c>
      <c r="H360" s="1797" t="s">
        <v>1648</v>
      </c>
      <c r="I360" s="1798">
        <v>0</v>
      </c>
      <c r="J360" s="1841">
        <v>0</v>
      </c>
      <c r="K360" s="159">
        <v>1000000</v>
      </c>
      <c r="L360" s="159">
        <v>1000000</v>
      </c>
      <c r="M360" s="1184" t="s">
        <v>1649</v>
      </c>
      <c r="N360" s="29"/>
    </row>
    <row r="361" spans="1:14" x14ac:dyDescent="0.25">
      <c r="A361" s="1970">
        <v>231</v>
      </c>
      <c r="B361" s="1794">
        <v>0</v>
      </c>
      <c r="C361" s="1794">
        <v>5512</v>
      </c>
      <c r="D361" s="1794">
        <v>6341</v>
      </c>
      <c r="E361" s="1794">
        <v>0</v>
      </c>
      <c r="F361" s="1795">
        <v>93</v>
      </c>
      <c r="G361" s="1796" t="s">
        <v>711</v>
      </c>
      <c r="H361" s="1797" t="s">
        <v>1650</v>
      </c>
      <c r="I361" s="1798">
        <v>0</v>
      </c>
      <c r="J361" s="1841">
        <v>0</v>
      </c>
      <c r="K361" s="159">
        <v>1000000</v>
      </c>
      <c r="L361" s="159">
        <v>1000000</v>
      </c>
      <c r="M361" s="1184" t="s">
        <v>1651</v>
      </c>
      <c r="N361" s="29"/>
    </row>
    <row r="362" spans="1:14" x14ac:dyDescent="0.25">
      <c r="A362" s="1970">
        <v>231</v>
      </c>
      <c r="B362" s="1794">
        <v>0</v>
      </c>
      <c r="C362" s="1794">
        <v>5512</v>
      </c>
      <c r="D362" s="1794">
        <v>6341</v>
      </c>
      <c r="E362" s="1794">
        <v>0</v>
      </c>
      <c r="F362" s="1795">
        <v>93</v>
      </c>
      <c r="G362" s="1796" t="s">
        <v>711</v>
      </c>
      <c r="H362" s="1797" t="s">
        <v>1652</v>
      </c>
      <c r="I362" s="1798">
        <v>0</v>
      </c>
      <c r="J362" s="1841">
        <v>0</v>
      </c>
      <c r="K362" s="159">
        <v>1000000</v>
      </c>
      <c r="L362" s="159">
        <v>1000000</v>
      </c>
      <c r="M362" s="1184" t="s">
        <v>1653</v>
      </c>
      <c r="N362" s="29"/>
    </row>
    <row r="363" spans="1:14" x14ac:dyDescent="0.25">
      <c r="A363" s="1970">
        <v>231</v>
      </c>
      <c r="B363" s="1794">
        <v>0</v>
      </c>
      <c r="C363" s="1794">
        <v>5512</v>
      </c>
      <c r="D363" s="1794">
        <v>6341</v>
      </c>
      <c r="E363" s="1794">
        <v>0</v>
      </c>
      <c r="F363" s="1795">
        <v>93</v>
      </c>
      <c r="G363" s="1796" t="s">
        <v>711</v>
      </c>
      <c r="H363" s="1797" t="s">
        <v>1654</v>
      </c>
      <c r="I363" s="1798">
        <v>0</v>
      </c>
      <c r="J363" s="1841">
        <v>0</v>
      </c>
      <c r="K363" s="159">
        <v>1000000</v>
      </c>
      <c r="L363" s="159">
        <v>1000000</v>
      </c>
      <c r="M363" s="1184" t="s">
        <v>1655</v>
      </c>
      <c r="N363" s="29"/>
    </row>
    <row r="364" spans="1:14" x14ac:dyDescent="0.25">
      <c r="A364" s="1970">
        <v>231</v>
      </c>
      <c r="B364" s="1794">
        <v>0</v>
      </c>
      <c r="C364" s="1794">
        <v>5512</v>
      </c>
      <c r="D364" s="1794">
        <v>6341</v>
      </c>
      <c r="E364" s="1794">
        <v>0</v>
      </c>
      <c r="F364" s="1795">
        <v>93</v>
      </c>
      <c r="G364" s="1796" t="s">
        <v>711</v>
      </c>
      <c r="H364" s="1797" t="s">
        <v>1656</v>
      </c>
      <c r="I364" s="1798">
        <v>0</v>
      </c>
      <c r="J364" s="1841">
        <v>0</v>
      </c>
      <c r="K364" s="159">
        <v>1000000</v>
      </c>
      <c r="L364" s="159">
        <v>1000000</v>
      </c>
      <c r="M364" s="1184" t="s">
        <v>1657</v>
      </c>
      <c r="N364" s="29"/>
    </row>
    <row r="365" spans="1:14" x14ac:dyDescent="0.25">
      <c r="A365" s="1970">
        <v>231</v>
      </c>
      <c r="B365" s="1794">
        <v>0</v>
      </c>
      <c r="C365" s="1794">
        <v>5512</v>
      </c>
      <c r="D365" s="1794">
        <v>6341</v>
      </c>
      <c r="E365" s="1794">
        <v>0</v>
      </c>
      <c r="F365" s="1795">
        <v>93</v>
      </c>
      <c r="G365" s="1796" t="s">
        <v>711</v>
      </c>
      <c r="H365" s="1797" t="s">
        <v>1658</v>
      </c>
      <c r="I365" s="1798">
        <v>0</v>
      </c>
      <c r="J365" s="1841">
        <v>0</v>
      </c>
      <c r="K365" s="159">
        <v>1000000</v>
      </c>
      <c r="L365" s="159">
        <v>1000000</v>
      </c>
      <c r="M365" s="1184" t="s">
        <v>1659</v>
      </c>
      <c r="N365" s="29"/>
    </row>
    <row r="366" spans="1:14" x14ac:dyDescent="0.25">
      <c r="A366" s="1970">
        <v>231</v>
      </c>
      <c r="B366" s="1794">
        <v>0</v>
      </c>
      <c r="C366" s="1794">
        <v>5512</v>
      </c>
      <c r="D366" s="1794">
        <v>6341</v>
      </c>
      <c r="E366" s="1794">
        <v>0</v>
      </c>
      <c r="F366" s="1795">
        <v>93</v>
      </c>
      <c r="G366" s="1796" t="s">
        <v>711</v>
      </c>
      <c r="H366" s="1797" t="s">
        <v>1660</v>
      </c>
      <c r="I366" s="1798">
        <v>0</v>
      </c>
      <c r="J366" s="1841">
        <v>0</v>
      </c>
      <c r="K366" s="159">
        <v>1000000</v>
      </c>
      <c r="L366" s="159">
        <v>1000000</v>
      </c>
      <c r="M366" s="1184" t="s">
        <v>1661</v>
      </c>
      <c r="N366" s="29"/>
    </row>
    <row r="367" spans="1:14" x14ac:dyDescent="0.25">
      <c r="A367" s="1970">
        <v>231</v>
      </c>
      <c r="B367" s="1794">
        <v>0</v>
      </c>
      <c r="C367" s="1794">
        <v>5512</v>
      </c>
      <c r="D367" s="1794">
        <v>6341</v>
      </c>
      <c r="E367" s="1794">
        <v>0</v>
      </c>
      <c r="F367" s="1795">
        <v>93</v>
      </c>
      <c r="G367" s="1796" t="s">
        <v>711</v>
      </c>
      <c r="H367" s="1797" t="s">
        <v>1662</v>
      </c>
      <c r="I367" s="1798">
        <v>0</v>
      </c>
      <c r="J367" s="1841">
        <v>0</v>
      </c>
      <c r="K367" s="159">
        <v>300000</v>
      </c>
      <c r="L367" s="159">
        <v>300000</v>
      </c>
      <c r="M367" s="1184" t="s">
        <v>1663</v>
      </c>
      <c r="N367" s="29"/>
    </row>
    <row r="368" spans="1:14" x14ac:dyDescent="0.25">
      <c r="A368" s="1970">
        <v>231</v>
      </c>
      <c r="B368" s="1794">
        <v>0</v>
      </c>
      <c r="C368" s="1794">
        <v>5512</v>
      </c>
      <c r="D368" s="1794">
        <v>6341</v>
      </c>
      <c r="E368" s="1794">
        <v>0</v>
      </c>
      <c r="F368" s="1795">
        <v>93</v>
      </c>
      <c r="G368" s="1796" t="s">
        <v>711</v>
      </c>
      <c r="H368" s="1797" t="s">
        <v>1664</v>
      </c>
      <c r="I368" s="1798">
        <v>0</v>
      </c>
      <c r="J368" s="1841">
        <v>0</v>
      </c>
      <c r="K368" s="159">
        <v>300000</v>
      </c>
      <c r="L368" s="159">
        <v>300000</v>
      </c>
      <c r="M368" s="1184" t="s">
        <v>1665</v>
      </c>
      <c r="N368" s="29"/>
    </row>
    <row r="369" spans="1:14" x14ac:dyDescent="0.25">
      <c r="A369" s="1970">
        <v>231</v>
      </c>
      <c r="B369" s="1794">
        <v>0</v>
      </c>
      <c r="C369" s="1794">
        <v>5512</v>
      </c>
      <c r="D369" s="1794">
        <v>6341</v>
      </c>
      <c r="E369" s="1794">
        <v>0</v>
      </c>
      <c r="F369" s="1795">
        <v>93</v>
      </c>
      <c r="G369" s="1796" t="s">
        <v>711</v>
      </c>
      <c r="H369" s="1797" t="s">
        <v>1666</v>
      </c>
      <c r="I369" s="1798">
        <v>0</v>
      </c>
      <c r="J369" s="1841">
        <v>0</v>
      </c>
      <c r="K369" s="159">
        <v>300000</v>
      </c>
      <c r="L369" s="159">
        <v>300000</v>
      </c>
      <c r="M369" s="1184" t="s">
        <v>1667</v>
      </c>
      <c r="N369" s="29"/>
    </row>
    <row r="370" spans="1:14" x14ac:dyDescent="0.25">
      <c r="A370" s="1970">
        <v>231</v>
      </c>
      <c r="B370" s="1794">
        <v>0</v>
      </c>
      <c r="C370" s="1794">
        <v>5512</v>
      </c>
      <c r="D370" s="1794">
        <v>6341</v>
      </c>
      <c r="E370" s="1794">
        <v>0</v>
      </c>
      <c r="F370" s="1795">
        <v>93</v>
      </c>
      <c r="G370" s="1796" t="s">
        <v>711</v>
      </c>
      <c r="H370" s="1797" t="s">
        <v>1668</v>
      </c>
      <c r="I370" s="1798">
        <v>0</v>
      </c>
      <c r="J370" s="1841">
        <v>0</v>
      </c>
      <c r="K370" s="159">
        <v>300000</v>
      </c>
      <c r="L370" s="159">
        <v>300000</v>
      </c>
      <c r="M370" s="1184" t="s">
        <v>1669</v>
      </c>
      <c r="N370" s="29"/>
    </row>
    <row r="371" spans="1:14" x14ac:dyDescent="0.25">
      <c r="A371" s="1970">
        <v>231</v>
      </c>
      <c r="B371" s="1794">
        <v>0</v>
      </c>
      <c r="C371" s="1794">
        <v>5512</v>
      </c>
      <c r="D371" s="1794">
        <v>6341</v>
      </c>
      <c r="E371" s="1794">
        <v>0</v>
      </c>
      <c r="F371" s="1795">
        <v>93</v>
      </c>
      <c r="G371" s="1796" t="s">
        <v>711</v>
      </c>
      <c r="H371" s="1797" t="s">
        <v>1670</v>
      </c>
      <c r="I371" s="1798">
        <v>0</v>
      </c>
      <c r="J371" s="1841">
        <v>0</v>
      </c>
      <c r="K371" s="159">
        <v>300000</v>
      </c>
      <c r="L371" s="159">
        <v>300000</v>
      </c>
      <c r="M371" s="1184" t="s">
        <v>1671</v>
      </c>
      <c r="N371" s="29"/>
    </row>
    <row r="372" spans="1:14" x14ac:dyDescent="0.25">
      <c r="A372" s="1970">
        <v>231</v>
      </c>
      <c r="B372" s="1794">
        <v>0</v>
      </c>
      <c r="C372" s="1794">
        <v>5512</v>
      </c>
      <c r="D372" s="1794">
        <v>6341</v>
      </c>
      <c r="E372" s="1794">
        <v>0</v>
      </c>
      <c r="F372" s="1795">
        <v>93</v>
      </c>
      <c r="G372" s="1796" t="s">
        <v>711</v>
      </c>
      <c r="H372" s="1797" t="s">
        <v>1672</v>
      </c>
      <c r="I372" s="1798">
        <v>0</v>
      </c>
      <c r="J372" s="1841">
        <v>0</v>
      </c>
      <c r="K372" s="159">
        <v>300000</v>
      </c>
      <c r="L372" s="159">
        <v>300000</v>
      </c>
      <c r="M372" s="1184" t="s">
        <v>1673</v>
      </c>
      <c r="N372" s="29"/>
    </row>
    <row r="373" spans="1:14" x14ac:dyDescent="0.25">
      <c r="A373" s="1970">
        <v>231</v>
      </c>
      <c r="B373" s="1794">
        <v>0</v>
      </c>
      <c r="C373" s="1794">
        <v>5512</v>
      </c>
      <c r="D373" s="1794">
        <v>6341</v>
      </c>
      <c r="E373" s="1794">
        <v>0</v>
      </c>
      <c r="F373" s="1795">
        <v>93</v>
      </c>
      <c r="G373" s="1796" t="s">
        <v>711</v>
      </c>
      <c r="H373" s="1797" t="s">
        <v>1674</v>
      </c>
      <c r="I373" s="1798">
        <v>0</v>
      </c>
      <c r="J373" s="1841">
        <v>0</v>
      </c>
      <c r="K373" s="159">
        <v>300000</v>
      </c>
      <c r="L373" s="159">
        <v>300000</v>
      </c>
      <c r="M373" s="1184" t="s">
        <v>1675</v>
      </c>
      <c r="N373" s="29"/>
    </row>
    <row r="374" spans="1:14" x14ac:dyDescent="0.25">
      <c r="A374" s="1970">
        <v>231</v>
      </c>
      <c r="B374" s="1794">
        <v>0</v>
      </c>
      <c r="C374" s="1794">
        <v>5512</v>
      </c>
      <c r="D374" s="1794">
        <v>6341</v>
      </c>
      <c r="E374" s="1794">
        <v>0</v>
      </c>
      <c r="F374" s="1795">
        <v>93</v>
      </c>
      <c r="G374" s="1796" t="s">
        <v>711</v>
      </c>
      <c r="H374" s="1797" t="s">
        <v>1676</v>
      </c>
      <c r="I374" s="1798">
        <v>0</v>
      </c>
      <c r="J374" s="1841">
        <v>0</v>
      </c>
      <c r="K374" s="159">
        <v>300000</v>
      </c>
      <c r="L374" s="159">
        <v>300000</v>
      </c>
      <c r="M374" s="1184" t="s">
        <v>1677</v>
      </c>
      <c r="N374" s="29"/>
    </row>
    <row r="375" spans="1:14" x14ac:dyDescent="0.25">
      <c r="A375" s="1970">
        <v>231</v>
      </c>
      <c r="B375" s="1794">
        <v>0</v>
      </c>
      <c r="C375" s="1794">
        <v>5512</v>
      </c>
      <c r="D375" s="1794">
        <v>6341</v>
      </c>
      <c r="E375" s="1794">
        <v>0</v>
      </c>
      <c r="F375" s="1795">
        <v>93</v>
      </c>
      <c r="G375" s="1796" t="s">
        <v>711</v>
      </c>
      <c r="H375" s="1797" t="s">
        <v>1678</v>
      </c>
      <c r="I375" s="1798">
        <v>0</v>
      </c>
      <c r="J375" s="1841">
        <v>0</v>
      </c>
      <c r="K375" s="159">
        <v>300000</v>
      </c>
      <c r="L375" s="159">
        <v>300000</v>
      </c>
      <c r="M375" s="1184" t="s">
        <v>1679</v>
      </c>
      <c r="N375" s="29"/>
    </row>
    <row r="376" spans="1:14" x14ac:dyDescent="0.25">
      <c r="A376" s="1970">
        <v>231</v>
      </c>
      <c r="B376" s="1794">
        <v>0</v>
      </c>
      <c r="C376" s="1794">
        <v>5512</v>
      </c>
      <c r="D376" s="1794">
        <v>6341</v>
      </c>
      <c r="E376" s="1794">
        <v>0</v>
      </c>
      <c r="F376" s="1795">
        <v>93</v>
      </c>
      <c r="G376" s="1796" t="s">
        <v>711</v>
      </c>
      <c r="H376" s="1797" t="s">
        <v>1680</v>
      </c>
      <c r="I376" s="1798">
        <v>0</v>
      </c>
      <c r="J376" s="1841">
        <v>0</v>
      </c>
      <c r="K376" s="159">
        <v>300000</v>
      </c>
      <c r="L376" s="159">
        <v>300000</v>
      </c>
      <c r="M376" s="1184" t="s">
        <v>1681</v>
      </c>
      <c r="N376" s="29"/>
    </row>
    <row r="377" spans="1:14" x14ac:dyDescent="0.25">
      <c r="A377" s="1970">
        <v>231</v>
      </c>
      <c r="B377" s="1794">
        <v>0</v>
      </c>
      <c r="C377" s="1794">
        <v>5512</v>
      </c>
      <c r="D377" s="1794">
        <v>6341</v>
      </c>
      <c r="E377" s="1794">
        <v>0</v>
      </c>
      <c r="F377" s="1795">
        <v>93</v>
      </c>
      <c r="G377" s="1796" t="s">
        <v>711</v>
      </c>
      <c r="H377" s="1797" t="s">
        <v>1682</v>
      </c>
      <c r="I377" s="1798">
        <v>0</v>
      </c>
      <c r="J377" s="1841">
        <v>0</v>
      </c>
      <c r="K377" s="159">
        <v>300000</v>
      </c>
      <c r="L377" s="159">
        <v>300000</v>
      </c>
      <c r="M377" s="1184" t="s">
        <v>1683</v>
      </c>
      <c r="N377" s="29"/>
    </row>
    <row r="378" spans="1:14" x14ac:dyDescent="0.25">
      <c r="A378" s="1970">
        <v>231</v>
      </c>
      <c r="B378" s="1794">
        <v>0</v>
      </c>
      <c r="C378" s="1794">
        <v>5512</v>
      </c>
      <c r="D378" s="1794">
        <v>6341</v>
      </c>
      <c r="E378" s="1794">
        <v>0</v>
      </c>
      <c r="F378" s="1795">
        <v>93</v>
      </c>
      <c r="G378" s="1796" t="s">
        <v>711</v>
      </c>
      <c r="H378" s="1797" t="s">
        <v>1684</v>
      </c>
      <c r="I378" s="1798">
        <v>0</v>
      </c>
      <c r="J378" s="1841">
        <v>0</v>
      </c>
      <c r="K378" s="159">
        <v>300000</v>
      </c>
      <c r="L378" s="159">
        <v>300000</v>
      </c>
      <c r="M378" s="1184" t="s">
        <v>1685</v>
      </c>
      <c r="N378" s="29"/>
    </row>
    <row r="379" spans="1:14" x14ac:dyDescent="0.25">
      <c r="A379" s="1970">
        <v>231</v>
      </c>
      <c r="B379" s="1794">
        <v>0</v>
      </c>
      <c r="C379" s="1794">
        <v>5512</v>
      </c>
      <c r="D379" s="1794">
        <v>6341</v>
      </c>
      <c r="E379" s="1794">
        <v>0</v>
      </c>
      <c r="F379" s="1795">
        <v>93</v>
      </c>
      <c r="G379" s="1796" t="s">
        <v>711</v>
      </c>
      <c r="H379" s="1797" t="s">
        <v>1686</v>
      </c>
      <c r="I379" s="1798">
        <v>0</v>
      </c>
      <c r="J379" s="1841">
        <v>0</v>
      </c>
      <c r="K379" s="159">
        <v>300000</v>
      </c>
      <c r="L379" s="159">
        <v>300000</v>
      </c>
      <c r="M379" s="1184" t="s">
        <v>1687</v>
      </c>
      <c r="N379" s="29"/>
    </row>
    <row r="380" spans="1:14" x14ac:dyDescent="0.25">
      <c r="A380" s="1970">
        <v>231</v>
      </c>
      <c r="B380" s="1794">
        <v>0</v>
      </c>
      <c r="C380" s="1794">
        <v>5512</v>
      </c>
      <c r="D380" s="1794">
        <v>6341</v>
      </c>
      <c r="E380" s="1794">
        <v>0</v>
      </c>
      <c r="F380" s="1795">
        <v>93</v>
      </c>
      <c r="G380" s="1796" t="s">
        <v>711</v>
      </c>
      <c r="H380" s="1797" t="s">
        <v>1688</v>
      </c>
      <c r="I380" s="1798">
        <v>0</v>
      </c>
      <c r="J380" s="1841">
        <v>0</v>
      </c>
      <c r="K380" s="159">
        <v>300000</v>
      </c>
      <c r="L380" s="159">
        <v>300000</v>
      </c>
      <c r="M380" s="1184" t="s">
        <v>1689</v>
      </c>
      <c r="N380" s="29"/>
    </row>
    <row r="381" spans="1:14" x14ac:dyDescent="0.25">
      <c r="A381" s="1970">
        <v>231</v>
      </c>
      <c r="B381" s="1794">
        <v>0</v>
      </c>
      <c r="C381" s="1794">
        <v>5512</v>
      </c>
      <c r="D381" s="1794">
        <v>6341</v>
      </c>
      <c r="E381" s="1794">
        <v>0</v>
      </c>
      <c r="F381" s="1795">
        <v>93</v>
      </c>
      <c r="G381" s="1796" t="s">
        <v>711</v>
      </c>
      <c r="H381" s="1797" t="s">
        <v>1690</v>
      </c>
      <c r="I381" s="1798">
        <v>0</v>
      </c>
      <c r="J381" s="1841">
        <v>0</v>
      </c>
      <c r="K381" s="159">
        <v>300000</v>
      </c>
      <c r="L381" s="159">
        <v>300000</v>
      </c>
      <c r="M381" s="1184" t="s">
        <v>1691</v>
      </c>
      <c r="N381" s="29"/>
    </row>
    <row r="382" spans="1:14" x14ac:dyDescent="0.25">
      <c r="A382" s="1970">
        <v>231</v>
      </c>
      <c r="B382" s="1794">
        <v>0</v>
      </c>
      <c r="C382" s="1794">
        <v>5512</v>
      </c>
      <c r="D382" s="1794">
        <v>6341</v>
      </c>
      <c r="E382" s="1794">
        <v>0</v>
      </c>
      <c r="F382" s="1795">
        <v>93</v>
      </c>
      <c r="G382" s="1796" t="s">
        <v>711</v>
      </c>
      <c r="H382" s="1797" t="s">
        <v>1692</v>
      </c>
      <c r="I382" s="1798">
        <v>0</v>
      </c>
      <c r="J382" s="1841">
        <v>0</v>
      </c>
      <c r="K382" s="159">
        <v>50000</v>
      </c>
      <c r="L382" s="159">
        <v>50000</v>
      </c>
      <c r="M382" s="1184" t="s">
        <v>1693</v>
      </c>
      <c r="N382" s="1836"/>
    </row>
    <row r="383" spans="1:14" x14ac:dyDescent="0.25">
      <c r="A383" s="1970">
        <v>231</v>
      </c>
      <c r="B383" s="1794">
        <v>0</v>
      </c>
      <c r="C383" s="1794">
        <v>5512</v>
      </c>
      <c r="D383" s="1794">
        <v>6341</v>
      </c>
      <c r="E383" s="1794">
        <v>0</v>
      </c>
      <c r="F383" s="1795">
        <v>93</v>
      </c>
      <c r="G383" s="1796" t="s">
        <v>711</v>
      </c>
      <c r="H383" s="1797" t="s">
        <v>1694</v>
      </c>
      <c r="I383" s="1798">
        <v>0</v>
      </c>
      <c r="J383" s="1841">
        <v>0</v>
      </c>
      <c r="K383" s="159">
        <v>300000</v>
      </c>
      <c r="L383" s="159">
        <v>300000</v>
      </c>
      <c r="M383" s="1184" t="s">
        <v>1695</v>
      </c>
      <c r="N383" s="29"/>
    </row>
    <row r="384" spans="1:14" x14ac:dyDescent="0.25">
      <c r="A384" s="1970">
        <v>231</v>
      </c>
      <c r="B384" s="1794">
        <v>0</v>
      </c>
      <c r="C384" s="1794">
        <v>5512</v>
      </c>
      <c r="D384" s="1794">
        <v>6341</v>
      </c>
      <c r="E384" s="1794">
        <v>0</v>
      </c>
      <c r="F384" s="1795">
        <v>93</v>
      </c>
      <c r="G384" s="1796" t="s">
        <v>711</v>
      </c>
      <c r="H384" s="1797" t="s">
        <v>1696</v>
      </c>
      <c r="I384" s="1798">
        <v>0</v>
      </c>
      <c r="J384" s="1841">
        <v>0</v>
      </c>
      <c r="K384" s="159">
        <v>300000</v>
      </c>
      <c r="L384" s="159">
        <v>300000</v>
      </c>
      <c r="M384" s="1184" t="s">
        <v>1697</v>
      </c>
      <c r="N384" s="29"/>
    </row>
    <row r="385" spans="1:14" x14ac:dyDescent="0.25">
      <c r="A385" s="1972">
        <v>231</v>
      </c>
      <c r="B385" s="1801">
        <v>0</v>
      </c>
      <c r="C385" s="1801">
        <v>5512</v>
      </c>
      <c r="D385" s="1801">
        <v>6341</v>
      </c>
      <c r="E385" s="1801">
        <v>0</v>
      </c>
      <c r="F385" s="1802">
        <v>93</v>
      </c>
      <c r="G385" s="1803" t="s">
        <v>711</v>
      </c>
      <c r="H385" s="1804" t="s">
        <v>733</v>
      </c>
      <c r="I385" s="1805">
        <v>0</v>
      </c>
      <c r="J385" s="1840">
        <v>0</v>
      </c>
      <c r="K385" s="1805">
        <v>300000</v>
      </c>
      <c r="L385" s="1840">
        <v>300000</v>
      </c>
      <c r="M385" s="1973" t="s">
        <v>734</v>
      </c>
      <c r="N385" s="29"/>
    </row>
    <row r="386" spans="1:14" x14ac:dyDescent="0.25">
      <c r="A386" s="1970">
        <v>231</v>
      </c>
      <c r="B386" s="1794">
        <v>0</v>
      </c>
      <c r="C386" s="1794">
        <v>5512</v>
      </c>
      <c r="D386" s="1794">
        <v>6341</v>
      </c>
      <c r="E386" s="1794">
        <v>0</v>
      </c>
      <c r="F386" s="1795">
        <v>93</v>
      </c>
      <c r="G386" s="1796" t="s">
        <v>711</v>
      </c>
      <c r="H386" s="1797" t="s">
        <v>1698</v>
      </c>
      <c r="I386" s="1798">
        <v>0</v>
      </c>
      <c r="J386" s="1841">
        <v>0</v>
      </c>
      <c r="K386" s="159">
        <v>300000</v>
      </c>
      <c r="L386" s="159">
        <v>300000</v>
      </c>
      <c r="M386" s="1184" t="s">
        <v>1699</v>
      </c>
      <c r="N386" s="29"/>
    </row>
    <row r="387" spans="1:14" x14ac:dyDescent="0.25">
      <c r="A387" s="1970">
        <v>231</v>
      </c>
      <c r="B387" s="1794">
        <v>0</v>
      </c>
      <c r="C387" s="1794">
        <v>5512</v>
      </c>
      <c r="D387" s="1794">
        <v>6341</v>
      </c>
      <c r="E387" s="1794">
        <v>0</v>
      </c>
      <c r="F387" s="1795">
        <v>93</v>
      </c>
      <c r="G387" s="1796" t="s">
        <v>711</v>
      </c>
      <c r="H387" s="1797" t="s">
        <v>1700</v>
      </c>
      <c r="I387" s="1798">
        <v>0</v>
      </c>
      <c r="J387" s="1841">
        <v>0</v>
      </c>
      <c r="K387" s="159">
        <v>300000</v>
      </c>
      <c r="L387" s="159">
        <v>300000</v>
      </c>
      <c r="M387" s="1184" t="s">
        <v>1701</v>
      </c>
      <c r="N387" s="29"/>
    </row>
    <row r="388" spans="1:14" x14ac:dyDescent="0.25">
      <c r="A388" s="1970">
        <v>231</v>
      </c>
      <c r="B388" s="1794">
        <v>0</v>
      </c>
      <c r="C388" s="1794">
        <v>5512</v>
      </c>
      <c r="D388" s="1794">
        <v>6341</v>
      </c>
      <c r="E388" s="1794">
        <v>0</v>
      </c>
      <c r="F388" s="1795">
        <v>93</v>
      </c>
      <c r="G388" s="1796" t="s">
        <v>711</v>
      </c>
      <c r="H388" s="1797" t="s">
        <v>1702</v>
      </c>
      <c r="I388" s="1798">
        <v>0</v>
      </c>
      <c r="J388" s="1841">
        <v>0</v>
      </c>
      <c r="K388" s="159">
        <v>300000</v>
      </c>
      <c r="L388" s="159">
        <v>300000</v>
      </c>
      <c r="M388" s="1184" t="s">
        <v>1703</v>
      </c>
      <c r="N388" s="29"/>
    </row>
    <row r="389" spans="1:14" x14ac:dyDescent="0.25">
      <c r="A389" s="1970">
        <v>231</v>
      </c>
      <c r="B389" s="1794">
        <v>0</v>
      </c>
      <c r="C389" s="1794">
        <v>5512</v>
      </c>
      <c r="D389" s="1794">
        <v>6341</v>
      </c>
      <c r="E389" s="1794">
        <v>0</v>
      </c>
      <c r="F389" s="1795">
        <v>93</v>
      </c>
      <c r="G389" s="1796" t="s">
        <v>711</v>
      </c>
      <c r="H389" s="1797" t="s">
        <v>1704</v>
      </c>
      <c r="I389" s="1798">
        <v>0</v>
      </c>
      <c r="J389" s="1841">
        <v>0</v>
      </c>
      <c r="K389" s="159">
        <v>300000</v>
      </c>
      <c r="L389" s="159">
        <v>300000</v>
      </c>
      <c r="M389" s="1184" t="s">
        <v>1705</v>
      </c>
      <c r="N389" s="29"/>
    </row>
    <row r="390" spans="1:14" x14ac:dyDescent="0.25">
      <c r="A390" s="1970">
        <v>231</v>
      </c>
      <c r="B390" s="1794">
        <v>0</v>
      </c>
      <c r="C390" s="1794">
        <v>5512</v>
      </c>
      <c r="D390" s="1794">
        <v>6341</v>
      </c>
      <c r="E390" s="1794">
        <v>0</v>
      </c>
      <c r="F390" s="1795">
        <v>93</v>
      </c>
      <c r="G390" s="1796" t="s">
        <v>711</v>
      </c>
      <c r="H390" s="1797" t="s">
        <v>1706</v>
      </c>
      <c r="I390" s="1798">
        <v>0</v>
      </c>
      <c r="J390" s="1841">
        <v>0</v>
      </c>
      <c r="K390" s="159">
        <v>300000</v>
      </c>
      <c r="L390" s="159">
        <v>300000</v>
      </c>
      <c r="M390" s="1184" t="s">
        <v>1707</v>
      </c>
      <c r="N390" s="29"/>
    </row>
    <row r="391" spans="1:14" x14ac:dyDescent="0.25">
      <c r="A391" s="1970">
        <v>231</v>
      </c>
      <c r="B391" s="1794">
        <v>0</v>
      </c>
      <c r="C391" s="1794">
        <v>5512</v>
      </c>
      <c r="D391" s="1794">
        <v>6341</v>
      </c>
      <c r="E391" s="1794">
        <v>0</v>
      </c>
      <c r="F391" s="1795">
        <v>93</v>
      </c>
      <c r="G391" s="1796" t="s">
        <v>711</v>
      </c>
      <c r="H391" s="1797" t="s">
        <v>1708</v>
      </c>
      <c r="I391" s="1798">
        <v>0</v>
      </c>
      <c r="J391" s="1841">
        <v>0</v>
      </c>
      <c r="K391" s="159">
        <v>300000</v>
      </c>
      <c r="L391" s="159">
        <v>300000</v>
      </c>
      <c r="M391" s="1184" t="s">
        <v>1709</v>
      </c>
      <c r="N391" s="29"/>
    </row>
    <row r="392" spans="1:14" x14ac:dyDescent="0.25">
      <c r="A392" s="1970">
        <v>231</v>
      </c>
      <c r="B392" s="1794">
        <v>0</v>
      </c>
      <c r="C392" s="1794">
        <v>5512</v>
      </c>
      <c r="D392" s="1794">
        <v>6341</v>
      </c>
      <c r="E392" s="1794">
        <v>0</v>
      </c>
      <c r="F392" s="1795">
        <v>93</v>
      </c>
      <c r="G392" s="1796" t="s">
        <v>711</v>
      </c>
      <c r="H392" s="1797" t="s">
        <v>1710</v>
      </c>
      <c r="I392" s="1798">
        <v>0</v>
      </c>
      <c r="J392" s="1841">
        <v>0</v>
      </c>
      <c r="K392" s="159">
        <v>300000</v>
      </c>
      <c r="L392" s="159">
        <v>300000</v>
      </c>
      <c r="M392" s="1184" t="s">
        <v>1711</v>
      </c>
      <c r="N392" s="29"/>
    </row>
    <row r="393" spans="1:14" x14ac:dyDescent="0.25">
      <c r="A393" s="1970">
        <v>231</v>
      </c>
      <c r="B393" s="1794">
        <v>0</v>
      </c>
      <c r="C393" s="1794">
        <v>5512</v>
      </c>
      <c r="D393" s="1794">
        <v>6341</v>
      </c>
      <c r="E393" s="1794">
        <v>0</v>
      </c>
      <c r="F393" s="1795">
        <v>93</v>
      </c>
      <c r="G393" s="1796" t="s">
        <v>711</v>
      </c>
      <c r="H393" s="1797" t="s">
        <v>1712</v>
      </c>
      <c r="I393" s="1798">
        <v>0</v>
      </c>
      <c r="J393" s="1841">
        <v>0</v>
      </c>
      <c r="K393" s="159">
        <v>300000</v>
      </c>
      <c r="L393" s="159">
        <v>300000</v>
      </c>
      <c r="M393" s="1184" t="s">
        <v>1713</v>
      </c>
      <c r="N393" s="29"/>
    </row>
    <row r="394" spans="1:14" x14ac:dyDescent="0.25">
      <c r="A394" s="1970">
        <v>231</v>
      </c>
      <c r="B394" s="1794">
        <v>0</v>
      </c>
      <c r="C394" s="1794">
        <v>5512</v>
      </c>
      <c r="D394" s="1794">
        <v>6341</v>
      </c>
      <c r="E394" s="1794">
        <v>0</v>
      </c>
      <c r="F394" s="1795">
        <v>93</v>
      </c>
      <c r="G394" s="1796" t="s">
        <v>711</v>
      </c>
      <c r="H394" s="1797" t="s">
        <v>815</v>
      </c>
      <c r="I394" s="1798">
        <v>0</v>
      </c>
      <c r="J394" s="1841">
        <v>0</v>
      </c>
      <c r="K394" s="159">
        <v>300000</v>
      </c>
      <c r="L394" s="159">
        <v>300000</v>
      </c>
      <c r="M394" s="1184" t="s">
        <v>1714</v>
      </c>
      <c r="N394" s="29"/>
    </row>
    <row r="395" spans="1:14" x14ac:dyDescent="0.25">
      <c r="A395" s="1970">
        <v>231</v>
      </c>
      <c r="B395" s="1794">
        <v>0</v>
      </c>
      <c r="C395" s="1794">
        <v>5512</v>
      </c>
      <c r="D395" s="1794">
        <v>6341</v>
      </c>
      <c r="E395" s="1794">
        <v>0</v>
      </c>
      <c r="F395" s="1795">
        <v>93</v>
      </c>
      <c r="G395" s="1796" t="s">
        <v>711</v>
      </c>
      <c r="H395" s="1797" t="s">
        <v>1715</v>
      </c>
      <c r="I395" s="1798">
        <v>0</v>
      </c>
      <c r="J395" s="1841">
        <v>0</v>
      </c>
      <c r="K395" s="159">
        <v>300000</v>
      </c>
      <c r="L395" s="159">
        <v>300000</v>
      </c>
      <c r="M395" s="1184" t="s">
        <v>1716</v>
      </c>
      <c r="N395" s="29"/>
    </row>
    <row r="396" spans="1:14" x14ac:dyDescent="0.25">
      <c r="A396" s="1970">
        <v>231</v>
      </c>
      <c r="B396" s="1794">
        <v>0</v>
      </c>
      <c r="C396" s="1794">
        <v>5512</v>
      </c>
      <c r="D396" s="1794">
        <v>6341</v>
      </c>
      <c r="E396" s="1794">
        <v>0</v>
      </c>
      <c r="F396" s="1795">
        <v>93</v>
      </c>
      <c r="G396" s="1796" t="s">
        <v>711</v>
      </c>
      <c r="H396" s="1797" t="s">
        <v>782</v>
      </c>
      <c r="I396" s="1798">
        <v>0</v>
      </c>
      <c r="J396" s="1841">
        <v>0</v>
      </c>
      <c r="K396" s="159">
        <v>300000</v>
      </c>
      <c r="L396" s="159">
        <v>300000</v>
      </c>
      <c r="M396" s="1184" t="s">
        <v>1717</v>
      </c>
      <c r="N396" s="29"/>
    </row>
    <row r="397" spans="1:14" x14ac:dyDescent="0.25">
      <c r="A397" s="1970">
        <v>231</v>
      </c>
      <c r="B397" s="1794">
        <v>0</v>
      </c>
      <c r="C397" s="1794">
        <v>5512</v>
      </c>
      <c r="D397" s="1794">
        <v>6341</v>
      </c>
      <c r="E397" s="1794">
        <v>0</v>
      </c>
      <c r="F397" s="1795">
        <v>93</v>
      </c>
      <c r="G397" s="1796" t="s">
        <v>711</v>
      </c>
      <c r="H397" s="1797" t="s">
        <v>1718</v>
      </c>
      <c r="I397" s="1798">
        <v>0</v>
      </c>
      <c r="J397" s="1841">
        <v>0</v>
      </c>
      <c r="K397" s="159">
        <v>300000</v>
      </c>
      <c r="L397" s="159">
        <v>300000</v>
      </c>
      <c r="M397" s="1184" t="s">
        <v>1489</v>
      </c>
      <c r="N397" s="29"/>
    </row>
    <row r="398" spans="1:14" x14ac:dyDescent="0.25">
      <c r="A398" s="1970">
        <v>231</v>
      </c>
      <c r="B398" s="1794">
        <v>0</v>
      </c>
      <c r="C398" s="1794">
        <v>5512</v>
      </c>
      <c r="D398" s="1794">
        <v>6341</v>
      </c>
      <c r="E398" s="1794">
        <v>0</v>
      </c>
      <c r="F398" s="1795">
        <v>93</v>
      </c>
      <c r="G398" s="1796" t="s">
        <v>711</v>
      </c>
      <c r="H398" s="1797" t="s">
        <v>1719</v>
      </c>
      <c r="I398" s="1798">
        <v>0</v>
      </c>
      <c r="J398" s="1841">
        <v>0</v>
      </c>
      <c r="K398" s="159">
        <v>300000</v>
      </c>
      <c r="L398" s="159">
        <v>300000</v>
      </c>
      <c r="M398" s="1184" t="s">
        <v>1720</v>
      </c>
      <c r="N398" s="29"/>
    </row>
    <row r="399" spans="1:14" x14ac:dyDescent="0.25">
      <c r="A399" s="1970">
        <v>231</v>
      </c>
      <c r="B399" s="1794">
        <v>0</v>
      </c>
      <c r="C399" s="1794">
        <v>5512</v>
      </c>
      <c r="D399" s="1794">
        <v>6341</v>
      </c>
      <c r="E399" s="1794">
        <v>0</v>
      </c>
      <c r="F399" s="1795">
        <v>93</v>
      </c>
      <c r="G399" s="1796" t="s">
        <v>711</v>
      </c>
      <c r="H399" s="1797" t="s">
        <v>1721</v>
      </c>
      <c r="I399" s="1798">
        <v>0</v>
      </c>
      <c r="J399" s="1841">
        <v>0</v>
      </c>
      <c r="K399" s="159">
        <v>300000</v>
      </c>
      <c r="L399" s="159">
        <v>300000</v>
      </c>
      <c r="M399" s="1184" t="s">
        <v>1722</v>
      </c>
      <c r="N399" s="29"/>
    </row>
    <row r="400" spans="1:14" x14ac:dyDescent="0.25">
      <c r="A400" s="1970">
        <v>231</v>
      </c>
      <c r="B400" s="1794">
        <v>0</v>
      </c>
      <c r="C400" s="1794">
        <v>5512</v>
      </c>
      <c r="D400" s="1794">
        <v>6341</v>
      </c>
      <c r="E400" s="1794">
        <v>0</v>
      </c>
      <c r="F400" s="1795">
        <v>93</v>
      </c>
      <c r="G400" s="1796" t="s">
        <v>711</v>
      </c>
      <c r="H400" s="1797" t="s">
        <v>1576</v>
      </c>
      <c r="I400" s="1798">
        <v>0</v>
      </c>
      <c r="J400" s="1841">
        <v>0</v>
      </c>
      <c r="K400" s="159">
        <v>300000</v>
      </c>
      <c r="L400" s="159">
        <v>300000</v>
      </c>
      <c r="M400" s="1184" t="s">
        <v>1723</v>
      </c>
      <c r="N400" s="29"/>
    </row>
    <row r="401" spans="1:14" x14ac:dyDescent="0.25">
      <c r="A401" s="1970">
        <v>231</v>
      </c>
      <c r="B401" s="1794">
        <v>0</v>
      </c>
      <c r="C401" s="1794">
        <v>5512</v>
      </c>
      <c r="D401" s="1794">
        <v>6341</v>
      </c>
      <c r="E401" s="1794">
        <v>0</v>
      </c>
      <c r="F401" s="1795">
        <v>93</v>
      </c>
      <c r="G401" s="1796" t="s">
        <v>711</v>
      </c>
      <c r="H401" s="1797" t="s">
        <v>1724</v>
      </c>
      <c r="I401" s="1798">
        <v>0</v>
      </c>
      <c r="J401" s="1841">
        <v>0</v>
      </c>
      <c r="K401" s="159">
        <v>300000</v>
      </c>
      <c r="L401" s="159">
        <v>300000</v>
      </c>
      <c r="M401" s="1184" t="s">
        <v>1725</v>
      </c>
      <c r="N401" s="29"/>
    </row>
    <row r="402" spans="1:14" x14ac:dyDescent="0.25">
      <c r="A402" s="1970">
        <v>231</v>
      </c>
      <c r="B402" s="1794">
        <v>0</v>
      </c>
      <c r="C402" s="1794">
        <v>5512</v>
      </c>
      <c r="D402" s="1794">
        <v>6341</v>
      </c>
      <c r="E402" s="1794">
        <v>0</v>
      </c>
      <c r="F402" s="1795">
        <v>93</v>
      </c>
      <c r="G402" s="1796" t="s">
        <v>711</v>
      </c>
      <c r="H402" s="1797" t="s">
        <v>1726</v>
      </c>
      <c r="I402" s="1798">
        <v>0</v>
      </c>
      <c r="J402" s="1841">
        <v>0</v>
      </c>
      <c r="K402" s="159">
        <v>300000</v>
      </c>
      <c r="L402" s="159">
        <v>300000</v>
      </c>
      <c r="M402" s="1184" t="s">
        <v>1727</v>
      </c>
      <c r="N402" s="29"/>
    </row>
    <row r="403" spans="1:14" x14ac:dyDescent="0.25">
      <c r="A403" s="1970">
        <v>231</v>
      </c>
      <c r="B403" s="1794">
        <v>0</v>
      </c>
      <c r="C403" s="1794">
        <v>5512</v>
      </c>
      <c r="D403" s="1794">
        <v>6341</v>
      </c>
      <c r="E403" s="1794">
        <v>0</v>
      </c>
      <c r="F403" s="1795">
        <v>93</v>
      </c>
      <c r="G403" s="1796" t="s">
        <v>711</v>
      </c>
      <c r="H403" s="1797" t="s">
        <v>1728</v>
      </c>
      <c r="I403" s="1798">
        <v>0</v>
      </c>
      <c r="J403" s="1841">
        <v>0</v>
      </c>
      <c r="K403" s="159">
        <v>300000</v>
      </c>
      <c r="L403" s="159">
        <v>300000</v>
      </c>
      <c r="M403" s="1184" t="s">
        <v>1729</v>
      </c>
      <c r="N403" s="29"/>
    </row>
    <row r="404" spans="1:14" x14ac:dyDescent="0.25">
      <c r="A404" s="1970">
        <v>231</v>
      </c>
      <c r="B404" s="1794">
        <v>0</v>
      </c>
      <c r="C404" s="1794">
        <v>5512</v>
      </c>
      <c r="D404" s="1794">
        <v>6341</v>
      </c>
      <c r="E404" s="1794">
        <v>0</v>
      </c>
      <c r="F404" s="1795">
        <v>93</v>
      </c>
      <c r="G404" s="1796" t="s">
        <v>711</v>
      </c>
      <c r="H404" s="1797" t="s">
        <v>1730</v>
      </c>
      <c r="I404" s="1798">
        <v>0</v>
      </c>
      <c r="J404" s="1841">
        <v>0</v>
      </c>
      <c r="K404" s="159">
        <v>300000</v>
      </c>
      <c r="L404" s="159">
        <v>300000</v>
      </c>
      <c r="M404" s="1184" t="s">
        <v>1731</v>
      </c>
      <c r="N404" s="29"/>
    </row>
    <row r="405" spans="1:14" x14ac:dyDescent="0.25">
      <c r="A405" s="1970">
        <v>231</v>
      </c>
      <c r="B405" s="1794">
        <v>0</v>
      </c>
      <c r="C405" s="1794">
        <v>5512</v>
      </c>
      <c r="D405" s="1794">
        <v>6341</v>
      </c>
      <c r="E405" s="1794">
        <v>0</v>
      </c>
      <c r="F405" s="1795">
        <v>93</v>
      </c>
      <c r="G405" s="1796" t="s">
        <v>711</v>
      </c>
      <c r="H405" s="1797" t="s">
        <v>1732</v>
      </c>
      <c r="I405" s="1798">
        <v>0</v>
      </c>
      <c r="J405" s="1841">
        <v>0</v>
      </c>
      <c r="K405" s="159">
        <v>300000</v>
      </c>
      <c r="L405" s="159">
        <v>300000</v>
      </c>
      <c r="M405" s="1184" t="s">
        <v>1733</v>
      </c>
      <c r="N405" s="29"/>
    </row>
    <row r="406" spans="1:14" x14ac:dyDescent="0.25">
      <c r="A406" s="1970">
        <v>231</v>
      </c>
      <c r="B406" s="1794">
        <v>0</v>
      </c>
      <c r="C406" s="1794">
        <v>5512</v>
      </c>
      <c r="D406" s="1794">
        <v>6341</v>
      </c>
      <c r="E406" s="1794">
        <v>0</v>
      </c>
      <c r="F406" s="1795">
        <v>93</v>
      </c>
      <c r="G406" s="1796" t="s">
        <v>711</v>
      </c>
      <c r="H406" s="1797" t="s">
        <v>1734</v>
      </c>
      <c r="I406" s="1798">
        <v>0</v>
      </c>
      <c r="J406" s="1841">
        <v>0</v>
      </c>
      <c r="K406" s="159">
        <v>300000</v>
      </c>
      <c r="L406" s="159">
        <v>300000</v>
      </c>
      <c r="M406" s="1184" t="s">
        <v>1735</v>
      </c>
      <c r="N406" s="29"/>
    </row>
    <row r="407" spans="1:14" x14ac:dyDescent="0.25">
      <c r="A407" s="1970">
        <v>231</v>
      </c>
      <c r="B407" s="1794">
        <v>0</v>
      </c>
      <c r="C407" s="1794">
        <v>5512</v>
      </c>
      <c r="D407" s="1794">
        <v>6341</v>
      </c>
      <c r="E407" s="1794">
        <v>0</v>
      </c>
      <c r="F407" s="1795">
        <v>93</v>
      </c>
      <c r="G407" s="1796" t="s">
        <v>711</v>
      </c>
      <c r="H407" s="1797" t="s">
        <v>1736</v>
      </c>
      <c r="I407" s="1798">
        <v>0</v>
      </c>
      <c r="J407" s="1841">
        <v>0</v>
      </c>
      <c r="K407" s="159">
        <v>300000</v>
      </c>
      <c r="L407" s="159">
        <v>300000</v>
      </c>
      <c r="M407" s="1184" t="s">
        <v>1737</v>
      </c>
      <c r="N407" s="29"/>
    </row>
    <row r="408" spans="1:14" x14ac:dyDescent="0.25">
      <c r="A408" s="1970">
        <v>231</v>
      </c>
      <c r="B408" s="1794">
        <v>0</v>
      </c>
      <c r="C408" s="1794">
        <v>5512</v>
      </c>
      <c r="D408" s="1794">
        <v>6341</v>
      </c>
      <c r="E408" s="1794">
        <v>0</v>
      </c>
      <c r="F408" s="1795">
        <v>93</v>
      </c>
      <c r="G408" s="1796" t="s">
        <v>711</v>
      </c>
      <c r="H408" s="1797" t="s">
        <v>1738</v>
      </c>
      <c r="I408" s="1798">
        <v>0</v>
      </c>
      <c r="J408" s="1841">
        <v>0</v>
      </c>
      <c r="K408" s="159">
        <v>300000</v>
      </c>
      <c r="L408" s="159">
        <v>300000</v>
      </c>
      <c r="M408" s="1184" t="s">
        <v>1739</v>
      </c>
      <c r="N408" s="29"/>
    </row>
    <row r="409" spans="1:14" x14ac:dyDescent="0.25">
      <c r="A409" s="1970">
        <v>231</v>
      </c>
      <c r="B409" s="1794">
        <v>0</v>
      </c>
      <c r="C409" s="1794">
        <v>5512</v>
      </c>
      <c r="D409" s="1794">
        <v>6341</v>
      </c>
      <c r="E409" s="1794">
        <v>0</v>
      </c>
      <c r="F409" s="1795">
        <v>93</v>
      </c>
      <c r="G409" s="1796" t="s">
        <v>711</v>
      </c>
      <c r="H409" s="1797" t="s">
        <v>1740</v>
      </c>
      <c r="I409" s="1798">
        <v>0</v>
      </c>
      <c r="J409" s="1841">
        <v>0</v>
      </c>
      <c r="K409" s="159">
        <v>300000</v>
      </c>
      <c r="L409" s="159">
        <v>300000</v>
      </c>
      <c r="M409" s="1184" t="s">
        <v>1741</v>
      </c>
      <c r="N409" s="29"/>
    </row>
    <row r="410" spans="1:14" x14ac:dyDescent="0.25">
      <c r="A410" s="1970">
        <v>231</v>
      </c>
      <c r="B410" s="1794">
        <v>0</v>
      </c>
      <c r="C410" s="1794">
        <v>5512</v>
      </c>
      <c r="D410" s="1794">
        <v>6341</v>
      </c>
      <c r="E410" s="1794">
        <v>0</v>
      </c>
      <c r="F410" s="1795">
        <v>93</v>
      </c>
      <c r="G410" s="1796" t="s">
        <v>711</v>
      </c>
      <c r="H410" s="1797" t="s">
        <v>1742</v>
      </c>
      <c r="I410" s="1798">
        <v>0</v>
      </c>
      <c r="J410" s="1841">
        <v>0</v>
      </c>
      <c r="K410" s="159">
        <v>300000</v>
      </c>
      <c r="L410" s="159">
        <v>300000</v>
      </c>
      <c r="M410" s="1184" t="s">
        <v>1743</v>
      </c>
      <c r="N410" s="29"/>
    </row>
    <row r="411" spans="1:14" x14ac:dyDescent="0.25">
      <c r="A411" s="1970">
        <v>231</v>
      </c>
      <c r="B411" s="1794">
        <v>0</v>
      </c>
      <c r="C411" s="1794">
        <v>5512</v>
      </c>
      <c r="D411" s="1794">
        <v>6341</v>
      </c>
      <c r="E411" s="1794">
        <v>0</v>
      </c>
      <c r="F411" s="1795">
        <v>93</v>
      </c>
      <c r="G411" s="1796" t="s">
        <v>711</v>
      </c>
      <c r="H411" s="1797" t="s">
        <v>1744</v>
      </c>
      <c r="I411" s="1798">
        <v>0</v>
      </c>
      <c r="J411" s="1841">
        <v>0</v>
      </c>
      <c r="K411" s="159">
        <v>300000</v>
      </c>
      <c r="L411" s="159">
        <v>300000</v>
      </c>
      <c r="M411" s="1184" t="s">
        <v>1745</v>
      </c>
      <c r="N411" s="29"/>
    </row>
    <row r="412" spans="1:14" x14ac:dyDescent="0.25">
      <c r="A412" s="1970">
        <v>231</v>
      </c>
      <c r="B412" s="1794">
        <v>0</v>
      </c>
      <c r="C412" s="1794">
        <v>5512</v>
      </c>
      <c r="D412" s="1794">
        <v>6341</v>
      </c>
      <c r="E412" s="1794">
        <v>0</v>
      </c>
      <c r="F412" s="1795">
        <v>93</v>
      </c>
      <c r="G412" s="1796" t="s">
        <v>711</v>
      </c>
      <c r="H412" s="1797" t="s">
        <v>1746</v>
      </c>
      <c r="I412" s="1798">
        <v>0</v>
      </c>
      <c r="J412" s="1841">
        <v>0</v>
      </c>
      <c r="K412" s="159">
        <v>300000</v>
      </c>
      <c r="L412" s="159">
        <v>300000</v>
      </c>
      <c r="M412" s="1184" t="s">
        <v>1747</v>
      </c>
      <c r="N412" s="29"/>
    </row>
    <row r="413" spans="1:14" x14ac:dyDescent="0.25">
      <c r="A413" s="1970">
        <v>231</v>
      </c>
      <c r="B413" s="1794">
        <v>0</v>
      </c>
      <c r="C413" s="1794">
        <v>5512</v>
      </c>
      <c r="D413" s="1794">
        <v>6341</v>
      </c>
      <c r="E413" s="1794">
        <v>0</v>
      </c>
      <c r="F413" s="1795">
        <v>93</v>
      </c>
      <c r="G413" s="1796" t="s">
        <v>711</v>
      </c>
      <c r="H413" s="1797" t="s">
        <v>1748</v>
      </c>
      <c r="I413" s="1798">
        <v>0</v>
      </c>
      <c r="J413" s="1841">
        <v>0</v>
      </c>
      <c r="K413" s="159">
        <v>300000</v>
      </c>
      <c r="L413" s="159">
        <v>300000</v>
      </c>
      <c r="M413" s="1184" t="s">
        <v>1749</v>
      </c>
      <c r="N413" s="29"/>
    </row>
    <row r="414" spans="1:14" x14ac:dyDescent="0.25">
      <c r="A414" s="1970">
        <v>231</v>
      </c>
      <c r="B414" s="1794">
        <v>0</v>
      </c>
      <c r="C414" s="1794">
        <v>5512</v>
      </c>
      <c r="D414" s="1794">
        <v>6341</v>
      </c>
      <c r="E414" s="1794">
        <v>0</v>
      </c>
      <c r="F414" s="1795">
        <v>93</v>
      </c>
      <c r="G414" s="1796" t="s">
        <v>711</v>
      </c>
      <c r="H414" s="1797" t="s">
        <v>1750</v>
      </c>
      <c r="I414" s="1798">
        <v>0</v>
      </c>
      <c r="J414" s="1841">
        <v>0</v>
      </c>
      <c r="K414" s="159">
        <v>300000</v>
      </c>
      <c r="L414" s="159">
        <v>300000</v>
      </c>
      <c r="M414" s="1184" t="s">
        <v>1751</v>
      </c>
      <c r="N414" s="29"/>
    </row>
    <row r="415" spans="1:14" x14ac:dyDescent="0.25">
      <c r="A415" s="1970">
        <v>231</v>
      </c>
      <c r="B415" s="1794">
        <v>0</v>
      </c>
      <c r="C415" s="1794">
        <v>5512</v>
      </c>
      <c r="D415" s="1794">
        <v>6341</v>
      </c>
      <c r="E415" s="1794">
        <v>0</v>
      </c>
      <c r="F415" s="1795">
        <v>93</v>
      </c>
      <c r="G415" s="1796" t="s">
        <v>711</v>
      </c>
      <c r="H415" s="1797" t="s">
        <v>1752</v>
      </c>
      <c r="I415" s="1798">
        <v>0</v>
      </c>
      <c r="J415" s="1841">
        <v>0</v>
      </c>
      <c r="K415" s="159">
        <v>300000</v>
      </c>
      <c r="L415" s="159">
        <v>300000</v>
      </c>
      <c r="M415" s="1184" t="s">
        <v>1753</v>
      </c>
      <c r="N415" s="29"/>
    </row>
    <row r="416" spans="1:14" x14ac:dyDescent="0.25">
      <c r="A416" s="1970">
        <v>231</v>
      </c>
      <c r="B416" s="1794">
        <v>0</v>
      </c>
      <c r="C416" s="1794">
        <v>5512</v>
      </c>
      <c r="D416" s="1794">
        <v>6341</v>
      </c>
      <c r="E416" s="1794">
        <v>0</v>
      </c>
      <c r="F416" s="1795">
        <v>93</v>
      </c>
      <c r="G416" s="1796" t="s">
        <v>711</v>
      </c>
      <c r="H416" s="1797" t="s">
        <v>1754</v>
      </c>
      <c r="I416" s="1798">
        <v>0</v>
      </c>
      <c r="J416" s="1841">
        <v>0</v>
      </c>
      <c r="K416" s="159">
        <v>300000</v>
      </c>
      <c r="L416" s="159">
        <v>300000</v>
      </c>
      <c r="M416" s="1184" t="s">
        <v>1755</v>
      </c>
      <c r="N416" s="29"/>
    </row>
    <row r="417" spans="1:14" x14ac:dyDescent="0.25">
      <c r="A417" s="1970">
        <v>231</v>
      </c>
      <c r="B417" s="1794">
        <v>0</v>
      </c>
      <c r="C417" s="1794">
        <v>5512</v>
      </c>
      <c r="D417" s="1794">
        <v>6341</v>
      </c>
      <c r="E417" s="1794">
        <v>0</v>
      </c>
      <c r="F417" s="1795">
        <v>93</v>
      </c>
      <c r="G417" s="1796" t="s">
        <v>711</v>
      </c>
      <c r="H417" s="1797" t="s">
        <v>1756</v>
      </c>
      <c r="I417" s="1798">
        <v>0</v>
      </c>
      <c r="J417" s="1841">
        <v>0</v>
      </c>
      <c r="K417" s="159">
        <v>300000</v>
      </c>
      <c r="L417" s="159">
        <v>300000</v>
      </c>
      <c r="M417" s="1184" t="s">
        <v>1757</v>
      </c>
      <c r="N417" s="29"/>
    </row>
    <row r="418" spans="1:14" x14ac:dyDescent="0.25">
      <c r="A418" s="1970">
        <v>231</v>
      </c>
      <c r="B418" s="1794">
        <v>0</v>
      </c>
      <c r="C418" s="1794">
        <v>5512</v>
      </c>
      <c r="D418" s="1794">
        <v>6341</v>
      </c>
      <c r="E418" s="1794">
        <v>0</v>
      </c>
      <c r="F418" s="1795">
        <v>93</v>
      </c>
      <c r="G418" s="1796" t="s">
        <v>711</v>
      </c>
      <c r="H418" s="1797" t="s">
        <v>1758</v>
      </c>
      <c r="I418" s="1798">
        <v>0</v>
      </c>
      <c r="J418" s="1841">
        <v>0</v>
      </c>
      <c r="K418" s="159">
        <v>300000</v>
      </c>
      <c r="L418" s="159">
        <v>300000</v>
      </c>
      <c r="M418" s="1184" t="s">
        <v>1759</v>
      </c>
      <c r="N418" s="29"/>
    </row>
    <row r="419" spans="1:14" x14ac:dyDescent="0.25">
      <c r="A419" s="1970">
        <v>231</v>
      </c>
      <c r="B419" s="1794">
        <v>0</v>
      </c>
      <c r="C419" s="1794">
        <v>5512</v>
      </c>
      <c r="D419" s="1794">
        <v>6341</v>
      </c>
      <c r="E419" s="1794">
        <v>0</v>
      </c>
      <c r="F419" s="1795">
        <v>93</v>
      </c>
      <c r="G419" s="1796" t="s">
        <v>711</v>
      </c>
      <c r="H419" s="1797" t="s">
        <v>1760</v>
      </c>
      <c r="I419" s="1798">
        <v>0</v>
      </c>
      <c r="J419" s="1841">
        <v>0</v>
      </c>
      <c r="K419" s="159">
        <v>300000</v>
      </c>
      <c r="L419" s="159">
        <v>300000</v>
      </c>
      <c r="M419" s="1184" t="s">
        <v>1761</v>
      </c>
      <c r="N419" s="29"/>
    </row>
    <row r="420" spans="1:14" x14ac:dyDescent="0.25">
      <c r="A420" s="1970">
        <v>231</v>
      </c>
      <c r="B420" s="1794">
        <v>0</v>
      </c>
      <c r="C420" s="1794">
        <v>5512</v>
      </c>
      <c r="D420" s="1794">
        <v>6341</v>
      </c>
      <c r="E420" s="1794">
        <v>0</v>
      </c>
      <c r="F420" s="1795">
        <v>93</v>
      </c>
      <c r="G420" s="1796" t="s">
        <v>711</v>
      </c>
      <c r="H420" s="1797" t="s">
        <v>1762</v>
      </c>
      <c r="I420" s="1798">
        <v>0</v>
      </c>
      <c r="J420" s="1841">
        <v>0</v>
      </c>
      <c r="K420" s="159">
        <v>300000</v>
      </c>
      <c r="L420" s="159">
        <v>300000</v>
      </c>
      <c r="M420" s="1184" t="s">
        <v>1763</v>
      </c>
      <c r="N420" s="29"/>
    </row>
    <row r="421" spans="1:14" x14ac:dyDescent="0.25">
      <c r="A421" s="1970">
        <v>231</v>
      </c>
      <c r="B421" s="1794">
        <v>0</v>
      </c>
      <c r="C421" s="1794">
        <v>5512</v>
      </c>
      <c r="D421" s="1794">
        <v>6341</v>
      </c>
      <c r="E421" s="1794">
        <v>0</v>
      </c>
      <c r="F421" s="1795">
        <v>93</v>
      </c>
      <c r="G421" s="1796" t="s">
        <v>711</v>
      </c>
      <c r="H421" s="1797" t="s">
        <v>1764</v>
      </c>
      <c r="I421" s="1798">
        <v>0</v>
      </c>
      <c r="J421" s="1841">
        <v>0</v>
      </c>
      <c r="K421" s="159">
        <v>300000</v>
      </c>
      <c r="L421" s="159">
        <v>300000</v>
      </c>
      <c r="M421" s="1184" t="s">
        <v>1765</v>
      </c>
      <c r="N421" s="29"/>
    </row>
    <row r="422" spans="1:14" x14ac:dyDescent="0.25">
      <c r="A422" s="1970">
        <v>231</v>
      </c>
      <c r="B422" s="1794">
        <v>0</v>
      </c>
      <c r="C422" s="1794">
        <v>5512</v>
      </c>
      <c r="D422" s="1794">
        <v>6341</v>
      </c>
      <c r="E422" s="1794">
        <v>0</v>
      </c>
      <c r="F422" s="1795">
        <v>93</v>
      </c>
      <c r="G422" s="1796" t="s">
        <v>711</v>
      </c>
      <c r="H422" s="1797" t="s">
        <v>1766</v>
      </c>
      <c r="I422" s="1798">
        <v>0</v>
      </c>
      <c r="J422" s="1841">
        <v>0</v>
      </c>
      <c r="K422" s="159">
        <v>300000</v>
      </c>
      <c r="L422" s="159">
        <v>300000</v>
      </c>
      <c r="M422" s="1184" t="s">
        <v>1767</v>
      </c>
      <c r="N422" s="29"/>
    </row>
    <row r="423" spans="1:14" x14ac:dyDescent="0.25">
      <c r="A423" s="1970">
        <v>231</v>
      </c>
      <c r="B423" s="1794">
        <v>0</v>
      </c>
      <c r="C423" s="1794">
        <v>5512</v>
      </c>
      <c r="D423" s="1794">
        <v>6341</v>
      </c>
      <c r="E423" s="1794">
        <v>0</v>
      </c>
      <c r="F423" s="1795">
        <v>93</v>
      </c>
      <c r="G423" s="1796" t="s">
        <v>711</v>
      </c>
      <c r="H423" s="1797" t="s">
        <v>1768</v>
      </c>
      <c r="I423" s="1798">
        <v>0</v>
      </c>
      <c r="J423" s="1841">
        <v>0</v>
      </c>
      <c r="K423" s="159">
        <v>300000</v>
      </c>
      <c r="L423" s="159">
        <v>300000</v>
      </c>
      <c r="M423" s="1184" t="s">
        <v>1769</v>
      </c>
      <c r="N423" s="29"/>
    </row>
    <row r="424" spans="1:14" x14ac:dyDescent="0.25">
      <c r="A424" s="1970">
        <v>231</v>
      </c>
      <c r="B424" s="1794">
        <v>0</v>
      </c>
      <c r="C424" s="1794">
        <v>5512</v>
      </c>
      <c r="D424" s="1794">
        <v>6341</v>
      </c>
      <c r="E424" s="1794">
        <v>0</v>
      </c>
      <c r="F424" s="1795">
        <v>93</v>
      </c>
      <c r="G424" s="1796" t="s">
        <v>711</v>
      </c>
      <c r="H424" s="1797" t="s">
        <v>1770</v>
      </c>
      <c r="I424" s="1798">
        <v>0</v>
      </c>
      <c r="J424" s="1841">
        <v>0</v>
      </c>
      <c r="K424" s="159">
        <v>300000</v>
      </c>
      <c r="L424" s="159">
        <v>300000</v>
      </c>
      <c r="M424" s="1184" t="s">
        <v>1771</v>
      </c>
      <c r="N424" s="29"/>
    </row>
    <row r="425" spans="1:14" x14ac:dyDescent="0.25">
      <c r="A425" s="1970">
        <v>231</v>
      </c>
      <c r="B425" s="1794">
        <v>0</v>
      </c>
      <c r="C425" s="1794">
        <v>5512</v>
      </c>
      <c r="D425" s="1794">
        <v>6341</v>
      </c>
      <c r="E425" s="1794">
        <v>0</v>
      </c>
      <c r="F425" s="1795">
        <v>93</v>
      </c>
      <c r="G425" s="1796" t="s">
        <v>711</v>
      </c>
      <c r="H425" s="1797" t="s">
        <v>1772</v>
      </c>
      <c r="I425" s="1798">
        <v>0</v>
      </c>
      <c r="J425" s="1841">
        <v>0</v>
      </c>
      <c r="K425" s="159">
        <v>300000</v>
      </c>
      <c r="L425" s="159">
        <v>300000</v>
      </c>
      <c r="M425" s="1184" t="s">
        <v>1773</v>
      </c>
      <c r="N425" s="29"/>
    </row>
    <row r="426" spans="1:14" x14ac:dyDescent="0.25">
      <c r="A426" s="1970">
        <v>231</v>
      </c>
      <c r="B426" s="1794">
        <v>0</v>
      </c>
      <c r="C426" s="1794">
        <v>5512</v>
      </c>
      <c r="D426" s="1794">
        <v>6341</v>
      </c>
      <c r="E426" s="1794">
        <v>0</v>
      </c>
      <c r="F426" s="1795">
        <v>93</v>
      </c>
      <c r="G426" s="1796" t="s">
        <v>711</v>
      </c>
      <c r="H426" s="1797" t="s">
        <v>1774</v>
      </c>
      <c r="I426" s="1798">
        <v>0</v>
      </c>
      <c r="J426" s="1841">
        <v>0</v>
      </c>
      <c r="K426" s="159">
        <v>300000</v>
      </c>
      <c r="L426" s="159">
        <v>300000</v>
      </c>
      <c r="M426" s="1184" t="s">
        <v>1775</v>
      </c>
      <c r="N426" s="29"/>
    </row>
    <row r="427" spans="1:14" x14ac:dyDescent="0.25">
      <c r="A427" s="1970">
        <v>231</v>
      </c>
      <c r="B427" s="1794">
        <v>0</v>
      </c>
      <c r="C427" s="1794">
        <v>5512</v>
      </c>
      <c r="D427" s="1794">
        <v>6341</v>
      </c>
      <c r="E427" s="1794">
        <v>0</v>
      </c>
      <c r="F427" s="1795">
        <v>93</v>
      </c>
      <c r="G427" s="1796" t="s">
        <v>711</v>
      </c>
      <c r="H427" s="1797" t="s">
        <v>1776</v>
      </c>
      <c r="I427" s="1798">
        <v>0</v>
      </c>
      <c r="J427" s="1841">
        <v>0</v>
      </c>
      <c r="K427" s="159">
        <v>300000</v>
      </c>
      <c r="L427" s="159">
        <v>300000</v>
      </c>
      <c r="M427" s="1184" t="s">
        <v>1777</v>
      </c>
      <c r="N427" s="29"/>
    </row>
    <row r="428" spans="1:14" x14ac:dyDescent="0.25">
      <c r="A428" s="1970">
        <v>231</v>
      </c>
      <c r="B428" s="1794">
        <v>0</v>
      </c>
      <c r="C428" s="1794">
        <v>5512</v>
      </c>
      <c r="D428" s="1794">
        <v>6341</v>
      </c>
      <c r="E428" s="1794">
        <v>0</v>
      </c>
      <c r="F428" s="1795">
        <v>93</v>
      </c>
      <c r="G428" s="1796" t="s">
        <v>711</v>
      </c>
      <c r="H428" s="1797" t="s">
        <v>764</v>
      </c>
      <c r="I428" s="1798">
        <v>0</v>
      </c>
      <c r="J428" s="1841">
        <v>0</v>
      </c>
      <c r="K428" s="159">
        <v>300000</v>
      </c>
      <c r="L428" s="159">
        <v>300000</v>
      </c>
      <c r="M428" s="1184" t="s">
        <v>1778</v>
      </c>
      <c r="N428" s="29"/>
    </row>
    <row r="429" spans="1:14" x14ac:dyDescent="0.25">
      <c r="A429" s="1970">
        <v>231</v>
      </c>
      <c r="B429" s="1794">
        <v>0</v>
      </c>
      <c r="C429" s="1794">
        <v>5512</v>
      </c>
      <c r="D429" s="1794">
        <v>6341</v>
      </c>
      <c r="E429" s="1794">
        <v>0</v>
      </c>
      <c r="F429" s="1795">
        <v>93</v>
      </c>
      <c r="G429" s="1796" t="s">
        <v>711</v>
      </c>
      <c r="H429" s="1797" t="s">
        <v>1779</v>
      </c>
      <c r="I429" s="1798">
        <v>0</v>
      </c>
      <c r="J429" s="1841">
        <v>0</v>
      </c>
      <c r="K429" s="159">
        <v>300000</v>
      </c>
      <c r="L429" s="159">
        <v>300000</v>
      </c>
      <c r="M429" s="1184" t="s">
        <v>1780</v>
      </c>
      <c r="N429" s="29"/>
    </row>
    <row r="430" spans="1:14" x14ac:dyDescent="0.25">
      <c r="A430" s="1970">
        <v>231</v>
      </c>
      <c r="B430" s="1794">
        <v>0</v>
      </c>
      <c r="C430" s="1794">
        <v>5512</v>
      </c>
      <c r="D430" s="1794">
        <v>6341</v>
      </c>
      <c r="E430" s="1794">
        <v>0</v>
      </c>
      <c r="F430" s="1795">
        <v>93</v>
      </c>
      <c r="G430" s="1796" t="s">
        <v>711</v>
      </c>
      <c r="H430" s="1797" t="s">
        <v>1781</v>
      </c>
      <c r="I430" s="1798">
        <v>0</v>
      </c>
      <c r="J430" s="1841">
        <v>0</v>
      </c>
      <c r="K430" s="159">
        <v>300000</v>
      </c>
      <c r="L430" s="159">
        <v>300000</v>
      </c>
      <c r="M430" s="1184" t="s">
        <v>1782</v>
      </c>
      <c r="N430" s="29"/>
    </row>
    <row r="431" spans="1:14" x14ac:dyDescent="0.25">
      <c r="A431" s="1970">
        <v>231</v>
      </c>
      <c r="B431" s="1794">
        <v>0</v>
      </c>
      <c r="C431" s="1794">
        <v>5512</v>
      </c>
      <c r="D431" s="1794">
        <v>6341</v>
      </c>
      <c r="E431" s="1794">
        <v>0</v>
      </c>
      <c r="F431" s="1795">
        <v>93</v>
      </c>
      <c r="G431" s="1796" t="s">
        <v>711</v>
      </c>
      <c r="H431" s="1797" t="s">
        <v>1565</v>
      </c>
      <c r="I431" s="1798">
        <v>0</v>
      </c>
      <c r="J431" s="1841">
        <v>0</v>
      </c>
      <c r="K431" s="159">
        <v>300000</v>
      </c>
      <c r="L431" s="159">
        <v>300000</v>
      </c>
      <c r="M431" s="1184" t="s">
        <v>1783</v>
      </c>
      <c r="N431" s="29"/>
    </row>
    <row r="432" spans="1:14" x14ac:dyDescent="0.25">
      <c r="A432" s="1970">
        <v>231</v>
      </c>
      <c r="B432" s="1794">
        <v>0</v>
      </c>
      <c r="C432" s="1794">
        <v>5512</v>
      </c>
      <c r="D432" s="1794">
        <v>6341</v>
      </c>
      <c r="E432" s="1794">
        <v>0</v>
      </c>
      <c r="F432" s="1795">
        <v>93</v>
      </c>
      <c r="G432" s="1796" t="s">
        <v>711</v>
      </c>
      <c r="H432" s="1797" t="s">
        <v>1784</v>
      </c>
      <c r="I432" s="1798">
        <v>0</v>
      </c>
      <c r="J432" s="1841">
        <v>0</v>
      </c>
      <c r="K432" s="159">
        <v>300000</v>
      </c>
      <c r="L432" s="159">
        <v>300000</v>
      </c>
      <c r="M432" s="1184" t="s">
        <v>1785</v>
      </c>
      <c r="N432" s="29"/>
    </row>
    <row r="433" spans="1:14" x14ac:dyDescent="0.25">
      <c r="A433" s="1970">
        <v>231</v>
      </c>
      <c r="B433" s="1794">
        <v>0</v>
      </c>
      <c r="C433" s="1794">
        <v>5512</v>
      </c>
      <c r="D433" s="1794">
        <v>6341</v>
      </c>
      <c r="E433" s="1794">
        <v>0</v>
      </c>
      <c r="F433" s="1795">
        <v>93</v>
      </c>
      <c r="G433" s="1796" t="s">
        <v>711</v>
      </c>
      <c r="H433" s="1797" t="s">
        <v>1786</v>
      </c>
      <c r="I433" s="1798">
        <v>0</v>
      </c>
      <c r="J433" s="1841">
        <v>0</v>
      </c>
      <c r="K433" s="159">
        <v>300000</v>
      </c>
      <c r="L433" s="159">
        <v>300000</v>
      </c>
      <c r="M433" s="1184" t="s">
        <v>1787</v>
      </c>
      <c r="N433" s="29"/>
    </row>
    <row r="434" spans="1:14" x14ac:dyDescent="0.25">
      <c r="A434" s="1970">
        <v>231</v>
      </c>
      <c r="B434" s="1794">
        <v>0</v>
      </c>
      <c r="C434" s="1794">
        <v>5512</v>
      </c>
      <c r="D434" s="1794">
        <v>6341</v>
      </c>
      <c r="E434" s="1794">
        <v>0</v>
      </c>
      <c r="F434" s="1795">
        <v>93</v>
      </c>
      <c r="G434" s="1796" t="s">
        <v>711</v>
      </c>
      <c r="H434" s="1797" t="s">
        <v>1788</v>
      </c>
      <c r="I434" s="1798">
        <v>0</v>
      </c>
      <c r="J434" s="1841">
        <v>0</v>
      </c>
      <c r="K434" s="159">
        <v>300000</v>
      </c>
      <c r="L434" s="159">
        <v>300000</v>
      </c>
      <c r="M434" s="1184" t="s">
        <v>1789</v>
      </c>
      <c r="N434" s="29"/>
    </row>
    <row r="435" spans="1:14" x14ac:dyDescent="0.25">
      <c r="A435" s="1970">
        <v>231</v>
      </c>
      <c r="B435" s="1794">
        <v>0</v>
      </c>
      <c r="C435" s="1794">
        <v>5512</v>
      </c>
      <c r="D435" s="1794">
        <v>6341</v>
      </c>
      <c r="E435" s="1794">
        <v>0</v>
      </c>
      <c r="F435" s="1795">
        <v>93</v>
      </c>
      <c r="G435" s="1796" t="s">
        <v>711</v>
      </c>
      <c r="H435" s="1797" t="s">
        <v>1790</v>
      </c>
      <c r="I435" s="1798">
        <v>0</v>
      </c>
      <c r="J435" s="1841">
        <v>0</v>
      </c>
      <c r="K435" s="159">
        <v>300000</v>
      </c>
      <c r="L435" s="159">
        <v>300000</v>
      </c>
      <c r="M435" s="1184" t="s">
        <v>1791</v>
      </c>
      <c r="N435" s="29"/>
    </row>
    <row r="436" spans="1:14" x14ac:dyDescent="0.25">
      <c r="A436" s="1970">
        <v>231</v>
      </c>
      <c r="B436" s="1794">
        <v>0</v>
      </c>
      <c r="C436" s="1794">
        <v>5512</v>
      </c>
      <c r="D436" s="1794">
        <v>6341</v>
      </c>
      <c r="E436" s="1794">
        <v>0</v>
      </c>
      <c r="F436" s="1795">
        <v>93</v>
      </c>
      <c r="G436" s="1796" t="s">
        <v>711</v>
      </c>
      <c r="H436" s="1797" t="s">
        <v>1792</v>
      </c>
      <c r="I436" s="1798">
        <v>0</v>
      </c>
      <c r="J436" s="1841">
        <v>0</v>
      </c>
      <c r="K436" s="159">
        <v>300000</v>
      </c>
      <c r="L436" s="159">
        <v>300000</v>
      </c>
      <c r="M436" s="1184" t="s">
        <v>1793</v>
      </c>
      <c r="N436" s="29"/>
    </row>
    <row r="437" spans="1:14" x14ac:dyDescent="0.25">
      <c r="A437" s="1970">
        <v>231</v>
      </c>
      <c r="B437" s="1794">
        <v>0</v>
      </c>
      <c r="C437" s="1794">
        <v>5512</v>
      </c>
      <c r="D437" s="1794">
        <v>6341</v>
      </c>
      <c r="E437" s="1794">
        <v>0</v>
      </c>
      <c r="F437" s="1795">
        <v>93</v>
      </c>
      <c r="G437" s="1796" t="s">
        <v>711</v>
      </c>
      <c r="H437" s="1797" t="s">
        <v>1794</v>
      </c>
      <c r="I437" s="1798">
        <v>0</v>
      </c>
      <c r="J437" s="1841">
        <v>0</v>
      </c>
      <c r="K437" s="159">
        <v>300000</v>
      </c>
      <c r="L437" s="159">
        <v>300000</v>
      </c>
      <c r="M437" s="1184" t="s">
        <v>1795</v>
      </c>
      <c r="N437" s="29"/>
    </row>
    <row r="438" spans="1:14" x14ac:dyDescent="0.25">
      <c r="A438" s="1970">
        <v>231</v>
      </c>
      <c r="B438" s="1794">
        <v>0</v>
      </c>
      <c r="C438" s="1794">
        <v>5512</v>
      </c>
      <c r="D438" s="1794">
        <v>6341</v>
      </c>
      <c r="E438" s="1794">
        <v>0</v>
      </c>
      <c r="F438" s="1795">
        <v>93</v>
      </c>
      <c r="G438" s="1796" t="s">
        <v>711</v>
      </c>
      <c r="H438" s="1797" t="s">
        <v>1796</v>
      </c>
      <c r="I438" s="1798">
        <v>0</v>
      </c>
      <c r="J438" s="1841">
        <v>0</v>
      </c>
      <c r="K438" s="159">
        <v>300000</v>
      </c>
      <c r="L438" s="159">
        <v>300000</v>
      </c>
      <c r="M438" s="1184" t="s">
        <v>1797</v>
      </c>
      <c r="N438" s="29"/>
    </row>
    <row r="439" spans="1:14" x14ac:dyDescent="0.25">
      <c r="A439" s="1970">
        <v>231</v>
      </c>
      <c r="B439" s="1794">
        <v>0</v>
      </c>
      <c r="C439" s="1794">
        <v>5512</v>
      </c>
      <c r="D439" s="1794">
        <v>6341</v>
      </c>
      <c r="E439" s="1794">
        <v>0</v>
      </c>
      <c r="F439" s="1795">
        <v>93</v>
      </c>
      <c r="G439" s="1796" t="s">
        <v>711</v>
      </c>
      <c r="H439" s="1797" t="s">
        <v>1798</v>
      </c>
      <c r="I439" s="1798">
        <v>0</v>
      </c>
      <c r="J439" s="1841">
        <v>0</v>
      </c>
      <c r="K439" s="159">
        <v>300000</v>
      </c>
      <c r="L439" s="159">
        <v>300000</v>
      </c>
      <c r="M439" s="1184" t="s">
        <v>1799</v>
      </c>
      <c r="N439" s="29"/>
    </row>
    <row r="440" spans="1:14" x14ac:dyDescent="0.25">
      <c r="A440" s="1970">
        <v>231</v>
      </c>
      <c r="B440" s="1794">
        <v>0</v>
      </c>
      <c r="C440" s="1794">
        <v>5512</v>
      </c>
      <c r="D440" s="1794">
        <v>6341</v>
      </c>
      <c r="E440" s="1794">
        <v>0</v>
      </c>
      <c r="F440" s="1795">
        <v>93</v>
      </c>
      <c r="G440" s="1796" t="s">
        <v>711</v>
      </c>
      <c r="H440" s="1797" t="s">
        <v>1800</v>
      </c>
      <c r="I440" s="1798">
        <v>0</v>
      </c>
      <c r="J440" s="1841">
        <v>0</v>
      </c>
      <c r="K440" s="159">
        <v>300000</v>
      </c>
      <c r="L440" s="159">
        <v>300000</v>
      </c>
      <c r="M440" s="1184" t="s">
        <v>1801</v>
      </c>
      <c r="N440" s="29"/>
    </row>
    <row r="441" spans="1:14" x14ac:dyDescent="0.25">
      <c r="A441" s="1970">
        <v>231</v>
      </c>
      <c r="B441" s="1794">
        <v>0</v>
      </c>
      <c r="C441" s="1794">
        <v>5512</v>
      </c>
      <c r="D441" s="1794">
        <v>6341</v>
      </c>
      <c r="E441" s="1794">
        <v>0</v>
      </c>
      <c r="F441" s="1795">
        <v>93</v>
      </c>
      <c r="G441" s="1796" t="s">
        <v>711</v>
      </c>
      <c r="H441" s="1797" t="s">
        <v>1802</v>
      </c>
      <c r="I441" s="1798">
        <v>0</v>
      </c>
      <c r="J441" s="1841">
        <v>0</v>
      </c>
      <c r="K441" s="159">
        <v>300000</v>
      </c>
      <c r="L441" s="159">
        <v>300000</v>
      </c>
      <c r="M441" s="1184" t="s">
        <v>1803</v>
      </c>
      <c r="N441" s="29"/>
    </row>
    <row r="442" spans="1:14" x14ac:dyDescent="0.25">
      <c r="A442" s="1970">
        <v>231</v>
      </c>
      <c r="B442" s="1794">
        <v>0</v>
      </c>
      <c r="C442" s="1794">
        <v>5512</v>
      </c>
      <c r="D442" s="1794">
        <v>6341</v>
      </c>
      <c r="E442" s="1794">
        <v>0</v>
      </c>
      <c r="F442" s="1795">
        <v>93</v>
      </c>
      <c r="G442" s="1796" t="s">
        <v>711</v>
      </c>
      <c r="H442" s="1797" t="s">
        <v>1804</v>
      </c>
      <c r="I442" s="1798">
        <v>0</v>
      </c>
      <c r="J442" s="1841">
        <v>0</v>
      </c>
      <c r="K442" s="159">
        <v>300000</v>
      </c>
      <c r="L442" s="159">
        <v>300000</v>
      </c>
      <c r="M442" s="1184" t="s">
        <v>1805</v>
      </c>
      <c r="N442" s="29"/>
    </row>
    <row r="443" spans="1:14" x14ac:dyDescent="0.25">
      <c r="A443" s="1970">
        <v>231</v>
      </c>
      <c r="B443" s="1794">
        <v>0</v>
      </c>
      <c r="C443" s="1794">
        <v>5512</v>
      </c>
      <c r="D443" s="1794">
        <v>6341</v>
      </c>
      <c r="E443" s="1794">
        <v>0</v>
      </c>
      <c r="F443" s="1795">
        <v>93</v>
      </c>
      <c r="G443" s="1796" t="s">
        <v>711</v>
      </c>
      <c r="H443" s="1797" t="s">
        <v>1806</v>
      </c>
      <c r="I443" s="1798">
        <v>0</v>
      </c>
      <c r="J443" s="1841">
        <v>0</v>
      </c>
      <c r="K443" s="159">
        <v>300000</v>
      </c>
      <c r="L443" s="159">
        <v>300000</v>
      </c>
      <c r="M443" s="1184" t="s">
        <v>1807</v>
      </c>
      <c r="N443" s="29"/>
    </row>
    <row r="444" spans="1:14" x14ac:dyDescent="0.25">
      <c r="A444" s="1970">
        <v>231</v>
      </c>
      <c r="B444" s="1794">
        <v>0</v>
      </c>
      <c r="C444" s="1794">
        <v>5512</v>
      </c>
      <c r="D444" s="1794">
        <v>6341</v>
      </c>
      <c r="E444" s="1794">
        <v>0</v>
      </c>
      <c r="F444" s="1795">
        <v>93</v>
      </c>
      <c r="G444" s="1796" t="s">
        <v>711</v>
      </c>
      <c r="H444" s="1797" t="s">
        <v>1808</v>
      </c>
      <c r="I444" s="1798">
        <v>0</v>
      </c>
      <c r="J444" s="1841">
        <v>0</v>
      </c>
      <c r="K444" s="159">
        <v>300000</v>
      </c>
      <c r="L444" s="159">
        <v>300000</v>
      </c>
      <c r="M444" s="1184" t="s">
        <v>1809</v>
      </c>
      <c r="N444" s="29"/>
    </row>
    <row r="445" spans="1:14" x14ac:dyDescent="0.25">
      <c r="A445" s="1970">
        <v>231</v>
      </c>
      <c r="B445" s="1794">
        <v>0</v>
      </c>
      <c r="C445" s="1794">
        <v>5512</v>
      </c>
      <c r="D445" s="1794">
        <v>6341</v>
      </c>
      <c r="E445" s="1794">
        <v>0</v>
      </c>
      <c r="F445" s="1795">
        <v>93</v>
      </c>
      <c r="G445" s="1796" t="s">
        <v>711</v>
      </c>
      <c r="H445" s="1797" t="s">
        <v>1810</v>
      </c>
      <c r="I445" s="1798">
        <v>0</v>
      </c>
      <c r="J445" s="1841">
        <v>0</v>
      </c>
      <c r="K445" s="159">
        <v>300000</v>
      </c>
      <c r="L445" s="159">
        <v>300000</v>
      </c>
      <c r="M445" s="1184" t="s">
        <v>1811</v>
      </c>
      <c r="N445" s="29"/>
    </row>
    <row r="446" spans="1:14" x14ac:dyDescent="0.25">
      <c r="A446" s="1970">
        <v>231</v>
      </c>
      <c r="B446" s="1794">
        <v>0</v>
      </c>
      <c r="C446" s="1794">
        <v>5512</v>
      </c>
      <c r="D446" s="1794">
        <v>6341</v>
      </c>
      <c r="E446" s="1794">
        <v>0</v>
      </c>
      <c r="F446" s="1795">
        <v>93</v>
      </c>
      <c r="G446" s="1796" t="s">
        <v>711</v>
      </c>
      <c r="H446" s="1797" t="s">
        <v>1812</v>
      </c>
      <c r="I446" s="1798">
        <v>0</v>
      </c>
      <c r="J446" s="1841">
        <v>0</v>
      </c>
      <c r="K446" s="159">
        <v>300000</v>
      </c>
      <c r="L446" s="159">
        <v>300000</v>
      </c>
      <c r="M446" s="1184" t="s">
        <v>1813</v>
      </c>
      <c r="N446" s="29"/>
    </row>
    <row r="447" spans="1:14" x14ac:dyDescent="0.25">
      <c r="A447" s="1970">
        <v>231</v>
      </c>
      <c r="B447" s="1794">
        <v>0</v>
      </c>
      <c r="C447" s="1794">
        <v>5512</v>
      </c>
      <c r="D447" s="1794">
        <v>6341</v>
      </c>
      <c r="E447" s="1794">
        <v>0</v>
      </c>
      <c r="F447" s="1795">
        <v>93</v>
      </c>
      <c r="G447" s="1796" t="s">
        <v>711</v>
      </c>
      <c r="H447" s="1797" t="s">
        <v>1814</v>
      </c>
      <c r="I447" s="1798">
        <v>0</v>
      </c>
      <c r="J447" s="1841">
        <v>0</v>
      </c>
      <c r="K447" s="159">
        <v>3000000</v>
      </c>
      <c r="L447" s="159">
        <v>3000000</v>
      </c>
      <c r="M447" s="1184" t="s">
        <v>1815</v>
      </c>
      <c r="N447" s="29"/>
    </row>
    <row r="448" spans="1:14" x14ac:dyDescent="0.25">
      <c r="A448" s="1970">
        <v>231</v>
      </c>
      <c r="B448" s="1794">
        <v>0</v>
      </c>
      <c r="C448" s="1794">
        <v>5512</v>
      </c>
      <c r="D448" s="1794">
        <v>6341</v>
      </c>
      <c r="E448" s="1794">
        <v>0</v>
      </c>
      <c r="F448" s="1795">
        <v>93</v>
      </c>
      <c r="G448" s="1796" t="s">
        <v>711</v>
      </c>
      <c r="H448" s="1797" t="s">
        <v>1816</v>
      </c>
      <c r="I448" s="1798">
        <v>0</v>
      </c>
      <c r="J448" s="1841">
        <v>0</v>
      </c>
      <c r="K448" s="159">
        <v>3000000</v>
      </c>
      <c r="L448" s="159">
        <v>3000000</v>
      </c>
      <c r="M448" s="1184" t="s">
        <v>1817</v>
      </c>
      <c r="N448" s="29"/>
    </row>
    <row r="449" spans="1:14" x14ac:dyDescent="0.25">
      <c r="A449" s="1970">
        <v>231</v>
      </c>
      <c r="B449" s="1794">
        <v>0</v>
      </c>
      <c r="C449" s="1794">
        <v>5512</v>
      </c>
      <c r="D449" s="1794">
        <v>6341</v>
      </c>
      <c r="E449" s="1794">
        <v>0</v>
      </c>
      <c r="F449" s="1795">
        <v>93</v>
      </c>
      <c r="G449" s="1796" t="s">
        <v>711</v>
      </c>
      <c r="H449" s="1797" t="s">
        <v>1818</v>
      </c>
      <c r="I449" s="1798">
        <v>0</v>
      </c>
      <c r="J449" s="1841">
        <v>0</v>
      </c>
      <c r="K449" s="159">
        <v>100000</v>
      </c>
      <c r="L449" s="159">
        <v>100000</v>
      </c>
      <c r="M449" s="1184" t="s">
        <v>1819</v>
      </c>
      <c r="N449" s="29"/>
    </row>
    <row r="450" spans="1:14" x14ac:dyDescent="0.25">
      <c r="A450" s="1970">
        <v>231</v>
      </c>
      <c r="B450" s="1794">
        <v>0</v>
      </c>
      <c r="C450" s="1794">
        <v>5512</v>
      </c>
      <c r="D450" s="1794">
        <v>6341</v>
      </c>
      <c r="E450" s="1794">
        <v>0</v>
      </c>
      <c r="F450" s="1795">
        <v>93</v>
      </c>
      <c r="G450" s="1796" t="s">
        <v>711</v>
      </c>
      <c r="H450" s="1797" t="s">
        <v>1820</v>
      </c>
      <c r="I450" s="1798">
        <v>0</v>
      </c>
      <c r="J450" s="1841">
        <v>0</v>
      </c>
      <c r="K450" s="159">
        <v>100000</v>
      </c>
      <c r="L450" s="159">
        <v>100000</v>
      </c>
      <c r="M450" s="1184" t="s">
        <v>633</v>
      </c>
      <c r="N450" s="1836"/>
    </row>
    <row r="451" spans="1:14" x14ac:dyDescent="0.25">
      <c r="A451" s="1970">
        <v>231</v>
      </c>
      <c r="B451" s="1794">
        <v>0</v>
      </c>
      <c r="C451" s="1794">
        <v>5512</v>
      </c>
      <c r="D451" s="1794">
        <v>6341</v>
      </c>
      <c r="E451" s="1794">
        <v>0</v>
      </c>
      <c r="F451" s="1795">
        <v>93</v>
      </c>
      <c r="G451" s="1796" t="s">
        <v>711</v>
      </c>
      <c r="H451" s="1797" t="s">
        <v>1821</v>
      </c>
      <c r="I451" s="1798">
        <v>0</v>
      </c>
      <c r="J451" s="1841">
        <v>0</v>
      </c>
      <c r="K451" s="159">
        <v>100000</v>
      </c>
      <c r="L451" s="159">
        <v>100000</v>
      </c>
      <c r="M451" s="1184" t="s">
        <v>1822</v>
      </c>
      <c r="N451" s="29"/>
    </row>
    <row r="452" spans="1:14" x14ac:dyDescent="0.25">
      <c r="A452" s="1970">
        <v>231</v>
      </c>
      <c r="B452" s="1794">
        <v>0</v>
      </c>
      <c r="C452" s="1794">
        <v>5512</v>
      </c>
      <c r="D452" s="1794">
        <v>6341</v>
      </c>
      <c r="E452" s="1794">
        <v>0</v>
      </c>
      <c r="F452" s="1795">
        <v>93</v>
      </c>
      <c r="G452" s="1796" t="s">
        <v>711</v>
      </c>
      <c r="H452" s="1797" t="s">
        <v>1823</v>
      </c>
      <c r="I452" s="1798">
        <v>0</v>
      </c>
      <c r="J452" s="1841">
        <v>0</v>
      </c>
      <c r="K452" s="159">
        <v>100000</v>
      </c>
      <c r="L452" s="159">
        <v>100000</v>
      </c>
      <c r="M452" s="1184" t="s">
        <v>1824</v>
      </c>
      <c r="N452" s="29"/>
    </row>
    <row r="453" spans="1:14" x14ac:dyDescent="0.25">
      <c r="A453" s="1972">
        <v>231</v>
      </c>
      <c r="B453" s="1801">
        <v>0</v>
      </c>
      <c r="C453" s="1801">
        <v>5512</v>
      </c>
      <c r="D453" s="1801">
        <v>6341</v>
      </c>
      <c r="E453" s="1801">
        <v>0</v>
      </c>
      <c r="F453" s="1802">
        <v>93</v>
      </c>
      <c r="G453" s="1803" t="s">
        <v>711</v>
      </c>
      <c r="H453" s="1804" t="s">
        <v>1646</v>
      </c>
      <c r="I453" s="1805">
        <v>0</v>
      </c>
      <c r="J453" s="1840">
        <v>0</v>
      </c>
      <c r="K453" s="1805">
        <v>100000</v>
      </c>
      <c r="L453" s="1840">
        <v>100000</v>
      </c>
      <c r="M453" s="1973" t="s">
        <v>1647</v>
      </c>
      <c r="N453" s="29"/>
    </row>
    <row r="454" spans="1:14" x14ac:dyDescent="0.25">
      <c r="A454" s="1970">
        <v>231</v>
      </c>
      <c r="B454" s="1794">
        <v>0</v>
      </c>
      <c r="C454" s="1794">
        <v>5512</v>
      </c>
      <c r="D454" s="1794">
        <v>6341</v>
      </c>
      <c r="E454" s="1794">
        <v>0</v>
      </c>
      <c r="F454" s="1795">
        <v>93</v>
      </c>
      <c r="G454" s="1796" t="s">
        <v>711</v>
      </c>
      <c r="H454" s="1797" t="s">
        <v>1825</v>
      </c>
      <c r="I454" s="1798">
        <v>0</v>
      </c>
      <c r="J454" s="1841">
        <v>0</v>
      </c>
      <c r="K454" s="159">
        <v>100000</v>
      </c>
      <c r="L454" s="159">
        <v>100000</v>
      </c>
      <c r="M454" s="1184" t="s">
        <v>1826</v>
      </c>
      <c r="N454" s="29"/>
    </row>
    <row r="455" spans="1:14" x14ac:dyDescent="0.25">
      <c r="A455" s="1970">
        <v>231</v>
      </c>
      <c r="B455" s="1794">
        <v>0</v>
      </c>
      <c r="C455" s="1794">
        <v>5512</v>
      </c>
      <c r="D455" s="1794">
        <v>6341</v>
      </c>
      <c r="E455" s="1794">
        <v>0</v>
      </c>
      <c r="F455" s="1795">
        <v>93</v>
      </c>
      <c r="G455" s="1796" t="s">
        <v>711</v>
      </c>
      <c r="H455" s="1797" t="s">
        <v>1827</v>
      </c>
      <c r="I455" s="1798">
        <v>0</v>
      </c>
      <c r="J455" s="1841">
        <v>0</v>
      </c>
      <c r="K455" s="159">
        <v>100000</v>
      </c>
      <c r="L455" s="159">
        <v>100000</v>
      </c>
      <c r="M455" s="1184" t="s">
        <v>1749</v>
      </c>
      <c r="N455" s="29"/>
    </row>
    <row r="456" spans="1:14" x14ac:dyDescent="0.25">
      <c r="A456" s="1970">
        <v>231</v>
      </c>
      <c r="B456" s="1794">
        <v>0</v>
      </c>
      <c r="C456" s="1794">
        <v>5512</v>
      </c>
      <c r="D456" s="1794">
        <v>6341</v>
      </c>
      <c r="E456" s="1794">
        <v>0</v>
      </c>
      <c r="F456" s="1795">
        <v>93</v>
      </c>
      <c r="G456" s="1796" t="s">
        <v>711</v>
      </c>
      <c r="H456" s="1797" t="s">
        <v>1828</v>
      </c>
      <c r="I456" s="1798">
        <v>0</v>
      </c>
      <c r="J456" s="1841">
        <v>0</v>
      </c>
      <c r="K456" s="159">
        <v>95000</v>
      </c>
      <c r="L456" s="159">
        <v>95000</v>
      </c>
      <c r="M456" s="1184" t="s">
        <v>1829</v>
      </c>
      <c r="N456" s="29"/>
    </row>
    <row r="457" spans="1:14" x14ac:dyDescent="0.25">
      <c r="A457" s="1970">
        <v>231</v>
      </c>
      <c r="B457" s="1794">
        <v>0</v>
      </c>
      <c r="C457" s="1794">
        <v>5512</v>
      </c>
      <c r="D457" s="1794">
        <v>6341</v>
      </c>
      <c r="E457" s="1794">
        <v>0</v>
      </c>
      <c r="F457" s="1795">
        <v>93</v>
      </c>
      <c r="G457" s="1796" t="s">
        <v>711</v>
      </c>
      <c r="H457" s="1797" t="s">
        <v>1830</v>
      </c>
      <c r="I457" s="1798">
        <v>0</v>
      </c>
      <c r="J457" s="1841">
        <v>0</v>
      </c>
      <c r="K457" s="159">
        <v>100000</v>
      </c>
      <c r="L457" s="159">
        <v>100000</v>
      </c>
      <c r="M457" s="1184" t="s">
        <v>1831</v>
      </c>
      <c r="N457" s="29"/>
    </row>
    <row r="458" spans="1:14" x14ac:dyDescent="0.25">
      <c r="A458" s="1970">
        <v>231</v>
      </c>
      <c r="B458" s="1794">
        <v>0</v>
      </c>
      <c r="C458" s="1794">
        <v>5512</v>
      </c>
      <c r="D458" s="1794">
        <v>5321</v>
      </c>
      <c r="E458" s="1794">
        <v>0</v>
      </c>
      <c r="F458" s="1795">
        <v>93</v>
      </c>
      <c r="G458" s="1796" t="s">
        <v>711</v>
      </c>
      <c r="H458" s="1797" t="s">
        <v>1832</v>
      </c>
      <c r="I458" s="1798">
        <v>0</v>
      </c>
      <c r="J458" s="1841">
        <v>0</v>
      </c>
      <c r="K458" s="159">
        <v>26000</v>
      </c>
      <c r="L458" s="159">
        <v>26000</v>
      </c>
      <c r="M458" s="1184" t="s">
        <v>1833</v>
      </c>
      <c r="N458" s="1839"/>
    </row>
    <row r="459" spans="1:14" x14ac:dyDescent="0.25">
      <c r="A459" s="1970">
        <v>231</v>
      </c>
      <c r="B459" s="1794">
        <v>0</v>
      </c>
      <c r="C459" s="1794">
        <v>5512</v>
      </c>
      <c r="D459" s="1794">
        <v>5321</v>
      </c>
      <c r="E459" s="1794">
        <v>0</v>
      </c>
      <c r="F459" s="1795">
        <v>93</v>
      </c>
      <c r="G459" s="1796" t="s">
        <v>711</v>
      </c>
      <c r="H459" s="1797" t="s">
        <v>1834</v>
      </c>
      <c r="I459" s="1798">
        <v>0</v>
      </c>
      <c r="J459" s="1841">
        <v>0</v>
      </c>
      <c r="K459" s="159">
        <v>30000</v>
      </c>
      <c r="L459" s="159">
        <v>30000</v>
      </c>
      <c r="M459" s="1184" t="s">
        <v>1835</v>
      </c>
      <c r="N459" s="29"/>
    </row>
    <row r="460" spans="1:14" x14ac:dyDescent="0.25">
      <c r="A460" s="1970">
        <v>231</v>
      </c>
      <c r="B460" s="1794">
        <v>0</v>
      </c>
      <c r="C460" s="1794">
        <v>5512</v>
      </c>
      <c r="D460" s="1794">
        <v>5321</v>
      </c>
      <c r="E460" s="1794">
        <v>0</v>
      </c>
      <c r="F460" s="1795">
        <v>93</v>
      </c>
      <c r="G460" s="1796" t="s">
        <v>711</v>
      </c>
      <c r="H460" s="1797" t="s">
        <v>1836</v>
      </c>
      <c r="I460" s="1798">
        <v>0</v>
      </c>
      <c r="J460" s="1841">
        <v>0</v>
      </c>
      <c r="K460" s="159">
        <v>12000</v>
      </c>
      <c r="L460" s="159">
        <v>12000</v>
      </c>
      <c r="M460" s="1184" t="s">
        <v>1837</v>
      </c>
      <c r="N460" s="29"/>
    </row>
    <row r="461" spans="1:14" x14ac:dyDescent="0.25">
      <c r="A461" s="1972">
        <v>231</v>
      </c>
      <c r="B461" s="1801">
        <v>0</v>
      </c>
      <c r="C461" s="1801">
        <v>5512</v>
      </c>
      <c r="D461" s="1794">
        <v>5321</v>
      </c>
      <c r="E461" s="1801">
        <v>0</v>
      </c>
      <c r="F461" s="1802">
        <v>93</v>
      </c>
      <c r="G461" s="1803" t="s">
        <v>711</v>
      </c>
      <c r="H461" s="1804" t="s">
        <v>1800</v>
      </c>
      <c r="I461" s="1805">
        <v>0</v>
      </c>
      <c r="J461" s="1840">
        <v>0</v>
      </c>
      <c r="K461" s="175">
        <v>12000</v>
      </c>
      <c r="L461" s="175">
        <v>12000</v>
      </c>
      <c r="M461" s="1992" t="s">
        <v>1801</v>
      </c>
      <c r="N461" s="29"/>
    </row>
    <row r="462" spans="1:14" x14ac:dyDescent="0.25">
      <c r="A462" s="1970">
        <v>231</v>
      </c>
      <c r="B462" s="1794">
        <v>0</v>
      </c>
      <c r="C462" s="1794">
        <v>5512</v>
      </c>
      <c r="D462" s="1794">
        <v>5321</v>
      </c>
      <c r="E462" s="1794">
        <v>0</v>
      </c>
      <c r="F462" s="1795">
        <v>93</v>
      </c>
      <c r="G462" s="1796" t="s">
        <v>711</v>
      </c>
      <c r="H462" s="1797" t="s">
        <v>1838</v>
      </c>
      <c r="I462" s="1798">
        <v>0</v>
      </c>
      <c r="J462" s="1841">
        <v>0</v>
      </c>
      <c r="K462" s="159">
        <v>25000</v>
      </c>
      <c r="L462" s="159">
        <v>25000</v>
      </c>
      <c r="M462" s="1184" t="s">
        <v>1839</v>
      </c>
      <c r="N462" s="29"/>
    </row>
    <row r="463" spans="1:14" x14ac:dyDescent="0.25">
      <c r="A463" s="1970">
        <v>231</v>
      </c>
      <c r="B463" s="1794">
        <v>0</v>
      </c>
      <c r="C463" s="1794">
        <v>5512</v>
      </c>
      <c r="D463" s="1794">
        <v>5321</v>
      </c>
      <c r="E463" s="1794">
        <v>0</v>
      </c>
      <c r="F463" s="1795">
        <v>93</v>
      </c>
      <c r="G463" s="1796" t="s">
        <v>711</v>
      </c>
      <c r="H463" s="1797" t="s">
        <v>766</v>
      </c>
      <c r="I463" s="1798">
        <v>0</v>
      </c>
      <c r="J463" s="1841">
        <v>0</v>
      </c>
      <c r="K463" s="159">
        <v>24000</v>
      </c>
      <c r="L463" s="159">
        <v>24000</v>
      </c>
      <c r="M463" s="1184" t="s">
        <v>1840</v>
      </c>
      <c r="N463" s="29"/>
    </row>
    <row r="464" spans="1:14" x14ac:dyDescent="0.25">
      <c r="A464" s="1970">
        <v>231</v>
      </c>
      <c r="B464" s="1794">
        <v>0</v>
      </c>
      <c r="C464" s="1794">
        <v>5512</v>
      </c>
      <c r="D464" s="1794">
        <v>5321</v>
      </c>
      <c r="E464" s="1794">
        <v>0</v>
      </c>
      <c r="F464" s="1795">
        <v>93</v>
      </c>
      <c r="G464" s="1796" t="s">
        <v>711</v>
      </c>
      <c r="H464" s="1797" t="s">
        <v>1825</v>
      </c>
      <c r="I464" s="1798">
        <v>0</v>
      </c>
      <c r="J464" s="1841">
        <v>0</v>
      </c>
      <c r="K464" s="159">
        <v>25000</v>
      </c>
      <c r="L464" s="159">
        <v>25000</v>
      </c>
      <c r="M464" s="1184" t="s">
        <v>1826</v>
      </c>
      <c r="N464" s="29"/>
    </row>
    <row r="465" spans="1:14" x14ac:dyDescent="0.25">
      <c r="A465" s="1970">
        <v>231</v>
      </c>
      <c r="B465" s="1794">
        <v>0</v>
      </c>
      <c r="C465" s="1794">
        <v>5512</v>
      </c>
      <c r="D465" s="1794">
        <v>5321</v>
      </c>
      <c r="E465" s="1794">
        <v>0</v>
      </c>
      <c r="F465" s="1795">
        <v>93</v>
      </c>
      <c r="G465" s="1796" t="s">
        <v>711</v>
      </c>
      <c r="H465" s="1797" t="s">
        <v>1841</v>
      </c>
      <c r="I465" s="1798">
        <v>0</v>
      </c>
      <c r="J465" s="1841">
        <v>0</v>
      </c>
      <c r="K465" s="159">
        <v>24000</v>
      </c>
      <c r="L465" s="159">
        <v>24000</v>
      </c>
      <c r="M465" s="1184" t="s">
        <v>1842</v>
      </c>
      <c r="N465" s="29"/>
    </row>
    <row r="466" spans="1:14" x14ac:dyDescent="0.25">
      <c r="A466" s="1970">
        <v>231</v>
      </c>
      <c r="B466" s="1794">
        <v>0</v>
      </c>
      <c r="C466" s="1794">
        <v>5512</v>
      </c>
      <c r="D466" s="1794">
        <v>5321</v>
      </c>
      <c r="E466" s="1794">
        <v>0</v>
      </c>
      <c r="F466" s="1795">
        <v>93</v>
      </c>
      <c r="G466" s="1796" t="s">
        <v>711</v>
      </c>
      <c r="H466" s="1797" t="s">
        <v>1843</v>
      </c>
      <c r="I466" s="1798">
        <v>0</v>
      </c>
      <c r="J466" s="1841">
        <v>0</v>
      </c>
      <c r="K466" s="159">
        <v>30000</v>
      </c>
      <c r="L466" s="159">
        <v>30000</v>
      </c>
      <c r="M466" s="1184" t="s">
        <v>1844</v>
      </c>
      <c r="N466" s="29"/>
    </row>
    <row r="467" spans="1:14" x14ac:dyDescent="0.25">
      <c r="A467" s="1970">
        <v>231</v>
      </c>
      <c r="B467" s="1794">
        <v>0</v>
      </c>
      <c r="C467" s="1794">
        <v>5512</v>
      </c>
      <c r="D467" s="1794">
        <v>5321</v>
      </c>
      <c r="E467" s="1794">
        <v>0</v>
      </c>
      <c r="F467" s="1795">
        <v>93</v>
      </c>
      <c r="G467" s="1796" t="s">
        <v>711</v>
      </c>
      <c r="H467" s="1797" t="s">
        <v>1845</v>
      </c>
      <c r="I467" s="1798">
        <v>0</v>
      </c>
      <c r="J467" s="1841">
        <v>0</v>
      </c>
      <c r="K467" s="159">
        <v>15000</v>
      </c>
      <c r="L467" s="159">
        <v>15000</v>
      </c>
      <c r="M467" s="1184" t="s">
        <v>1846</v>
      </c>
      <c r="N467" s="29"/>
    </row>
    <row r="468" spans="1:14" x14ac:dyDescent="0.25">
      <c r="A468" s="1970">
        <v>231</v>
      </c>
      <c r="B468" s="1794">
        <v>0</v>
      </c>
      <c r="C468" s="1794">
        <v>5512</v>
      </c>
      <c r="D468" s="1794">
        <v>5321</v>
      </c>
      <c r="E468" s="1794">
        <v>0</v>
      </c>
      <c r="F468" s="1795">
        <v>93</v>
      </c>
      <c r="G468" s="1796" t="s">
        <v>711</v>
      </c>
      <c r="H468" s="1797" t="s">
        <v>1847</v>
      </c>
      <c r="I468" s="1798">
        <v>0</v>
      </c>
      <c r="J468" s="1841">
        <v>0</v>
      </c>
      <c r="K468" s="159">
        <v>12000</v>
      </c>
      <c r="L468" s="159">
        <v>12000</v>
      </c>
      <c r="M468" s="1184" t="s">
        <v>1848</v>
      </c>
      <c r="N468" s="29"/>
    </row>
    <row r="469" spans="1:14" x14ac:dyDescent="0.25">
      <c r="A469" s="1970">
        <v>231</v>
      </c>
      <c r="B469" s="1794">
        <v>0</v>
      </c>
      <c r="C469" s="1794">
        <v>5512</v>
      </c>
      <c r="D469" s="1794">
        <v>5321</v>
      </c>
      <c r="E469" s="1794">
        <v>0</v>
      </c>
      <c r="F469" s="1795">
        <v>93</v>
      </c>
      <c r="G469" s="1796" t="s">
        <v>711</v>
      </c>
      <c r="H469" s="1797" t="s">
        <v>1563</v>
      </c>
      <c r="I469" s="1798">
        <v>0</v>
      </c>
      <c r="J469" s="1841">
        <v>0</v>
      </c>
      <c r="K469" s="159">
        <v>25000</v>
      </c>
      <c r="L469" s="159">
        <v>25000</v>
      </c>
      <c r="M469" s="1184" t="s">
        <v>1849</v>
      </c>
      <c r="N469" s="29"/>
    </row>
    <row r="470" spans="1:14" x14ac:dyDescent="0.25">
      <c r="A470" s="1970">
        <v>231</v>
      </c>
      <c r="B470" s="1794">
        <v>0</v>
      </c>
      <c r="C470" s="1794">
        <v>5512</v>
      </c>
      <c r="D470" s="1794">
        <v>5321</v>
      </c>
      <c r="E470" s="1794">
        <v>0</v>
      </c>
      <c r="F470" s="1795">
        <v>93</v>
      </c>
      <c r="G470" s="1796" t="s">
        <v>711</v>
      </c>
      <c r="H470" s="1797" t="s">
        <v>1850</v>
      </c>
      <c r="I470" s="1798">
        <v>0</v>
      </c>
      <c r="J470" s="1841">
        <v>0</v>
      </c>
      <c r="K470" s="159">
        <v>12000</v>
      </c>
      <c r="L470" s="159">
        <v>12000</v>
      </c>
      <c r="M470" s="1184" t="s">
        <v>1851</v>
      </c>
      <c r="N470" s="29"/>
    </row>
    <row r="471" spans="1:14" x14ac:dyDescent="0.25">
      <c r="A471" s="1970">
        <v>231</v>
      </c>
      <c r="B471" s="1794">
        <v>0</v>
      </c>
      <c r="C471" s="1794">
        <v>5512</v>
      </c>
      <c r="D471" s="1794">
        <v>5321</v>
      </c>
      <c r="E471" s="1794">
        <v>0</v>
      </c>
      <c r="F471" s="1795">
        <v>93</v>
      </c>
      <c r="G471" s="1796" t="s">
        <v>711</v>
      </c>
      <c r="H471" s="1797" t="s">
        <v>1852</v>
      </c>
      <c r="I471" s="1798">
        <v>0</v>
      </c>
      <c r="J471" s="1841">
        <v>0</v>
      </c>
      <c r="K471" s="159">
        <v>24000</v>
      </c>
      <c r="L471" s="159">
        <v>24000</v>
      </c>
      <c r="M471" s="1184" t="s">
        <v>1239</v>
      </c>
      <c r="N471" s="29"/>
    </row>
    <row r="472" spans="1:14" x14ac:dyDescent="0.25">
      <c r="A472" s="1970">
        <v>231</v>
      </c>
      <c r="B472" s="1794">
        <v>0</v>
      </c>
      <c r="C472" s="1794">
        <v>5512</v>
      </c>
      <c r="D472" s="1794">
        <v>5321</v>
      </c>
      <c r="E472" s="1794">
        <v>0</v>
      </c>
      <c r="F472" s="1795">
        <v>93</v>
      </c>
      <c r="G472" s="1796" t="s">
        <v>711</v>
      </c>
      <c r="H472" s="1797" t="s">
        <v>1853</v>
      </c>
      <c r="I472" s="1798">
        <v>0</v>
      </c>
      <c r="J472" s="1841">
        <v>0</v>
      </c>
      <c r="K472" s="159">
        <v>30000</v>
      </c>
      <c r="L472" s="159">
        <v>30000</v>
      </c>
      <c r="M472" s="1184" t="s">
        <v>1854</v>
      </c>
      <c r="N472" s="29"/>
    </row>
    <row r="473" spans="1:14" x14ac:dyDescent="0.25">
      <c r="A473" s="1970">
        <v>231</v>
      </c>
      <c r="B473" s="1794">
        <v>0</v>
      </c>
      <c r="C473" s="1794">
        <v>5512</v>
      </c>
      <c r="D473" s="1794">
        <v>5321</v>
      </c>
      <c r="E473" s="1794">
        <v>0</v>
      </c>
      <c r="F473" s="1795">
        <v>93</v>
      </c>
      <c r="G473" s="1796" t="s">
        <v>711</v>
      </c>
      <c r="H473" s="1797" t="s">
        <v>1847</v>
      </c>
      <c r="I473" s="1798">
        <v>0</v>
      </c>
      <c r="J473" s="1841">
        <v>0</v>
      </c>
      <c r="K473" s="159">
        <v>12000</v>
      </c>
      <c r="L473" s="159">
        <v>12000</v>
      </c>
      <c r="M473" s="1184" t="s">
        <v>1848</v>
      </c>
      <c r="N473" s="29"/>
    </row>
    <row r="474" spans="1:14" x14ac:dyDescent="0.25">
      <c r="A474" s="1970">
        <v>231</v>
      </c>
      <c r="B474" s="1794">
        <v>0</v>
      </c>
      <c r="C474" s="1794">
        <v>5512</v>
      </c>
      <c r="D474" s="1794">
        <v>5321</v>
      </c>
      <c r="E474" s="1794">
        <v>0</v>
      </c>
      <c r="F474" s="1795">
        <v>93</v>
      </c>
      <c r="G474" s="1796" t="s">
        <v>711</v>
      </c>
      <c r="H474" s="1797" t="s">
        <v>1855</v>
      </c>
      <c r="I474" s="1798">
        <v>0</v>
      </c>
      <c r="J474" s="1841">
        <v>0</v>
      </c>
      <c r="K474" s="159">
        <v>13000</v>
      </c>
      <c r="L474" s="159">
        <v>13000</v>
      </c>
      <c r="M474" s="1184" t="s">
        <v>1856</v>
      </c>
      <c r="N474" s="29"/>
    </row>
    <row r="475" spans="1:14" x14ac:dyDescent="0.25">
      <c r="A475" s="1970">
        <v>231</v>
      </c>
      <c r="B475" s="1794">
        <v>0</v>
      </c>
      <c r="C475" s="1794">
        <v>5512</v>
      </c>
      <c r="D475" s="1794">
        <v>5321</v>
      </c>
      <c r="E475" s="1794">
        <v>0</v>
      </c>
      <c r="F475" s="1795">
        <v>93</v>
      </c>
      <c r="G475" s="1796" t="s">
        <v>711</v>
      </c>
      <c r="H475" s="1797" t="s">
        <v>1857</v>
      </c>
      <c r="I475" s="1798">
        <v>0</v>
      </c>
      <c r="J475" s="1841">
        <v>0</v>
      </c>
      <c r="K475" s="159">
        <v>13000</v>
      </c>
      <c r="L475" s="159">
        <v>13000</v>
      </c>
      <c r="M475" s="1184" t="s">
        <v>1858</v>
      </c>
      <c r="N475" s="29"/>
    </row>
    <row r="476" spans="1:14" x14ac:dyDescent="0.25">
      <c r="A476" s="1970">
        <v>231</v>
      </c>
      <c r="B476" s="1794">
        <v>0</v>
      </c>
      <c r="C476" s="1794">
        <v>5512</v>
      </c>
      <c r="D476" s="1794">
        <v>5321</v>
      </c>
      <c r="E476" s="1794">
        <v>0</v>
      </c>
      <c r="F476" s="1795">
        <v>93</v>
      </c>
      <c r="G476" s="1796" t="s">
        <v>711</v>
      </c>
      <c r="H476" s="1797" t="s">
        <v>1859</v>
      </c>
      <c r="I476" s="1798">
        <v>0</v>
      </c>
      <c r="J476" s="1841">
        <v>0</v>
      </c>
      <c r="K476" s="159">
        <v>25000</v>
      </c>
      <c r="L476" s="159">
        <v>25000</v>
      </c>
      <c r="M476" s="1184" t="s">
        <v>1860</v>
      </c>
      <c r="N476" s="29"/>
    </row>
    <row r="477" spans="1:14" x14ac:dyDescent="0.25">
      <c r="A477" s="1970">
        <v>231</v>
      </c>
      <c r="B477" s="1794">
        <v>0</v>
      </c>
      <c r="C477" s="1794">
        <v>5512</v>
      </c>
      <c r="D477" s="1794">
        <v>5321</v>
      </c>
      <c r="E477" s="1794">
        <v>0</v>
      </c>
      <c r="F477" s="1795">
        <v>93</v>
      </c>
      <c r="G477" s="1796" t="s">
        <v>711</v>
      </c>
      <c r="H477" s="1797" t="s">
        <v>1861</v>
      </c>
      <c r="I477" s="1798">
        <v>0</v>
      </c>
      <c r="J477" s="1841">
        <v>0</v>
      </c>
      <c r="K477" s="159">
        <v>25000</v>
      </c>
      <c r="L477" s="159">
        <v>25000</v>
      </c>
      <c r="M477" s="1184" t="s">
        <v>1862</v>
      </c>
      <c r="N477" s="29"/>
    </row>
    <row r="478" spans="1:14" x14ac:dyDescent="0.25">
      <c r="A478" s="1970">
        <v>231</v>
      </c>
      <c r="B478" s="1794">
        <v>0</v>
      </c>
      <c r="C478" s="1794">
        <v>5512</v>
      </c>
      <c r="D478" s="1794">
        <v>5321</v>
      </c>
      <c r="E478" s="1794">
        <v>0</v>
      </c>
      <c r="F478" s="1795">
        <v>93</v>
      </c>
      <c r="G478" s="1796" t="s">
        <v>711</v>
      </c>
      <c r="H478" s="1797" t="s">
        <v>1563</v>
      </c>
      <c r="I478" s="1798">
        <v>0</v>
      </c>
      <c r="J478" s="1841">
        <v>0</v>
      </c>
      <c r="K478" s="159">
        <v>6000</v>
      </c>
      <c r="L478" s="159">
        <v>6000</v>
      </c>
      <c r="M478" s="1184" t="s">
        <v>1849</v>
      </c>
      <c r="N478" s="29"/>
    </row>
    <row r="479" spans="1:14" x14ac:dyDescent="0.25">
      <c r="A479" s="1970">
        <v>231</v>
      </c>
      <c r="B479" s="1794">
        <v>0</v>
      </c>
      <c r="C479" s="1794">
        <v>5512</v>
      </c>
      <c r="D479" s="1794">
        <v>5321</v>
      </c>
      <c r="E479" s="1794">
        <v>0</v>
      </c>
      <c r="F479" s="1795">
        <v>93</v>
      </c>
      <c r="G479" s="1796" t="s">
        <v>711</v>
      </c>
      <c r="H479" s="1797" t="s">
        <v>1863</v>
      </c>
      <c r="I479" s="1798">
        <v>0</v>
      </c>
      <c r="J479" s="1841">
        <v>0</v>
      </c>
      <c r="K479" s="159">
        <v>12000</v>
      </c>
      <c r="L479" s="159">
        <v>12000</v>
      </c>
      <c r="M479" s="1184" t="s">
        <v>1864</v>
      </c>
      <c r="N479" s="29"/>
    </row>
    <row r="480" spans="1:14" x14ac:dyDescent="0.25">
      <c r="A480" s="1970">
        <v>231</v>
      </c>
      <c r="B480" s="1794">
        <v>0</v>
      </c>
      <c r="C480" s="1794">
        <v>5512</v>
      </c>
      <c r="D480" s="1794">
        <v>5321</v>
      </c>
      <c r="E480" s="1794">
        <v>0</v>
      </c>
      <c r="F480" s="1795">
        <v>93</v>
      </c>
      <c r="G480" s="1796" t="s">
        <v>711</v>
      </c>
      <c r="H480" s="1797" t="s">
        <v>1865</v>
      </c>
      <c r="I480" s="1798">
        <v>0</v>
      </c>
      <c r="J480" s="1841">
        <v>0</v>
      </c>
      <c r="K480" s="159">
        <v>12000</v>
      </c>
      <c r="L480" s="159">
        <v>12000</v>
      </c>
      <c r="M480" s="1184" t="s">
        <v>1866</v>
      </c>
      <c r="N480" s="29"/>
    </row>
    <row r="481" spans="1:14" x14ac:dyDescent="0.25">
      <c r="A481" s="1970">
        <v>231</v>
      </c>
      <c r="B481" s="1794">
        <v>0</v>
      </c>
      <c r="C481" s="1794">
        <v>5512</v>
      </c>
      <c r="D481" s="1794">
        <v>5321</v>
      </c>
      <c r="E481" s="1794">
        <v>0</v>
      </c>
      <c r="F481" s="1795">
        <v>93</v>
      </c>
      <c r="G481" s="1796" t="s">
        <v>711</v>
      </c>
      <c r="H481" s="1797" t="s">
        <v>1830</v>
      </c>
      <c r="I481" s="1798">
        <v>0</v>
      </c>
      <c r="J481" s="1841">
        <v>0</v>
      </c>
      <c r="K481" s="159">
        <v>25000</v>
      </c>
      <c r="L481" s="159">
        <v>25000</v>
      </c>
      <c r="M481" s="1184" t="s">
        <v>1831</v>
      </c>
      <c r="N481" s="29"/>
    </row>
    <row r="482" spans="1:14" x14ac:dyDescent="0.25">
      <c r="A482" s="1970">
        <v>231</v>
      </c>
      <c r="B482" s="1794">
        <v>0</v>
      </c>
      <c r="C482" s="1794">
        <v>5512</v>
      </c>
      <c r="D482" s="1794">
        <v>5321</v>
      </c>
      <c r="E482" s="1794">
        <v>0</v>
      </c>
      <c r="F482" s="1795">
        <v>93</v>
      </c>
      <c r="G482" s="1796" t="s">
        <v>711</v>
      </c>
      <c r="H482" s="1797" t="s">
        <v>1867</v>
      </c>
      <c r="I482" s="1798">
        <v>0</v>
      </c>
      <c r="J482" s="1841">
        <v>0</v>
      </c>
      <c r="K482" s="159">
        <v>25000</v>
      </c>
      <c r="L482" s="159">
        <v>25000</v>
      </c>
      <c r="M482" s="1184" t="s">
        <v>1868</v>
      </c>
      <c r="N482" s="29"/>
    </row>
    <row r="483" spans="1:14" x14ac:dyDescent="0.25">
      <c r="A483" s="1970">
        <v>231</v>
      </c>
      <c r="B483" s="1794">
        <v>0</v>
      </c>
      <c r="C483" s="1794">
        <v>5512</v>
      </c>
      <c r="D483" s="1794">
        <v>5321</v>
      </c>
      <c r="E483" s="1794">
        <v>0</v>
      </c>
      <c r="F483" s="1795">
        <v>93</v>
      </c>
      <c r="G483" s="1796" t="s">
        <v>711</v>
      </c>
      <c r="H483" s="1797" t="s">
        <v>1869</v>
      </c>
      <c r="I483" s="1798">
        <v>0</v>
      </c>
      <c r="J483" s="1841">
        <v>0</v>
      </c>
      <c r="K483" s="159">
        <v>25000</v>
      </c>
      <c r="L483" s="159">
        <v>25000</v>
      </c>
      <c r="M483" s="1184" t="s">
        <v>1870</v>
      </c>
      <c r="N483" s="29"/>
    </row>
    <row r="484" spans="1:14" x14ac:dyDescent="0.25">
      <c r="A484" s="1970">
        <v>231</v>
      </c>
      <c r="B484" s="1794">
        <v>0</v>
      </c>
      <c r="C484" s="1794">
        <v>5512</v>
      </c>
      <c r="D484" s="1794">
        <v>5321</v>
      </c>
      <c r="E484" s="1794">
        <v>0</v>
      </c>
      <c r="F484" s="1795">
        <v>93</v>
      </c>
      <c r="G484" s="1796" t="s">
        <v>711</v>
      </c>
      <c r="H484" s="1797" t="s">
        <v>1871</v>
      </c>
      <c r="I484" s="1798">
        <v>0</v>
      </c>
      <c r="J484" s="1841">
        <v>0</v>
      </c>
      <c r="K484" s="159">
        <v>25000</v>
      </c>
      <c r="L484" s="159">
        <v>25000</v>
      </c>
      <c r="M484" s="1184" t="s">
        <v>1872</v>
      </c>
      <c r="N484" s="29"/>
    </row>
    <row r="485" spans="1:14" x14ac:dyDescent="0.25">
      <c r="A485" s="1970">
        <v>231</v>
      </c>
      <c r="B485" s="1794">
        <v>0</v>
      </c>
      <c r="C485" s="1794">
        <v>5512</v>
      </c>
      <c r="D485" s="1794">
        <v>5321</v>
      </c>
      <c r="E485" s="1794">
        <v>0</v>
      </c>
      <c r="F485" s="1795">
        <v>93</v>
      </c>
      <c r="G485" s="1796" t="s">
        <v>711</v>
      </c>
      <c r="H485" s="1797" t="s">
        <v>1820</v>
      </c>
      <c r="I485" s="1798">
        <v>0</v>
      </c>
      <c r="J485" s="1841">
        <v>0</v>
      </c>
      <c r="K485" s="159">
        <v>12000</v>
      </c>
      <c r="L485" s="159">
        <v>12000</v>
      </c>
      <c r="M485" s="1184" t="s">
        <v>633</v>
      </c>
      <c r="N485" s="29"/>
    </row>
    <row r="486" spans="1:14" x14ac:dyDescent="0.25">
      <c r="A486" s="1970">
        <v>231</v>
      </c>
      <c r="B486" s="1794">
        <v>0</v>
      </c>
      <c r="C486" s="1794">
        <v>5512</v>
      </c>
      <c r="D486" s="1794">
        <v>5321</v>
      </c>
      <c r="E486" s="1794">
        <v>0</v>
      </c>
      <c r="F486" s="1795">
        <v>93</v>
      </c>
      <c r="G486" s="1796" t="s">
        <v>711</v>
      </c>
      <c r="H486" s="1797" t="s">
        <v>1873</v>
      </c>
      <c r="I486" s="1798">
        <v>0</v>
      </c>
      <c r="J486" s="1841">
        <v>0</v>
      </c>
      <c r="K486" s="159">
        <v>25000</v>
      </c>
      <c r="L486" s="159">
        <v>25000</v>
      </c>
      <c r="M486" s="1184" t="s">
        <v>1874</v>
      </c>
      <c r="N486" s="29"/>
    </row>
    <row r="487" spans="1:14" x14ac:dyDescent="0.25">
      <c r="A487" s="1970">
        <v>231</v>
      </c>
      <c r="B487" s="1794">
        <v>0</v>
      </c>
      <c r="C487" s="1794">
        <v>5512</v>
      </c>
      <c r="D487" s="1794">
        <v>5321</v>
      </c>
      <c r="E487" s="1794">
        <v>0</v>
      </c>
      <c r="F487" s="1795">
        <v>93</v>
      </c>
      <c r="G487" s="1796" t="s">
        <v>711</v>
      </c>
      <c r="H487" s="1797" t="s">
        <v>1875</v>
      </c>
      <c r="I487" s="1798">
        <v>0</v>
      </c>
      <c r="J487" s="1841">
        <v>0</v>
      </c>
      <c r="K487" s="159">
        <v>25000</v>
      </c>
      <c r="L487" s="159">
        <v>25000</v>
      </c>
      <c r="M487" s="1184" t="s">
        <v>1876</v>
      </c>
      <c r="N487" s="29"/>
    </row>
    <row r="488" spans="1:14" x14ac:dyDescent="0.25">
      <c r="A488" s="1970">
        <v>231</v>
      </c>
      <c r="B488" s="1794">
        <v>0</v>
      </c>
      <c r="C488" s="1794">
        <v>5512</v>
      </c>
      <c r="D488" s="1794">
        <v>5321</v>
      </c>
      <c r="E488" s="1794">
        <v>0</v>
      </c>
      <c r="F488" s="1795">
        <v>93</v>
      </c>
      <c r="G488" s="1796" t="s">
        <v>711</v>
      </c>
      <c r="H488" s="1797" t="s">
        <v>1877</v>
      </c>
      <c r="I488" s="1798">
        <v>0</v>
      </c>
      <c r="J488" s="1841">
        <v>0</v>
      </c>
      <c r="K488" s="159">
        <v>13000</v>
      </c>
      <c r="L488" s="159">
        <v>13000</v>
      </c>
      <c r="M488" s="1184" t="s">
        <v>1878</v>
      </c>
      <c r="N488" s="29"/>
    </row>
    <row r="489" spans="1:14" x14ac:dyDescent="0.25">
      <c r="A489" s="1970">
        <v>231</v>
      </c>
      <c r="B489" s="1794">
        <v>0</v>
      </c>
      <c r="C489" s="1794">
        <v>5512</v>
      </c>
      <c r="D489" s="1794">
        <v>5321</v>
      </c>
      <c r="E489" s="1794">
        <v>0</v>
      </c>
      <c r="F489" s="1795">
        <v>93</v>
      </c>
      <c r="G489" s="1796" t="s">
        <v>711</v>
      </c>
      <c r="H489" s="1797" t="s">
        <v>1879</v>
      </c>
      <c r="I489" s="1798">
        <v>0</v>
      </c>
      <c r="J489" s="1841">
        <v>0</v>
      </c>
      <c r="K489" s="159">
        <v>13000</v>
      </c>
      <c r="L489" s="159">
        <v>13000</v>
      </c>
      <c r="M489" s="1184" t="s">
        <v>1880</v>
      </c>
      <c r="N489" s="29"/>
    </row>
    <row r="490" spans="1:14" x14ac:dyDescent="0.25">
      <c r="A490" s="1970">
        <v>231</v>
      </c>
      <c r="B490" s="1794">
        <v>0</v>
      </c>
      <c r="C490" s="1794">
        <v>5512</v>
      </c>
      <c r="D490" s="1794">
        <v>5321</v>
      </c>
      <c r="E490" s="1794">
        <v>0</v>
      </c>
      <c r="F490" s="1795">
        <v>93</v>
      </c>
      <c r="G490" s="1796" t="s">
        <v>711</v>
      </c>
      <c r="H490" s="1797" t="s">
        <v>1881</v>
      </c>
      <c r="I490" s="1798">
        <v>0</v>
      </c>
      <c r="J490" s="1841">
        <v>0</v>
      </c>
      <c r="K490" s="159">
        <v>13000</v>
      </c>
      <c r="L490" s="159">
        <v>13000</v>
      </c>
      <c r="M490" s="1184" t="s">
        <v>1882</v>
      </c>
      <c r="N490" s="29"/>
    </row>
    <row r="491" spans="1:14" x14ac:dyDescent="0.25">
      <c r="A491" s="1970">
        <v>231</v>
      </c>
      <c r="B491" s="1794">
        <v>0</v>
      </c>
      <c r="C491" s="1794">
        <v>5512</v>
      </c>
      <c r="D491" s="1794">
        <v>5321</v>
      </c>
      <c r="E491" s="1794">
        <v>0</v>
      </c>
      <c r="F491" s="1795">
        <v>93</v>
      </c>
      <c r="G491" s="1796" t="s">
        <v>711</v>
      </c>
      <c r="H491" s="1797" t="s">
        <v>1883</v>
      </c>
      <c r="I491" s="1798">
        <v>0</v>
      </c>
      <c r="J491" s="1841">
        <v>0</v>
      </c>
      <c r="K491" s="159">
        <v>26000</v>
      </c>
      <c r="L491" s="159">
        <v>26000</v>
      </c>
      <c r="M491" s="1184" t="s">
        <v>1884</v>
      </c>
      <c r="N491" s="29"/>
    </row>
    <row r="492" spans="1:14" x14ac:dyDescent="0.25">
      <c r="A492" s="1970">
        <v>231</v>
      </c>
      <c r="B492" s="1794">
        <v>0</v>
      </c>
      <c r="C492" s="1794">
        <v>5512</v>
      </c>
      <c r="D492" s="1794">
        <v>5321</v>
      </c>
      <c r="E492" s="1794">
        <v>0</v>
      </c>
      <c r="F492" s="1795">
        <v>93</v>
      </c>
      <c r="G492" s="1796" t="s">
        <v>711</v>
      </c>
      <c r="H492" s="1797" t="s">
        <v>1881</v>
      </c>
      <c r="I492" s="1798">
        <v>0</v>
      </c>
      <c r="J492" s="1841">
        <v>0</v>
      </c>
      <c r="K492" s="159">
        <v>13000</v>
      </c>
      <c r="L492" s="159">
        <v>13000</v>
      </c>
      <c r="M492" s="1184" t="s">
        <v>1882</v>
      </c>
      <c r="N492" s="29"/>
    </row>
    <row r="493" spans="1:14" x14ac:dyDescent="0.25">
      <c r="A493" s="1970">
        <v>231</v>
      </c>
      <c r="B493" s="1794">
        <v>0</v>
      </c>
      <c r="C493" s="1794">
        <v>5512</v>
      </c>
      <c r="D493" s="1794">
        <v>5321</v>
      </c>
      <c r="E493" s="1794">
        <v>0</v>
      </c>
      <c r="F493" s="1795">
        <v>93</v>
      </c>
      <c r="G493" s="1796" t="s">
        <v>711</v>
      </c>
      <c r="H493" s="1797" t="s">
        <v>1885</v>
      </c>
      <c r="I493" s="1798">
        <v>0</v>
      </c>
      <c r="J493" s="1841">
        <v>0</v>
      </c>
      <c r="K493" s="159">
        <v>6000</v>
      </c>
      <c r="L493" s="159">
        <v>6000</v>
      </c>
      <c r="M493" s="1184" t="s">
        <v>1886</v>
      </c>
      <c r="N493" s="29"/>
    </row>
    <row r="494" spans="1:14" x14ac:dyDescent="0.25">
      <c r="A494" s="1970">
        <v>231</v>
      </c>
      <c r="B494" s="1794">
        <v>0</v>
      </c>
      <c r="C494" s="1794">
        <v>5512</v>
      </c>
      <c r="D494" s="1794">
        <v>5321</v>
      </c>
      <c r="E494" s="1794">
        <v>0</v>
      </c>
      <c r="F494" s="1795">
        <v>93</v>
      </c>
      <c r="G494" s="1796" t="s">
        <v>711</v>
      </c>
      <c r="H494" s="1797" t="s">
        <v>1887</v>
      </c>
      <c r="I494" s="1798">
        <v>0</v>
      </c>
      <c r="J494" s="1841">
        <v>0</v>
      </c>
      <c r="K494" s="159">
        <v>19000</v>
      </c>
      <c r="L494" s="159">
        <v>19000</v>
      </c>
      <c r="M494" s="1184" t="s">
        <v>1888</v>
      </c>
      <c r="N494" s="29"/>
    </row>
    <row r="495" spans="1:14" x14ac:dyDescent="0.25">
      <c r="A495" s="1970">
        <v>231</v>
      </c>
      <c r="B495" s="1794">
        <v>0</v>
      </c>
      <c r="C495" s="1794">
        <v>5512</v>
      </c>
      <c r="D495" s="1794">
        <v>5321</v>
      </c>
      <c r="E495" s="1794">
        <v>0</v>
      </c>
      <c r="F495" s="1795">
        <v>93</v>
      </c>
      <c r="G495" s="1796" t="s">
        <v>711</v>
      </c>
      <c r="H495" s="1797" t="s">
        <v>1889</v>
      </c>
      <c r="I495" s="1798">
        <v>0</v>
      </c>
      <c r="J495" s="1841">
        <v>0</v>
      </c>
      <c r="K495" s="159">
        <v>30000</v>
      </c>
      <c r="L495" s="159">
        <v>30000</v>
      </c>
      <c r="M495" s="1184" t="s">
        <v>1890</v>
      </c>
      <c r="N495" s="29"/>
    </row>
    <row r="496" spans="1:14" x14ac:dyDescent="0.25">
      <c r="A496" s="1970">
        <v>231</v>
      </c>
      <c r="B496" s="1794">
        <v>0</v>
      </c>
      <c r="C496" s="1794">
        <v>5512</v>
      </c>
      <c r="D496" s="1794">
        <v>5321</v>
      </c>
      <c r="E496" s="1794">
        <v>0</v>
      </c>
      <c r="F496" s="1795">
        <v>93</v>
      </c>
      <c r="G496" s="1796" t="s">
        <v>711</v>
      </c>
      <c r="H496" s="1797" t="s">
        <v>1891</v>
      </c>
      <c r="I496" s="1798">
        <v>0</v>
      </c>
      <c r="J496" s="1841">
        <v>0</v>
      </c>
      <c r="K496" s="159">
        <v>15202</v>
      </c>
      <c r="L496" s="159">
        <v>15202</v>
      </c>
      <c r="M496" s="1184" t="s">
        <v>1892</v>
      </c>
      <c r="N496" s="29"/>
    </row>
    <row r="497" spans="1:14" x14ac:dyDescent="0.25">
      <c r="A497" s="1970">
        <v>231</v>
      </c>
      <c r="B497" s="1794">
        <v>0</v>
      </c>
      <c r="C497" s="1794">
        <v>5512</v>
      </c>
      <c r="D497" s="1794">
        <v>5321</v>
      </c>
      <c r="E497" s="1794">
        <v>0</v>
      </c>
      <c r="F497" s="1795">
        <v>93</v>
      </c>
      <c r="G497" s="1796" t="s">
        <v>711</v>
      </c>
      <c r="H497" s="1797" t="s">
        <v>1893</v>
      </c>
      <c r="I497" s="1798">
        <v>0</v>
      </c>
      <c r="J497" s="1841">
        <v>0</v>
      </c>
      <c r="K497" s="159">
        <v>19000</v>
      </c>
      <c r="L497" s="159">
        <v>19000</v>
      </c>
      <c r="M497" s="1184" t="s">
        <v>1894</v>
      </c>
      <c r="N497" s="29"/>
    </row>
    <row r="498" spans="1:14" x14ac:dyDescent="0.25">
      <c r="A498" s="1970">
        <v>231</v>
      </c>
      <c r="B498" s="1794">
        <v>0</v>
      </c>
      <c r="C498" s="1794">
        <v>5512</v>
      </c>
      <c r="D498" s="1794">
        <v>5321</v>
      </c>
      <c r="E498" s="1794">
        <v>0</v>
      </c>
      <c r="F498" s="1795">
        <v>93</v>
      </c>
      <c r="G498" s="1796" t="s">
        <v>711</v>
      </c>
      <c r="H498" s="1797" t="s">
        <v>1895</v>
      </c>
      <c r="I498" s="1798">
        <v>0</v>
      </c>
      <c r="J498" s="1841">
        <v>0</v>
      </c>
      <c r="K498" s="159">
        <v>19000</v>
      </c>
      <c r="L498" s="159">
        <v>19000</v>
      </c>
      <c r="M498" s="1184" t="s">
        <v>1896</v>
      </c>
      <c r="N498" s="29"/>
    </row>
    <row r="499" spans="1:14" x14ac:dyDescent="0.25">
      <c r="A499" s="1970">
        <v>231</v>
      </c>
      <c r="B499" s="1794">
        <v>0</v>
      </c>
      <c r="C499" s="1794">
        <v>5512</v>
      </c>
      <c r="D499" s="1794">
        <v>5321</v>
      </c>
      <c r="E499" s="1794">
        <v>0</v>
      </c>
      <c r="F499" s="1795">
        <v>93</v>
      </c>
      <c r="G499" s="1796" t="s">
        <v>711</v>
      </c>
      <c r="H499" s="1797" t="s">
        <v>1897</v>
      </c>
      <c r="I499" s="1798">
        <v>0</v>
      </c>
      <c r="J499" s="1841">
        <v>0</v>
      </c>
      <c r="K499" s="159">
        <v>6000</v>
      </c>
      <c r="L499" s="159">
        <v>6000</v>
      </c>
      <c r="M499" s="1184" t="s">
        <v>1898</v>
      </c>
      <c r="N499" s="29"/>
    </row>
    <row r="500" spans="1:14" x14ac:dyDescent="0.25">
      <c r="A500" s="1970">
        <v>231</v>
      </c>
      <c r="B500" s="1794">
        <v>0</v>
      </c>
      <c r="C500" s="1794">
        <v>5512</v>
      </c>
      <c r="D500" s="1794">
        <v>5321</v>
      </c>
      <c r="E500" s="1794">
        <v>0</v>
      </c>
      <c r="F500" s="1795">
        <v>93</v>
      </c>
      <c r="G500" s="1796" t="s">
        <v>711</v>
      </c>
      <c r="H500" s="1797" t="s">
        <v>1899</v>
      </c>
      <c r="I500" s="1798">
        <v>0</v>
      </c>
      <c r="J500" s="1841">
        <v>0</v>
      </c>
      <c r="K500" s="159">
        <v>5000</v>
      </c>
      <c r="L500" s="159">
        <v>5000</v>
      </c>
      <c r="M500" s="1184" t="s">
        <v>1900</v>
      </c>
      <c r="N500" s="29"/>
    </row>
    <row r="501" spans="1:14" x14ac:dyDescent="0.25">
      <c r="A501" s="1970">
        <v>231</v>
      </c>
      <c r="B501" s="1794">
        <v>0</v>
      </c>
      <c r="C501" s="1794">
        <v>5512</v>
      </c>
      <c r="D501" s="1794">
        <v>5321</v>
      </c>
      <c r="E501" s="1794">
        <v>0</v>
      </c>
      <c r="F501" s="1795">
        <v>93</v>
      </c>
      <c r="G501" s="1796" t="s">
        <v>711</v>
      </c>
      <c r="H501" s="1797" t="s">
        <v>1901</v>
      </c>
      <c r="I501" s="1798">
        <v>0</v>
      </c>
      <c r="J501" s="1841">
        <v>0</v>
      </c>
      <c r="K501" s="159">
        <v>19000</v>
      </c>
      <c r="L501" s="159">
        <v>19000</v>
      </c>
      <c r="M501" s="1184" t="s">
        <v>1902</v>
      </c>
      <c r="N501" s="29"/>
    </row>
    <row r="502" spans="1:14" x14ac:dyDescent="0.25">
      <c r="A502" s="1970">
        <v>231</v>
      </c>
      <c r="B502" s="1794">
        <v>0</v>
      </c>
      <c r="C502" s="1794">
        <v>5512</v>
      </c>
      <c r="D502" s="1794">
        <v>5321</v>
      </c>
      <c r="E502" s="1794">
        <v>0</v>
      </c>
      <c r="F502" s="1795">
        <v>93</v>
      </c>
      <c r="G502" s="1796" t="s">
        <v>711</v>
      </c>
      <c r="H502" s="1797" t="s">
        <v>1903</v>
      </c>
      <c r="I502" s="1798">
        <v>0</v>
      </c>
      <c r="J502" s="1841">
        <v>0</v>
      </c>
      <c r="K502" s="159">
        <v>16391</v>
      </c>
      <c r="L502" s="159">
        <v>16391</v>
      </c>
      <c r="M502" s="1184" t="s">
        <v>1904</v>
      </c>
      <c r="N502" s="29"/>
    </row>
    <row r="503" spans="1:14" x14ac:dyDescent="0.25">
      <c r="A503" s="1970">
        <v>231</v>
      </c>
      <c r="B503" s="1794">
        <v>0</v>
      </c>
      <c r="C503" s="1794">
        <v>5512</v>
      </c>
      <c r="D503" s="1794">
        <v>5321</v>
      </c>
      <c r="E503" s="1794">
        <v>0</v>
      </c>
      <c r="F503" s="1795">
        <v>93</v>
      </c>
      <c r="G503" s="1796" t="s">
        <v>711</v>
      </c>
      <c r="H503" s="1797" t="s">
        <v>1905</v>
      </c>
      <c r="I503" s="1798">
        <v>0</v>
      </c>
      <c r="J503" s="1841">
        <v>0</v>
      </c>
      <c r="K503" s="159">
        <v>13000</v>
      </c>
      <c r="L503" s="159">
        <v>13000</v>
      </c>
      <c r="M503" s="1184" t="s">
        <v>1906</v>
      </c>
      <c r="N503" s="29"/>
    </row>
    <row r="504" spans="1:14" x14ac:dyDescent="0.25">
      <c r="A504" s="1970">
        <v>231</v>
      </c>
      <c r="B504" s="1794">
        <v>0</v>
      </c>
      <c r="C504" s="1794">
        <v>5512</v>
      </c>
      <c r="D504" s="1794">
        <v>5321</v>
      </c>
      <c r="E504" s="1794">
        <v>0</v>
      </c>
      <c r="F504" s="1795">
        <v>93</v>
      </c>
      <c r="G504" s="1796" t="s">
        <v>711</v>
      </c>
      <c r="H504" s="1797" t="s">
        <v>1907</v>
      </c>
      <c r="I504" s="1798">
        <v>0</v>
      </c>
      <c r="J504" s="1841">
        <v>0</v>
      </c>
      <c r="K504" s="159">
        <v>13584</v>
      </c>
      <c r="L504" s="159">
        <v>13584</v>
      </c>
      <c r="M504" s="1184" t="s">
        <v>1908</v>
      </c>
      <c r="N504" s="29"/>
    </row>
    <row r="505" spans="1:14" x14ac:dyDescent="0.25">
      <c r="A505" s="1970">
        <v>231</v>
      </c>
      <c r="B505" s="1794">
        <v>0</v>
      </c>
      <c r="C505" s="1794">
        <v>5512</v>
      </c>
      <c r="D505" s="1794">
        <v>5321</v>
      </c>
      <c r="E505" s="1794">
        <v>0</v>
      </c>
      <c r="F505" s="1795">
        <v>93</v>
      </c>
      <c r="G505" s="1796" t="s">
        <v>711</v>
      </c>
      <c r="H505" s="1797" t="s">
        <v>1909</v>
      </c>
      <c r="I505" s="1798">
        <v>0</v>
      </c>
      <c r="J505" s="1841">
        <v>0</v>
      </c>
      <c r="K505" s="159">
        <v>6000</v>
      </c>
      <c r="L505" s="159">
        <v>6000</v>
      </c>
      <c r="M505" s="1184" t="s">
        <v>1910</v>
      </c>
      <c r="N505" s="482"/>
    </row>
    <row r="506" spans="1:14" ht="15.75" thickBot="1" x14ac:dyDescent="0.3">
      <c r="A506" s="1993">
        <v>231</v>
      </c>
      <c r="B506" s="1994">
        <v>0</v>
      </c>
      <c r="C506" s="1994">
        <v>5512</v>
      </c>
      <c r="D506" s="1994">
        <v>5321</v>
      </c>
      <c r="E506" s="1994">
        <v>0</v>
      </c>
      <c r="F506" s="1995">
        <v>93</v>
      </c>
      <c r="G506" s="1996" t="s">
        <v>711</v>
      </c>
      <c r="H506" s="1997" t="s">
        <v>1911</v>
      </c>
      <c r="I506" s="2012">
        <v>0</v>
      </c>
      <c r="J506" s="2073">
        <v>0</v>
      </c>
      <c r="K506" s="194">
        <v>19000</v>
      </c>
      <c r="L506" s="194">
        <v>19000</v>
      </c>
      <c r="M506" s="968" t="s">
        <v>1912</v>
      </c>
      <c r="N506" s="482"/>
    </row>
    <row r="507" spans="1:14" ht="15.75" thickBot="1" x14ac:dyDescent="0.3">
      <c r="A507" s="1842"/>
      <c r="B507" s="1842"/>
      <c r="C507" s="1842"/>
      <c r="D507" s="1842"/>
      <c r="E507" s="1842"/>
      <c r="F507" s="1843"/>
      <c r="G507" s="1844"/>
      <c r="H507" s="1845"/>
      <c r="I507" s="2074">
        <v>3300000</v>
      </c>
      <c r="J507" s="2075">
        <f>SUM(J355:J506)</f>
        <v>42637856.950000003</v>
      </c>
      <c r="K507" s="2076">
        <f>SUM(K355:K506)</f>
        <v>0</v>
      </c>
      <c r="L507" s="2077">
        <f>SUM(L355:L506)</f>
        <v>42637856.950000003</v>
      </c>
      <c r="M507" s="29"/>
      <c r="N507" s="29"/>
    </row>
    <row r="508" spans="1:14" x14ac:dyDescent="0.25">
      <c r="A508" s="1842"/>
      <c r="B508" s="1842"/>
      <c r="C508" s="1842"/>
      <c r="D508" s="1842"/>
      <c r="E508" s="1842"/>
      <c r="F508" s="1843"/>
      <c r="G508" s="1844"/>
      <c r="H508" s="1845"/>
      <c r="I508" s="1846"/>
      <c r="J508" s="1847"/>
      <c r="K508" s="1848"/>
      <c r="L508" s="1848"/>
      <c r="M508" s="29"/>
      <c r="N508" s="29"/>
    </row>
    <row r="509" spans="1:14" x14ac:dyDescent="0.25">
      <c r="A509" s="2467" t="s">
        <v>2772</v>
      </c>
      <c r="B509" s="2467"/>
      <c r="C509" s="2467"/>
      <c r="D509" s="2467"/>
      <c r="E509" s="2467" t="s">
        <v>2773</v>
      </c>
      <c r="F509" s="2"/>
      <c r="G509" s="3"/>
      <c r="H509" s="2467"/>
      <c r="I509" s="1830"/>
      <c r="J509" s="1830"/>
      <c r="K509" s="1830"/>
      <c r="L509" s="1831"/>
      <c r="M509" s="2467"/>
      <c r="N509" s="2467"/>
    </row>
    <row r="510" spans="1:14" x14ac:dyDescent="0.25">
      <c r="A510" s="2467" t="s">
        <v>1960</v>
      </c>
      <c r="B510" s="2467"/>
      <c r="C510" s="2467"/>
      <c r="D510" s="2467"/>
      <c r="E510" s="2467"/>
      <c r="F510" s="2"/>
      <c r="G510" s="3"/>
      <c r="H510" s="2467"/>
      <c r="I510" s="1830"/>
      <c r="J510" s="1849" t="s">
        <v>753</v>
      </c>
      <c r="K510" s="1830"/>
      <c r="L510" s="1831"/>
      <c r="M510" s="2467"/>
      <c r="N510" s="2467"/>
    </row>
    <row r="511" spans="1:14" x14ac:dyDescent="0.25">
      <c r="A511" s="2467"/>
      <c r="B511" s="2467"/>
      <c r="C511" s="2467"/>
      <c r="D511" s="2467"/>
      <c r="E511" s="2467"/>
      <c r="F511" s="2"/>
      <c r="G511" s="3"/>
      <c r="H511" s="2467"/>
      <c r="I511" s="1830"/>
      <c r="J511" s="1830"/>
      <c r="K511" s="1830"/>
      <c r="L511" s="1831"/>
      <c r="M511" s="2467"/>
      <c r="N511" s="14"/>
    </row>
    <row r="512" spans="1:14" x14ac:dyDescent="0.25">
      <c r="A512" s="482"/>
      <c r="B512" s="1850"/>
      <c r="C512" s="1850"/>
      <c r="D512" s="1850"/>
      <c r="E512" s="1850"/>
      <c r="F512" s="1850"/>
      <c r="G512" s="1851"/>
      <c r="H512" s="1852"/>
      <c r="I512" s="1850"/>
      <c r="J512" s="1853"/>
      <c r="K512" s="1854"/>
      <c r="L512" s="1854"/>
      <c r="M512" s="1833"/>
      <c r="N512" s="1833"/>
    </row>
    <row r="513" spans="1:14" ht="18.75" x14ac:dyDescent="0.3">
      <c r="A513" s="1" t="s">
        <v>710</v>
      </c>
      <c r="B513" s="1"/>
      <c r="C513" s="1"/>
      <c r="D513" s="2467"/>
      <c r="E513" s="2467"/>
      <c r="F513" s="2"/>
      <c r="G513" s="3"/>
      <c r="H513" s="2467"/>
      <c r="I513" s="4"/>
      <c r="J513" s="2467"/>
      <c r="K513" s="2467"/>
      <c r="L513" s="11"/>
      <c r="M513" s="2467"/>
      <c r="N513" s="1855"/>
    </row>
    <row r="514" spans="1:14" x14ac:dyDescent="0.25">
      <c r="A514" s="2467"/>
      <c r="B514" s="2467"/>
      <c r="C514" s="2467"/>
      <c r="D514" s="2461"/>
      <c r="E514" s="2461"/>
      <c r="F514" s="6"/>
      <c r="G514" s="2470"/>
      <c r="H514" s="2461"/>
      <c r="I514" s="8"/>
      <c r="J514" s="2461"/>
      <c r="K514" s="2467"/>
      <c r="L514" s="11"/>
      <c r="M514" s="2467"/>
      <c r="N514" s="1855"/>
    </row>
    <row r="515" spans="1:14" ht="18.75" x14ac:dyDescent="0.3">
      <c r="A515" s="3102" t="s">
        <v>2439</v>
      </c>
      <c r="B515" s="3103"/>
      <c r="C515" s="3103"/>
      <c r="D515" s="3103"/>
      <c r="E515" s="3103"/>
      <c r="F515" s="3103"/>
      <c r="G515" s="3103"/>
      <c r="H515" s="3103"/>
      <c r="I515" s="3103"/>
      <c r="J515" s="3103"/>
      <c r="K515" s="3103"/>
      <c r="L515" s="3103"/>
      <c r="M515" s="2467"/>
      <c r="N515" s="1855"/>
    </row>
    <row r="516" spans="1:14" ht="15.75" x14ac:dyDescent="0.25">
      <c r="A516" s="2467"/>
      <c r="B516" s="2467"/>
      <c r="C516" s="2467"/>
      <c r="D516" s="2461"/>
      <c r="E516" s="2461"/>
      <c r="F516" s="9"/>
      <c r="G516" s="2470"/>
      <c r="H516" s="2461"/>
      <c r="I516" s="8"/>
      <c r="J516" s="2461"/>
      <c r="K516" s="2467"/>
      <c r="L516" s="11"/>
      <c r="M516" s="2467"/>
      <c r="N516" s="1855"/>
    </row>
    <row r="517" spans="1:14" ht="15.75" x14ac:dyDescent="0.25">
      <c r="A517" s="10" t="s">
        <v>1958</v>
      </c>
      <c r="B517" s="11"/>
      <c r="C517" s="11"/>
      <c r="D517" s="11"/>
      <c r="E517" s="11"/>
      <c r="F517" s="9"/>
      <c r="G517" s="3"/>
      <c r="H517" s="2467"/>
      <c r="I517" s="4"/>
      <c r="J517" s="2467"/>
      <c r="K517" s="2467"/>
      <c r="L517" s="11"/>
      <c r="M517" s="2467"/>
      <c r="N517" s="1855"/>
    </row>
    <row r="518" spans="1:14" ht="15.75" thickBot="1" x14ac:dyDescent="0.3">
      <c r="A518" s="1465"/>
      <c r="B518" s="2467"/>
      <c r="C518" s="2467"/>
      <c r="D518" s="2467"/>
      <c r="E518" s="2467"/>
      <c r="F518" s="2"/>
      <c r="G518" s="3"/>
      <c r="H518" s="2467"/>
      <c r="I518" s="4"/>
      <c r="J518" s="2467"/>
      <c r="K518" s="13"/>
      <c r="L518" s="11"/>
      <c r="M518" s="14" t="s">
        <v>4</v>
      </c>
      <c r="N518" s="1855"/>
    </row>
    <row r="519" spans="1:14" ht="27" thickBot="1" x14ac:dyDescent="0.3">
      <c r="A519" s="15" t="s">
        <v>5</v>
      </c>
      <c r="B519" s="16" t="s">
        <v>6</v>
      </c>
      <c r="C519" s="16" t="s">
        <v>7</v>
      </c>
      <c r="D519" s="16" t="s">
        <v>8</v>
      </c>
      <c r="E519" s="16" t="s">
        <v>9</v>
      </c>
      <c r="F519" s="17" t="s">
        <v>10</v>
      </c>
      <c r="G519" s="18" t="s">
        <v>11</v>
      </c>
      <c r="H519" s="16" t="s">
        <v>12</v>
      </c>
      <c r="I519" s="19" t="s">
        <v>13</v>
      </c>
      <c r="J519" s="20" t="s">
        <v>14</v>
      </c>
      <c r="K519" s="20" t="s">
        <v>15</v>
      </c>
      <c r="L519" s="1956" t="s">
        <v>16</v>
      </c>
      <c r="M519" s="21" t="s">
        <v>17</v>
      </c>
      <c r="N519" s="1855"/>
    </row>
    <row r="520" spans="1:14" ht="26.25" x14ac:dyDescent="0.25">
      <c r="A520" s="1983">
        <v>231</v>
      </c>
      <c r="B520" s="1984">
        <v>0</v>
      </c>
      <c r="C520" s="1984">
        <v>3319</v>
      </c>
      <c r="D520" s="1984">
        <v>5321</v>
      </c>
      <c r="E520" s="1984">
        <v>0</v>
      </c>
      <c r="F520" s="1985">
        <v>99</v>
      </c>
      <c r="G520" s="1986" t="s">
        <v>711</v>
      </c>
      <c r="H520" s="1987" t="s">
        <v>1909</v>
      </c>
      <c r="I520" s="1988">
        <v>0</v>
      </c>
      <c r="J520" s="1989">
        <v>0</v>
      </c>
      <c r="K520" s="1988">
        <v>6400</v>
      </c>
      <c r="L520" s="1988">
        <v>6400</v>
      </c>
      <c r="M520" s="1990" t="s">
        <v>2440</v>
      </c>
      <c r="N520" s="1855"/>
    </row>
    <row r="521" spans="1:14" ht="26.25" x14ac:dyDescent="0.25">
      <c r="A521" s="1970">
        <v>231</v>
      </c>
      <c r="B521" s="1794">
        <v>0</v>
      </c>
      <c r="C521" s="1794">
        <v>3429</v>
      </c>
      <c r="D521" s="1794">
        <v>5493</v>
      </c>
      <c r="E521" s="1794">
        <v>0</v>
      </c>
      <c r="F521" s="1795">
        <v>99</v>
      </c>
      <c r="G521" s="1796" t="s">
        <v>711</v>
      </c>
      <c r="H521" s="1797" t="s">
        <v>712</v>
      </c>
      <c r="I521" s="1798">
        <v>0</v>
      </c>
      <c r="J521" s="1799">
        <v>0</v>
      </c>
      <c r="K521" s="327">
        <v>200000</v>
      </c>
      <c r="L521" s="1811">
        <v>200000</v>
      </c>
      <c r="M521" s="1971" t="s">
        <v>772</v>
      </c>
      <c r="N521" s="1855"/>
    </row>
    <row r="522" spans="1:14" ht="26.25" x14ac:dyDescent="0.25">
      <c r="A522" s="1970">
        <v>231</v>
      </c>
      <c r="B522" s="1794">
        <v>0</v>
      </c>
      <c r="C522" s="1794">
        <v>3115</v>
      </c>
      <c r="D522" s="1794">
        <v>5493</v>
      </c>
      <c r="E522" s="1794">
        <v>0</v>
      </c>
      <c r="F522" s="1795">
        <v>99</v>
      </c>
      <c r="G522" s="1796" t="s">
        <v>711</v>
      </c>
      <c r="H522" s="1797" t="s">
        <v>712</v>
      </c>
      <c r="I522" s="1798">
        <v>0</v>
      </c>
      <c r="J522" s="1799">
        <v>0</v>
      </c>
      <c r="K522" s="1798">
        <v>10000</v>
      </c>
      <c r="L522" s="1798">
        <v>10000</v>
      </c>
      <c r="M522" s="1971" t="s">
        <v>2441</v>
      </c>
      <c r="N522" s="1855"/>
    </row>
    <row r="523" spans="1:14" ht="26.25" x14ac:dyDescent="0.25">
      <c r="A523" s="1970">
        <v>231</v>
      </c>
      <c r="B523" s="1794">
        <v>0</v>
      </c>
      <c r="C523" s="1794">
        <v>3429</v>
      </c>
      <c r="D523" s="1794">
        <v>5222</v>
      </c>
      <c r="E523" s="1794">
        <v>0</v>
      </c>
      <c r="F523" s="1795">
        <v>99</v>
      </c>
      <c r="G523" s="1796" t="s">
        <v>711</v>
      </c>
      <c r="H523" s="1797" t="s">
        <v>712</v>
      </c>
      <c r="I523" s="1798">
        <v>0</v>
      </c>
      <c r="J523" s="1799">
        <v>0</v>
      </c>
      <c r="K523" s="1798">
        <v>500000</v>
      </c>
      <c r="L523" s="1798">
        <v>500000</v>
      </c>
      <c r="M523" s="1971" t="s">
        <v>2442</v>
      </c>
      <c r="N523" s="1855"/>
    </row>
    <row r="524" spans="1:14" ht="26.25" x14ac:dyDescent="0.25">
      <c r="A524" s="1970">
        <v>231</v>
      </c>
      <c r="B524" s="1794">
        <v>0</v>
      </c>
      <c r="C524" s="1794">
        <v>3319</v>
      </c>
      <c r="D524" s="1794">
        <v>5222</v>
      </c>
      <c r="E524" s="1794">
        <v>0</v>
      </c>
      <c r="F524" s="1795">
        <v>99</v>
      </c>
      <c r="G524" s="1796" t="s">
        <v>711</v>
      </c>
      <c r="H524" s="1797" t="s">
        <v>712</v>
      </c>
      <c r="I524" s="1798">
        <v>15200000</v>
      </c>
      <c r="J524" s="1811">
        <v>17435185.260000002</v>
      </c>
      <c r="K524" s="327">
        <v>-716400</v>
      </c>
      <c r="L524" s="1811">
        <v>16718785.26</v>
      </c>
      <c r="M524" s="1971" t="s">
        <v>777</v>
      </c>
      <c r="N524" s="1855"/>
    </row>
    <row r="525" spans="1:14" ht="26.25" x14ac:dyDescent="0.25">
      <c r="A525" s="1970">
        <v>231</v>
      </c>
      <c r="B525" s="1794">
        <v>0</v>
      </c>
      <c r="C525" s="1794">
        <v>3429</v>
      </c>
      <c r="D525" s="1794">
        <v>5321</v>
      </c>
      <c r="E525" s="1794">
        <v>0</v>
      </c>
      <c r="F525" s="1795">
        <v>99</v>
      </c>
      <c r="G525" s="1796" t="s">
        <v>711</v>
      </c>
      <c r="H525" s="1797" t="s">
        <v>1800</v>
      </c>
      <c r="I525" s="1798">
        <v>0</v>
      </c>
      <c r="J525" s="1799"/>
      <c r="K525" s="327">
        <v>23000</v>
      </c>
      <c r="L525" s="1811">
        <v>23000</v>
      </c>
      <c r="M525" s="1971" t="s">
        <v>2440</v>
      </c>
      <c r="N525" s="1855"/>
    </row>
    <row r="526" spans="1:14" ht="26.25" x14ac:dyDescent="0.25">
      <c r="A526" s="1970">
        <v>231</v>
      </c>
      <c r="B526" s="1794">
        <v>0</v>
      </c>
      <c r="C526" s="1794">
        <v>3319</v>
      </c>
      <c r="D526" s="1794">
        <v>5222</v>
      </c>
      <c r="E526" s="1794">
        <v>0</v>
      </c>
      <c r="F526" s="1795">
        <v>99</v>
      </c>
      <c r="G526" s="1796" t="s">
        <v>711</v>
      </c>
      <c r="H526" s="1797" t="s">
        <v>712</v>
      </c>
      <c r="I526" s="1798">
        <v>15200000</v>
      </c>
      <c r="J526" s="1799">
        <v>16818785.260000002</v>
      </c>
      <c r="K526" s="327">
        <v>-23000</v>
      </c>
      <c r="L526" s="1811">
        <v>16695785.26</v>
      </c>
      <c r="M526" s="1971" t="s">
        <v>2443</v>
      </c>
      <c r="N526" s="29"/>
    </row>
    <row r="527" spans="1:14" ht="26.25" x14ac:dyDescent="0.25">
      <c r="A527" s="1970">
        <v>231</v>
      </c>
      <c r="B527" s="1794">
        <v>0</v>
      </c>
      <c r="C527" s="1794">
        <v>3319</v>
      </c>
      <c r="D527" s="1794">
        <v>5213</v>
      </c>
      <c r="E527" s="1794">
        <v>0</v>
      </c>
      <c r="F527" s="1795">
        <v>99</v>
      </c>
      <c r="G527" s="1796" t="s">
        <v>711</v>
      </c>
      <c r="H527" s="1797" t="s">
        <v>712</v>
      </c>
      <c r="I527" s="1798">
        <v>0</v>
      </c>
      <c r="J527" s="1799">
        <v>0</v>
      </c>
      <c r="K527" s="327">
        <v>100000</v>
      </c>
      <c r="L527" s="1811">
        <v>100000</v>
      </c>
      <c r="M527" s="1971" t="s">
        <v>2444</v>
      </c>
      <c r="N527" s="29"/>
    </row>
    <row r="528" spans="1:14" ht="26.25" x14ac:dyDescent="0.25">
      <c r="A528" s="1970">
        <v>231</v>
      </c>
      <c r="B528" s="1794">
        <v>0</v>
      </c>
      <c r="C528" s="1794">
        <v>3429</v>
      </c>
      <c r="D528" s="1794">
        <v>5222</v>
      </c>
      <c r="E528" s="1794">
        <v>0</v>
      </c>
      <c r="F528" s="1795">
        <v>99</v>
      </c>
      <c r="G528" s="1796" t="s">
        <v>711</v>
      </c>
      <c r="H528" s="1797" t="s">
        <v>712</v>
      </c>
      <c r="I528" s="1798">
        <v>0</v>
      </c>
      <c r="J528" s="1799">
        <v>0</v>
      </c>
      <c r="K528" s="327">
        <v>500000</v>
      </c>
      <c r="L528" s="1811">
        <v>500000</v>
      </c>
      <c r="M528" s="1971" t="s">
        <v>2445</v>
      </c>
      <c r="N528" s="29"/>
    </row>
    <row r="529" spans="1:14" ht="26.25" x14ac:dyDescent="0.25">
      <c r="A529" s="1970">
        <v>231</v>
      </c>
      <c r="B529" s="1794">
        <v>0</v>
      </c>
      <c r="C529" s="1794">
        <v>3741</v>
      </c>
      <c r="D529" s="1794">
        <v>5222</v>
      </c>
      <c r="E529" s="1794">
        <v>0</v>
      </c>
      <c r="F529" s="1795">
        <v>99</v>
      </c>
      <c r="G529" s="1796" t="s">
        <v>711</v>
      </c>
      <c r="H529" s="1797" t="s">
        <v>712</v>
      </c>
      <c r="I529" s="1798">
        <v>0</v>
      </c>
      <c r="J529" s="1799">
        <v>0</v>
      </c>
      <c r="K529" s="327">
        <v>30000</v>
      </c>
      <c r="L529" s="1811">
        <v>30000</v>
      </c>
      <c r="M529" s="1971" t="s">
        <v>2446</v>
      </c>
      <c r="N529" s="2467"/>
    </row>
    <row r="530" spans="1:14" ht="26.25" x14ac:dyDescent="0.25">
      <c r="A530" s="1970">
        <v>231</v>
      </c>
      <c r="B530" s="1794">
        <v>0</v>
      </c>
      <c r="C530" s="1794">
        <v>3429</v>
      </c>
      <c r="D530" s="1794">
        <v>5493</v>
      </c>
      <c r="E530" s="1794">
        <v>0</v>
      </c>
      <c r="F530" s="1795">
        <v>99</v>
      </c>
      <c r="G530" s="1796" t="s">
        <v>711</v>
      </c>
      <c r="H530" s="1797" t="s">
        <v>712</v>
      </c>
      <c r="I530" s="1798">
        <v>0</v>
      </c>
      <c r="J530" s="1799">
        <v>0</v>
      </c>
      <c r="K530" s="327">
        <v>200000</v>
      </c>
      <c r="L530" s="1811">
        <v>200000</v>
      </c>
      <c r="M530" s="1971" t="s">
        <v>2447</v>
      </c>
    </row>
    <row r="531" spans="1:14" ht="26.25" x14ac:dyDescent="0.25">
      <c r="A531" s="1970">
        <v>231</v>
      </c>
      <c r="B531" s="1794">
        <v>0</v>
      </c>
      <c r="C531" s="1794">
        <v>3429</v>
      </c>
      <c r="D531" s="1794">
        <v>5212</v>
      </c>
      <c r="E531" s="1794">
        <v>0</v>
      </c>
      <c r="F531" s="1795">
        <v>99</v>
      </c>
      <c r="G531" s="1796" t="s">
        <v>711</v>
      </c>
      <c r="H531" s="1797" t="s">
        <v>712</v>
      </c>
      <c r="I531" s="1798">
        <v>0</v>
      </c>
      <c r="J531" s="1799">
        <v>0</v>
      </c>
      <c r="K531" s="1798">
        <v>200000</v>
      </c>
      <c r="L531" s="1798">
        <v>200000</v>
      </c>
      <c r="M531" s="1971" t="s">
        <v>2448</v>
      </c>
    </row>
    <row r="532" spans="1:14" ht="27" thickBot="1" x14ac:dyDescent="0.3">
      <c r="A532" s="1993">
        <v>231</v>
      </c>
      <c r="B532" s="1994">
        <v>0</v>
      </c>
      <c r="C532" s="1994">
        <v>3319</v>
      </c>
      <c r="D532" s="1994">
        <v>5222</v>
      </c>
      <c r="E532" s="1994">
        <v>0</v>
      </c>
      <c r="F532" s="1995">
        <v>99</v>
      </c>
      <c r="G532" s="1996" t="s">
        <v>711</v>
      </c>
      <c r="H532" s="1997" t="s">
        <v>712</v>
      </c>
      <c r="I532" s="1998">
        <v>15200000</v>
      </c>
      <c r="J532" s="2033">
        <v>16695785.26</v>
      </c>
      <c r="K532" s="1998">
        <v>-1030000</v>
      </c>
      <c r="L532" s="1998">
        <v>15665785.26</v>
      </c>
      <c r="M532" s="2001" t="s">
        <v>777</v>
      </c>
    </row>
    <row r="533" spans="1:14" ht="15.75" thickBot="1" x14ac:dyDescent="0.3">
      <c r="A533" s="2467"/>
      <c r="B533" s="2467"/>
      <c r="C533" s="2467"/>
      <c r="D533" s="2467"/>
      <c r="E533" s="2467"/>
      <c r="F533" s="2"/>
      <c r="G533" s="3"/>
      <c r="H533" s="2467"/>
      <c r="I533" s="4"/>
      <c r="J533" s="1977">
        <f>SUM(J520:J532)</f>
        <v>50949755.780000001</v>
      </c>
      <c r="K533" s="1978">
        <f>SUM(K520:K532)</f>
        <v>0</v>
      </c>
      <c r="L533" s="1979">
        <f>SUM(L520:L532)</f>
        <v>50849755.779999994</v>
      </c>
      <c r="M533" s="2467"/>
      <c r="N533" s="2467"/>
    </row>
    <row r="534" spans="1:14" x14ac:dyDescent="0.25">
      <c r="A534" s="2467"/>
      <c r="B534" s="2467"/>
      <c r="C534" s="2467"/>
      <c r="D534" s="2467"/>
      <c r="E534" s="2467"/>
      <c r="F534" s="2"/>
      <c r="G534" s="3"/>
      <c r="H534" s="2467"/>
      <c r="I534" s="4"/>
      <c r="J534" s="2467"/>
      <c r="K534" s="2467"/>
      <c r="L534" s="11"/>
      <c r="M534" s="2467"/>
      <c r="N534" s="2467"/>
    </row>
    <row r="535" spans="1:14" x14ac:dyDescent="0.25">
      <c r="A535" s="2467" t="s">
        <v>2449</v>
      </c>
      <c r="B535" s="2467"/>
      <c r="C535" s="2467"/>
      <c r="D535" s="2467"/>
      <c r="E535" s="2467"/>
      <c r="F535" s="2"/>
      <c r="G535" s="3"/>
      <c r="H535" s="2467"/>
      <c r="I535" s="4"/>
      <c r="J535" s="2467"/>
      <c r="K535" s="2467"/>
      <c r="L535" s="11"/>
      <c r="M535" s="2467"/>
      <c r="N535" s="2467"/>
    </row>
    <row r="536" spans="1:14" x14ac:dyDescent="0.25">
      <c r="A536" s="2467" t="s">
        <v>1960</v>
      </c>
      <c r="B536" s="2467"/>
      <c r="C536" s="2467"/>
      <c r="D536" s="2467"/>
      <c r="E536" s="2467"/>
      <c r="F536" s="2"/>
      <c r="G536" s="3"/>
      <c r="H536" s="2467"/>
      <c r="I536" s="4"/>
      <c r="J536" s="2467" t="s">
        <v>753</v>
      </c>
      <c r="K536" s="2467"/>
      <c r="L536" s="11"/>
      <c r="M536" s="2467"/>
      <c r="N536" s="1856"/>
    </row>
    <row r="537" spans="1:14" x14ac:dyDescent="0.25">
      <c r="A537" s="482"/>
      <c r="B537" s="1850"/>
      <c r="C537" s="1850"/>
      <c r="D537" s="1850"/>
      <c r="E537" s="1850"/>
      <c r="F537" s="1850"/>
      <c r="G537" s="1851"/>
      <c r="H537" s="1852"/>
      <c r="I537" s="1850"/>
      <c r="J537" s="1853"/>
      <c r="K537" s="1854"/>
      <c r="L537" s="1854"/>
      <c r="M537" s="1833"/>
      <c r="N537" s="1833"/>
    </row>
    <row r="538" spans="1:14" x14ac:dyDescent="0.25">
      <c r="A538" s="482"/>
      <c r="B538" s="1857"/>
      <c r="C538" s="1857"/>
      <c r="D538" s="1857"/>
      <c r="E538" s="1857"/>
      <c r="F538" s="1857"/>
      <c r="G538" s="1858"/>
      <c r="H538" s="1859"/>
      <c r="I538" s="1860"/>
      <c r="J538" s="1861"/>
      <c r="K538" s="1862"/>
      <c r="L538" s="1861"/>
      <c r="M538" s="1861"/>
      <c r="N538" s="1836"/>
    </row>
    <row r="539" spans="1:14" ht="18.75" x14ac:dyDescent="0.3">
      <c r="A539" s="1" t="s">
        <v>710</v>
      </c>
      <c r="B539" s="1"/>
      <c r="C539" s="1"/>
      <c r="D539" s="2467"/>
      <c r="E539" s="2467"/>
      <c r="F539" s="2"/>
      <c r="G539" s="3"/>
      <c r="H539" s="2467"/>
      <c r="I539" s="4"/>
      <c r="J539" s="2467"/>
      <c r="K539" s="2467"/>
      <c r="L539" s="11"/>
      <c r="M539" s="2467"/>
      <c r="N539" s="1863"/>
    </row>
    <row r="540" spans="1:14" ht="18.75" x14ac:dyDescent="0.3">
      <c r="A540" s="3102" t="s">
        <v>2391</v>
      </c>
      <c r="B540" s="3103"/>
      <c r="C540" s="3103"/>
      <c r="D540" s="3103"/>
      <c r="E540" s="3103"/>
      <c r="F540" s="3103"/>
      <c r="G540" s="3103"/>
      <c r="H540" s="3103"/>
      <c r="I540" s="3103"/>
      <c r="J540" s="3103"/>
      <c r="K540" s="3103"/>
      <c r="L540" s="3103"/>
      <c r="M540" s="2467"/>
      <c r="N540" s="1836"/>
    </row>
    <row r="541" spans="1:14" ht="18.75" x14ac:dyDescent="0.3">
      <c r="A541" s="2455"/>
      <c r="B541" s="2456"/>
      <c r="C541" s="2456"/>
      <c r="D541" s="2456"/>
      <c r="E541" s="2456"/>
      <c r="F541" s="2456"/>
      <c r="G541" s="2456"/>
      <c r="H541" s="2456"/>
      <c r="I541" s="2456"/>
      <c r="J541" s="2456"/>
      <c r="K541" s="2456"/>
      <c r="L541" s="2456"/>
      <c r="M541" s="2467"/>
      <c r="N541" s="1836"/>
    </row>
    <row r="542" spans="1:14" ht="15.75" x14ac:dyDescent="0.25">
      <c r="A542" s="10" t="s">
        <v>1958</v>
      </c>
      <c r="B542" s="11"/>
      <c r="C542" s="11"/>
      <c r="D542" s="11"/>
      <c r="E542" s="11"/>
      <c r="F542" s="9"/>
      <c r="G542" s="3"/>
      <c r="H542" s="2467"/>
      <c r="I542" s="4"/>
      <c r="J542" s="2467"/>
      <c r="K542" s="2467"/>
      <c r="L542" s="11"/>
      <c r="M542" s="2467"/>
      <c r="N542" s="1836"/>
    </row>
    <row r="543" spans="1:14" ht="15.75" thickBot="1" x14ac:dyDescent="0.3">
      <c r="A543" s="1465"/>
      <c r="B543" s="2467" t="s">
        <v>2392</v>
      </c>
      <c r="C543" s="2467"/>
      <c r="D543" s="2467"/>
      <c r="E543" s="2467"/>
      <c r="F543" s="2"/>
      <c r="G543" s="3"/>
      <c r="H543" s="2467"/>
      <c r="I543" s="4"/>
      <c r="J543" s="2467"/>
      <c r="K543" s="13"/>
      <c r="L543" s="11"/>
      <c r="M543" s="14" t="s">
        <v>4</v>
      </c>
      <c r="N543" s="1836"/>
    </row>
    <row r="544" spans="1:14" ht="27" thickBot="1" x14ac:dyDescent="0.3">
      <c r="A544" s="15" t="s">
        <v>5</v>
      </c>
      <c r="B544" s="16" t="s">
        <v>6</v>
      </c>
      <c r="C544" s="16" t="s">
        <v>7</v>
      </c>
      <c r="D544" s="16" t="s">
        <v>8</v>
      </c>
      <c r="E544" s="16" t="s">
        <v>9</v>
      </c>
      <c r="F544" s="17" t="s">
        <v>10</v>
      </c>
      <c r="G544" s="18" t="s">
        <v>11</v>
      </c>
      <c r="H544" s="16" t="s">
        <v>12</v>
      </c>
      <c r="I544" s="19" t="s">
        <v>13</v>
      </c>
      <c r="J544" s="20" t="s">
        <v>14</v>
      </c>
      <c r="K544" s="20" t="s">
        <v>15</v>
      </c>
      <c r="L544" s="1956" t="s">
        <v>16</v>
      </c>
      <c r="M544" s="21" t="s">
        <v>17</v>
      </c>
      <c r="N544" s="1836"/>
    </row>
    <row r="545" spans="1:14" x14ac:dyDescent="0.25">
      <c r="A545" s="2078">
        <v>231</v>
      </c>
      <c r="B545" s="2079">
        <v>0</v>
      </c>
      <c r="C545" s="2079">
        <v>6113</v>
      </c>
      <c r="D545" s="2079">
        <v>5169</v>
      </c>
      <c r="E545" s="2079" t="s">
        <v>52</v>
      </c>
      <c r="F545" s="2080">
        <v>94</v>
      </c>
      <c r="G545" s="2068" t="s">
        <v>711</v>
      </c>
      <c r="H545" s="2081" t="s">
        <v>712</v>
      </c>
      <c r="I545" s="2082">
        <v>612250</v>
      </c>
      <c r="J545" s="2083">
        <v>730515.53</v>
      </c>
      <c r="K545" s="2082">
        <v>-420000</v>
      </c>
      <c r="L545" s="2082">
        <v>310515.53000000003</v>
      </c>
      <c r="M545" s="2084" t="s">
        <v>2393</v>
      </c>
      <c r="N545" s="1836"/>
    </row>
    <row r="546" spans="1:14" ht="26.25" x14ac:dyDescent="0.25">
      <c r="A546" s="2085">
        <v>231</v>
      </c>
      <c r="B546" s="1864">
        <v>0</v>
      </c>
      <c r="C546" s="1864">
        <v>6113</v>
      </c>
      <c r="D546" s="1864">
        <v>5169</v>
      </c>
      <c r="E546" s="1864" t="s">
        <v>52</v>
      </c>
      <c r="F546" s="1865">
        <v>0</v>
      </c>
      <c r="G546" s="1866" t="s">
        <v>711</v>
      </c>
      <c r="H546" s="1867" t="s">
        <v>712</v>
      </c>
      <c r="I546" s="1868">
        <v>7641750</v>
      </c>
      <c r="J546" s="1869">
        <v>3531030</v>
      </c>
      <c r="K546" s="1868">
        <v>420000</v>
      </c>
      <c r="L546" s="1868">
        <v>3951030</v>
      </c>
      <c r="M546" s="2086" t="s">
        <v>2394</v>
      </c>
      <c r="N546" s="1863"/>
    </row>
    <row r="547" spans="1:14" x14ac:dyDescent="0.25">
      <c r="A547" s="1972">
        <v>231</v>
      </c>
      <c r="B547" s="1801">
        <v>0</v>
      </c>
      <c r="C547" s="1801">
        <v>6113</v>
      </c>
      <c r="D547" s="1801">
        <v>5173</v>
      </c>
      <c r="E547" s="1801" t="s">
        <v>52</v>
      </c>
      <c r="F547" s="1802">
        <v>95</v>
      </c>
      <c r="G547" s="1803" t="s">
        <v>711</v>
      </c>
      <c r="H547" s="1804" t="s">
        <v>712</v>
      </c>
      <c r="I547" s="1805">
        <v>70000</v>
      </c>
      <c r="J547" s="1806">
        <v>40000</v>
      </c>
      <c r="K547" s="1805">
        <v>-20890</v>
      </c>
      <c r="L547" s="1805">
        <v>19110</v>
      </c>
      <c r="M547" s="1973" t="s">
        <v>1122</v>
      </c>
      <c r="N547" s="1836"/>
    </row>
    <row r="548" spans="1:14" x14ac:dyDescent="0.25">
      <c r="A548" s="1972">
        <v>231</v>
      </c>
      <c r="B548" s="1801">
        <v>0</v>
      </c>
      <c r="C548" s="1801">
        <v>6113</v>
      </c>
      <c r="D548" s="1801">
        <v>5175</v>
      </c>
      <c r="E548" s="1801" t="s">
        <v>52</v>
      </c>
      <c r="F548" s="1802">
        <v>95</v>
      </c>
      <c r="G548" s="1803" t="s">
        <v>711</v>
      </c>
      <c r="H548" s="1804" t="s">
        <v>712</v>
      </c>
      <c r="I548" s="1805">
        <v>60000</v>
      </c>
      <c r="J548" s="1806">
        <v>60000</v>
      </c>
      <c r="K548" s="1805">
        <v>-17800</v>
      </c>
      <c r="L548" s="1805">
        <v>42200</v>
      </c>
      <c r="M548" s="1973" t="s">
        <v>2395</v>
      </c>
      <c r="N548" s="1863"/>
    </row>
    <row r="549" spans="1:14" x14ac:dyDescent="0.25">
      <c r="A549" s="1972">
        <v>231</v>
      </c>
      <c r="B549" s="1801">
        <v>0</v>
      </c>
      <c r="C549" s="1801">
        <v>6113</v>
      </c>
      <c r="D549" s="1801">
        <v>5136</v>
      </c>
      <c r="E549" s="1801" t="s">
        <v>52</v>
      </c>
      <c r="F549" s="1802">
        <v>95</v>
      </c>
      <c r="G549" s="1803" t="s">
        <v>711</v>
      </c>
      <c r="H549" s="1804" t="s">
        <v>712</v>
      </c>
      <c r="I549" s="1805">
        <v>0</v>
      </c>
      <c r="J549" s="1806">
        <v>25000</v>
      </c>
      <c r="K549" s="1805">
        <v>-1110</v>
      </c>
      <c r="L549" s="1805">
        <v>23890</v>
      </c>
      <c r="M549" s="1973" t="s">
        <v>2396</v>
      </c>
      <c r="N549" s="1836"/>
    </row>
    <row r="550" spans="1:14" ht="26.25" x14ac:dyDescent="0.25">
      <c r="A550" s="1972">
        <v>231</v>
      </c>
      <c r="B550" s="1801">
        <v>0</v>
      </c>
      <c r="C550" s="1801">
        <v>6113</v>
      </c>
      <c r="D550" s="1801">
        <v>5169</v>
      </c>
      <c r="E550" s="1801" t="s">
        <v>52</v>
      </c>
      <c r="F550" s="1802">
        <v>95</v>
      </c>
      <c r="G550" s="1803" t="s">
        <v>711</v>
      </c>
      <c r="H550" s="1804" t="s">
        <v>712</v>
      </c>
      <c r="I550" s="1805">
        <v>194000</v>
      </c>
      <c r="J550" s="1806">
        <v>258718.06</v>
      </c>
      <c r="K550" s="1805">
        <v>39800</v>
      </c>
      <c r="L550" s="1805">
        <v>298518.06</v>
      </c>
      <c r="M550" s="1973" t="s">
        <v>2397</v>
      </c>
      <c r="N550" s="1863"/>
    </row>
    <row r="551" spans="1:14" ht="26.25" x14ac:dyDescent="0.25">
      <c r="A551" s="1972">
        <v>231</v>
      </c>
      <c r="B551" s="1801">
        <v>0</v>
      </c>
      <c r="C551" s="1801">
        <v>6113</v>
      </c>
      <c r="D551" s="1801">
        <v>5169</v>
      </c>
      <c r="E551" s="1801" t="s">
        <v>52</v>
      </c>
      <c r="F551" s="1802">
        <v>95</v>
      </c>
      <c r="G551" s="1803" t="s">
        <v>711</v>
      </c>
      <c r="H551" s="1804" t="s">
        <v>712</v>
      </c>
      <c r="I551" s="1805">
        <v>194000</v>
      </c>
      <c r="J551" s="1806">
        <v>298518.06</v>
      </c>
      <c r="K551" s="1805">
        <v>-288000</v>
      </c>
      <c r="L551" s="1805">
        <v>10518.06</v>
      </c>
      <c r="M551" s="1973" t="s">
        <v>2397</v>
      </c>
      <c r="N551" s="1836"/>
    </row>
    <row r="552" spans="1:14" ht="26.25" x14ac:dyDescent="0.25">
      <c r="A552" s="2085">
        <v>231</v>
      </c>
      <c r="B552" s="1864">
        <v>0</v>
      </c>
      <c r="C552" s="1864">
        <v>6113</v>
      </c>
      <c r="D552" s="1864">
        <v>5169</v>
      </c>
      <c r="E552" s="1864" t="s">
        <v>52</v>
      </c>
      <c r="F552" s="1865">
        <v>0</v>
      </c>
      <c r="G552" s="1866" t="s">
        <v>711</v>
      </c>
      <c r="H552" s="1867" t="s">
        <v>712</v>
      </c>
      <c r="I552" s="1868">
        <v>7641750</v>
      </c>
      <c r="J552" s="1869">
        <v>3951030</v>
      </c>
      <c r="K552" s="1868">
        <v>288000</v>
      </c>
      <c r="L552" s="1868">
        <v>4239030</v>
      </c>
      <c r="M552" s="2086" t="s">
        <v>2398</v>
      </c>
      <c r="N552" s="1863"/>
    </row>
    <row r="553" spans="1:14" ht="26.25" x14ac:dyDescent="0.25">
      <c r="A553" s="1972">
        <v>231</v>
      </c>
      <c r="B553" s="1801">
        <v>0</v>
      </c>
      <c r="C553" s="1801">
        <v>6113</v>
      </c>
      <c r="D553" s="1801">
        <v>5169</v>
      </c>
      <c r="E553" s="1870" t="s">
        <v>52</v>
      </c>
      <c r="F553" s="1802">
        <v>96</v>
      </c>
      <c r="G553" s="1803" t="s">
        <v>711</v>
      </c>
      <c r="H553" s="1804" t="s">
        <v>712</v>
      </c>
      <c r="I553" s="1805">
        <v>386250</v>
      </c>
      <c r="J553" s="1806">
        <v>660628.22</v>
      </c>
      <c r="K553" s="1805">
        <v>-396000</v>
      </c>
      <c r="L553" s="1805">
        <v>264628.21999999997</v>
      </c>
      <c r="M553" s="1973" t="s">
        <v>2399</v>
      </c>
      <c r="N553" s="29"/>
    </row>
    <row r="554" spans="1:14" ht="26.25" x14ac:dyDescent="0.25">
      <c r="A554" s="2085">
        <v>231</v>
      </c>
      <c r="B554" s="1864">
        <v>0</v>
      </c>
      <c r="C554" s="1864">
        <v>6113</v>
      </c>
      <c r="D554" s="1864">
        <v>5169</v>
      </c>
      <c r="E554" s="1871" t="s">
        <v>52</v>
      </c>
      <c r="F554" s="1865">
        <v>0</v>
      </c>
      <c r="G554" s="1866" t="s">
        <v>711</v>
      </c>
      <c r="H554" s="1867" t="s">
        <v>712</v>
      </c>
      <c r="I554" s="1868">
        <v>7641750</v>
      </c>
      <c r="J554" s="1869">
        <v>4239030</v>
      </c>
      <c r="K554" s="1868">
        <v>396000</v>
      </c>
      <c r="L554" s="1868">
        <v>4635030</v>
      </c>
      <c r="M554" s="2086" t="s">
        <v>2400</v>
      </c>
      <c r="N554" s="29"/>
    </row>
    <row r="555" spans="1:14" ht="26.25" x14ac:dyDescent="0.25">
      <c r="A555" s="1972">
        <v>231</v>
      </c>
      <c r="B555" s="1801">
        <v>0</v>
      </c>
      <c r="C555" s="1801">
        <v>6113</v>
      </c>
      <c r="D555" s="1801">
        <v>5169</v>
      </c>
      <c r="E555" s="1870" t="s">
        <v>52</v>
      </c>
      <c r="F555" s="1802">
        <v>97</v>
      </c>
      <c r="G555" s="1803" t="s">
        <v>711</v>
      </c>
      <c r="H555" s="1804" t="s">
        <v>712</v>
      </c>
      <c r="I555" s="1805">
        <v>380750</v>
      </c>
      <c r="J555" s="1806">
        <v>890227.52</v>
      </c>
      <c r="K555" s="1805">
        <v>-420000</v>
      </c>
      <c r="L555" s="1805">
        <v>470227.52</v>
      </c>
      <c r="M555" s="1973" t="s">
        <v>2401</v>
      </c>
      <c r="N555" s="29"/>
    </row>
    <row r="556" spans="1:14" ht="26.25" x14ac:dyDescent="0.25">
      <c r="A556" s="2085">
        <v>231</v>
      </c>
      <c r="B556" s="1864">
        <v>0</v>
      </c>
      <c r="C556" s="1864">
        <v>6113</v>
      </c>
      <c r="D556" s="1864">
        <v>5169</v>
      </c>
      <c r="E556" s="1871" t="s">
        <v>52</v>
      </c>
      <c r="F556" s="1865">
        <v>0</v>
      </c>
      <c r="G556" s="1866" t="s">
        <v>711</v>
      </c>
      <c r="H556" s="1867" t="s">
        <v>712</v>
      </c>
      <c r="I556" s="1868">
        <v>7641750</v>
      </c>
      <c r="J556" s="1869">
        <v>4635030</v>
      </c>
      <c r="K556" s="1868">
        <v>420000</v>
      </c>
      <c r="L556" s="1868">
        <v>5055030</v>
      </c>
      <c r="M556" s="2086" t="s">
        <v>2402</v>
      </c>
      <c r="N556" s="482"/>
    </row>
    <row r="557" spans="1:14" ht="26.25" x14ac:dyDescent="0.25">
      <c r="A557" s="1972">
        <v>231</v>
      </c>
      <c r="B557" s="1801">
        <v>0</v>
      </c>
      <c r="C557" s="1801">
        <v>6113</v>
      </c>
      <c r="D557" s="1801">
        <v>5169</v>
      </c>
      <c r="E557" s="1870" t="s">
        <v>52</v>
      </c>
      <c r="F557" s="1802">
        <v>98</v>
      </c>
      <c r="G557" s="1803" t="s">
        <v>711</v>
      </c>
      <c r="H557" s="1804" t="s">
        <v>712</v>
      </c>
      <c r="I557" s="1805">
        <v>427500</v>
      </c>
      <c r="J557" s="1806">
        <v>467915</v>
      </c>
      <c r="K557" s="1805">
        <v>-360000</v>
      </c>
      <c r="L557" s="1805">
        <v>107915</v>
      </c>
      <c r="M557" s="1973" t="s">
        <v>2403</v>
      </c>
    </row>
    <row r="558" spans="1:14" ht="27" thickBot="1" x14ac:dyDescent="0.3">
      <c r="A558" s="2087">
        <v>231</v>
      </c>
      <c r="B558" s="2088">
        <v>0</v>
      </c>
      <c r="C558" s="2088">
        <v>6113</v>
      </c>
      <c r="D558" s="2088">
        <v>5169</v>
      </c>
      <c r="E558" s="2089" t="s">
        <v>52</v>
      </c>
      <c r="F558" s="2090">
        <v>0</v>
      </c>
      <c r="G558" s="2091" t="s">
        <v>711</v>
      </c>
      <c r="H558" s="2092" t="s">
        <v>712</v>
      </c>
      <c r="I558" s="2093">
        <v>7641750</v>
      </c>
      <c r="J558" s="2094">
        <v>5055030</v>
      </c>
      <c r="K558" s="2093">
        <v>360000</v>
      </c>
      <c r="L558" s="2093">
        <v>5415030</v>
      </c>
      <c r="M558" s="2095" t="s">
        <v>2404</v>
      </c>
    </row>
    <row r="559" spans="1:14" ht="15.75" thickBot="1" x14ac:dyDescent="0.3">
      <c r="A559" s="2034"/>
      <c r="B559" s="2035"/>
      <c r="C559" s="2035"/>
      <c r="D559" s="1963"/>
      <c r="E559" s="2035"/>
      <c r="F559" s="1964"/>
      <c r="G559" s="2036"/>
      <c r="H559" s="2037"/>
      <c r="I559" s="1966"/>
      <c r="J559" s="1967">
        <f>SUM(J545:J558)</f>
        <v>24842672.390000001</v>
      </c>
      <c r="K559" s="1967">
        <f>SUM(K545:K558)</f>
        <v>0</v>
      </c>
      <c r="L559" s="1967">
        <f>SUM(L545:L558)</f>
        <v>24842672.390000001</v>
      </c>
      <c r="M559" s="119"/>
      <c r="N559" s="2467"/>
    </row>
    <row r="560" spans="1:14" x14ac:dyDescent="0.25">
      <c r="A560" s="2467" t="s">
        <v>1959</v>
      </c>
      <c r="B560" s="2467"/>
      <c r="C560" s="2467"/>
      <c r="D560" s="2467"/>
      <c r="E560" s="2467"/>
      <c r="F560" s="2"/>
      <c r="G560" s="3"/>
      <c r="H560" s="2467"/>
      <c r="I560" s="4"/>
      <c r="J560" s="2467"/>
      <c r="K560" s="2467"/>
      <c r="L560" s="11"/>
      <c r="M560" s="2467"/>
      <c r="N560" s="2467"/>
    </row>
    <row r="561" spans="1:14" x14ac:dyDescent="0.25">
      <c r="A561" s="2467" t="s">
        <v>1960</v>
      </c>
      <c r="B561" s="2467"/>
      <c r="C561" s="2467"/>
      <c r="D561" s="2467"/>
      <c r="E561" s="2467"/>
      <c r="F561" s="2"/>
      <c r="G561" s="3"/>
      <c r="H561" s="2467"/>
      <c r="I561" s="4"/>
      <c r="J561" s="2467" t="s">
        <v>753</v>
      </c>
      <c r="K561" s="2467"/>
      <c r="L561" s="11"/>
      <c r="M561" s="2467"/>
      <c r="N561" s="2467"/>
    </row>
    <row r="562" spans="1:14" x14ac:dyDescent="0.25">
      <c r="A562" s="2467"/>
      <c r="B562" s="2467"/>
      <c r="C562" s="2467"/>
      <c r="D562" s="2467"/>
      <c r="E562" s="2467"/>
      <c r="F562" s="2"/>
      <c r="G562" s="3"/>
      <c r="H562" s="2467"/>
      <c r="I562" s="4"/>
      <c r="J562" s="2467"/>
      <c r="K562" s="2467"/>
      <c r="L562" s="11"/>
      <c r="M562" s="2467"/>
      <c r="N562" s="2467"/>
    </row>
    <row r="563" spans="1:14" ht="15.75" x14ac:dyDescent="0.25">
      <c r="B563" s="10"/>
      <c r="C563" s="11"/>
      <c r="D563" s="11"/>
      <c r="E563" s="11"/>
      <c r="F563" s="11"/>
      <c r="G563" s="9"/>
      <c r="H563" s="3"/>
      <c r="I563" s="2467"/>
      <c r="J563" s="4"/>
      <c r="K563" s="2467"/>
      <c r="L563" s="2467"/>
      <c r="M563" s="11"/>
      <c r="N563" s="2467"/>
    </row>
    <row r="564" spans="1:14" ht="18.75" x14ac:dyDescent="0.3">
      <c r="A564" s="1" t="s">
        <v>710</v>
      </c>
      <c r="B564" s="1"/>
      <c r="C564" s="1"/>
      <c r="D564" s="2467"/>
      <c r="E564" s="2467"/>
      <c r="F564" s="2"/>
      <c r="G564" s="3"/>
      <c r="H564" s="2467"/>
      <c r="I564" s="4"/>
      <c r="J564" s="2467"/>
      <c r="K564" s="2467"/>
      <c r="L564" s="11"/>
      <c r="M564" s="2467"/>
      <c r="N564" s="14"/>
    </row>
    <row r="565" spans="1:14" x14ac:dyDescent="0.25">
      <c r="A565" s="2467"/>
      <c r="B565" s="2467"/>
      <c r="C565" s="2467"/>
      <c r="D565" s="2461"/>
      <c r="E565" s="2461"/>
      <c r="F565" s="6"/>
      <c r="G565" s="2470"/>
      <c r="H565" s="2461"/>
      <c r="I565" s="8"/>
      <c r="J565" s="2461"/>
      <c r="K565" s="2467"/>
      <c r="L565" s="11"/>
      <c r="M565" s="2467"/>
      <c r="N565" s="1872"/>
    </row>
    <row r="566" spans="1:14" ht="18.75" x14ac:dyDescent="0.3">
      <c r="A566" s="3102" t="s">
        <v>2405</v>
      </c>
      <c r="B566" s="3103"/>
      <c r="C566" s="3103"/>
      <c r="D566" s="3103"/>
      <c r="E566" s="3103"/>
      <c r="F566" s="3103"/>
      <c r="G566" s="3103"/>
      <c r="H566" s="3103"/>
      <c r="I566" s="3103"/>
      <c r="J566" s="3103"/>
      <c r="K566" s="3103"/>
      <c r="L566" s="3103"/>
      <c r="M566" s="2467"/>
      <c r="N566" s="1836"/>
    </row>
    <row r="567" spans="1:14" ht="18.75" x14ac:dyDescent="0.3">
      <c r="A567" s="2455"/>
      <c r="B567" s="2456"/>
      <c r="C567" s="2456"/>
      <c r="D567" s="2456"/>
      <c r="E567" s="2456"/>
      <c r="F567" s="2456"/>
      <c r="G567" s="2456"/>
      <c r="H567" s="2456"/>
      <c r="I567" s="2456"/>
      <c r="J567" s="2456"/>
      <c r="K567" s="2456"/>
      <c r="L567" s="2456"/>
      <c r="M567" s="2467"/>
      <c r="N567" s="1836"/>
    </row>
    <row r="568" spans="1:14" ht="15.75" x14ac:dyDescent="0.25">
      <c r="A568" s="10" t="s">
        <v>1958</v>
      </c>
      <c r="B568" s="11"/>
      <c r="C568" s="11"/>
      <c r="D568" s="11"/>
      <c r="E568" s="11"/>
      <c r="F568" s="9"/>
      <c r="G568" s="3"/>
      <c r="H568" s="2467"/>
      <c r="I568" s="4"/>
      <c r="J568" s="2467"/>
      <c r="K568" s="2467"/>
      <c r="L568" s="11"/>
      <c r="M568" s="2467"/>
      <c r="N568" s="1836"/>
    </row>
    <row r="569" spans="1:14" ht="15.75" thickBot="1" x14ac:dyDescent="0.3">
      <c r="A569" s="1465"/>
      <c r="B569" s="2467"/>
      <c r="C569" s="2467"/>
      <c r="D569" s="2467"/>
      <c r="E569" s="2467"/>
      <c r="F569" s="2"/>
      <c r="G569" s="3"/>
      <c r="H569" s="2467"/>
      <c r="I569" s="4"/>
      <c r="J569" s="2467"/>
      <c r="K569" s="13"/>
      <c r="L569" s="11"/>
      <c r="M569" s="14" t="s">
        <v>4</v>
      </c>
      <c r="N569" s="1836"/>
    </row>
    <row r="570" spans="1:14" ht="27" thickBot="1" x14ac:dyDescent="0.3">
      <c r="A570" s="15" t="s">
        <v>5</v>
      </c>
      <c r="B570" s="16" t="s">
        <v>6</v>
      </c>
      <c r="C570" s="16" t="s">
        <v>7</v>
      </c>
      <c r="D570" s="16" t="s">
        <v>8</v>
      </c>
      <c r="E570" s="16" t="s">
        <v>9</v>
      </c>
      <c r="F570" s="17" t="s">
        <v>10</v>
      </c>
      <c r="G570" s="18" t="s">
        <v>11</v>
      </c>
      <c r="H570" s="16" t="s">
        <v>12</v>
      </c>
      <c r="I570" s="19" t="s">
        <v>13</v>
      </c>
      <c r="J570" s="20" t="s">
        <v>14</v>
      </c>
      <c r="K570" s="20" t="s">
        <v>15</v>
      </c>
      <c r="L570" s="1956" t="s">
        <v>16</v>
      </c>
      <c r="M570" s="21" t="s">
        <v>17</v>
      </c>
      <c r="N570" s="1836"/>
    </row>
    <row r="571" spans="1:14" ht="26.25" x14ac:dyDescent="0.25">
      <c r="A571" s="1983">
        <v>231</v>
      </c>
      <c r="B571" s="1984">
        <v>0</v>
      </c>
      <c r="C571" s="1984">
        <v>6172</v>
      </c>
      <c r="D571" s="1984">
        <v>5041</v>
      </c>
      <c r="E571" s="2096" t="s">
        <v>52</v>
      </c>
      <c r="F571" s="2097">
        <v>0</v>
      </c>
      <c r="G571" s="2098" t="s">
        <v>711</v>
      </c>
      <c r="H571" s="1987" t="s">
        <v>712</v>
      </c>
      <c r="I571" s="1988">
        <v>1140000</v>
      </c>
      <c r="J571" s="1989">
        <v>8109750</v>
      </c>
      <c r="K571" s="1988">
        <v>-300000</v>
      </c>
      <c r="L571" s="1988">
        <v>7809750</v>
      </c>
      <c r="M571" s="1990" t="s">
        <v>2406</v>
      </c>
      <c r="N571" s="1836"/>
    </row>
    <row r="572" spans="1:14" ht="26.25" x14ac:dyDescent="0.25">
      <c r="A572" s="1970">
        <v>231</v>
      </c>
      <c r="B572" s="1794">
        <v>0</v>
      </c>
      <c r="C572" s="1794">
        <v>6172</v>
      </c>
      <c r="D572" s="1794">
        <v>5136</v>
      </c>
      <c r="E572" s="1873" t="s">
        <v>52</v>
      </c>
      <c r="F572" s="1874">
        <v>0</v>
      </c>
      <c r="G572" s="1875" t="s">
        <v>711</v>
      </c>
      <c r="H572" s="1797" t="s">
        <v>712</v>
      </c>
      <c r="I572" s="1798">
        <v>1000000</v>
      </c>
      <c r="J572" s="1799">
        <v>1000000</v>
      </c>
      <c r="K572" s="1798">
        <v>-500000</v>
      </c>
      <c r="L572" s="1798">
        <v>500000</v>
      </c>
      <c r="M572" s="1971" t="s">
        <v>2407</v>
      </c>
      <c r="N572" s="1836"/>
    </row>
    <row r="573" spans="1:14" ht="26.25" x14ac:dyDescent="0.25">
      <c r="A573" s="1970">
        <v>231</v>
      </c>
      <c r="B573" s="1794">
        <v>0</v>
      </c>
      <c r="C573" s="1794">
        <v>6172</v>
      </c>
      <c r="D573" s="1794">
        <v>5042</v>
      </c>
      <c r="E573" s="1873" t="s">
        <v>52</v>
      </c>
      <c r="F573" s="1874">
        <v>0</v>
      </c>
      <c r="G573" s="1875" t="s">
        <v>711</v>
      </c>
      <c r="H573" s="1797" t="s">
        <v>712</v>
      </c>
      <c r="I573" s="1798">
        <v>0</v>
      </c>
      <c r="J573" s="1799">
        <v>530250</v>
      </c>
      <c r="K573" s="1798">
        <v>-300000</v>
      </c>
      <c r="L573" s="1798">
        <v>230250</v>
      </c>
      <c r="M573" s="1971" t="s">
        <v>2408</v>
      </c>
      <c r="N573" s="1836"/>
    </row>
    <row r="574" spans="1:14" x14ac:dyDescent="0.25">
      <c r="A574" s="1970">
        <v>231</v>
      </c>
      <c r="B574" s="1794">
        <v>0</v>
      </c>
      <c r="C574" s="1794">
        <v>6172</v>
      </c>
      <c r="D574" s="1794">
        <v>5139</v>
      </c>
      <c r="E574" s="1873" t="s">
        <v>52</v>
      </c>
      <c r="F574" s="1874">
        <v>0</v>
      </c>
      <c r="G574" s="1875" t="s">
        <v>711</v>
      </c>
      <c r="H574" s="1797" t="s">
        <v>712</v>
      </c>
      <c r="I574" s="1798">
        <v>2500000</v>
      </c>
      <c r="J574" s="1799">
        <v>2500000</v>
      </c>
      <c r="K574" s="1798">
        <v>-1700000</v>
      </c>
      <c r="L574" s="1798">
        <v>800000</v>
      </c>
      <c r="M574" s="1971" t="s">
        <v>2409</v>
      </c>
      <c r="N574" s="1836"/>
    </row>
    <row r="575" spans="1:14" ht="26.25" x14ac:dyDescent="0.25">
      <c r="A575" s="1970">
        <v>231</v>
      </c>
      <c r="B575" s="1794">
        <v>0</v>
      </c>
      <c r="C575" s="1794">
        <v>6172</v>
      </c>
      <c r="D575" s="1794">
        <v>5166</v>
      </c>
      <c r="E575" s="1873" t="s">
        <v>52</v>
      </c>
      <c r="F575" s="1874">
        <v>0</v>
      </c>
      <c r="G575" s="1875" t="s">
        <v>711</v>
      </c>
      <c r="H575" s="1797" t="s">
        <v>712</v>
      </c>
      <c r="I575" s="1798">
        <v>1000000</v>
      </c>
      <c r="J575" s="1799">
        <v>1000000</v>
      </c>
      <c r="K575" s="1798">
        <v>-1000000</v>
      </c>
      <c r="L575" s="1798">
        <v>0</v>
      </c>
      <c r="M575" s="1971" t="s">
        <v>2410</v>
      </c>
      <c r="N575" s="1836"/>
    </row>
    <row r="576" spans="1:14" x14ac:dyDescent="0.25">
      <c r="A576" s="1970">
        <v>231</v>
      </c>
      <c r="B576" s="1794">
        <v>0</v>
      </c>
      <c r="C576" s="1794">
        <v>6172</v>
      </c>
      <c r="D576" s="1794">
        <v>5175</v>
      </c>
      <c r="E576" s="1873" t="s">
        <v>52</v>
      </c>
      <c r="F576" s="1874">
        <v>0</v>
      </c>
      <c r="G576" s="1875" t="s">
        <v>711</v>
      </c>
      <c r="H576" s="1797" t="s">
        <v>712</v>
      </c>
      <c r="I576" s="1798">
        <v>1500000</v>
      </c>
      <c r="J576" s="1799">
        <v>1000000</v>
      </c>
      <c r="K576" s="1798">
        <v>-500000</v>
      </c>
      <c r="L576" s="1798">
        <v>500000</v>
      </c>
      <c r="M576" s="1971" t="s">
        <v>2411</v>
      </c>
      <c r="N576" s="1836"/>
    </row>
    <row r="577" spans="1:14" x14ac:dyDescent="0.25">
      <c r="A577" s="1970">
        <v>231</v>
      </c>
      <c r="B577" s="1794">
        <v>0</v>
      </c>
      <c r="C577" s="1794">
        <v>6172</v>
      </c>
      <c r="D577" s="1794">
        <v>5164</v>
      </c>
      <c r="E577" s="1873" t="s">
        <v>52</v>
      </c>
      <c r="F577" s="1874">
        <v>0</v>
      </c>
      <c r="G577" s="1875" t="s">
        <v>711</v>
      </c>
      <c r="H577" s="1797" t="s">
        <v>712</v>
      </c>
      <c r="I577" s="1798">
        <v>500000</v>
      </c>
      <c r="J577" s="1799">
        <v>500000</v>
      </c>
      <c r="K577" s="1798">
        <v>-400000</v>
      </c>
      <c r="L577" s="1798">
        <v>100000</v>
      </c>
      <c r="M577" s="1971" t="s">
        <v>2412</v>
      </c>
      <c r="N577" s="1876"/>
    </row>
    <row r="578" spans="1:14" ht="26.25" x14ac:dyDescent="0.25">
      <c r="A578" s="1970">
        <v>231</v>
      </c>
      <c r="B578" s="1794">
        <v>0</v>
      </c>
      <c r="C578" s="1794">
        <v>6172</v>
      </c>
      <c r="D578" s="1794">
        <v>5169</v>
      </c>
      <c r="E578" s="1873" t="s">
        <v>52</v>
      </c>
      <c r="F578" s="1874">
        <v>0</v>
      </c>
      <c r="G578" s="1875" t="s">
        <v>711</v>
      </c>
      <c r="H578" s="1797" t="s">
        <v>712</v>
      </c>
      <c r="I578" s="1798">
        <v>13055000</v>
      </c>
      <c r="J578" s="1799">
        <v>7010628.6600000001</v>
      </c>
      <c r="K578" s="1798">
        <v>4700000</v>
      </c>
      <c r="L578" s="1798">
        <v>11710628.66</v>
      </c>
      <c r="M578" s="1971" t="s">
        <v>2413</v>
      </c>
      <c r="N578" s="1876"/>
    </row>
    <row r="579" spans="1:14" ht="26.25" x14ac:dyDescent="0.25">
      <c r="A579" s="1972">
        <v>231</v>
      </c>
      <c r="B579" s="1801">
        <v>0</v>
      </c>
      <c r="C579" s="1801">
        <v>5512</v>
      </c>
      <c r="D579" s="1801">
        <v>6341</v>
      </c>
      <c r="E579" s="1801">
        <v>0</v>
      </c>
      <c r="F579" s="1802">
        <v>93</v>
      </c>
      <c r="G579" s="1877" t="s">
        <v>711</v>
      </c>
      <c r="H579" s="1878" t="s">
        <v>1772</v>
      </c>
      <c r="I579" s="1878">
        <v>0</v>
      </c>
      <c r="J579" s="1879">
        <v>300000</v>
      </c>
      <c r="K579" s="1879">
        <v>-300000</v>
      </c>
      <c r="L579" s="1879">
        <v>0</v>
      </c>
      <c r="M579" s="1973" t="s">
        <v>2414</v>
      </c>
      <c r="N579" s="1876"/>
    </row>
    <row r="580" spans="1:14" ht="26.25" x14ac:dyDescent="0.25">
      <c r="A580" s="1972">
        <v>231</v>
      </c>
      <c r="B580" s="1801">
        <v>0</v>
      </c>
      <c r="C580" s="1801">
        <v>5512</v>
      </c>
      <c r="D580" s="1801">
        <v>6341</v>
      </c>
      <c r="E580" s="1801">
        <v>0</v>
      </c>
      <c r="F580" s="1802">
        <v>93</v>
      </c>
      <c r="G580" s="1877" t="s">
        <v>711</v>
      </c>
      <c r="H580" s="1878" t="s">
        <v>2415</v>
      </c>
      <c r="I580" s="1878">
        <v>0</v>
      </c>
      <c r="J580" s="1879">
        <v>0</v>
      </c>
      <c r="K580" s="1879">
        <v>300000</v>
      </c>
      <c r="L580" s="1879">
        <v>300000</v>
      </c>
      <c r="M580" s="1973" t="s">
        <v>2416</v>
      </c>
      <c r="N580" s="1876"/>
    </row>
    <row r="581" spans="1:14" ht="26.25" x14ac:dyDescent="0.25">
      <c r="A581" s="1972">
        <v>231</v>
      </c>
      <c r="B581" s="1801">
        <v>0</v>
      </c>
      <c r="C581" s="1801">
        <v>5512</v>
      </c>
      <c r="D581" s="1801">
        <v>6341</v>
      </c>
      <c r="E581" s="1801">
        <v>0</v>
      </c>
      <c r="F581" s="1802">
        <v>93</v>
      </c>
      <c r="G581" s="1880" t="s">
        <v>711</v>
      </c>
      <c r="H581" s="1878" t="s">
        <v>1748</v>
      </c>
      <c r="I581" s="1878">
        <v>0</v>
      </c>
      <c r="J581" s="1879">
        <v>300000</v>
      </c>
      <c r="K581" s="1879">
        <v>-300000</v>
      </c>
      <c r="L581" s="1879">
        <v>0</v>
      </c>
      <c r="M581" s="2099" t="s">
        <v>2417</v>
      </c>
      <c r="N581" s="1836"/>
    </row>
    <row r="582" spans="1:14" ht="26.25" x14ac:dyDescent="0.25">
      <c r="A582" s="1972">
        <v>231</v>
      </c>
      <c r="B582" s="1801">
        <v>0</v>
      </c>
      <c r="C582" s="1801">
        <v>5512</v>
      </c>
      <c r="D582" s="1801">
        <v>6341</v>
      </c>
      <c r="E582" s="1801">
        <v>0</v>
      </c>
      <c r="F582" s="1802">
        <v>93</v>
      </c>
      <c r="G582" s="1880" t="s">
        <v>711</v>
      </c>
      <c r="H582" s="1878" t="s">
        <v>2418</v>
      </c>
      <c r="I582" s="1878">
        <v>0</v>
      </c>
      <c r="J582" s="1879">
        <v>0</v>
      </c>
      <c r="K582" s="1879">
        <v>300000</v>
      </c>
      <c r="L582" s="1879">
        <v>300000</v>
      </c>
      <c r="M582" s="2099" t="s">
        <v>2419</v>
      </c>
      <c r="N582" s="1836"/>
    </row>
    <row r="583" spans="1:14" ht="26.25" x14ac:dyDescent="0.25">
      <c r="A583" s="2100">
        <v>231</v>
      </c>
      <c r="B583" s="1881">
        <v>0</v>
      </c>
      <c r="C583" s="1881">
        <v>5512</v>
      </c>
      <c r="D583" s="1881">
        <v>6341</v>
      </c>
      <c r="E583" s="1881">
        <v>0</v>
      </c>
      <c r="F583" s="1882">
        <v>93</v>
      </c>
      <c r="G583" s="1883" t="s">
        <v>711</v>
      </c>
      <c r="H583" s="1878" t="s">
        <v>1688</v>
      </c>
      <c r="I583" s="1878">
        <v>0</v>
      </c>
      <c r="J583" s="1879">
        <v>300000</v>
      </c>
      <c r="K583" s="1879">
        <v>-300000</v>
      </c>
      <c r="L583" s="1879">
        <v>0</v>
      </c>
      <c r="M583" s="2099" t="s">
        <v>2420</v>
      </c>
      <c r="N583" s="1836"/>
    </row>
    <row r="584" spans="1:14" ht="26.25" x14ac:dyDescent="0.25">
      <c r="A584" s="2100">
        <v>231</v>
      </c>
      <c r="B584" s="1881">
        <v>0</v>
      </c>
      <c r="C584" s="1881">
        <v>5512</v>
      </c>
      <c r="D584" s="1881">
        <v>6341</v>
      </c>
      <c r="E584" s="1881">
        <v>0</v>
      </c>
      <c r="F584" s="1882">
        <v>93</v>
      </c>
      <c r="G584" s="1883" t="s">
        <v>711</v>
      </c>
      <c r="H584" s="1878" t="s">
        <v>2421</v>
      </c>
      <c r="I584" s="1878">
        <v>0</v>
      </c>
      <c r="J584" s="1879">
        <v>0</v>
      </c>
      <c r="K584" s="1879">
        <v>300000</v>
      </c>
      <c r="L584" s="1879">
        <v>300000</v>
      </c>
      <c r="M584" s="2099" t="s">
        <v>2422</v>
      </c>
      <c r="N584" s="1836"/>
    </row>
    <row r="585" spans="1:14" ht="26.25" x14ac:dyDescent="0.25">
      <c r="A585" s="1970">
        <v>231</v>
      </c>
      <c r="B585" s="1794">
        <v>0</v>
      </c>
      <c r="C585" s="1794">
        <v>6113</v>
      </c>
      <c r="D585" s="1794">
        <v>5136</v>
      </c>
      <c r="E585" s="1794">
        <v>0</v>
      </c>
      <c r="F585" s="1884">
        <v>95</v>
      </c>
      <c r="G585" s="1885" t="s">
        <v>711</v>
      </c>
      <c r="H585" s="1797" t="s">
        <v>712</v>
      </c>
      <c r="I585" s="267">
        <v>0</v>
      </c>
      <c r="J585" s="267">
        <v>23890</v>
      </c>
      <c r="K585" s="267">
        <v>-2000</v>
      </c>
      <c r="L585" s="267">
        <v>21890</v>
      </c>
      <c r="M585" s="1971" t="s">
        <v>2423</v>
      </c>
      <c r="N585" s="1836"/>
    </row>
    <row r="586" spans="1:14" x14ac:dyDescent="0.25">
      <c r="A586" s="1970">
        <v>231</v>
      </c>
      <c r="B586" s="1794">
        <v>0</v>
      </c>
      <c r="C586" s="1794">
        <v>6113</v>
      </c>
      <c r="D586" s="1794">
        <v>5173</v>
      </c>
      <c r="E586" s="1794">
        <v>0</v>
      </c>
      <c r="F586" s="1884">
        <v>95</v>
      </c>
      <c r="G586" s="1885" t="s">
        <v>711</v>
      </c>
      <c r="H586" s="1797" t="s">
        <v>712</v>
      </c>
      <c r="I586" s="267">
        <v>70000</v>
      </c>
      <c r="J586" s="267">
        <v>19110</v>
      </c>
      <c r="K586" s="267">
        <v>2000</v>
      </c>
      <c r="L586" s="267">
        <v>21110</v>
      </c>
      <c r="M586" s="1971" t="s">
        <v>1122</v>
      </c>
      <c r="N586" s="1836"/>
    </row>
    <row r="587" spans="1:14" ht="26.25" x14ac:dyDescent="0.25">
      <c r="A587" s="1970">
        <v>231</v>
      </c>
      <c r="B587" s="1794">
        <v>0</v>
      </c>
      <c r="C587" s="1794">
        <v>5512</v>
      </c>
      <c r="D587" s="1794">
        <v>6341</v>
      </c>
      <c r="E587" s="1794">
        <v>0</v>
      </c>
      <c r="F587" s="1884">
        <v>93</v>
      </c>
      <c r="G587" s="1886" t="s">
        <v>711</v>
      </c>
      <c r="H587" s="1797" t="s">
        <v>1827</v>
      </c>
      <c r="I587" s="267">
        <v>0</v>
      </c>
      <c r="J587" s="267">
        <v>100000</v>
      </c>
      <c r="K587" s="267">
        <v>-100000</v>
      </c>
      <c r="L587" s="267">
        <v>0</v>
      </c>
      <c r="M587" s="1971" t="s">
        <v>2419</v>
      </c>
      <c r="N587" s="1876"/>
    </row>
    <row r="588" spans="1:14" ht="26.25" x14ac:dyDescent="0.25">
      <c r="A588" s="1970">
        <v>231</v>
      </c>
      <c r="B588" s="1794">
        <v>0</v>
      </c>
      <c r="C588" s="1794">
        <v>5512</v>
      </c>
      <c r="D588" s="1794">
        <v>5321</v>
      </c>
      <c r="E588" s="1794">
        <v>0</v>
      </c>
      <c r="F588" s="1884">
        <v>93</v>
      </c>
      <c r="G588" s="1886" t="s">
        <v>711</v>
      </c>
      <c r="H588" s="1797" t="s">
        <v>1827</v>
      </c>
      <c r="I588" s="267">
        <v>0</v>
      </c>
      <c r="J588" s="267">
        <v>0</v>
      </c>
      <c r="K588" s="267">
        <v>100000</v>
      </c>
      <c r="L588" s="267">
        <v>100000</v>
      </c>
      <c r="M588" s="1971" t="s">
        <v>2424</v>
      </c>
      <c r="N588" s="1876"/>
    </row>
    <row r="589" spans="1:14" ht="26.25" x14ac:dyDescent="0.25">
      <c r="A589" s="1970">
        <v>231</v>
      </c>
      <c r="B589" s="1794">
        <v>0</v>
      </c>
      <c r="C589" s="1794">
        <v>5512</v>
      </c>
      <c r="D589" s="1794">
        <v>6341</v>
      </c>
      <c r="E589" s="1794">
        <v>0</v>
      </c>
      <c r="F589" s="1884">
        <v>93</v>
      </c>
      <c r="G589" s="1886" t="s">
        <v>711</v>
      </c>
      <c r="H589" s="1797" t="s">
        <v>1646</v>
      </c>
      <c r="I589" s="1798">
        <v>0</v>
      </c>
      <c r="J589" s="1841">
        <v>522000</v>
      </c>
      <c r="K589" s="1798">
        <v>-14000</v>
      </c>
      <c r="L589" s="1841">
        <v>508000</v>
      </c>
      <c r="M589" s="1971" t="s">
        <v>2425</v>
      </c>
      <c r="N589" s="1876"/>
    </row>
    <row r="590" spans="1:14" ht="26.25" x14ac:dyDescent="0.25">
      <c r="A590" s="1970">
        <v>231</v>
      </c>
      <c r="B590" s="1794">
        <v>0</v>
      </c>
      <c r="C590" s="1794">
        <v>5512</v>
      </c>
      <c r="D590" s="1794">
        <v>5321</v>
      </c>
      <c r="E590" s="1794">
        <v>0</v>
      </c>
      <c r="F590" s="1884">
        <v>93</v>
      </c>
      <c r="G590" s="1886" t="s">
        <v>711</v>
      </c>
      <c r="H590" s="1797" t="s">
        <v>1646</v>
      </c>
      <c r="I590" s="1798">
        <v>0</v>
      </c>
      <c r="J590" s="1841">
        <v>0</v>
      </c>
      <c r="K590" s="1798">
        <v>14000</v>
      </c>
      <c r="L590" s="1841">
        <v>14000</v>
      </c>
      <c r="M590" s="1971" t="s">
        <v>2426</v>
      </c>
      <c r="N590" s="1876"/>
    </row>
    <row r="591" spans="1:14" ht="26.25" x14ac:dyDescent="0.25">
      <c r="A591" s="2101">
        <v>231</v>
      </c>
      <c r="B591" s="1887">
        <v>0</v>
      </c>
      <c r="C591" s="1887">
        <v>6113</v>
      </c>
      <c r="D591" s="1887">
        <v>5169</v>
      </c>
      <c r="E591" s="1887">
        <v>0</v>
      </c>
      <c r="F591" s="1888">
        <v>0</v>
      </c>
      <c r="G591" s="1886" t="s">
        <v>711</v>
      </c>
      <c r="H591" s="1797" t="s">
        <v>712</v>
      </c>
      <c r="I591" s="267">
        <v>7641750</v>
      </c>
      <c r="J591" s="267">
        <v>3830030</v>
      </c>
      <c r="K591" s="267">
        <v>-100000</v>
      </c>
      <c r="L591" s="267">
        <v>3730030</v>
      </c>
      <c r="M591" s="2102" t="s">
        <v>822</v>
      </c>
      <c r="N591" s="1839"/>
    </row>
    <row r="592" spans="1:14" ht="26.25" x14ac:dyDescent="0.25">
      <c r="A592" s="2101">
        <v>231</v>
      </c>
      <c r="B592" s="1887">
        <v>0</v>
      </c>
      <c r="C592" s="1887">
        <v>6113</v>
      </c>
      <c r="D592" s="1887">
        <v>5136</v>
      </c>
      <c r="E592" s="1887">
        <v>0</v>
      </c>
      <c r="F592" s="1888">
        <v>0</v>
      </c>
      <c r="G592" s="1886" t="s">
        <v>711</v>
      </c>
      <c r="H592" s="1797" t="s">
        <v>712</v>
      </c>
      <c r="I592" s="267">
        <v>300000</v>
      </c>
      <c r="J592" s="267">
        <v>300000</v>
      </c>
      <c r="K592" s="267">
        <v>100000</v>
      </c>
      <c r="L592" s="267">
        <v>400000</v>
      </c>
      <c r="M592" s="2102" t="s">
        <v>2427</v>
      </c>
      <c r="N592" s="1839"/>
    </row>
    <row r="593" spans="1:17" x14ac:dyDescent="0.25">
      <c r="A593" s="2100">
        <v>231</v>
      </c>
      <c r="B593" s="1881">
        <v>0</v>
      </c>
      <c r="C593" s="1881">
        <v>6223</v>
      </c>
      <c r="D593" s="1881">
        <v>5194</v>
      </c>
      <c r="E593" s="1881">
        <v>0</v>
      </c>
      <c r="F593" s="1882">
        <v>0</v>
      </c>
      <c r="G593" s="1889" t="s">
        <v>711</v>
      </c>
      <c r="H593" s="1804" t="s">
        <v>712</v>
      </c>
      <c r="I593" s="1879">
        <v>500000</v>
      </c>
      <c r="J593" s="1879">
        <v>200000</v>
      </c>
      <c r="K593" s="1879">
        <v>-100000</v>
      </c>
      <c r="L593" s="1879">
        <v>100000</v>
      </c>
      <c r="M593" s="2099" t="s">
        <v>1633</v>
      </c>
      <c r="N593" s="1839"/>
    </row>
    <row r="594" spans="1:17" ht="15.75" thickBot="1" x14ac:dyDescent="0.3">
      <c r="A594" s="2103">
        <v>231</v>
      </c>
      <c r="B594" s="2104">
        <v>0</v>
      </c>
      <c r="C594" s="2104">
        <v>6223</v>
      </c>
      <c r="D594" s="2104">
        <v>5164</v>
      </c>
      <c r="E594" s="2104">
        <v>0</v>
      </c>
      <c r="F594" s="2105">
        <v>0</v>
      </c>
      <c r="G594" s="2106" t="s">
        <v>711</v>
      </c>
      <c r="H594" s="2026" t="s">
        <v>712</v>
      </c>
      <c r="I594" s="2107">
        <v>50000</v>
      </c>
      <c r="J594" s="2109">
        <v>50000</v>
      </c>
      <c r="K594" s="2109">
        <v>100000</v>
      </c>
      <c r="L594" s="2109">
        <v>150000</v>
      </c>
      <c r="M594" s="2108" t="s">
        <v>2428</v>
      </c>
      <c r="N594" s="1203"/>
    </row>
    <row r="595" spans="1:17" ht="15.75" thickBot="1" x14ac:dyDescent="0.3">
      <c r="A595" s="2467" t="s">
        <v>1959</v>
      </c>
      <c r="B595" s="2467"/>
      <c r="C595" s="2467"/>
      <c r="D595" s="2467"/>
      <c r="E595" s="2467"/>
      <c r="F595" s="2"/>
      <c r="G595" s="3"/>
      <c r="H595" s="2467"/>
      <c r="I595" s="4"/>
      <c r="J595" s="2049">
        <f>SUM(J571:J594)</f>
        <v>27595658.66</v>
      </c>
      <c r="K595" s="1967">
        <f>SUM(K571:K594)</f>
        <v>0</v>
      </c>
      <c r="L595" s="2050">
        <f>SUM(L571:L594)</f>
        <v>27595658.66</v>
      </c>
      <c r="M595" s="2467"/>
      <c r="N595" s="1203"/>
    </row>
    <row r="596" spans="1:17" x14ac:dyDescent="0.25">
      <c r="A596" s="2467" t="s">
        <v>1960</v>
      </c>
      <c r="B596" s="2467"/>
      <c r="C596" s="2467"/>
      <c r="D596" s="2467"/>
      <c r="E596" s="2467"/>
      <c r="F596" s="2"/>
      <c r="G596" s="3"/>
      <c r="H596" s="2467"/>
      <c r="I596" s="4"/>
      <c r="J596" s="2467" t="s">
        <v>2429</v>
      </c>
      <c r="K596" s="2467"/>
      <c r="L596" s="11"/>
      <c r="M596" s="2467"/>
      <c r="N596" s="1203"/>
    </row>
    <row r="597" spans="1:17" x14ac:dyDescent="0.25">
      <c r="A597" s="2467"/>
      <c r="B597" s="2467"/>
      <c r="C597" s="2467"/>
      <c r="D597" s="2467"/>
      <c r="E597" s="2467"/>
      <c r="F597" s="2"/>
      <c r="G597" s="3"/>
      <c r="H597" s="2467"/>
      <c r="I597" s="4"/>
      <c r="J597" s="2467"/>
      <c r="K597" s="2467"/>
      <c r="L597" s="11"/>
      <c r="M597" s="2467"/>
      <c r="N597" s="482"/>
    </row>
    <row r="598" spans="1:17" x14ac:dyDescent="0.25">
      <c r="A598" s="482"/>
      <c r="B598" s="482"/>
      <c r="C598" s="482"/>
      <c r="D598" s="482"/>
      <c r="E598" s="482"/>
      <c r="F598" s="482"/>
      <c r="G598" s="482"/>
      <c r="H598" s="482"/>
      <c r="I598" s="482"/>
      <c r="J598" s="482"/>
      <c r="K598" s="482"/>
      <c r="L598" s="482"/>
      <c r="M598" s="482"/>
      <c r="N598" s="482"/>
    </row>
    <row r="600" spans="1:17" s="2467" customFormat="1" ht="18.75" x14ac:dyDescent="0.3">
      <c r="A600" s="1" t="s">
        <v>710</v>
      </c>
      <c r="B600" s="1"/>
      <c r="C600" s="1"/>
      <c r="F600" s="2"/>
      <c r="G600" s="3"/>
      <c r="I600" s="4"/>
      <c r="L600" s="11"/>
      <c r="Q600" s="29"/>
    </row>
    <row r="601" spans="1:17" s="2467" customFormat="1" ht="13.5" customHeight="1" x14ac:dyDescent="0.2">
      <c r="D601" s="2461"/>
      <c r="E601" s="2461"/>
      <c r="F601" s="6"/>
      <c r="G601" s="2470"/>
      <c r="H601" s="2461"/>
      <c r="I601" s="8"/>
      <c r="J601" s="2461"/>
      <c r="L601" s="11"/>
      <c r="Q601" s="29"/>
    </row>
    <row r="602" spans="1:17" s="2467" customFormat="1" ht="19.7" customHeight="1" x14ac:dyDescent="0.3">
      <c r="A602" s="3102" t="s">
        <v>2800</v>
      </c>
      <c r="B602" s="3103"/>
      <c r="C602" s="3103"/>
      <c r="D602" s="3103"/>
      <c r="E602" s="3103"/>
      <c r="F602" s="3103"/>
      <c r="G602" s="3103"/>
      <c r="H602" s="3103"/>
      <c r="I602" s="3103"/>
      <c r="J602" s="3103"/>
      <c r="K602" s="3103"/>
      <c r="L602" s="3103"/>
      <c r="Q602" s="29"/>
    </row>
    <row r="603" spans="1:17" s="2467" customFormat="1" ht="14.25" customHeight="1" x14ac:dyDescent="0.25">
      <c r="D603" s="2461"/>
      <c r="E603" s="2461"/>
      <c r="F603" s="9"/>
      <c r="G603" s="2470"/>
      <c r="H603" s="2461"/>
      <c r="I603" s="8"/>
      <c r="J603" s="2461"/>
      <c r="L603" s="11"/>
      <c r="Q603" s="29"/>
    </row>
    <row r="604" spans="1:17" s="2467" customFormat="1" ht="15.75" x14ac:dyDescent="0.25">
      <c r="A604" s="10" t="s">
        <v>1958</v>
      </c>
      <c r="B604" s="11"/>
      <c r="C604" s="11"/>
      <c r="D604" s="11"/>
      <c r="E604" s="11"/>
      <c r="F604" s="9"/>
      <c r="G604" s="3"/>
      <c r="I604" s="4"/>
      <c r="L604" s="11"/>
      <c r="Q604" s="29"/>
    </row>
    <row r="605" spans="1:17" s="2467" customFormat="1" ht="27" customHeight="1" thickBot="1" x14ac:dyDescent="0.25">
      <c r="A605" s="1465"/>
      <c r="F605" s="2"/>
      <c r="G605" s="3"/>
      <c r="I605" s="4"/>
      <c r="K605" s="13"/>
      <c r="L605" s="11"/>
      <c r="M605" s="14" t="s">
        <v>4</v>
      </c>
      <c r="Q605" s="29"/>
    </row>
    <row r="606" spans="1:17" s="2467" customFormat="1" ht="26.25" thickBot="1" x14ac:dyDescent="0.25">
      <c r="A606" s="15" t="s">
        <v>5</v>
      </c>
      <c r="B606" s="16" t="s">
        <v>6</v>
      </c>
      <c r="C606" s="16" t="s">
        <v>7</v>
      </c>
      <c r="D606" s="16" t="s">
        <v>8</v>
      </c>
      <c r="E606" s="16" t="s">
        <v>9</v>
      </c>
      <c r="F606" s="17" t="s">
        <v>10</v>
      </c>
      <c r="G606" s="18" t="s">
        <v>11</v>
      </c>
      <c r="H606" s="16" t="s">
        <v>12</v>
      </c>
      <c r="I606" s="19" t="s">
        <v>13</v>
      </c>
      <c r="J606" s="20" t="s">
        <v>14</v>
      </c>
      <c r="K606" s="20" t="s">
        <v>15</v>
      </c>
      <c r="L606" s="1956" t="s">
        <v>16</v>
      </c>
      <c r="M606" s="21" t="s">
        <v>17</v>
      </c>
      <c r="Q606" s="29"/>
    </row>
    <row r="607" spans="1:17" s="2467" customFormat="1" ht="25.5" x14ac:dyDescent="0.2">
      <c r="A607" s="1983">
        <v>231</v>
      </c>
      <c r="B607" s="1984">
        <v>0</v>
      </c>
      <c r="C607" s="1984">
        <v>3319</v>
      </c>
      <c r="D607" s="1984">
        <v>5321</v>
      </c>
      <c r="E607" s="1984">
        <v>0</v>
      </c>
      <c r="F607" s="1985">
        <v>99</v>
      </c>
      <c r="G607" s="1986" t="s">
        <v>711</v>
      </c>
      <c r="H607" s="1987" t="s">
        <v>1779</v>
      </c>
      <c r="I607" s="1988">
        <v>0</v>
      </c>
      <c r="J607" s="1989">
        <v>0</v>
      </c>
      <c r="K607" s="1988">
        <v>30000</v>
      </c>
      <c r="L607" s="1988">
        <v>30000</v>
      </c>
      <c r="M607" s="1990" t="s">
        <v>2801</v>
      </c>
      <c r="Q607" s="29"/>
    </row>
    <row r="608" spans="1:17" s="2467" customFormat="1" ht="15" customHeight="1" x14ac:dyDescent="0.2">
      <c r="A608" s="1970">
        <v>231</v>
      </c>
      <c r="B608" s="1794">
        <v>0</v>
      </c>
      <c r="C608" s="1794">
        <v>3239</v>
      </c>
      <c r="D608" s="1794">
        <v>5222</v>
      </c>
      <c r="E608" s="1794">
        <v>0</v>
      </c>
      <c r="F608" s="1795">
        <v>99</v>
      </c>
      <c r="G608" s="1796" t="s">
        <v>711</v>
      </c>
      <c r="H608" s="1797" t="s">
        <v>712</v>
      </c>
      <c r="I608" s="1798">
        <v>0</v>
      </c>
      <c r="J608" s="1799">
        <v>0</v>
      </c>
      <c r="K608" s="327">
        <v>100000</v>
      </c>
      <c r="L608" s="1811">
        <v>100000</v>
      </c>
      <c r="M608" s="1971" t="s">
        <v>2802</v>
      </c>
      <c r="Q608" s="29"/>
    </row>
    <row r="609" spans="1:17" s="11" customFormat="1" ht="25.5" x14ac:dyDescent="0.2">
      <c r="A609" s="1970">
        <v>231</v>
      </c>
      <c r="B609" s="1794">
        <v>0</v>
      </c>
      <c r="C609" s="1794">
        <v>3319</v>
      </c>
      <c r="D609" s="1794">
        <v>5222</v>
      </c>
      <c r="E609" s="1794">
        <v>0</v>
      </c>
      <c r="F609" s="1795">
        <v>99</v>
      </c>
      <c r="G609" s="1796" t="s">
        <v>711</v>
      </c>
      <c r="H609" s="1797" t="s">
        <v>712</v>
      </c>
      <c r="I609" s="1798">
        <v>15200000</v>
      </c>
      <c r="J609" s="1811">
        <v>15665785.26</v>
      </c>
      <c r="K609" s="327">
        <v>-130000</v>
      </c>
      <c r="L609" s="1811">
        <v>15535785.26</v>
      </c>
      <c r="M609" s="1971" t="s">
        <v>777</v>
      </c>
      <c r="Q609" s="34"/>
    </row>
    <row r="610" spans="1:17" s="2467" customFormat="1" ht="25.5" x14ac:dyDescent="0.2">
      <c r="A610" s="1972">
        <v>231</v>
      </c>
      <c r="B610" s="1801">
        <v>0</v>
      </c>
      <c r="C610" s="1801">
        <v>3319</v>
      </c>
      <c r="D610" s="1801">
        <v>5321</v>
      </c>
      <c r="E610" s="1801">
        <v>0</v>
      </c>
      <c r="F610" s="1802">
        <v>99</v>
      </c>
      <c r="G610" s="1803" t="s">
        <v>711</v>
      </c>
      <c r="H610" s="1804" t="s">
        <v>1692</v>
      </c>
      <c r="I610" s="1805">
        <v>0</v>
      </c>
      <c r="J610" s="1806">
        <v>0</v>
      </c>
      <c r="K610" s="1805">
        <v>80000</v>
      </c>
      <c r="L610" s="1805">
        <v>80000</v>
      </c>
      <c r="M610" s="1973" t="s">
        <v>2803</v>
      </c>
      <c r="Q610" s="29"/>
    </row>
    <row r="611" spans="1:17" s="2467" customFormat="1" ht="12.75" customHeight="1" x14ac:dyDescent="0.2">
      <c r="A611" s="1972">
        <v>231</v>
      </c>
      <c r="B611" s="1801">
        <v>0</v>
      </c>
      <c r="C611" s="1801">
        <v>3319</v>
      </c>
      <c r="D611" s="1801">
        <v>5321</v>
      </c>
      <c r="E611" s="1801">
        <v>0</v>
      </c>
      <c r="F611" s="1802">
        <v>99</v>
      </c>
      <c r="G611" s="1803" t="s">
        <v>711</v>
      </c>
      <c r="H611" s="1804" t="s">
        <v>2804</v>
      </c>
      <c r="I611" s="1805">
        <v>0</v>
      </c>
      <c r="J611" s="1806">
        <v>0</v>
      </c>
      <c r="K611" s="1805">
        <v>40000</v>
      </c>
      <c r="L611" s="1805">
        <v>40000</v>
      </c>
      <c r="M611" s="1973" t="s">
        <v>2805</v>
      </c>
      <c r="Q611" s="29"/>
    </row>
    <row r="612" spans="1:17" s="2467" customFormat="1" ht="25.5" x14ac:dyDescent="0.2">
      <c r="A612" s="1972">
        <v>231</v>
      </c>
      <c r="B612" s="1801">
        <v>0</v>
      </c>
      <c r="C612" s="1801">
        <v>3312</v>
      </c>
      <c r="D612" s="1801">
        <v>5321</v>
      </c>
      <c r="E612" s="1801">
        <v>0</v>
      </c>
      <c r="F612" s="1802">
        <v>99</v>
      </c>
      <c r="G612" s="1803" t="s">
        <v>711</v>
      </c>
      <c r="H612" s="1804" t="s">
        <v>2806</v>
      </c>
      <c r="I612" s="1805">
        <v>0</v>
      </c>
      <c r="J612" s="1806">
        <v>0</v>
      </c>
      <c r="K612" s="1805">
        <v>32000</v>
      </c>
      <c r="L612" s="1805">
        <v>32000</v>
      </c>
      <c r="M612" s="1973" t="s">
        <v>2807</v>
      </c>
      <c r="Q612" s="29"/>
    </row>
    <row r="613" spans="1:17" s="2467" customFormat="1" ht="14.25" customHeight="1" x14ac:dyDescent="0.2">
      <c r="A613" s="1972">
        <v>231</v>
      </c>
      <c r="B613" s="1801">
        <v>0</v>
      </c>
      <c r="C613" s="1801">
        <v>4319</v>
      </c>
      <c r="D613" s="1801">
        <v>5222</v>
      </c>
      <c r="E613" s="1801">
        <v>0</v>
      </c>
      <c r="F613" s="1802">
        <v>99</v>
      </c>
      <c r="G613" s="1803" t="s">
        <v>711</v>
      </c>
      <c r="H613" s="1804" t="s">
        <v>712</v>
      </c>
      <c r="I613" s="1805">
        <v>0</v>
      </c>
      <c r="J613" s="1806">
        <v>0</v>
      </c>
      <c r="K613" s="328">
        <v>195000</v>
      </c>
      <c r="L613" s="1815">
        <v>195000</v>
      </c>
      <c r="M613" s="1973" t="s">
        <v>2808</v>
      </c>
      <c r="Q613" s="29"/>
    </row>
    <row r="614" spans="1:17" s="2467" customFormat="1" ht="12" customHeight="1" x14ac:dyDescent="0.2">
      <c r="A614" s="1972">
        <v>231</v>
      </c>
      <c r="B614" s="1801">
        <v>0</v>
      </c>
      <c r="C614" s="1801">
        <v>3312</v>
      </c>
      <c r="D614" s="1801">
        <v>5213</v>
      </c>
      <c r="E614" s="1801">
        <v>0</v>
      </c>
      <c r="F614" s="1802">
        <v>99</v>
      </c>
      <c r="G614" s="1803" t="s">
        <v>711</v>
      </c>
      <c r="H614" s="1804" t="s">
        <v>712</v>
      </c>
      <c r="I614" s="1805">
        <v>0</v>
      </c>
      <c r="J614" s="1806">
        <v>0</v>
      </c>
      <c r="K614" s="328">
        <v>130000</v>
      </c>
      <c r="L614" s="1815">
        <v>130000</v>
      </c>
      <c r="M614" s="1973" t="s">
        <v>2809</v>
      </c>
      <c r="Q614" s="29"/>
    </row>
    <row r="615" spans="1:17" s="2467" customFormat="1" ht="26.25" thickBot="1" x14ac:dyDescent="0.25">
      <c r="A615" s="2022">
        <v>231</v>
      </c>
      <c r="B615" s="2023">
        <v>0</v>
      </c>
      <c r="C615" s="2023">
        <v>3319</v>
      </c>
      <c r="D615" s="2023">
        <v>5222</v>
      </c>
      <c r="E615" s="2023">
        <v>0</v>
      </c>
      <c r="F615" s="2024">
        <v>99</v>
      </c>
      <c r="G615" s="2025" t="s">
        <v>711</v>
      </c>
      <c r="H615" s="2026" t="s">
        <v>712</v>
      </c>
      <c r="I615" s="2027">
        <v>15200000</v>
      </c>
      <c r="J615" s="2030">
        <v>15535785.26</v>
      </c>
      <c r="K615" s="2029">
        <v>-477000</v>
      </c>
      <c r="L615" s="2030">
        <v>15058785.26</v>
      </c>
      <c r="M615" s="2031" t="s">
        <v>777</v>
      </c>
      <c r="Q615" s="29"/>
    </row>
    <row r="616" spans="1:17" s="2467" customFormat="1" ht="21" customHeight="1" thickBot="1" x14ac:dyDescent="0.25">
      <c r="F616" s="2"/>
      <c r="G616" s="3"/>
      <c r="I616" s="4"/>
      <c r="J616" s="1977">
        <f>SUM(J607:J609)</f>
        <v>15665785.26</v>
      </c>
      <c r="K616" s="1978">
        <f>SUM(K607:K609)</f>
        <v>0</v>
      </c>
      <c r="L616" s="1979">
        <f>SUM(L607:L609)</f>
        <v>15665785.26</v>
      </c>
      <c r="Q616" s="29"/>
    </row>
    <row r="617" spans="1:17" s="2467" customFormat="1" ht="40.5" customHeight="1" x14ac:dyDescent="0.2">
      <c r="A617" s="2467" t="s">
        <v>2449</v>
      </c>
      <c r="F617" s="2"/>
      <c r="G617" s="3"/>
      <c r="I617" s="4"/>
      <c r="L617" s="11"/>
      <c r="Q617" s="29"/>
    </row>
    <row r="618" spans="1:17" s="2467" customFormat="1" ht="40.5" customHeight="1" x14ac:dyDescent="0.2">
      <c r="A618" s="2467" t="s">
        <v>1960</v>
      </c>
      <c r="F618" s="2"/>
      <c r="G618" s="3"/>
      <c r="I618" s="4"/>
      <c r="J618" s="2467" t="s">
        <v>753</v>
      </c>
      <c r="L618" s="11"/>
      <c r="Q618" s="29"/>
    </row>
    <row r="621" spans="1:17" ht="18.75" x14ac:dyDescent="0.3">
      <c r="A621" s="1" t="s">
        <v>710</v>
      </c>
      <c r="B621" s="1"/>
      <c r="C621" s="1"/>
      <c r="D621" s="2467"/>
      <c r="E621" s="2467"/>
      <c r="F621" s="2"/>
      <c r="G621" s="3"/>
      <c r="H621" s="2467"/>
      <c r="I621" s="4"/>
      <c r="J621" s="2467"/>
      <c r="K621" s="2467"/>
      <c r="L621" s="11"/>
      <c r="M621" s="2467"/>
    </row>
    <row r="622" spans="1:17" x14ac:dyDescent="0.25">
      <c r="A622" s="2467"/>
      <c r="B622" s="2467"/>
      <c r="C622" s="2467"/>
      <c r="D622" s="2461"/>
      <c r="E622" s="2461"/>
      <c r="F622" s="6"/>
      <c r="G622" s="2470"/>
      <c r="H622" s="2461"/>
      <c r="I622" s="8"/>
      <c r="J622" s="2461"/>
      <c r="K622" s="2467"/>
      <c r="L622" s="11"/>
      <c r="M622" s="2467"/>
    </row>
    <row r="623" spans="1:17" ht="18.75" x14ac:dyDescent="0.3">
      <c r="A623" s="3102" t="s">
        <v>3374</v>
      </c>
      <c r="B623" s="3103"/>
      <c r="C623" s="3103"/>
      <c r="D623" s="3103"/>
      <c r="E623" s="3103"/>
      <c r="F623" s="3103"/>
      <c r="G623" s="3103"/>
      <c r="H623" s="3103"/>
      <c r="I623" s="3103"/>
      <c r="J623" s="3103"/>
      <c r="K623" s="3103"/>
      <c r="L623" s="3103"/>
      <c r="M623" s="2467"/>
    </row>
    <row r="624" spans="1:17" ht="18.75" x14ac:dyDescent="0.3">
      <c r="A624" s="2455"/>
      <c r="B624" s="2456"/>
      <c r="C624" s="2456"/>
      <c r="D624" s="2456"/>
      <c r="E624" s="2456"/>
      <c r="F624" s="2456"/>
      <c r="G624" s="2456"/>
      <c r="H624" s="2456"/>
      <c r="I624" s="2456"/>
      <c r="J624" s="2456"/>
      <c r="K624" s="2456"/>
      <c r="L624" s="2456"/>
      <c r="M624" s="2467"/>
    </row>
    <row r="625" spans="1:13" ht="15.75" x14ac:dyDescent="0.25">
      <c r="A625" s="10" t="s">
        <v>1958</v>
      </c>
      <c r="B625" s="11"/>
      <c r="C625" s="11"/>
      <c r="D625" s="11"/>
      <c r="E625" s="11"/>
      <c r="F625" s="9"/>
      <c r="G625" s="3"/>
      <c r="H625" s="2467"/>
      <c r="I625" s="4"/>
      <c r="J625" s="2467"/>
      <c r="K625" s="2467"/>
      <c r="L625" s="11"/>
      <c r="M625" s="2467"/>
    </row>
    <row r="626" spans="1:13" ht="15.75" thickBot="1" x14ac:dyDescent="0.3">
      <c r="A626" s="1465"/>
      <c r="B626" s="2467"/>
      <c r="C626" s="2467"/>
      <c r="D626" s="2467"/>
      <c r="E626" s="2467"/>
      <c r="F626" s="2"/>
      <c r="G626" s="3"/>
      <c r="H626" s="2467"/>
      <c r="I626" s="4"/>
      <c r="J626" s="2467"/>
      <c r="K626" s="13"/>
      <c r="L626" s="11"/>
      <c r="M626" s="14" t="s">
        <v>4</v>
      </c>
    </row>
    <row r="627" spans="1:13" ht="27" thickBot="1" x14ac:dyDescent="0.3">
      <c r="A627" s="15" t="s">
        <v>5</v>
      </c>
      <c r="B627" s="16" t="s">
        <v>6</v>
      </c>
      <c r="C627" s="16" t="s">
        <v>7</v>
      </c>
      <c r="D627" s="16" t="s">
        <v>8</v>
      </c>
      <c r="E627" s="16" t="s">
        <v>9</v>
      </c>
      <c r="F627" s="17" t="s">
        <v>10</v>
      </c>
      <c r="G627" s="18" t="s">
        <v>11</v>
      </c>
      <c r="H627" s="16" t="s">
        <v>12</v>
      </c>
      <c r="I627" s="19" t="s">
        <v>13</v>
      </c>
      <c r="J627" s="20" t="s">
        <v>14</v>
      </c>
      <c r="K627" s="20" t="s">
        <v>15</v>
      </c>
      <c r="L627" s="1956" t="s">
        <v>16</v>
      </c>
      <c r="M627" s="21" t="s">
        <v>17</v>
      </c>
    </row>
    <row r="628" spans="1:13" ht="39" x14ac:dyDescent="0.25">
      <c r="A628" s="1983">
        <v>231</v>
      </c>
      <c r="B628" s="1984">
        <v>0</v>
      </c>
      <c r="C628" s="1984">
        <v>6223</v>
      </c>
      <c r="D628" s="1984">
        <v>5229</v>
      </c>
      <c r="E628" s="2096" t="s">
        <v>52</v>
      </c>
      <c r="F628" s="2097">
        <v>0</v>
      </c>
      <c r="G628" s="2098" t="s">
        <v>711</v>
      </c>
      <c r="H628" s="1987" t="s">
        <v>712</v>
      </c>
      <c r="I628" s="1988">
        <v>2030000</v>
      </c>
      <c r="J628" s="1989">
        <v>2030000</v>
      </c>
      <c r="K628" s="1988">
        <v>-500000</v>
      </c>
      <c r="L628" s="1988">
        <v>1530000</v>
      </c>
      <c r="M628" s="1990" t="s">
        <v>3375</v>
      </c>
    </row>
    <row r="629" spans="1:13" x14ac:dyDescent="0.25">
      <c r="A629" s="1970">
        <v>231</v>
      </c>
      <c r="B629" s="1794">
        <v>0</v>
      </c>
      <c r="C629" s="1794">
        <v>6223</v>
      </c>
      <c r="D629" s="1794">
        <v>5139</v>
      </c>
      <c r="E629" s="1873" t="s">
        <v>52</v>
      </c>
      <c r="F629" s="1874">
        <v>0</v>
      </c>
      <c r="G629" s="1875" t="s">
        <v>711</v>
      </c>
      <c r="H629" s="1797" t="s">
        <v>712</v>
      </c>
      <c r="I629" s="1798">
        <v>200000</v>
      </c>
      <c r="J629" s="1799">
        <v>600000</v>
      </c>
      <c r="K629" s="1798">
        <v>500000</v>
      </c>
      <c r="L629" s="1798">
        <v>1100000</v>
      </c>
      <c r="M629" s="1971" t="s">
        <v>2770</v>
      </c>
    </row>
    <row r="630" spans="1:13" ht="26.25" x14ac:dyDescent="0.25">
      <c r="A630" s="1970">
        <v>231</v>
      </c>
      <c r="B630" s="1794">
        <v>0</v>
      </c>
      <c r="C630" s="1794">
        <v>6172</v>
      </c>
      <c r="D630" s="1794">
        <v>5169</v>
      </c>
      <c r="E630" s="1873" t="s">
        <v>52</v>
      </c>
      <c r="F630" s="1874">
        <v>0</v>
      </c>
      <c r="G630" s="1875" t="s">
        <v>711</v>
      </c>
      <c r="H630" s="1797" t="s">
        <v>712</v>
      </c>
      <c r="I630" s="1798">
        <v>13055000</v>
      </c>
      <c r="J630" s="1799">
        <v>11710628.66</v>
      </c>
      <c r="K630" s="1798">
        <v>-200000</v>
      </c>
      <c r="L630" s="1798">
        <v>11510628.66</v>
      </c>
      <c r="M630" s="1971" t="s">
        <v>1125</v>
      </c>
    </row>
    <row r="631" spans="1:13" x14ac:dyDescent="0.25">
      <c r="A631" s="1970">
        <v>231</v>
      </c>
      <c r="B631" s="1794">
        <v>0</v>
      </c>
      <c r="C631" s="1794">
        <v>6172</v>
      </c>
      <c r="D631" s="1794">
        <v>5139</v>
      </c>
      <c r="E631" s="1873" t="s">
        <v>52</v>
      </c>
      <c r="F631" s="1874">
        <v>0</v>
      </c>
      <c r="G631" s="1875" t="s">
        <v>711</v>
      </c>
      <c r="H631" s="1797" t="s">
        <v>712</v>
      </c>
      <c r="I631" s="1798">
        <v>2500000</v>
      </c>
      <c r="J631" s="1799">
        <v>800000</v>
      </c>
      <c r="K631" s="1798">
        <v>200000</v>
      </c>
      <c r="L631" s="1798">
        <v>1000000</v>
      </c>
      <c r="M631" s="1971" t="s">
        <v>2409</v>
      </c>
    </row>
    <row r="632" spans="1:13" x14ac:dyDescent="0.25">
      <c r="A632" s="1970">
        <v>231</v>
      </c>
      <c r="B632" s="1794">
        <v>0</v>
      </c>
      <c r="C632" s="1794">
        <v>6172</v>
      </c>
      <c r="D632" s="1794">
        <v>5139</v>
      </c>
      <c r="E632" s="1873" t="s">
        <v>52</v>
      </c>
      <c r="F632" s="1874">
        <v>0</v>
      </c>
      <c r="G632" s="1875" t="s">
        <v>711</v>
      </c>
      <c r="H632" s="1797" t="s">
        <v>712</v>
      </c>
      <c r="I632" s="1798">
        <v>2500000</v>
      </c>
      <c r="J632" s="1799">
        <v>1000000</v>
      </c>
      <c r="K632" s="1798">
        <v>-100000</v>
      </c>
      <c r="L632" s="1798">
        <v>900000</v>
      </c>
      <c r="M632" s="1971" t="s">
        <v>2409</v>
      </c>
    </row>
    <row r="633" spans="1:13" ht="26.25" x14ac:dyDescent="0.25">
      <c r="A633" s="1970">
        <v>231</v>
      </c>
      <c r="B633" s="1794">
        <v>0</v>
      </c>
      <c r="C633" s="1794">
        <v>6172</v>
      </c>
      <c r="D633" s="1794">
        <v>5021</v>
      </c>
      <c r="E633" s="1873" t="s">
        <v>52</v>
      </c>
      <c r="F633" s="1874">
        <v>555</v>
      </c>
      <c r="G633" s="1875" t="s">
        <v>711</v>
      </c>
      <c r="H633" s="1797" t="s">
        <v>712</v>
      </c>
      <c r="I633" s="1798">
        <v>1860000</v>
      </c>
      <c r="J633" s="1799">
        <v>1860000</v>
      </c>
      <c r="K633" s="1798">
        <v>-1500000</v>
      </c>
      <c r="L633" s="1798">
        <v>360000</v>
      </c>
      <c r="M633" s="1971" t="s">
        <v>3376</v>
      </c>
    </row>
    <row r="634" spans="1:13" ht="39" x14ac:dyDescent="0.25">
      <c r="A634" s="1970">
        <v>231</v>
      </c>
      <c r="B634" s="1794">
        <v>0</v>
      </c>
      <c r="C634" s="1794">
        <v>6172</v>
      </c>
      <c r="D634" s="1794">
        <v>5169</v>
      </c>
      <c r="E634" s="1873" t="s">
        <v>52</v>
      </c>
      <c r="F634" s="1874">
        <v>0</v>
      </c>
      <c r="G634" s="1875" t="s">
        <v>711</v>
      </c>
      <c r="H634" s="1797" t="s">
        <v>712</v>
      </c>
      <c r="I634" s="1798">
        <v>13055000</v>
      </c>
      <c r="J634" s="1799">
        <v>11510628.66</v>
      </c>
      <c r="K634" s="1798">
        <v>420000</v>
      </c>
      <c r="L634" s="1798">
        <v>11930628.66</v>
      </c>
      <c r="M634" s="1971" t="s">
        <v>3377</v>
      </c>
    </row>
    <row r="635" spans="1:13" ht="39" x14ac:dyDescent="0.25">
      <c r="A635" s="1970">
        <v>231</v>
      </c>
      <c r="B635" s="1794">
        <v>0</v>
      </c>
      <c r="C635" s="1794">
        <v>6172</v>
      </c>
      <c r="D635" s="1794">
        <v>5136</v>
      </c>
      <c r="E635" s="1873" t="s">
        <v>52</v>
      </c>
      <c r="F635" s="1874">
        <v>0</v>
      </c>
      <c r="G635" s="1875" t="s">
        <v>711</v>
      </c>
      <c r="H635" s="1797" t="s">
        <v>712</v>
      </c>
      <c r="I635" s="1798">
        <v>1000000</v>
      </c>
      <c r="J635" s="1799">
        <v>500000</v>
      </c>
      <c r="K635" s="1798">
        <v>1180000</v>
      </c>
      <c r="L635" s="1798">
        <v>1680000</v>
      </c>
      <c r="M635" s="1971" t="s">
        <v>3378</v>
      </c>
    </row>
    <row r="636" spans="1:13" ht="39" x14ac:dyDescent="0.25">
      <c r="A636" s="1970">
        <v>231</v>
      </c>
      <c r="B636" s="1794">
        <v>0</v>
      </c>
      <c r="C636" s="1794">
        <v>6172</v>
      </c>
      <c r="D636" s="1794">
        <v>5031</v>
      </c>
      <c r="E636" s="1873" t="s">
        <v>52</v>
      </c>
      <c r="F636" s="1795">
        <v>555</v>
      </c>
      <c r="G636" s="1875" t="s">
        <v>711</v>
      </c>
      <c r="H636" s="1797" t="s">
        <v>712</v>
      </c>
      <c r="I636" s="267">
        <v>800000</v>
      </c>
      <c r="J636" s="267">
        <v>800000</v>
      </c>
      <c r="K636" s="267">
        <v>-600000</v>
      </c>
      <c r="L636" s="267">
        <v>200000</v>
      </c>
      <c r="M636" s="1971" t="s">
        <v>3379</v>
      </c>
    </row>
    <row r="637" spans="1:13" ht="39" x14ac:dyDescent="0.25">
      <c r="A637" s="1970">
        <v>231</v>
      </c>
      <c r="B637" s="1794">
        <v>0</v>
      </c>
      <c r="C637" s="1794">
        <v>6172</v>
      </c>
      <c r="D637" s="1794">
        <v>5136</v>
      </c>
      <c r="E637" s="1873" t="s">
        <v>52</v>
      </c>
      <c r="F637" s="1795">
        <v>0</v>
      </c>
      <c r="G637" s="1875" t="s">
        <v>711</v>
      </c>
      <c r="H637" s="1797" t="s">
        <v>712</v>
      </c>
      <c r="I637" s="267">
        <v>1000000</v>
      </c>
      <c r="J637" s="267">
        <v>1680000</v>
      </c>
      <c r="K637" s="267">
        <v>600000</v>
      </c>
      <c r="L637" s="267">
        <v>2280000</v>
      </c>
      <c r="M637" s="1971" t="s">
        <v>3378</v>
      </c>
    </row>
    <row r="638" spans="1:13" ht="26.25" x14ac:dyDescent="0.25">
      <c r="A638" s="1970">
        <v>231</v>
      </c>
      <c r="B638" s="1794">
        <v>0</v>
      </c>
      <c r="C638" s="1794">
        <v>6172</v>
      </c>
      <c r="D638" s="1794">
        <v>5032</v>
      </c>
      <c r="E638" s="1873" t="s">
        <v>52</v>
      </c>
      <c r="F638" s="1795">
        <v>555</v>
      </c>
      <c r="G638" s="1875" t="s">
        <v>711</v>
      </c>
      <c r="H638" s="1797" t="s">
        <v>712</v>
      </c>
      <c r="I638" s="267">
        <v>400000</v>
      </c>
      <c r="J638" s="267">
        <v>400000</v>
      </c>
      <c r="K638" s="267">
        <v>-300000</v>
      </c>
      <c r="L638" s="267">
        <v>100000</v>
      </c>
      <c r="M638" s="1971" t="s">
        <v>3380</v>
      </c>
    </row>
    <row r="639" spans="1:13" ht="39" x14ac:dyDescent="0.25">
      <c r="A639" s="1970">
        <v>231</v>
      </c>
      <c r="B639" s="1794">
        <v>0</v>
      </c>
      <c r="C639" s="1794">
        <v>6172</v>
      </c>
      <c r="D639" s="1794">
        <v>5136</v>
      </c>
      <c r="E639" s="1873" t="s">
        <v>52</v>
      </c>
      <c r="F639" s="1795">
        <v>0</v>
      </c>
      <c r="G639" s="1875" t="s">
        <v>711</v>
      </c>
      <c r="H639" s="1797" t="s">
        <v>712</v>
      </c>
      <c r="I639" s="267">
        <v>1000000</v>
      </c>
      <c r="J639" s="267">
        <v>2280000</v>
      </c>
      <c r="K639" s="267">
        <v>300000</v>
      </c>
      <c r="L639" s="267">
        <v>2580000</v>
      </c>
      <c r="M639" s="1971" t="s">
        <v>3378</v>
      </c>
    </row>
    <row r="640" spans="1:13" ht="26.25" x14ac:dyDescent="0.25">
      <c r="A640" s="2101">
        <v>231</v>
      </c>
      <c r="B640" s="1887">
        <v>0</v>
      </c>
      <c r="C640" s="1887">
        <v>6113</v>
      </c>
      <c r="D640" s="1887">
        <v>5169</v>
      </c>
      <c r="E640" s="1873" t="s">
        <v>52</v>
      </c>
      <c r="F640" s="1795">
        <v>96</v>
      </c>
      <c r="G640" s="1875" t="s">
        <v>711</v>
      </c>
      <c r="H640" s="1797" t="s">
        <v>712</v>
      </c>
      <c r="I640" s="267">
        <v>386250</v>
      </c>
      <c r="J640" s="267">
        <v>264628.21999999997</v>
      </c>
      <c r="K640" s="267">
        <v>-60000</v>
      </c>
      <c r="L640" s="267">
        <v>204628.22</v>
      </c>
      <c r="M640" s="2102" t="s">
        <v>2399</v>
      </c>
    </row>
    <row r="641" spans="1:13" x14ac:dyDescent="0.25">
      <c r="A641" s="2101">
        <v>231</v>
      </c>
      <c r="B641" s="1887">
        <v>0</v>
      </c>
      <c r="C641" s="1887">
        <v>6113</v>
      </c>
      <c r="D641" s="1887">
        <v>5175</v>
      </c>
      <c r="E641" s="1873" t="s">
        <v>52</v>
      </c>
      <c r="F641" s="1795">
        <v>96</v>
      </c>
      <c r="G641" s="1875" t="s">
        <v>711</v>
      </c>
      <c r="H641" s="1797" t="s">
        <v>712</v>
      </c>
      <c r="I641" s="267">
        <v>50000</v>
      </c>
      <c r="J641" s="267">
        <v>50000</v>
      </c>
      <c r="K641" s="267">
        <v>40000</v>
      </c>
      <c r="L641" s="267">
        <v>90000</v>
      </c>
      <c r="M641" s="2102" t="s">
        <v>3381</v>
      </c>
    </row>
    <row r="642" spans="1:13" x14ac:dyDescent="0.25">
      <c r="A642" s="1970">
        <v>231</v>
      </c>
      <c r="B642" s="1794">
        <v>0</v>
      </c>
      <c r="C642" s="1794">
        <v>6113</v>
      </c>
      <c r="D642" s="1794">
        <v>5173</v>
      </c>
      <c r="E642" s="1873" t="s">
        <v>52</v>
      </c>
      <c r="F642" s="1795">
        <v>96</v>
      </c>
      <c r="G642" s="1875" t="s">
        <v>711</v>
      </c>
      <c r="H642" s="1797" t="s">
        <v>712</v>
      </c>
      <c r="I642" s="267">
        <v>50000</v>
      </c>
      <c r="J642" s="267">
        <v>0</v>
      </c>
      <c r="K642" s="267">
        <v>20000</v>
      </c>
      <c r="L642" s="267">
        <v>20000</v>
      </c>
      <c r="M642" s="2102" t="s">
        <v>1404</v>
      </c>
    </row>
    <row r="643" spans="1:13" x14ac:dyDescent="0.25">
      <c r="A643" s="1970">
        <v>231</v>
      </c>
      <c r="B643" s="1794">
        <v>0</v>
      </c>
      <c r="C643" s="1794">
        <v>6172</v>
      </c>
      <c r="D643" s="1794">
        <v>5194</v>
      </c>
      <c r="E643" s="1873" t="s">
        <v>52</v>
      </c>
      <c r="F643" s="1884">
        <v>0</v>
      </c>
      <c r="G643" s="1875" t="s">
        <v>711</v>
      </c>
      <c r="H643" s="1797" t="s">
        <v>712</v>
      </c>
      <c r="I643" s="267">
        <v>100000</v>
      </c>
      <c r="J643" s="267">
        <v>100000</v>
      </c>
      <c r="K643" s="267">
        <v>-10000</v>
      </c>
      <c r="L643" s="267">
        <v>90000</v>
      </c>
      <c r="M643" s="1971" t="s">
        <v>3382</v>
      </c>
    </row>
    <row r="644" spans="1:13" x14ac:dyDescent="0.25">
      <c r="A644" s="1970">
        <v>231</v>
      </c>
      <c r="B644" s="1794">
        <v>0</v>
      </c>
      <c r="C644" s="1794">
        <v>6172</v>
      </c>
      <c r="D644" s="1794">
        <v>5164</v>
      </c>
      <c r="E644" s="1873" t="s">
        <v>52</v>
      </c>
      <c r="F644" s="1884">
        <v>0</v>
      </c>
      <c r="G644" s="1875" t="s">
        <v>711</v>
      </c>
      <c r="H644" s="1797" t="s">
        <v>712</v>
      </c>
      <c r="I644" s="267">
        <v>500000</v>
      </c>
      <c r="J644" s="267">
        <v>100000</v>
      </c>
      <c r="K644" s="267">
        <v>10000</v>
      </c>
      <c r="L644" s="267">
        <v>110000</v>
      </c>
      <c r="M644" s="1971" t="s">
        <v>2412</v>
      </c>
    </row>
    <row r="645" spans="1:13" ht="26.25" x14ac:dyDescent="0.25">
      <c r="A645" s="1970">
        <v>231</v>
      </c>
      <c r="B645" s="1794">
        <v>0</v>
      </c>
      <c r="C645" s="1794">
        <v>3429</v>
      </c>
      <c r="D645" s="1794">
        <v>5321</v>
      </c>
      <c r="E645" s="1873" t="s">
        <v>52</v>
      </c>
      <c r="F645" s="1795">
        <v>99</v>
      </c>
      <c r="G645" s="1796" t="s">
        <v>711</v>
      </c>
      <c r="H645" s="1797" t="s">
        <v>3383</v>
      </c>
      <c r="I645" s="1798">
        <v>0</v>
      </c>
      <c r="J645" s="1799">
        <v>0</v>
      </c>
      <c r="K645" s="1798">
        <v>10000</v>
      </c>
      <c r="L645" s="1798">
        <v>10000</v>
      </c>
      <c r="M645" s="1971" t="s">
        <v>3384</v>
      </c>
    </row>
    <row r="646" spans="1:13" ht="26.25" x14ac:dyDescent="0.25">
      <c r="A646" s="1970">
        <v>231</v>
      </c>
      <c r="B646" s="1794">
        <v>0</v>
      </c>
      <c r="C646" s="1794">
        <v>3319</v>
      </c>
      <c r="D646" s="1794">
        <v>5321</v>
      </c>
      <c r="E646" s="1873" t="s">
        <v>52</v>
      </c>
      <c r="F646" s="1795">
        <v>99</v>
      </c>
      <c r="G646" s="1796" t="s">
        <v>711</v>
      </c>
      <c r="H646" s="1797" t="s">
        <v>3385</v>
      </c>
      <c r="I646" s="1798">
        <v>0</v>
      </c>
      <c r="J646" s="1799">
        <v>0</v>
      </c>
      <c r="K646" s="1798">
        <v>50000</v>
      </c>
      <c r="L646" s="1798">
        <v>50000</v>
      </c>
      <c r="M646" s="1971" t="s">
        <v>3386</v>
      </c>
    </row>
    <row r="647" spans="1:13" ht="26.25" x14ac:dyDescent="0.25">
      <c r="A647" s="1970">
        <v>231</v>
      </c>
      <c r="B647" s="1794">
        <v>0</v>
      </c>
      <c r="C647" s="1794">
        <v>3319</v>
      </c>
      <c r="D647" s="1794">
        <v>5321</v>
      </c>
      <c r="E647" s="1873" t="s">
        <v>52</v>
      </c>
      <c r="F647" s="1795">
        <v>99</v>
      </c>
      <c r="G647" s="1796" t="s">
        <v>711</v>
      </c>
      <c r="H647" s="1797" t="s">
        <v>3387</v>
      </c>
      <c r="I647" s="1798">
        <v>0</v>
      </c>
      <c r="J647" s="1799">
        <v>0</v>
      </c>
      <c r="K647" s="1798">
        <v>50000</v>
      </c>
      <c r="L647" s="1798">
        <v>50000</v>
      </c>
      <c r="M647" s="1971" t="s">
        <v>3388</v>
      </c>
    </row>
    <row r="648" spans="1:13" ht="26.25" x14ac:dyDescent="0.25">
      <c r="A648" s="1970">
        <v>231</v>
      </c>
      <c r="B648" s="1794">
        <v>0</v>
      </c>
      <c r="C648" s="1794">
        <v>3319</v>
      </c>
      <c r="D648" s="1794">
        <v>5321</v>
      </c>
      <c r="E648" s="1873" t="s">
        <v>52</v>
      </c>
      <c r="F648" s="1795">
        <v>99</v>
      </c>
      <c r="G648" s="1796" t="s">
        <v>711</v>
      </c>
      <c r="H648" s="1797" t="s">
        <v>1146</v>
      </c>
      <c r="I648" s="1798">
        <v>0</v>
      </c>
      <c r="J648" s="1799">
        <v>0</v>
      </c>
      <c r="K648" s="1798">
        <v>100000</v>
      </c>
      <c r="L648" s="1798">
        <v>100000</v>
      </c>
      <c r="M648" s="1971" t="s">
        <v>3389</v>
      </c>
    </row>
    <row r="649" spans="1:13" ht="26.25" x14ac:dyDescent="0.25">
      <c r="A649" s="1970">
        <v>231</v>
      </c>
      <c r="B649" s="1794">
        <v>0</v>
      </c>
      <c r="C649" s="1794">
        <v>3429</v>
      </c>
      <c r="D649" s="1794">
        <v>5321</v>
      </c>
      <c r="E649" s="1873" t="s">
        <v>52</v>
      </c>
      <c r="F649" s="1795">
        <v>99</v>
      </c>
      <c r="G649" s="1796" t="s">
        <v>711</v>
      </c>
      <c r="H649" s="1797" t="s">
        <v>1859</v>
      </c>
      <c r="I649" s="1798">
        <v>0</v>
      </c>
      <c r="J649" s="1799">
        <v>0</v>
      </c>
      <c r="K649" s="1798">
        <v>15000</v>
      </c>
      <c r="L649" s="1798">
        <v>15000</v>
      </c>
      <c r="M649" s="1971" t="s">
        <v>3390</v>
      </c>
    </row>
    <row r="650" spans="1:13" ht="26.25" x14ac:dyDescent="0.25">
      <c r="A650" s="1970">
        <v>231</v>
      </c>
      <c r="B650" s="1794">
        <v>0</v>
      </c>
      <c r="C650" s="1794">
        <v>3319</v>
      </c>
      <c r="D650" s="1794">
        <v>5321</v>
      </c>
      <c r="E650" s="1873" t="s">
        <v>52</v>
      </c>
      <c r="F650" s="1795">
        <v>99</v>
      </c>
      <c r="G650" s="1796" t="s">
        <v>711</v>
      </c>
      <c r="H650" s="1797" t="s">
        <v>3391</v>
      </c>
      <c r="I650" s="1798">
        <v>0</v>
      </c>
      <c r="J650" s="1799">
        <v>0</v>
      </c>
      <c r="K650" s="1798">
        <v>40000</v>
      </c>
      <c r="L650" s="1798">
        <v>40000</v>
      </c>
      <c r="M650" s="1971" t="s">
        <v>3392</v>
      </c>
    </row>
    <row r="651" spans="1:13" ht="39" x14ac:dyDescent="0.25">
      <c r="A651" s="1970">
        <v>231</v>
      </c>
      <c r="B651" s="1794">
        <v>0</v>
      </c>
      <c r="C651" s="1794">
        <v>4319</v>
      </c>
      <c r="D651" s="1794">
        <v>5221</v>
      </c>
      <c r="E651" s="1873" t="s">
        <v>52</v>
      </c>
      <c r="F651" s="1795">
        <v>99</v>
      </c>
      <c r="G651" s="1796" t="s">
        <v>711</v>
      </c>
      <c r="H651" s="1797" t="s">
        <v>712</v>
      </c>
      <c r="I651" s="1798">
        <v>0</v>
      </c>
      <c r="J651" s="1799">
        <v>0</v>
      </c>
      <c r="K651" s="1798">
        <v>100000</v>
      </c>
      <c r="L651" s="1798">
        <v>100000</v>
      </c>
      <c r="M651" s="1971" t="s">
        <v>3393</v>
      </c>
    </row>
    <row r="652" spans="1:13" ht="26.25" x14ac:dyDescent="0.25">
      <c r="A652" s="1970">
        <v>231</v>
      </c>
      <c r="B652" s="1794">
        <v>0</v>
      </c>
      <c r="C652" s="1794">
        <v>3741</v>
      </c>
      <c r="D652" s="1794">
        <v>5222</v>
      </c>
      <c r="E652" s="1873" t="s">
        <v>52</v>
      </c>
      <c r="F652" s="1795">
        <v>99</v>
      </c>
      <c r="G652" s="1796" t="s">
        <v>711</v>
      </c>
      <c r="H652" s="1797" t="s">
        <v>712</v>
      </c>
      <c r="I652" s="1798">
        <v>0</v>
      </c>
      <c r="J652" s="1799">
        <v>0</v>
      </c>
      <c r="K652" s="1798">
        <v>50000</v>
      </c>
      <c r="L652" s="1798">
        <v>50000</v>
      </c>
      <c r="M652" s="1971" t="s">
        <v>3394</v>
      </c>
    </row>
    <row r="653" spans="1:13" ht="39" x14ac:dyDescent="0.25">
      <c r="A653" s="1970">
        <v>231</v>
      </c>
      <c r="B653" s="1794">
        <v>0</v>
      </c>
      <c r="C653" s="1794">
        <v>3326</v>
      </c>
      <c r="D653" s="1794">
        <v>6322</v>
      </c>
      <c r="E653" s="1873" t="s">
        <v>52</v>
      </c>
      <c r="F653" s="1795">
        <v>99</v>
      </c>
      <c r="G653" s="1796" t="s">
        <v>711</v>
      </c>
      <c r="H653" s="1797" t="s">
        <v>712</v>
      </c>
      <c r="I653" s="1798">
        <v>0</v>
      </c>
      <c r="J653" s="1799">
        <v>0</v>
      </c>
      <c r="K653" s="1798">
        <v>50000</v>
      </c>
      <c r="L653" s="1798">
        <v>50000</v>
      </c>
      <c r="M653" s="1971" t="s">
        <v>3395</v>
      </c>
    </row>
    <row r="654" spans="1:13" ht="26.25" x14ac:dyDescent="0.25">
      <c r="A654" s="1970">
        <v>231</v>
      </c>
      <c r="B654" s="1794">
        <v>0</v>
      </c>
      <c r="C654" s="1794">
        <v>3319</v>
      </c>
      <c r="D654" s="1794">
        <v>5222</v>
      </c>
      <c r="E654" s="1873" t="s">
        <v>52</v>
      </c>
      <c r="F654" s="1795">
        <v>99</v>
      </c>
      <c r="G654" s="1796" t="s">
        <v>711</v>
      </c>
      <c r="H654" s="1797" t="s">
        <v>712</v>
      </c>
      <c r="I654" s="1798">
        <v>15200000</v>
      </c>
      <c r="J654" s="1811">
        <v>14828785.26</v>
      </c>
      <c r="K654" s="327">
        <v>-465000</v>
      </c>
      <c r="L654" s="1811">
        <v>14363785.26</v>
      </c>
      <c r="M654" s="1971" t="s">
        <v>777</v>
      </c>
    </row>
    <row r="655" spans="1:13" ht="26.25" x14ac:dyDescent="0.25">
      <c r="A655" s="1970">
        <v>231</v>
      </c>
      <c r="B655" s="1794">
        <v>0</v>
      </c>
      <c r="C655" s="1794">
        <v>3421</v>
      </c>
      <c r="D655" s="1794">
        <v>5321</v>
      </c>
      <c r="E655" s="1873" t="s">
        <v>52</v>
      </c>
      <c r="F655" s="1795">
        <v>99</v>
      </c>
      <c r="G655" s="1796" t="s">
        <v>711</v>
      </c>
      <c r="H655" s="1797" t="s">
        <v>782</v>
      </c>
      <c r="I655" s="1798">
        <v>0</v>
      </c>
      <c r="J655" s="1799">
        <v>0</v>
      </c>
      <c r="K655" s="1798">
        <v>30000</v>
      </c>
      <c r="L655" s="1798">
        <v>30000</v>
      </c>
      <c r="M655" s="1971" t="s">
        <v>3396</v>
      </c>
    </row>
    <row r="656" spans="1:13" ht="26.25" x14ac:dyDescent="0.25">
      <c r="A656" s="1970">
        <v>231</v>
      </c>
      <c r="B656" s="1794">
        <v>0</v>
      </c>
      <c r="C656" s="1794">
        <v>3429</v>
      </c>
      <c r="D656" s="1794">
        <v>5321</v>
      </c>
      <c r="E656" s="1873" t="s">
        <v>52</v>
      </c>
      <c r="F656" s="1795">
        <v>99</v>
      </c>
      <c r="G656" s="1796" t="s">
        <v>711</v>
      </c>
      <c r="H656" s="1797" t="s">
        <v>758</v>
      </c>
      <c r="I656" s="1798">
        <v>0</v>
      </c>
      <c r="J656" s="1799">
        <v>0</v>
      </c>
      <c r="K656" s="1798">
        <v>35000</v>
      </c>
      <c r="L656" s="1798">
        <v>35000</v>
      </c>
      <c r="M656" s="1971" t="s">
        <v>3397</v>
      </c>
    </row>
    <row r="657" spans="1:13" ht="26.25" x14ac:dyDescent="0.25">
      <c r="A657" s="1970">
        <v>231</v>
      </c>
      <c r="B657" s="1794">
        <v>0</v>
      </c>
      <c r="C657" s="1794">
        <v>3319</v>
      </c>
      <c r="D657" s="1794">
        <v>5321</v>
      </c>
      <c r="E657" s="1873" t="s">
        <v>52</v>
      </c>
      <c r="F657" s="1795">
        <v>99</v>
      </c>
      <c r="G657" s="1796" t="s">
        <v>711</v>
      </c>
      <c r="H657" s="1797" t="s">
        <v>3398</v>
      </c>
      <c r="I657" s="1798">
        <v>0</v>
      </c>
      <c r="J657" s="1799">
        <v>0</v>
      </c>
      <c r="K657" s="1798">
        <v>30000</v>
      </c>
      <c r="L657" s="1798">
        <v>30000</v>
      </c>
      <c r="M657" s="1971" t="s">
        <v>3399</v>
      </c>
    </row>
    <row r="658" spans="1:13" ht="26.25" x14ac:dyDescent="0.25">
      <c r="A658" s="1970">
        <v>231</v>
      </c>
      <c r="B658" s="1794">
        <v>0</v>
      </c>
      <c r="C658" s="1794">
        <v>3319</v>
      </c>
      <c r="D658" s="1794">
        <v>5213</v>
      </c>
      <c r="E658" s="1873" t="s">
        <v>52</v>
      </c>
      <c r="F658" s="1795">
        <v>99</v>
      </c>
      <c r="G658" s="1796" t="s">
        <v>711</v>
      </c>
      <c r="H658" s="1797" t="s">
        <v>712</v>
      </c>
      <c r="I658" s="1798">
        <v>0</v>
      </c>
      <c r="J658" s="1799">
        <v>0</v>
      </c>
      <c r="K658" s="1798">
        <v>100000</v>
      </c>
      <c r="L658" s="1798">
        <v>100000</v>
      </c>
      <c r="M658" s="1971" t="s">
        <v>3400</v>
      </c>
    </row>
    <row r="659" spans="1:13" ht="26.25" x14ac:dyDescent="0.25">
      <c r="A659" s="1970">
        <v>231</v>
      </c>
      <c r="B659" s="1794">
        <v>0</v>
      </c>
      <c r="C659" s="1794">
        <v>3429</v>
      </c>
      <c r="D659" s="1794">
        <v>5222</v>
      </c>
      <c r="E659" s="1873" t="s">
        <v>52</v>
      </c>
      <c r="F659" s="1795">
        <v>99</v>
      </c>
      <c r="G659" s="1796" t="s">
        <v>711</v>
      </c>
      <c r="H659" s="1797" t="s">
        <v>712</v>
      </c>
      <c r="I659" s="1798">
        <v>0</v>
      </c>
      <c r="J659" s="1799">
        <v>0</v>
      </c>
      <c r="K659" s="1798">
        <v>600000</v>
      </c>
      <c r="L659" s="1798">
        <v>600000</v>
      </c>
      <c r="M659" s="1971" t="s">
        <v>3401</v>
      </c>
    </row>
    <row r="660" spans="1:13" ht="26.25" x14ac:dyDescent="0.25">
      <c r="A660" s="1970">
        <v>231</v>
      </c>
      <c r="B660" s="1794">
        <v>0</v>
      </c>
      <c r="C660" s="1794">
        <v>3421</v>
      </c>
      <c r="D660" s="1794">
        <v>5221</v>
      </c>
      <c r="E660" s="1873" t="s">
        <v>52</v>
      </c>
      <c r="F660" s="1795">
        <v>99</v>
      </c>
      <c r="G660" s="1796" t="s">
        <v>711</v>
      </c>
      <c r="H660" s="1797" t="s">
        <v>712</v>
      </c>
      <c r="I660" s="1798">
        <v>0</v>
      </c>
      <c r="J660" s="1799">
        <v>0</v>
      </c>
      <c r="K660" s="1798">
        <v>200000</v>
      </c>
      <c r="L660" s="1798">
        <v>200000</v>
      </c>
      <c r="M660" s="1971" t="s">
        <v>3402</v>
      </c>
    </row>
    <row r="661" spans="1:13" ht="26.25" x14ac:dyDescent="0.25">
      <c r="A661" s="1970">
        <v>231</v>
      </c>
      <c r="B661" s="1794">
        <v>0</v>
      </c>
      <c r="C661" s="1794">
        <v>3421</v>
      </c>
      <c r="D661" s="1794">
        <v>5222</v>
      </c>
      <c r="E661" s="1873" t="s">
        <v>52</v>
      </c>
      <c r="F661" s="1795">
        <v>99</v>
      </c>
      <c r="G661" s="1796" t="s">
        <v>711</v>
      </c>
      <c r="H661" s="1797" t="s">
        <v>712</v>
      </c>
      <c r="I661" s="1798">
        <v>0</v>
      </c>
      <c r="J661" s="1799">
        <v>0</v>
      </c>
      <c r="K661" s="1798">
        <v>400000</v>
      </c>
      <c r="L661" s="1798">
        <v>400000</v>
      </c>
      <c r="M661" s="1971" t="s">
        <v>3403</v>
      </c>
    </row>
    <row r="662" spans="1:13" ht="26.25" x14ac:dyDescent="0.25">
      <c r="A662" s="1970">
        <v>231</v>
      </c>
      <c r="B662" s="1794">
        <v>0</v>
      </c>
      <c r="C662" s="1794">
        <v>3312</v>
      </c>
      <c r="D662" s="1794">
        <v>5222</v>
      </c>
      <c r="E662" s="1873" t="s">
        <v>52</v>
      </c>
      <c r="F662" s="1795">
        <v>99</v>
      </c>
      <c r="G662" s="1796" t="s">
        <v>711</v>
      </c>
      <c r="H662" s="1797" t="s">
        <v>712</v>
      </c>
      <c r="I662" s="1798">
        <v>0</v>
      </c>
      <c r="J662" s="1799">
        <v>0</v>
      </c>
      <c r="K662" s="1798">
        <v>100000</v>
      </c>
      <c r="L662" s="1798">
        <v>100000</v>
      </c>
      <c r="M662" s="1971" t="s">
        <v>3404</v>
      </c>
    </row>
    <row r="663" spans="1:13" ht="26.25" x14ac:dyDescent="0.25">
      <c r="A663" s="1970">
        <v>231</v>
      </c>
      <c r="B663" s="1794">
        <v>0</v>
      </c>
      <c r="C663" s="1794">
        <v>3429</v>
      </c>
      <c r="D663" s="1794">
        <v>5213</v>
      </c>
      <c r="E663" s="1873" t="s">
        <v>52</v>
      </c>
      <c r="F663" s="1795">
        <v>99</v>
      </c>
      <c r="G663" s="1796" t="s">
        <v>711</v>
      </c>
      <c r="H663" s="1797" t="s">
        <v>712</v>
      </c>
      <c r="I663" s="1798">
        <v>0</v>
      </c>
      <c r="J663" s="1799">
        <v>0</v>
      </c>
      <c r="K663" s="1798">
        <v>400000</v>
      </c>
      <c r="L663" s="1798">
        <v>400000</v>
      </c>
      <c r="M663" s="1971" t="s">
        <v>3405</v>
      </c>
    </row>
    <row r="664" spans="1:13" ht="26.25" x14ac:dyDescent="0.25">
      <c r="A664" s="1970">
        <v>231</v>
      </c>
      <c r="B664" s="1794">
        <v>0</v>
      </c>
      <c r="C664" s="1794">
        <v>3319</v>
      </c>
      <c r="D664" s="1794">
        <v>5222</v>
      </c>
      <c r="E664" s="1873" t="s">
        <v>52</v>
      </c>
      <c r="F664" s="1795">
        <v>99</v>
      </c>
      <c r="G664" s="1796" t="s">
        <v>711</v>
      </c>
      <c r="H664" s="1797" t="s">
        <v>712</v>
      </c>
      <c r="I664" s="1798">
        <v>15200000</v>
      </c>
      <c r="J664" s="1811">
        <v>14363785.26</v>
      </c>
      <c r="K664" s="327">
        <v>-1895000</v>
      </c>
      <c r="L664" s="1811">
        <v>12468785.26</v>
      </c>
      <c r="M664" s="1971" t="s">
        <v>777</v>
      </c>
    </row>
    <row r="665" spans="1:13" ht="26.25" x14ac:dyDescent="0.25">
      <c r="A665" s="1970">
        <v>231</v>
      </c>
      <c r="B665" s="1794">
        <v>0</v>
      </c>
      <c r="C665" s="1794">
        <v>3419</v>
      </c>
      <c r="D665" s="1794">
        <v>5222</v>
      </c>
      <c r="E665" s="1873" t="s">
        <v>52</v>
      </c>
      <c r="F665" s="1795">
        <v>99</v>
      </c>
      <c r="G665" s="1796" t="s">
        <v>711</v>
      </c>
      <c r="H665" s="1797" t="s">
        <v>712</v>
      </c>
      <c r="I665" s="1798">
        <v>0</v>
      </c>
      <c r="J665" s="1799">
        <v>0</v>
      </c>
      <c r="K665" s="1798">
        <v>500000</v>
      </c>
      <c r="L665" s="1798">
        <v>500000</v>
      </c>
      <c r="M665" s="1971" t="s">
        <v>3406</v>
      </c>
    </row>
    <row r="666" spans="1:13" ht="26.25" x14ac:dyDescent="0.25">
      <c r="A666" s="1970">
        <v>231</v>
      </c>
      <c r="B666" s="1794">
        <v>0</v>
      </c>
      <c r="C666" s="1794">
        <v>3419</v>
      </c>
      <c r="D666" s="1794">
        <v>5213</v>
      </c>
      <c r="E666" s="1873" t="s">
        <v>52</v>
      </c>
      <c r="F666" s="1795">
        <v>99</v>
      </c>
      <c r="G666" s="1796" t="s">
        <v>711</v>
      </c>
      <c r="H666" s="1797" t="s">
        <v>712</v>
      </c>
      <c r="I666" s="1798">
        <v>0</v>
      </c>
      <c r="J666" s="1799">
        <v>0</v>
      </c>
      <c r="K666" s="1798">
        <v>400000</v>
      </c>
      <c r="L666" s="1798">
        <v>400000</v>
      </c>
      <c r="M666" s="1971" t="s">
        <v>3407</v>
      </c>
    </row>
    <row r="667" spans="1:13" ht="26.25" x14ac:dyDescent="0.25">
      <c r="A667" s="1970">
        <v>231</v>
      </c>
      <c r="B667" s="1794">
        <v>0</v>
      </c>
      <c r="C667" s="1794">
        <v>3319</v>
      </c>
      <c r="D667" s="1794">
        <v>5222</v>
      </c>
      <c r="E667" s="1873" t="s">
        <v>52</v>
      </c>
      <c r="F667" s="1795">
        <v>99</v>
      </c>
      <c r="G667" s="1796" t="s">
        <v>711</v>
      </c>
      <c r="H667" s="1797" t="s">
        <v>712</v>
      </c>
      <c r="I667" s="1798">
        <v>15200000</v>
      </c>
      <c r="J667" s="1811">
        <v>12468785.26</v>
      </c>
      <c r="K667" s="327">
        <v>-900000</v>
      </c>
      <c r="L667" s="1811">
        <v>11568785.26</v>
      </c>
      <c r="M667" s="1971" t="s">
        <v>777</v>
      </c>
    </row>
    <row r="668" spans="1:13" x14ac:dyDescent="0.25">
      <c r="A668" s="1970">
        <v>231</v>
      </c>
      <c r="B668" s="1794">
        <v>0</v>
      </c>
      <c r="C668" s="1794">
        <v>6113</v>
      </c>
      <c r="D668" s="1794">
        <v>5194</v>
      </c>
      <c r="E668" s="1873" t="s">
        <v>52</v>
      </c>
      <c r="F668" s="1795">
        <v>96</v>
      </c>
      <c r="G668" s="1796" t="s">
        <v>711</v>
      </c>
      <c r="H668" s="1797" t="s">
        <v>712</v>
      </c>
      <c r="I668" s="1798">
        <v>20000</v>
      </c>
      <c r="J668" s="1799">
        <v>20000</v>
      </c>
      <c r="K668" s="1798">
        <v>-20000</v>
      </c>
      <c r="L668" s="1798">
        <v>0</v>
      </c>
      <c r="M668" s="1971" t="s">
        <v>3408</v>
      </c>
    </row>
    <row r="669" spans="1:13" ht="15.75" thickBot="1" x14ac:dyDescent="0.3">
      <c r="A669" s="1993">
        <v>231</v>
      </c>
      <c r="B669" s="1994">
        <v>0</v>
      </c>
      <c r="C669" s="1994">
        <v>6113</v>
      </c>
      <c r="D669" s="1994">
        <v>5173</v>
      </c>
      <c r="E669" s="2110" t="s">
        <v>52</v>
      </c>
      <c r="F669" s="1995">
        <v>96</v>
      </c>
      <c r="G669" s="1996" t="s">
        <v>711</v>
      </c>
      <c r="H669" s="1997" t="s">
        <v>712</v>
      </c>
      <c r="I669" s="1998">
        <v>50000</v>
      </c>
      <c r="J669" s="1976">
        <v>20000</v>
      </c>
      <c r="K669" s="2111">
        <v>20000</v>
      </c>
      <c r="L669" s="1976">
        <v>40000</v>
      </c>
      <c r="M669" s="2001" t="s">
        <v>1404</v>
      </c>
    </row>
    <row r="670" spans="1:13" ht="15.75" thickBot="1" x14ac:dyDescent="0.3">
      <c r="A670" s="2467"/>
      <c r="B670" s="2467"/>
      <c r="C670" s="2467"/>
      <c r="D670" s="2467"/>
      <c r="E670" s="2467"/>
      <c r="F670" s="2"/>
      <c r="G670" s="3"/>
      <c r="H670" s="2467"/>
      <c r="I670" s="4"/>
      <c r="J670" s="2049">
        <f>SUM(J628:J669)</f>
        <v>77387241.319999993</v>
      </c>
      <c r="K670" s="1967">
        <f>SUM(K628:K664)</f>
        <v>0</v>
      </c>
      <c r="L670" s="2050">
        <f>SUM(L628:L669)</f>
        <v>77387241.319999993</v>
      </c>
      <c r="M670" s="2467"/>
    </row>
    <row r="671" spans="1:13" x14ac:dyDescent="0.25">
      <c r="A671" s="2467" t="s">
        <v>1959</v>
      </c>
      <c r="B671" s="2467"/>
      <c r="C671" s="2467"/>
      <c r="D671" s="2467"/>
      <c r="E671" s="2467"/>
      <c r="F671" s="2"/>
      <c r="G671" s="3"/>
      <c r="H671" s="2467"/>
      <c r="I671" s="4"/>
      <c r="J671" s="2467"/>
      <c r="K671" s="2467"/>
      <c r="L671" s="11"/>
      <c r="M671" s="2467"/>
    </row>
    <row r="672" spans="1:13" x14ac:dyDescent="0.25">
      <c r="A672" s="2467" t="s">
        <v>1960</v>
      </c>
      <c r="B672" s="2467"/>
      <c r="C672" s="2467"/>
      <c r="D672" s="2467"/>
      <c r="E672" s="2467"/>
      <c r="F672" s="2"/>
      <c r="G672" s="3"/>
      <c r="H672" s="2467"/>
      <c r="I672" s="4"/>
      <c r="J672" s="2467" t="s">
        <v>2429</v>
      </c>
      <c r="K672" s="2467"/>
      <c r="L672" s="11"/>
      <c r="M672" s="2467"/>
    </row>
    <row r="675" spans="1:13" ht="18.75" x14ac:dyDescent="0.3">
      <c r="A675" s="1" t="s">
        <v>710</v>
      </c>
    </row>
    <row r="677" spans="1:13" ht="18.75" x14ac:dyDescent="0.3">
      <c r="A677" s="3102" t="s">
        <v>3470</v>
      </c>
      <c r="B677" s="3103"/>
      <c r="C677" s="3103"/>
      <c r="D677" s="3103"/>
      <c r="E677" s="3103"/>
      <c r="F677" s="3103"/>
      <c r="G677" s="3103"/>
      <c r="H677" s="3103"/>
      <c r="I677" s="3103"/>
      <c r="J677" s="3103"/>
      <c r="K677" s="3103"/>
      <c r="L677" s="3103"/>
      <c r="M677" s="2467"/>
    </row>
    <row r="678" spans="1:13" ht="18.75" x14ac:dyDescent="0.3">
      <c r="A678" s="2455"/>
      <c r="B678" s="2456"/>
      <c r="C678" s="2456"/>
      <c r="D678" s="2456"/>
      <c r="E678" s="2456"/>
      <c r="F678" s="2456"/>
      <c r="G678" s="2456"/>
      <c r="H678" s="2456"/>
      <c r="I678" s="2456"/>
      <c r="J678" s="2456"/>
      <c r="K678" s="2456"/>
      <c r="L678" s="2456"/>
      <c r="M678" s="2467"/>
    </row>
    <row r="679" spans="1:13" ht="15.75" x14ac:dyDescent="0.25">
      <c r="A679" s="10" t="s">
        <v>1958</v>
      </c>
      <c r="B679" s="11"/>
      <c r="C679" s="11"/>
      <c r="D679" s="11"/>
      <c r="E679" s="11"/>
      <c r="F679" s="9"/>
      <c r="G679" s="3"/>
      <c r="H679" s="2467"/>
      <c r="I679" s="4"/>
      <c r="J679" s="2467"/>
      <c r="K679" s="2467"/>
      <c r="L679" s="11"/>
      <c r="M679" s="2467"/>
    </row>
    <row r="680" spans="1:13" ht="15.75" thickBot="1" x14ac:dyDescent="0.3">
      <c r="A680" s="1465"/>
      <c r="B680" s="2467"/>
      <c r="C680" s="2467"/>
      <c r="D680" s="2467"/>
      <c r="E680" s="2467"/>
      <c r="F680" s="2"/>
      <c r="G680" s="3"/>
      <c r="H680" s="2467"/>
      <c r="I680" s="4"/>
      <c r="J680" s="2467"/>
      <c r="K680" s="13"/>
      <c r="L680" s="11"/>
      <c r="M680" s="14" t="s">
        <v>4</v>
      </c>
    </row>
    <row r="681" spans="1:13" ht="27" thickBot="1" x14ac:dyDescent="0.3">
      <c r="A681" s="15" t="s">
        <v>5</v>
      </c>
      <c r="B681" s="16" t="s">
        <v>6</v>
      </c>
      <c r="C681" s="16" t="s">
        <v>7</v>
      </c>
      <c r="D681" s="16" t="s">
        <v>8</v>
      </c>
      <c r="E681" s="16" t="s">
        <v>9</v>
      </c>
      <c r="F681" s="17" t="s">
        <v>10</v>
      </c>
      <c r="G681" s="18" t="s">
        <v>11</v>
      </c>
      <c r="H681" s="16" t="s">
        <v>12</v>
      </c>
      <c r="I681" s="19" t="s">
        <v>13</v>
      </c>
      <c r="J681" s="20" t="s">
        <v>14</v>
      </c>
      <c r="K681" s="20" t="s">
        <v>15</v>
      </c>
      <c r="L681" s="1956" t="s">
        <v>16</v>
      </c>
      <c r="M681" s="21" t="s">
        <v>17</v>
      </c>
    </row>
    <row r="682" spans="1:13" ht="26.25" x14ac:dyDescent="0.25">
      <c r="A682" s="1983">
        <v>231</v>
      </c>
      <c r="B682" s="1984">
        <v>0</v>
      </c>
      <c r="C682" s="1984">
        <v>6113</v>
      </c>
      <c r="D682" s="1984">
        <v>5169</v>
      </c>
      <c r="E682" s="2096" t="s">
        <v>52</v>
      </c>
      <c r="F682" s="2097">
        <v>0</v>
      </c>
      <c r="G682" s="2098" t="s">
        <v>711</v>
      </c>
      <c r="H682" s="1987" t="s">
        <v>712</v>
      </c>
      <c r="I682" s="1988">
        <v>7641750</v>
      </c>
      <c r="J682" s="1989">
        <v>3730030</v>
      </c>
      <c r="K682" s="1988">
        <v>-500000</v>
      </c>
      <c r="L682" s="1988">
        <v>3230030</v>
      </c>
      <c r="M682" s="1990" t="s">
        <v>822</v>
      </c>
    </row>
    <row r="683" spans="1:13" x14ac:dyDescent="0.25">
      <c r="A683" s="1970">
        <v>231</v>
      </c>
      <c r="B683" s="1794">
        <v>0</v>
      </c>
      <c r="C683" s="1794">
        <v>6113</v>
      </c>
      <c r="D683" s="1794">
        <v>5164</v>
      </c>
      <c r="E683" s="1873" t="s">
        <v>52</v>
      </c>
      <c r="F683" s="1874">
        <v>0</v>
      </c>
      <c r="G683" s="1875" t="s">
        <v>711</v>
      </c>
      <c r="H683" s="1797" t="s">
        <v>712</v>
      </c>
      <c r="I683" s="1798">
        <v>800000</v>
      </c>
      <c r="J683" s="1799">
        <v>1800000</v>
      </c>
      <c r="K683" s="1798">
        <v>500000</v>
      </c>
      <c r="L683" s="1798">
        <v>2300000</v>
      </c>
      <c r="M683" s="1971" t="s">
        <v>1638</v>
      </c>
    </row>
    <row r="684" spans="1:13" x14ac:dyDescent="0.25">
      <c r="A684" s="1972">
        <v>231</v>
      </c>
      <c r="B684" s="1801">
        <v>0</v>
      </c>
      <c r="C684" s="1801">
        <v>6172</v>
      </c>
      <c r="D684" s="1801">
        <v>5136</v>
      </c>
      <c r="E684" s="1827" t="s">
        <v>52</v>
      </c>
      <c r="F684" s="1828">
        <v>0</v>
      </c>
      <c r="G684" s="1829" t="s">
        <v>711</v>
      </c>
      <c r="H684" s="1804" t="s">
        <v>712</v>
      </c>
      <c r="I684" s="1805">
        <v>1000000</v>
      </c>
      <c r="J684" s="1806">
        <v>2580000</v>
      </c>
      <c r="K684" s="1805">
        <v>-500000</v>
      </c>
      <c r="L684" s="1805">
        <v>2080000</v>
      </c>
      <c r="M684" s="1973" t="s">
        <v>3471</v>
      </c>
    </row>
    <row r="685" spans="1:13" ht="27" thickBot="1" x14ac:dyDescent="0.3">
      <c r="A685" s="2022">
        <v>231</v>
      </c>
      <c r="B685" s="2023">
        <v>0</v>
      </c>
      <c r="C685" s="2023">
        <v>6172</v>
      </c>
      <c r="D685" s="2023">
        <v>5169</v>
      </c>
      <c r="E685" s="2062" t="s">
        <v>52</v>
      </c>
      <c r="F685" s="2063">
        <v>0</v>
      </c>
      <c r="G685" s="2064" t="s">
        <v>711</v>
      </c>
      <c r="H685" s="2026" t="s">
        <v>712</v>
      </c>
      <c r="I685" s="2027">
        <v>13055000</v>
      </c>
      <c r="J685" s="2028">
        <v>11930628.66</v>
      </c>
      <c r="K685" s="2027">
        <v>500000</v>
      </c>
      <c r="L685" s="2027">
        <v>12430628.66</v>
      </c>
      <c r="M685" s="2031" t="s">
        <v>1125</v>
      </c>
    </row>
    <row r="686" spans="1:13" ht="15.75" thickBot="1" x14ac:dyDescent="0.3">
      <c r="A686" s="2467"/>
      <c r="B686" s="2467"/>
      <c r="C686" s="2467"/>
      <c r="D686" s="2467"/>
      <c r="E686" s="2467"/>
      <c r="F686" s="2"/>
      <c r="G686" s="3"/>
      <c r="H686" s="2467"/>
      <c r="I686" s="4"/>
      <c r="J686" s="2049">
        <f>SUM(J682:J685)</f>
        <v>20040658.66</v>
      </c>
      <c r="K686" s="1967">
        <f>SUM(K682:K685)</f>
        <v>0</v>
      </c>
      <c r="L686" s="2050">
        <f>SUM(L682:L685)</f>
        <v>20040658.66</v>
      </c>
      <c r="M686" s="2467"/>
    </row>
    <row r="687" spans="1:13" x14ac:dyDescent="0.25">
      <c r="A687" s="2467" t="s">
        <v>1959</v>
      </c>
      <c r="B687" s="2467"/>
      <c r="C687" s="2467"/>
      <c r="D687" s="2467"/>
      <c r="E687" s="2467"/>
      <c r="F687" s="2"/>
      <c r="G687" s="3"/>
      <c r="H687" s="2467"/>
      <c r="I687" s="4"/>
      <c r="J687" s="2467"/>
      <c r="K687" s="2467"/>
      <c r="L687" s="11"/>
      <c r="M687" s="2467"/>
    </row>
    <row r="688" spans="1:13" x14ac:dyDescent="0.25">
      <c r="A688" s="2467" t="s">
        <v>1960</v>
      </c>
      <c r="B688" s="2467"/>
      <c r="C688" s="2467"/>
      <c r="D688" s="2467"/>
      <c r="E688" s="2467"/>
      <c r="F688" s="2"/>
      <c r="G688" s="3"/>
      <c r="H688" s="2467"/>
      <c r="I688" s="4"/>
      <c r="J688" s="2467" t="s">
        <v>2429</v>
      </c>
      <c r="K688" s="2467"/>
      <c r="L688" s="11"/>
      <c r="M688" s="2467"/>
    </row>
    <row r="691" spans="1:13" ht="18.75" x14ac:dyDescent="0.3">
      <c r="A691" s="1" t="s">
        <v>710</v>
      </c>
      <c r="B691" s="1"/>
      <c r="C691" s="1"/>
      <c r="D691" s="2467"/>
      <c r="E691" s="2467"/>
      <c r="F691" s="2"/>
      <c r="G691" s="3"/>
      <c r="H691" s="2467"/>
      <c r="I691" s="4"/>
      <c r="J691" s="2467"/>
      <c r="K691" s="2467"/>
      <c r="L691" s="11"/>
      <c r="M691" s="2467"/>
    </row>
    <row r="692" spans="1:13" x14ac:dyDescent="0.25">
      <c r="A692" s="2467"/>
      <c r="B692" s="2467"/>
      <c r="C692" s="2467"/>
      <c r="D692" s="2461"/>
      <c r="E692" s="2461"/>
      <c r="F692" s="6"/>
      <c r="G692" s="2470"/>
      <c r="H692" s="2461"/>
      <c r="I692" s="8"/>
      <c r="J692" s="2461"/>
      <c r="K692" s="2467"/>
      <c r="L692" s="11"/>
      <c r="M692" s="2467"/>
    </row>
    <row r="693" spans="1:13" ht="18.75" x14ac:dyDescent="0.3">
      <c r="A693" s="3102" t="s">
        <v>3472</v>
      </c>
      <c r="B693" s="3103"/>
      <c r="C693" s="3103"/>
      <c r="D693" s="3103"/>
      <c r="E693" s="3103"/>
      <c r="F693" s="3103"/>
      <c r="G693" s="3103"/>
      <c r="H693" s="3103"/>
      <c r="I693" s="3103"/>
      <c r="J693" s="3103"/>
      <c r="K693" s="3103"/>
      <c r="L693" s="3103"/>
      <c r="M693" s="2467"/>
    </row>
    <row r="694" spans="1:13" ht="18.75" x14ac:dyDescent="0.3">
      <c r="A694" s="2455"/>
      <c r="B694" s="2456"/>
      <c r="C694" s="2456"/>
      <c r="D694" s="2456"/>
      <c r="E694" s="2456"/>
      <c r="F694" s="2456"/>
      <c r="G694" s="2456"/>
      <c r="H694" s="2456"/>
      <c r="I694" s="2456"/>
      <c r="J694" s="2456"/>
      <c r="K694" s="2456"/>
      <c r="L694" s="2456"/>
      <c r="M694" s="2467"/>
    </row>
    <row r="695" spans="1:13" ht="15.75" x14ac:dyDescent="0.25">
      <c r="A695" s="10" t="s">
        <v>1958</v>
      </c>
      <c r="B695" s="11"/>
      <c r="C695" s="11"/>
      <c r="D695" s="11"/>
      <c r="E695" s="11"/>
      <c r="F695" s="9"/>
      <c r="G695" s="3"/>
      <c r="H695" s="2467"/>
      <c r="I695" s="4"/>
      <c r="J695" s="2467"/>
      <c r="K695" s="2467"/>
      <c r="L695" s="11"/>
      <c r="M695" s="2467"/>
    </row>
    <row r="696" spans="1:13" ht="15.75" thickBot="1" x14ac:dyDescent="0.3">
      <c r="A696" s="1465"/>
      <c r="B696" s="2467"/>
      <c r="C696" s="2467"/>
      <c r="D696" s="2467"/>
      <c r="E696" s="2467"/>
      <c r="F696" s="2"/>
      <c r="G696" s="3"/>
      <c r="H696" s="2467"/>
      <c r="I696" s="4"/>
      <c r="J696" s="2467"/>
      <c r="K696" s="13"/>
      <c r="L696" s="11"/>
      <c r="M696" s="14" t="s">
        <v>4</v>
      </c>
    </row>
    <row r="697" spans="1:13" ht="27" thickBot="1" x14ac:dyDescent="0.3">
      <c r="A697" s="15" t="s">
        <v>5</v>
      </c>
      <c r="B697" s="16" t="s">
        <v>6</v>
      </c>
      <c r="C697" s="16" t="s">
        <v>7</v>
      </c>
      <c r="D697" s="16" t="s">
        <v>8</v>
      </c>
      <c r="E697" s="16" t="s">
        <v>9</v>
      </c>
      <c r="F697" s="17" t="s">
        <v>10</v>
      </c>
      <c r="G697" s="18" t="s">
        <v>11</v>
      </c>
      <c r="H697" s="16" t="s">
        <v>12</v>
      </c>
      <c r="I697" s="19" t="s">
        <v>13</v>
      </c>
      <c r="J697" s="20" t="s">
        <v>14</v>
      </c>
      <c r="K697" s="20" t="s">
        <v>15</v>
      </c>
      <c r="L697" s="1956" t="s">
        <v>16</v>
      </c>
      <c r="M697" s="21" t="s">
        <v>17</v>
      </c>
    </row>
    <row r="698" spans="1:13" ht="28.5" customHeight="1" x14ac:dyDescent="0.25">
      <c r="A698" s="1983">
        <v>231</v>
      </c>
      <c r="B698" s="1984">
        <v>0</v>
      </c>
      <c r="C698" s="1984">
        <v>3429</v>
      </c>
      <c r="D698" s="1984">
        <v>5321</v>
      </c>
      <c r="E698" s="2096" t="s">
        <v>52</v>
      </c>
      <c r="F698" s="1985">
        <v>99</v>
      </c>
      <c r="G698" s="1986" t="s">
        <v>711</v>
      </c>
      <c r="H698" s="1987" t="s">
        <v>3473</v>
      </c>
      <c r="I698" s="1988">
        <v>0</v>
      </c>
      <c r="J698" s="1989">
        <v>0</v>
      </c>
      <c r="K698" s="1988">
        <v>10000</v>
      </c>
      <c r="L698" s="1988">
        <v>10000</v>
      </c>
      <c r="M698" s="1990" t="s">
        <v>3474</v>
      </c>
    </row>
    <row r="699" spans="1:13" ht="28.5" customHeight="1" x14ac:dyDescent="0.25">
      <c r="A699" s="1970">
        <v>231</v>
      </c>
      <c r="B699" s="1794">
        <v>0</v>
      </c>
      <c r="C699" s="1794">
        <v>3319</v>
      </c>
      <c r="D699" s="1794">
        <v>5321</v>
      </c>
      <c r="E699" s="1873" t="s">
        <v>52</v>
      </c>
      <c r="F699" s="1795">
        <v>99</v>
      </c>
      <c r="G699" s="1796" t="s">
        <v>711</v>
      </c>
      <c r="H699" s="1797" t="s">
        <v>3475</v>
      </c>
      <c r="I699" s="1798">
        <v>0</v>
      </c>
      <c r="J699" s="1799">
        <v>0</v>
      </c>
      <c r="K699" s="1798">
        <v>10000</v>
      </c>
      <c r="L699" s="1798">
        <v>10000</v>
      </c>
      <c r="M699" s="1971" t="s">
        <v>3476</v>
      </c>
    </row>
    <row r="700" spans="1:13" ht="28.5" customHeight="1" x14ac:dyDescent="0.25">
      <c r="A700" s="1970">
        <v>231</v>
      </c>
      <c r="B700" s="1794">
        <v>0</v>
      </c>
      <c r="C700" s="1794">
        <v>3429</v>
      </c>
      <c r="D700" s="1794">
        <v>5221</v>
      </c>
      <c r="E700" s="1873" t="s">
        <v>52</v>
      </c>
      <c r="F700" s="1795">
        <v>99</v>
      </c>
      <c r="G700" s="1796" t="s">
        <v>711</v>
      </c>
      <c r="H700" s="1797" t="s">
        <v>712</v>
      </c>
      <c r="I700" s="1798">
        <v>0</v>
      </c>
      <c r="J700" s="1799">
        <v>0</v>
      </c>
      <c r="K700" s="1798">
        <v>100000</v>
      </c>
      <c r="L700" s="1798">
        <v>100000</v>
      </c>
      <c r="M700" s="1971" t="s">
        <v>3477</v>
      </c>
    </row>
    <row r="701" spans="1:13" ht="28.5" customHeight="1" x14ac:dyDescent="0.25">
      <c r="A701" s="1970">
        <v>231</v>
      </c>
      <c r="B701" s="1794">
        <v>0</v>
      </c>
      <c r="C701" s="1794">
        <v>3543</v>
      </c>
      <c r="D701" s="1794">
        <v>6322</v>
      </c>
      <c r="E701" s="1873" t="s">
        <v>52</v>
      </c>
      <c r="F701" s="1795">
        <v>99</v>
      </c>
      <c r="G701" s="1796" t="s">
        <v>711</v>
      </c>
      <c r="H701" s="1797" t="s">
        <v>712</v>
      </c>
      <c r="I701" s="1798">
        <v>0</v>
      </c>
      <c r="J701" s="1799">
        <v>0</v>
      </c>
      <c r="K701" s="1798">
        <v>80000</v>
      </c>
      <c r="L701" s="1798">
        <v>80000</v>
      </c>
      <c r="M701" s="1971" t="s">
        <v>3478</v>
      </c>
    </row>
    <row r="702" spans="1:13" ht="28.5" customHeight="1" x14ac:dyDescent="0.25">
      <c r="A702" s="1970">
        <v>231</v>
      </c>
      <c r="B702" s="1794">
        <v>0</v>
      </c>
      <c r="C702" s="1794">
        <v>3319</v>
      </c>
      <c r="D702" s="1794">
        <v>5222</v>
      </c>
      <c r="E702" s="1873" t="s">
        <v>52</v>
      </c>
      <c r="F702" s="1795">
        <v>99</v>
      </c>
      <c r="G702" s="1796" t="s">
        <v>711</v>
      </c>
      <c r="H702" s="1797" t="s">
        <v>712</v>
      </c>
      <c r="I702" s="1798">
        <v>15200000</v>
      </c>
      <c r="J702" s="1811">
        <v>11568785.26</v>
      </c>
      <c r="K702" s="327">
        <v>-200000</v>
      </c>
      <c r="L702" s="1811">
        <v>11368785.26</v>
      </c>
      <c r="M702" s="1971" t="s">
        <v>777</v>
      </c>
    </row>
    <row r="703" spans="1:13" ht="28.5" customHeight="1" x14ac:dyDescent="0.25">
      <c r="A703" s="1970">
        <v>231</v>
      </c>
      <c r="B703" s="1794">
        <v>0</v>
      </c>
      <c r="C703" s="1794">
        <v>3312</v>
      </c>
      <c r="D703" s="1794">
        <v>5321</v>
      </c>
      <c r="E703" s="1873" t="s">
        <v>52</v>
      </c>
      <c r="F703" s="1795">
        <v>99</v>
      </c>
      <c r="G703" s="1796" t="s">
        <v>711</v>
      </c>
      <c r="H703" s="1797" t="s">
        <v>1853</v>
      </c>
      <c r="I703" s="1798">
        <v>0</v>
      </c>
      <c r="J703" s="1799">
        <v>0</v>
      </c>
      <c r="K703" s="1798">
        <v>30000</v>
      </c>
      <c r="L703" s="1798">
        <v>30000</v>
      </c>
      <c r="M703" s="1971" t="s">
        <v>3479</v>
      </c>
    </row>
    <row r="704" spans="1:13" ht="28.5" customHeight="1" x14ac:dyDescent="0.25">
      <c r="A704" s="1970">
        <v>231</v>
      </c>
      <c r="B704" s="1794">
        <v>0</v>
      </c>
      <c r="C704" s="1794">
        <v>3319</v>
      </c>
      <c r="D704" s="1794">
        <v>5321</v>
      </c>
      <c r="E704" s="1873" t="s">
        <v>52</v>
      </c>
      <c r="F704" s="1795">
        <v>99</v>
      </c>
      <c r="G704" s="1796" t="s">
        <v>711</v>
      </c>
      <c r="H704" s="1797" t="s">
        <v>3480</v>
      </c>
      <c r="I704" s="1798">
        <v>0</v>
      </c>
      <c r="J704" s="1799">
        <v>0</v>
      </c>
      <c r="K704" s="1798">
        <v>20000</v>
      </c>
      <c r="L704" s="1798">
        <v>20000</v>
      </c>
      <c r="M704" s="1971" t="s">
        <v>3481</v>
      </c>
    </row>
    <row r="705" spans="1:13" ht="28.5" customHeight="1" x14ac:dyDescent="0.25">
      <c r="A705" s="1970">
        <v>231</v>
      </c>
      <c r="B705" s="1794">
        <v>0</v>
      </c>
      <c r="C705" s="1794">
        <v>3421</v>
      </c>
      <c r="D705" s="1794">
        <v>5321</v>
      </c>
      <c r="E705" s="1873" t="s">
        <v>52</v>
      </c>
      <c r="F705" s="1795">
        <v>99</v>
      </c>
      <c r="G705" s="1796" t="s">
        <v>711</v>
      </c>
      <c r="H705" s="1797" t="s">
        <v>3482</v>
      </c>
      <c r="I705" s="1798">
        <v>0</v>
      </c>
      <c r="J705" s="1799">
        <v>0</v>
      </c>
      <c r="K705" s="1798">
        <v>5000</v>
      </c>
      <c r="L705" s="1798">
        <v>5000</v>
      </c>
      <c r="M705" s="1971" t="s">
        <v>3483</v>
      </c>
    </row>
    <row r="706" spans="1:13" ht="28.5" customHeight="1" x14ac:dyDescent="0.25">
      <c r="A706" s="1970">
        <v>231</v>
      </c>
      <c r="B706" s="1794">
        <v>0</v>
      </c>
      <c r="C706" s="1794">
        <v>3319</v>
      </c>
      <c r="D706" s="1794">
        <v>5321</v>
      </c>
      <c r="E706" s="1873" t="s">
        <v>52</v>
      </c>
      <c r="F706" s="1795">
        <v>99</v>
      </c>
      <c r="G706" s="1796" t="s">
        <v>711</v>
      </c>
      <c r="H706" s="1797" t="s">
        <v>1806</v>
      </c>
      <c r="I706" s="1798">
        <v>0</v>
      </c>
      <c r="J706" s="1799">
        <v>0</v>
      </c>
      <c r="K706" s="1798">
        <v>50000</v>
      </c>
      <c r="L706" s="1798">
        <v>50000</v>
      </c>
      <c r="M706" s="1971" t="s">
        <v>3484</v>
      </c>
    </row>
    <row r="707" spans="1:13" ht="28.5" customHeight="1" x14ac:dyDescent="0.25">
      <c r="A707" s="1970">
        <v>231</v>
      </c>
      <c r="B707" s="1794">
        <v>0</v>
      </c>
      <c r="C707" s="1794">
        <v>3319</v>
      </c>
      <c r="D707" s="1794">
        <v>5222</v>
      </c>
      <c r="E707" s="1873" t="s">
        <v>52</v>
      </c>
      <c r="F707" s="1795">
        <v>99</v>
      </c>
      <c r="G707" s="1796" t="s">
        <v>711</v>
      </c>
      <c r="H707" s="1797" t="s">
        <v>712</v>
      </c>
      <c r="I707" s="1798">
        <v>15200000</v>
      </c>
      <c r="J707" s="1811">
        <v>11368785.26</v>
      </c>
      <c r="K707" s="327">
        <v>-105000</v>
      </c>
      <c r="L707" s="1811">
        <v>11263785.26</v>
      </c>
      <c r="M707" s="1971" t="s">
        <v>777</v>
      </c>
    </row>
    <row r="708" spans="1:13" ht="28.5" customHeight="1" x14ac:dyDescent="0.25">
      <c r="A708" s="1970">
        <v>231</v>
      </c>
      <c r="B708" s="1794">
        <v>0</v>
      </c>
      <c r="C708" s="1794">
        <v>3312</v>
      </c>
      <c r="D708" s="1794">
        <v>5321</v>
      </c>
      <c r="E708" s="1873" t="s">
        <v>52</v>
      </c>
      <c r="F708" s="1795">
        <v>99</v>
      </c>
      <c r="G708" s="1796" t="s">
        <v>711</v>
      </c>
      <c r="H708" s="1797" t="s">
        <v>3485</v>
      </c>
      <c r="I708" s="1798">
        <v>0</v>
      </c>
      <c r="J708" s="1799">
        <v>0</v>
      </c>
      <c r="K708" s="1798">
        <v>20000</v>
      </c>
      <c r="L708" s="1798">
        <v>20000</v>
      </c>
      <c r="M708" s="1971" t="s">
        <v>3486</v>
      </c>
    </row>
    <row r="709" spans="1:13" ht="28.5" customHeight="1" x14ac:dyDescent="0.25">
      <c r="A709" s="1970">
        <v>231</v>
      </c>
      <c r="B709" s="1794">
        <v>0</v>
      </c>
      <c r="C709" s="1794">
        <v>3319</v>
      </c>
      <c r="D709" s="1794">
        <v>5222</v>
      </c>
      <c r="E709" s="1873" t="s">
        <v>52</v>
      </c>
      <c r="F709" s="1795">
        <v>99</v>
      </c>
      <c r="G709" s="1796" t="s">
        <v>711</v>
      </c>
      <c r="H709" s="1797" t="s">
        <v>712</v>
      </c>
      <c r="I709" s="1798">
        <v>15200000</v>
      </c>
      <c r="J709" s="1811">
        <v>11263785.26</v>
      </c>
      <c r="K709" s="327">
        <v>-20000</v>
      </c>
      <c r="L709" s="1811">
        <v>11243785.26</v>
      </c>
      <c r="M709" s="1971" t="s">
        <v>777</v>
      </c>
    </row>
    <row r="710" spans="1:13" ht="28.5" customHeight="1" x14ac:dyDescent="0.25">
      <c r="A710" s="1970">
        <v>231</v>
      </c>
      <c r="B710" s="1794">
        <v>0</v>
      </c>
      <c r="C710" s="1794">
        <v>6113</v>
      </c>
      <c r="D710" s="1794">
        <v>5169</v>
      </c>
      <c r="E710" s="1873" t="s">
        <v>52</v>
      </c>
      <c r="F710" s="1795">
        <v>0</v>
      </c>
      <c r="G710" s="1796" t="s">
        <v>711</v>
      </c>
      <c r="H710" s="1797" t="s">
        <v>712</v>
      </c>
      <c r="I710" s="1798">
        <v>7641750</v>
      </c>
      <c r="J710" s="1799">
        <v>3230030</v>
      </c>
      <c r="K710" s="1798">
        <v>-10000</v>
      </c>
      <c r="L710" s="1798">
        <v>3220030</v>
      </c>
      <c r="M710" s="1971" t="s">
        <v>822</v>
      </c>
    </row>
    <row r="711" spans="1:13" ht="28.5" customHeight="1" x14ac:dyDescent="0.25">
      <c r="A711" s="1970">
        <v>231</v>
      </c>
      <c r="B711" s="1794">
        <v>0</v>
      </c>
      <c r="C711" s="1794">
        <v>6113</v>
      </c>
      <c r="D711" s="1794">
        <v>5176</v>
      </c>
      <c r="E711" s="1873" t="s">
        <v>52</v>
      </c>
      <c r="F711" s="1795">
        <v>0</v>
      </c>
      <c r="G711" s="1796" t="s">
        <v>711</v>
      </c>
      <c r="H711" s="1797" t="s">
        <v>712</v>
      </c>
      <c r="I711" s="1798">
        <v>10000</v>
      </c>
      <c r="J711" s="1811">
        <v>60000</v>
      </c>
      <c r="K711" s="327">
        <v>10000</v>
      </c>
      <c r="L711" s="1811">
        <v>70000</v>
      </c>
      <c r="M711" s="1971" t="s">
        <v>3487</v>
      </c>
    </row>
    <row r="712" spans="1:13" ht="28.5" customHeight="1" x14ac:dyDescent="0.25">
      <c r="A712" s="1970">
        <v>231</v>
      </c>
      <c r="B712" s="1794">
        <v>0</v>
      </c>
      <c r="C712" s="1794">
        <v>3319</v>
      </c>
      <c r="D712" s="1794">
        <v>5213</v>
      </c>
      <c r="E712" s="1873" t="s">
        <v>52</v>
      </c>
      <c r="F712" s="1795">
        <v>99</v>
      </c>
      <c r="G712" s="1796" t="s">
        <v>711</v>
      </c>
      <c r="H712" s="1797" t="s">
        <v>3485</v>
      </c>
      <c r="I712" s="1798">
        <v>0</v>
      </c>
      <c r="J712" s="1799">
        <v>0</v>
      </c>
      <c r="K712" s="1798">
        <v>20000</v>
      </c>
      <c r="L712" s="1798">
        <v>20000</v>
      </c>
      <c r="M712" s="1971" t="s">
        <v>3488</v>
      </c>
    </row>
    <row r="713" spans="1:13" ht="28.5" customHeight="1" x14ac:dyDescent="0.25">
      <c r="A713" s="1970">
        <v>231</v>
      </c>
      <c r="B713" s="1794">
        <v>0</v>
      </c>
      <c r="C713" s="1794">
        <v>3319</v>
      </c>
      <c r="D713" s="1794">
        <v>5222</v>
      </c>
      <c r="E713" s="1873" t="s">
        <v>52</v>
      </c>
      <c r="F713" s="1795">
        <v>99</v>
      </c>
      <c r="G713" s="1796" t="s">
        <v>711</v>
      </c>
      <c r="H713" s="1797" t="s">
        <v>712</v>
      </c>
      <c r="I713" s="1798">
        <v>15200000</v>
      </c>
      <c r="J713" s="1811">
        <v>11243785.26</v>
      </c>
      <c r="K713" s="327">
        <v>-20000</v>
      </c>
      <c r="L713" s="1811">
        <v>11223785.26</v>
      </c>
      <c r="M713" s="1971" t="s">
        <v>777</v>
      </c>
    </row>
    <row r="714" spans="1:13" ht="28.5" customHeight="1" x14ac:dyDescent="0.25">
      <c r="A714" s="1972">
        <v>231</v>
      </c>
      <c r="B714" s="1801">
        <v>0</v>
      </c>
      <c r="C714" s="1801">
        <v>6223</v>
      </c>
      <c r="D714" s="1801">
        <v>5173</v>
      </c>
      <c r="E714" s="1827" t="s">
        <v>52</v>
      </c>
      <c r="F714" s="1802">
        <v>0</v>
      </c>
      <c r="G714" s="1803" t="s">
        <v>711</v>
      </c>
      <c r="H714" s="1804" t="s">
        <v>712</v>
      </c>
      <c r="I714" s="1805">
        <v>1995000</v>
      </c>
      <c r="J714" s="1806">
        <v>1695000</v>
      </c>
      <c r="K714" s="1805">
        <v>-100000</v>
      </c>
      <c r="L714" s="1805">
        <v>1595000</v>
      </c>
      <c r="M714" s="1973" t="s">
        <v>1120</v>
      </c>
    </row>
    <row r="715" spans="1:13" ht="28.5" customHeight="1" thickBot="1" x14ac:dyDescent="0.3">
      <c r="A715" s="2022">
        <v>231</v>
      </c>
      <c r="B715" s="2023">
        <v>0</v>
      </c>
      <c r="C715" s="2023">
        <v>6223</v>
      </c>
      <c r="D715" s="2023">
        <v>5175</v>
      </c>
      <c r="E715" s="2062" t="s">
        <v>52</v>
      </c>
      <c r="F715" s="2024">
        <v>0</v>
      </c>
      <c r="G715" s="2025" t="s">
        <v>711</v>
      </c>
      <c r="H715" s="2026" t="s">
        <v>712</v>
      </c>
      <c r="I715" s="2027">
        <v>300000</v>
      </c>
      <c r="J715" s="2030">
        <v>300000</v>
      </c>
      <c r="K715" s="2029">
        <v>100000</v>
      </c>
      <c r="L715" s="2030">
        <v>400000</v>
      </c>
      <c r="M715" s="2031" t="s">
        <v>3489</v>
      </c>
    </row>
    <row r="716" spans="1:13" ht="15.75" thickBot="1" x14ac:dyDescent="0.3">
      <c r="A716" s="2467"/>
      <c r="B716" s="2467"/>
      <c r="C716" s="2467"/>
      <c r="D716" s="2467"/>
      <c r="E716" s="2467"/>
      <c r="F716" s="2"/>
      <c r="G716" s="3"/>
      <c r="H716" s="2467"/>
      <c r="I716" s="4"/>
      <c r="J716" s="2049">
        <f>SUM(J698:J715)</f>
        <v>50730171.039999999</v>
      </c>
      <c r="K716" s="1967">
        <f>SUM(K698:K715)</f>
        <v>0</v>
      </c>
      <c r="L716" s="2050">
        <f>SUM(L698:L715)</f>
        <v>50730171.039999999</v>
      </c>
      <c r="M716" s="2467"/>
    </row>
    <row r="717" spans="1:13" x14ac:dyDescent="0.25">
      <c r="A717" s="2467" t="s">
        <v>1959</v>
      </c>
      <c r="B717" s="2467"/>
      <c r="C717" s="2467"/>
      <c r="D717" s="2467"/>
      <c r="E717" s="2467"/>
      <c r="F717" s="2"/>
      <c r="G717" s="3"/>
      <c r="H717" s="2467"/>
      <c r="I717" s="4"/>
      <c r="J717" s="2467"/>
      <c r="K717" s="2467"/>
      <c r="L717" s="11"/>
      <c r="M717" s="2467"/>
    </row>
    <row r="718" spans="1:13" x14ac:dyDescent="0.25">
      <c r="A718" s="2467" t="s">
        <v>1960</v>
      </c>
      <c r="B718" s="2467"/>
      <c r="C718" s="2467"/>
      <c r="D718" s="2467"/>
      <c r="E718" s="2467"/>
      <c r="F718" s="2"/>
      <c r="G718" s="3"/>
      <c r="H718" s="2467"/>
      <c r="I718" s="4"/>
      <c r="J718" s="2467" t="s">
        <v>2429</v>
      </c>
      <c r="K718" s="2467"/>
      <c r="L718" s="11"/>
      <c r="M718" s="2467"/>
    </row>
    <row r="719" spans="1:13" x14ac:dyDescent="0.25">
      <c r="A719" s="2467"/>
      <c r="B719" s="2467"/>
      <c r="C719" s="2467"/>
      <c r="D719" s="2467"/>
      <c r="E719" s="2467"/>
      <c r="F719" s="2"/>
      <c r="G719" s="3"/>
      <c r="H719" s="2467"/>
      <c r="I719" s="4"/>
      <c r="J719" s="2467"/>
      <c r="K719" s="2467"/>
      <c r="L719" s="11"/>
      <c r="M719" s="2467"/>
    </row>
    <row r="721" spans="1:13" ht="18.75" x14ac:dyDescent="0.3">
      <c r="A721" s="1" t="s">
        <v>710</v>
      </c>
      <c r="B721" s="1"/>
      <c r="C721" s="1"/>
      <c r="D721" s="2467"/>
      <c r="E721" s="2467"/>
      <c r="F721" s="2"/>
      <c r="G721" s="3"/>
      <c r="H721" s="2467"/>
      <c r="I721" s="4"/>
      <c r="J721" s="2467"/>
      <c r="K721" s="2467"/>
      <c r="L721" s="11"/>
      <c r="M721" s="2467"/>
    </row>
    <row r="722" spans="1:13" x14ac:dyDescent="0.25">
      <c r="A722" s="2467"/>
      <c r="B722" s="2467"/>
      <c r="C722" s="2467"/>
      <c r="D722" s="2461"/>
      <c r="E722" s="2461"/>
      <c r="F722" s="6"/>
      <c r="G722" s="2470"/>
      <c r="H722" s="2461"/>
      <c r="I722" s="8"/>
      <c r="J722" s="2461"/>
      <c r="K722" s="2467"/>
      <c r="L722" s="11"/>
      <c r="M722" s="2467"/>
    </row>
    <row r="723" spans="1:13" ht="18.75" x14ac:dyDescent="0.3">
      <c r="A723" s="3102" t="s">
        <v>3550</v>
      </c>
      <c r="B723" s="3103"/>
      <c r="C723" s="3103"/>
      <c r="D723" s="3103"/>
      <c r="E723" s="3103"/>
      <c r="F723" s="3103"/>
      <c r="G723" s="3103"/>
      <c r="H723" s="3103"/>
      <c r="I723" s="3103"/>
      <c r="J723" s="3103"/>
      <c r="K723" s="3103"/>
      <c r="L723" s="3103"/>
      <c r="M723" s="2467"/>
    </row>
    <row r="724" spans="1:13" ht="15.75" x14ac:dyDescent="0.25">
      <c r="A724" s="10" t="s">
        <v>1958</v>
      </c>
      <c r="B724" s="11"/>
      <c r="C724" s="11"/>
      <c r="D724" s="11"/>
      <c r="E724" s="11"/>
      <c r="F724" s="9"/>
      <c r="G724" s="3"/>
      <c r="H724" s="2467"/>
      <c r="I724" s="4"/>
      <c r="J724" s="2467"/>
      <c r="K724" s="2467"/>
      <c r="L724" s="11"/>
      <c r="M724" s="2467"/>
    </row>
    <row r="725" spans="1:13" ht="15.75" thickBot="1" x14ac:dyDescent="0.3">
      <c r="A725" s="1465"/>
      <c r="B725" s="2467"/>
      <c r="C725" s="2467"/>
      <c r="D725" s="2467"/>
      <c r="E725" s="2467"/>
      <c r="F725" s="2"/>
      <c r="G725" s="3"/>
      <c r="H725" s="2467"/>
      <c r="I725" s="4"/>
      <c r="J725" s="2467"/>
      <c r="K725" s="13"/>
      <c r="L725" s="11"/>
      <c r="M725" s="14" t="s">
        <v>4</v>
      </c>
    </row>
    <row r="726" spans="1:13" s="233" customFormat="1" ht="25.5" x14ac:dyDescent="0.2">
      <c r="A726" s="87" t="s">
        <v>5</v>
      </c>
      <c r="B726" s="88" t="s">
        <v>6</v>
      </c>
      <c r="C726" s="88" t="s">
        <v>7</v>
      </c>
      <c r="D726" s="88" t="s">
        <v>8</v>
      </c>
      <c r="E726" s="88" t="s">
        <v>9</v>
      </c>
      <c r="F726" s="89" t="s">
        <v>10</v>
      </c>
      <c r="G726" s="90" t="s">
        <v>11</v>
      </c>
      <c r="H726" s="88" t="s">
        <v>12</v>
      </c>
      <c r="I726" s="91" t="s">
        <v>13</v>
      </c>
      <c r="J726" s="92" t="s">
        <v>14</v>
      </c>
      <c r="K726" s="92" t="s">
        <v>15</v>
      </c>
      <c r="L726" s="1793" t="s">
        <v>16</v>
      </c>
      <c r="M726" s="121" t="s">
        <v>17</v>
      </c>
    </row>
    <row r="727" spans="1:13" s="233" customFormat="1" ht="28.5" customHeight="1" x14ac:dyDescent="0.2">
      <c r="A727" s="1970">
        <v>231</v>
      </c>
      <c r="B727" s="1794">
        <v>0</v>
      </c>
      <c r="C727" s="1794">
        <v>3419</v>
      </c>
      <c r="D727" s="1794">
        <v>5222</v>
      </c>
      <c r="E727" s="1873" t="s">
        <v>52</v>
      </c>
      <c r="F727" s="1795">
        <v>99</v>
      </c>
      <c r="G727" s="1796" t="s">
        <v>711</v>
      </c>
      <c r="H727" s="1797" t="s">
        <v>712</v>
      </c>
      <c r="I727" s="1798">
        <v>0</v>
      </c>
      <c r="J727" s="1799">
        <v>0</v>
      </c>
      <c r="K727" s="1798">
        <v>400000</v>
      </c>
      <c r="L727" s="1798">
        <v>400000</v>
      </c>
      <c r="M727" s="1971" t="s">
        <v>3551</v>
      </c>
    </row>
    <row r="728" spans="1:13" s="233" customFormat="1" ht="28.5" customHeight="1" x14ac:dyDescent="0.2">
      <c r="A728" s="1970">
        <v>231</v>
      </c>
      <c r="B728" s="1794">
        <v>0</v>
      </c>
      <c r="C728" s="1794">
        <v>3319</v>
      </c>
      <c r="D728" s="1794">
        <v>6322</v>
      </c>
      <c r="E728" s="1873" t="s">
        <v>52</v>
      </c>
      <c r="F728" s="1795">
        <v>99</v>
      </c>
      <c r="G728" s="1796" t="s">
        <v>711</v>
      </c>
      <c r="H728" s="1797" t="s">
        <v>712</v>
      </c>
      <c r="I728" s="1798">
        <v>0</v>
      </c>
      <c r="J728" s="1799">
        <v>0</v>
      </c>
      <c r="K728" s="1798">
        <v>100000</v>
      </c>
      <c r="L728" s="1798">
        <v>100000</v>
      </c>
      <c r="M728" s="1971" t="s">
        <v>3552</v>
      </c>
    </row>
    <row r="729" spans="1:13" s="233" customFormat="1" ht="28.5" customHeight="1" x14ac:dyDescent="0.2">
      <c r="A729" s="1970">
        <v>231</v>
      </c>
      <c r="B729" s="1794">
        <v>0</v>
      </c>
      <c r="C729" s="1794">
        <v>3429</v>
      </c>
      <c r="D729" s="1794">
        <v>5493</v>
      </c>
      <c r="E729" s="1873" t="s">
        <v>52</v>
      </c>
      <c r="F729" s="1795">
        <v>99</v>
      </c>
      <c r="G729" s="1796" t="s">
        <v>711</v>
      </c>
      <c r="H729" s="1797" t="s">
        <v>712</v>
      </c>
      <c r="I729" s="1798">
        <v>0</v>
      </c>
      <c r="J729" s="1799">
        <v>0</v>
      </c>
      <c r="K729" s="1798">
        <v>300000</v>
      </c>
      <c r="L729" s="1798">
        <v>300000</v>
      </c>
      <c r="M729" s="1971" t="s">
        <v>3553</v>
      </c>
    </row>
    <row r="730" spans="1:13" s="233" customFormat="1" ht="28.5" customHeight="1" x14ac:dyDescent="0.2">
      <c r="A730" s="1970">
        <v>231</v>
      </c>
      <c r="B730" s="1794">
        <v>0</v>
      </c>
      <c r="C730" s="1794">
        <v>3319</v>
      </c>
      <c r="D730" s="1794">
        <v>5222</v>
      </c>
      <c r="E730" s="1873" t="s">
        <v>52</v>
      </c>
      <c r="F730" s="1795">
        <v>99</v>
      </c>
      <c r="G730" s="1796" t="s">
        <v>711</v>
      </c>
      <c r="H730" s="1797" t="s">
        <v>712</v>
      </c>
      <c r="I730" s="1798">
        <v>15200000</v>
      </c>
      <c r="J730" s="1811">
        <v>11223785.26</v>
      </c>
      <c r="K730" s="327">
        <v>-800000</v>
      </c>
      <c r="L730" s="1811">
        <v>10423785.26</v>
      </c>
      <c r="M730" s="1971" t="s">
        <v>777</v>
      </c>
    </row>
    <row r="731" spans="1:13" s="233" customFormat="1" ht="28.5" customHeight="1" x14ac:dyDescent="0.2">
      <c r="A731" s="1970">
        <v>231</v>
      </c>
      <c r="B731" s="1794">
        <v>0</v>
      </c>
      <c r="C731" s="1794">
        <v>6113</v>
      </c>
      <c r="D731" s="1794">
        <v>5019</v>
      </c>
      <c r="E731" s="1873" t="s">
        <v>52</v>
      </c>
      <c r="F731" s="1795">
        <v>555</v>
      </c>
      <c r="G731" s="1796" t="s">
        <v>711</v>
      </c>
      <c r="H731" s="1797" t="s">
        <v>712</v>
      </c>
      <c r="I731" s="1798">
        <v>100000</v>
      </c>
      <c r="J731" s="1811">
        <v>100000</v>
      </c>
      <c r="K731" s="327">
        <v>-6000</v>
      </c>
      <c r="L731" s="1811">
        <v>94000</v>
      </c>
      <c r="M731" s="1971" t="s">
        <v>3554</v>
      </c>
    </row>
    <row r="732" spans="1:13" s="233" customFormat="1" ht="28.5" customHeight="1" x14ac:dyDescent="0.2">
      <c r="A732" s="1970">
        <v>231</v>
      </c>
      <c r="B732" s="1794">
        <v>0</v>
      </c>
      <c r="C732" s="1794">
        <v>6113</v>
      </c>
      <c r="D732" s="1794">
        <v>5029</v>
      </c>
      <c r="E732" s="1873" t="s">
        <v>52</v>
      </c>
      <c r="F732" s="1795">
        <v>555</v>
      </c>
      <c r="G732" s="1796" t="s">
        <v>711</v>
      </c>
      <c r="H732" s="1797" t="s">
        <v>712</v>
      </c>
      <c r="I732" s="1798">
        <v>50000</v>
      </c>
      <c r="J732" s="1799">
        <v>50000</v>
      </c>
      <c r="K732" s="1798">
        <v>6000</v>
      </c>
      <c r="L732" s="1798">
        <v>56000</v>
      </c>
      <c r="M732" s="1971" t="s">
        <v>3555</v>
      </c>
    </row>
    <row r="733" spans="1:13" s="233" customFormat="1" ht="28.5" customHeight="1" x14ac:dyDescent="0.2">
      <c r="A733" s="1970">
        <v>231</v>
      </c>
      <c r="B733" s="1794">
        <v>0</v>
      </c>
      <c r="C733" s="1794">
        <v>6113</v>
      </c>
      <c r="D733" s="1794">
        <v>5139</v>
      </c>
      <c r="E733" s="1873" t="s">
        <v>52</v>
      </c>
      <c r="F733" s="1795">
        <v>95</v>
      </c>
      <c r="G733" s="1796" t="s">
        <v>711</v>
      </c>
      <c r="H733" s="1797" t="s">
        <v>712</v>
      </c>
      <c r="I733" s="1798">
        <v>30000</v>
      </c>
      <c r="J733" s="1799">
        <v>60000</v>
      </c>
      <c r="K733" s="1798">
        <v>-20000</v>
      </c>
      <c r="L733" s="1798">
        <v>40000</v>
      </c>
      <c r="M733" s="1971" t="s">
        <v>1123</v>
      </c>
    </row>
    <row r="734" spans="1:13" s="233" customFormat="1" ht="28.5" customHeight="1" x14ac:dyDescent="0.2">
      <c r="A734" s="1970">
        <v>231</v>
      </c>
      <c r="B734" s="1794">
        <v>0</v>
      </c>
      <c r="C734" s="1794">
        <v>6113</v>
      </c>
      <c r="D734" s="1794">
        <v>5173</v>
      </c>
      <c r="E734" s="1873" t="s">
        <v>52</v>
      </c>
      <c r="F734" s="1795">
        <v>95</v>
      </c>
      <c r="G734" s="1796" t="s">
        <v>711</v>
      </c>
      <c r="H734" s="1797" t="s">
        <v>712</v>
      </c>
      <c r="I734" s="1798">
        <v>70000</v>
      </c>
      <c r="J734" s="1811">
        <v>21110</v>
      </c>
      <c r="K734" s="327">
        <v>20000</v>
      </c>
      <c r="L734" s="1811">
        <v>41110</v>
      </c>
      <c r="M734" s="1971" t="s">
        <v>1122</v>
      </c>
    </row>
    <row r="735" spans="1:13" s="233" customFormat="1" ht="28.5" customHeight="1" x14ac:dyDescent="0.2">
      <c r="A735" s="1970">
        <v>231</v>
      </c>
      <c r="B735" s="1794">
        <v>0</v>
      </c>
      <c r="C735" s="1794">
        <v>3319</v>
      </c>
      <c r="D735" s="1794">
        <v>5493</v>
      </c>
      <c r="E735" s="1873" t="s">
        <v>52</v>
      </c>
      <c r="F735" s="1795">
        <v>99</v>
      </c>
      <c r="G735" s="1796" t="s">
        <v>711</v>
      </c>
      <c r="H735" s="1797" t="s">
        <v>712</v>
      </c>
      <c r="I735" s="1798">
        <v>0</v>
      </c>
      <c r="J735" s="1799">
        <v>0</v>
      </c>
      <c r="K735" s="1798">
        <v>100000</v>
      </c>
      <c r="L735" s="1798">
        <v>100000</v>
      </c>
      <c r="M735" s="1971" t="s">
        <v>3556</v>
      </c>
    </row>
    <row r="736" spans="1:13" s="233" customFormat="1" ht="28.5" customHeight="1" x14ac:dyDescent="0.2">
      <c r="A736" s="1970">
        <v>231</v>
      </c>
      <c r="B736" s="1794">
        <v>0</v>
      </c>
      <c r="C736" s="1794">
        <v>3319</v>
      </c>
      <c r="D736" s="1794">
        <v>5321</v>
      </c>
      <c r="E736" s="1873" t="s">
        <v>52</v>
      </c>
      <c r="F736" s="1795">
        <v>99</v>
      </c>
      <c r="G736" s="1796" t="s">
        <v>711</v>
      </c>
      <c r="H736" s="1797" t="s">
        <v>3557</v>
      </c>
      <c r="I736" s="1798">
        <v>0</v>
      </c>
      <c r="J736" s="1799">
        <v>0</v>
      </c>
      <c r="K736" s="1798">
        <v>50000</v>
      </c>
      <c r="L736" s="1798">
        <v>50000</v>
      </c>
      <c r="M736" s="1971" t="s">
        <v>3558</v>
      </c>
    </row>
    <row r="737" spans="1:13" s="233" customFormat="1" ht="28.5" customHeight="1" x14ac:dyDescent="0.2">
      <c r="A737" s="1970">
        <v>231</v>
      </c>
      <c r="B737" s="1794">
        <v>0</v>
      </c>
      <c r="C737" s="1794">
        <v>3319</v>
      </c>
      <c r="D737" s="1794">
        <v>5222</v>
      </c>
      <c r="E737" s="1873" t="s">
        <v>52</v>
      </c>
      <c r="F737" s="1795">
        <v>99</v>
      </c>
      <c r="G737" s="1796" t="s">
        <v>711</v>
      </c>
      <c r="H737" s="1797" t="s">
        <v>712</v>
      </c>
      <c r="I737" s="1798">
        <v>15200000</v>
      </c>
      <c r="J737" s="1811">
        <v>10423785.26</v>
      </c>
      <c r="K737" s="327">
        <v>-150000</v>
      </c>
      <c r="L737" s="1811">
        <v>10273785.26</v>
      </c>
      <c r="M737" s="1971" t="s">
        <v>777</v>
      </c>
    </row>
    <row r="738" spans="1:13" s="233" customFormat="1" ht="28.5" customHeight="1" x14ac:dyDescent="0.2">
      <c r="A738" s="1970">
        <v>231</v>
      </c>
      <c r="B738" s="1794">
        <v>0</v>
      </c>
      <c r="C738" s="1794">
        <v>4345</v>
      </c>
      <c r="D738" s="1794">
        <v>5493</v>
      </c>
      <c r="E738" s="1873" t="s">
        <v>52</v>
      </c>
      <c r="F738" s="1795">
        <v>99</v>
      </c>
      <c r="G738" s="1796" t="s">
        <v>711</v>
      </c>
      <c r="H738" s="1797" t="s">
        <v>712</v>
      </c>
      <c r="I738" s="1798">
        <v>0</v>
      </c>
      <c r="J738" s="1799">
        <v>0</v>
      </c>
      <c r="K738" s="1798">
        <v>100000</v>
      </c>
      <c r="L738" s="1798">
        <v>100000</v>
      </c>
      <c r="M738" s="1971" t="s">
        <v>3559</v>
      </c>
    </row>
    <row r="739" spans="1:13" s="233" customFormat="1" ht="28.5" customHeight="1" x14ac:dyDescent="0.2">
      <c r="A739" s="1970">
        <v>231</v>
      </c>
      <c r="B739" s="1794">
        <v>0</v>
      </c>
      <c r="C739" s="1794">
        <v>3319</v>
      </c>
      <c r="D739" s="1794">
        <v>5222</v>
      </c>
      <c r="E739" s="1873" t="s">
        <v>52</v>
      </c>
      <c r="F739" s="1795">
        <v>99</v>
      </c>
      <c r="G739" s="1796" t="s">
        <v>711</v>
      </c>
      <c r="H739" s="1797" t="s">
        <v>712</v>
      </c>
      <c r="I739" s="1798">
        <v>15200000</v>
      </c>
      <c r="J739" s="1811">
        <v>10273785.26</v>
      </c>
      <c r="K739" s="327">
        <v>-100000</v>
      </c>
      <c r="L739" s="1811">
        <v>10173785.26</v>
      </c>
      <c r="M739" s="1971" t="s">
        <v>777</v>
      </c>
    </row>
    <row r="740" spans="1:13" s="233" customFormat="1" ht="28.5" customHeight="1" x14ac:dyDescent="0.2">
      <c r="A740" s="1970">
        <v>231</v>
      </c>
      <c r="B740" s="1794">
        <v>0</v>
      </c>
      <c r="C740" s="1794">
        <v>6113</v>
      </c>
      <c r="D740" s="1794">
        <v>5023</v>
      </c>
      <c r="E740" s="1873" t="s">
        <v>52</v>
      </c>
      <c r="F740" s="1795">
        <v>555</v>
      </c>
      <c r="G740" s="1796" t="s">
        <v>711</v>
      </c>
      <c r="H740" s="1797" t="s">
        <v>712</v>
      </c>
      <c r="I740" s="1798">
        <v>27000000</v>
      </c>
      <c r="J740" s="1799">
        <v>27178850</v>
      </c>
      <c r="K740" s="1798">
        <v>-1600000</v>
      </c>
      <c r="L740" s="1798">
        <v>25578850</v>
      </c>
      <c r="M740" s="1971" t="s">
        <v>3560</v>
      </c>
    </row>
    <row r="741" spans="1:13" s="233" customFormat="1" ht="28.5" customHeight="1" x14ac:dyDescent="0.2">
      <c r="A741" s="1970">
        <v>231</v>
      </c>
      <c r="B741" s="1794">
        <v>0</v>
      </c>
      <c r="C741" s="1794">
        <v>6113</v>
      </c>
      <c r="D741" s="1794">
        <v>5031</v>
      </c>
      <c r="E741" s="1873" t="s">
        <v>52</v>
      </c>
      <c r="F741" s="1795">
        <v>555</v>
      </c>
      <c r="G741" s="1796" t="s">
        <v>711</v>
      </c>
      <c r="H741" s="1797" t="s">
        <v>712</v>
      </c>
      <c r="I741" s="1798">
        <v>3696000</v>
      </c>
      <c r="J741" s="1811">
        <v>3676000</v>
      </c>
      <c r="K741" s="327">
        <v>1600000</v>
      </c>
      <c r="L741" s="1811">
        <v>5276000</v>
      </c>
      <c r="M741" s="1971" t="s">
        <v>3561</v>
      </c>
    </row>
    <row r="742" spans="1:13" s="233" customFormat="1" ht="28.5" customHeight="1" x14ac:dyDescent="0.2">
      <c r="A742" s="1970">
        <v>231</v>
      </c>
      <c r="B742" s="1794">
        <v>0</v>
      </c>
      <c r="C742" s="1794">
        <v>6113</v>
      </c>
      <c r="D742" s="1794">
        <v>5169</v>
      </c>
      <c r="E742" s="1873" t="s">
        <v>52</v>
      </c>
      <c r="F742" s="1795">
        <v>0</v>
      </c>
      <c r="G742" s="1796" t="s">
        <v>711</v>
      </c>
      <c r="H742" s="1797" t="s">
        <v>712</v>
      </c>
      <c r="I742" s="1798">
        <v>7641750</v>
      </c>
      <c r="J742" s="1799">
        <v>3220030</v>
      </c>
      <c r="K742" s="1798">
        <v>-500000</v>
      </c>
      <c r="L742" s="1798">
        <v>2720030</v>
      </c>
      <c r="M742" s="1971" t="s">
        <v>822</v>
      </c>
    </row>
    <row r="743" spans="1:13" s="233" customFormat="1" ht="28.5" customHeight="1" x14ac:dyDescent="0.2">
      <c r="A743" s="1970">
        <v>231</v>
      </c>
      <c r="B743" s="1794">
        <v>0</v>
      </c>
      <c r="C743" s="1794">
        <v>6113</v>
      </c>
      <c r="D743" s="1794">
        <v>5175</v>
      </c>
      <c r="E743" s="1873" t="s">
        <v>52</v>
      </c>
      <c r="F743" s="1795">
        <v>0</v>
      </c>
      <c r="G743" s="1796" t="s">
        <v>711</v>
      </c>
      <c r="H743" s="1797" t="s">
        <v>712</v>
      </c>
      <c r="I743" s="1798">
        <v>1500000</v>
      </c>
      <c r="J743" s="1811">
        <v>2500000</v>
      </c>
      <c r="K743" s="327">
        <v>500000</v>
      </c>
      <c r="L743" s="1811">
        <v>3000000</v>
      </c>
      <c r="M743" s="1971" t="s">
        <v>1641</v>
      </c>
    </row>
    <row r="744" spans="1:13" s="233" customFormat="1" ht="28.5" customHeight="1" x14ac:dyDescent="0.2">
      <c r="A744" s="1970">
        <v>231</v>
      </c>
      <c r="B744" s="1794">
        <v>0</v>
      </c>
      <c r="C744" s="1794">
        <v>6223</v>
      </c>
      <c r="D744" s="1794">
        <v>5136</v>
      </c>
      <c r="E744" s="1873" t="s">
        <v>52</v>
      </c>
      <c r="F744" s="1795">
        <v>0</v>
      </c>
      <c r="G744" s="1796" t="s">
        <v>711</v>
      </c>
      <c r="H744" s="1797" t="s">
        <v>712</v>
      </c>
      <c r="I744" s="1798">
        <v>100000</v>
      </c>
      <c r="J744" s="1799">
        <v>100000</v>
      </c>
      <c r="K744" s="1798">
        <v>-50000</v>
      </c>
      <c r="L744" s="1798">
        <v>50000</v>
      </c>
      <c r="M744" s="1971" t="s">
        <v>3562</v>
      </c>
    </row>
    <row r="745" spans="1:13" s="233" customFormat="1" ht="28.5" customHeight="1" x14ac:dyDescent="0.2">
      <c r="A745" s="1970">
        <v>231</v>
      </c>
      <c r="B745" s="1794">
        <v>0</v>
      </c>
      <c r="C745" s="1794">
        <v>6223</v>
      </c>
      <c r="D745" s="1794">
        <v>5319</v>
      </c>
      <c r="E745" s="1873" t="s">
        <v>52</v>
      </c>
      <c r="F745" s="1795">
        <v>0</v>
      </c>
      <c r="G745" s="1796" t="s">
        <v>711</v>
      </c>
      <c r="H745" s="1797" t="s">
        <v>712</v>
      </c>
      <c r="I745" s="1798">
        <v>85000</v>
      </c>
      <c r="J745" s="1811">
        <v>85000</v>
      </c>
      <c r="K745" s="327">
        <v>-85000</v>
      </c>
      <c r="L745" s="1811">
        <v>0</v>
      </c>
      <c r="M745" s="1971" t="s">
        <v>3563</v>
      </c>
    </row>
    <row r="746" spans="1:13" s="233" customFormat="1" ht="28.5" customHeight="1" x14ac:dyDescent="0.2">
      <c r="A746" s="1970">
        <v>231</v>
      </c>
      <c r="B746" s="1794">
        <v>0</v>
      </c>
      <c r="C746" s="1794">
        <v>6223</v>
      </c>
      <c r="D746" s="1794">
        <v>5179</v>
      </c>
      <c r="E746" s="1873" t="s">
        <v>52</v>
      </c>
      <c r="F746" s="1795">
        <v>0</v>
      </c>
      <c r="G746" s="1796" t="s">
        <v>711</v>
      </c>
      <c r="H746" s="1797" t="s">
        <v>712</v>
      </c>
      <c r="I746" s="1798">
        <v>300000</v>
      </c>
      <c r="J746" s="1799">
        <v>300000</v>
      </c>
      <c r="K746" s="1798">
        <v>-250000</v>
      </c>
      <c r="L746" s="1798">
        <v>50000</v>
      </c>
      <c r="M746" s="1971" t="s">
        <v>3564</v>
      </c>
    </row>
    <row r="747" spans="1:13" s="233" customFormat="1" ht="28.5" customHeight="1" x14ac:dyDescent="0.2">
      <c r="A747" s="1970">
        <v>231</v>
      </c>
      <c r="B747" s="1794">
        <v>0</v>
      </c>
      <c r="C747" s="1794">
        <v>6223</v>
      </c>
      <c r="D747" s="1794">
        <v>5175</v>
      </c>
      <c r="E747" s="1873" t="s">
        <v>52</v>
      </c>
      <c r="F747" s="1795">
        <v>0</v>
      </c>
      <c r="G747" s="1796" t="s">
        <v>711</v>
      </c>
      <c r="H747" s="1797" t="s">
        <v>712</v>
      </c>
      <c r="I747" s="1798">
        <v>300000</v>
      </c>
      <c r="J747" s="1811">
        <v>400000</v>
      </c>
      <c r="K747" s="327">
        <v>150000</v>
      </c>
      <c r="L747" s="1811">
        <v>550000</v>
      </c>
      <c r="M747" s="1971" t="s">
        <v>3489</v>
      </c>
    </row>
    <row r="748" spans="1:13" s="233" customFormat="1" ht="28.5" customHeight="1" x14ac:dyDescent="0.2">
      <c r="A748" s="1970">
        <v>231</v>
      </c>
      <c r="B748" s="1794">
        <v>0</v>
      </c>
      <c r="C748" s="1794">
        <v>6223</v>
      </c>
      <c r="D748" s="1794">
        <v>5169</v>
      </c>
      <c r="E748" s="1873" t="s">
        <v>52</v>
      </c>
      <c r="F748" s="1795">
        <v>0</v>
      </c>
      <c r="G748" s="1796" t="s">
        <v>711</v>
      </c>
      <c r="H748" s="1797" t="s">
        <v>712</v>
      </c>
      <c r="I748" s="1798">
        <v>500000</v>
      </c>
      <c r="J748" s="1799">
        <v>500000</v>
      </c>
      <c r="K748" s="1798">
        <v>100000</v>
      </c>
      <c r="L748" s="1798">
        <v>600000</v>
      </c>
      <c r="M748" s="1971" t="s">
        <v>3565</v>
      </c>
    </row>
    <row r="749" spans="1:13" s="233" customFormat="1" ht="28.5" customHeight="1" x14ac:dyDescent="0.2">
      <c r="A749" s="1970">
        <v>231</v>
      </c>
      <c r="B749" s="1794">
        <v>0</v>
      </c>
      <c r="C749" s="1794">
        <v>6223</v>
      </c>
      <c r="D749" s="1794">
        <v>5173</v>
      </c>
      <c r="E749" s="1873" t="s">
        <v>52</v>
      </c>
      <c r="F749" s="1795">
        <v>0</v>
      </c>
      <c r="G749" s="1796" t="s">
        <v>711</v>
      </c>
      <c r="H749" s="1797" t="s">
        <v>712</v>
      </c>
      <c r="I749" s="1798">
        <v>1995000</v>
      </c>
      <c r="J749" s="1811">
        <v>1595000</v>
      </c>
      <c r="K749" s="327">
        <v>135000</v>
      </c>
      <c r="L749" s="1811">
        <v>1730000</v>
      </c>
      <c r="M749" s="1971" t="s">
        <v>3566</v>
      </c>
    </row>
    <row r="750" spans="1:13" s="233" customFormat="1" ht="28.5" customHeight="1" x14ac:dyDescent="0.2">
      <c r="A750" s="1970">
        <v>231</v>
      </c>
      <c r="B750" s="1794">
        <v>0</v>
      </c>
      <c r="C750" s="1794">
        <v>6223</v>
      </c>
      <c r="D750" s="1794">
        <v>5139</v>
      </c>
      <c r="E750" s="1873" t="s">
        <v>52</v>
      </c>
      <c r="F750" s="1795">
        <v>0</v>
      </c>
      <c r="G750" s="1796" t="s">
        <v>711</v>
      </c>
      <c r="H750" s="1797" t="s">
        <v>712</v>
      </c>
      <c r="I750" s="1798">
        <v>200000</v>
      </c>
      <c r="J750" s="1799">
        <v>1100000</v>
      </c>
      <c r="K750" s="1798">
        <v>-50000</v>
      </c>
      <c r="L750" s="1798">
        <v>1050000</v>
      </c>
      <c r="M750" s="1971" t="s">
        <v>2770</v>
      </c>
    </row>
    <row r="751" spans="1:13" s="233" customFormat="1" ht="28.5" customHeight="1" x14ac:dyDescent="0.2">
      <c r="A751" s="1970">
        <v>231</v>
      </c>
      <c r="B751" s="1794">
        <v>0</v>
      </c>
      <c r="C751" s="1794">
        <v>6223</v>
      </c>
      <c r="D751" s="1794">
        <v>5169</v>
      </c>
      <c r="E751" s="1873" t="s">
        <v>52</v>
      </c>
      <c r="F751" s="1795">
        <v>0</v>
      </c>
      <c r="G751" s="1796" t="s">
        <v>711</v>
      </c>
      <c r="H751" s="1797" t="s">
        <v>712</v>
      </c>
      <c r="I751" s="1798">
        <v>500000</v>
      </c>
      <c r="J751" s="1811">
        <v>600000</v>
      </c>
      <c r="K751" s="327">
        <v>50000</v>
      </c>
      <c r="L751" s="1811">
        <v>650000</v>
      </c>
      <c r="M751" s="1971" t="s">
        <v>3567</v>
      </c>
    </row>
    <row r="752" spans="1:13" s="233" customFormat="1" ht="28.5" customHeight="1" x14ac:dyDescent="0.2">
      <c r="A752" s="1970">
        <v>231</v>
      </c>
      <c r="B752" s="1794">
        <v>0</v>
      </c>
      <c r="C752" s="1794">
        <v>6223</v>
      </c>
      <c r="D752" s="1794">
        <v>5229</v>
      </c>
      <c r="E752" s="1873" t="s">
        <v>52</v>
      </c>
      <c r="F752" s="1795">
        <v>0</v>
      </c>
      <c r="G752" s="1796" t="s">
        <v>711</v>
      </c>
      <c r="H752" s="1797" t="s">
        <v>712</v>
      </c>
      <c r="I752" s="1798">
        <v>2030000</v>
      </c>
      <c r="J752" s="1811">
        <v>1530000</v>
      </c>
      <c r="K752" s="327">
        <v>-80000</v>
      </c>
      <c r="L752" s="1811">
        <v>1450000</v>
      </c>
      <c r="M752" s="1971" t="s">
        <v>3568</v>
      </c>
    </row>
    <row r="753" spans="1:13" s="233" customFormat="1" ht="28.5" customHeight="1" x14ac:dyDescent="0.2">
      <c r="A753" s="1970">
        <v>231</v>
      </c>
      <c r="B753" s="1794">
        <v>0</v>
      </c>
      <c r="C753" s="1794">
        <v>6223</v>
      </c>
      <c r="D753" s="1794">
        <v>5169</v>
      </c>
      <c r="E753" s="1873" t="s">
        <v>52</v>
      </c>
      <c r="F753" s="1795">
        <v>0</v>
      </c>
      <c r="G753" s="1796" t="s">
        <v>711</v>
      </c>
      <c r="H753" s="1797" t="s">
        <v>712</v>
      </c>
      <c r="I753" s="1798">
        <v>500000</v>
      </c>
      <c r="J753" s="1811">
        <v>650000</v>
      </c>
      <c r="K753" s="327">
        <v>80000</v>
      </c>
      <c r="L753" s="1811">
        <v>730000</v>
      </c>
      <c r="M753" s="1971" t="s">
        <v>3569</v>
      </c>
    </row>
    <row r="754" spans="1:13" s="233" customFormat="1" ht="28.5" customHeight="1" x14ac:dyDescent="0.2">
      <c r="A754" s="1970">
        <v>231</v>
      </c>
      <c r="B754" s="1794">
        <v>0</v>
      </c>
      <c r="C754" s="1794">
        <v>5512</v>
      </c>
      <c r="D754" s="1794">
        <v>6341</v>
      </c>
      <c r="E754" s="1873" t="s">
        <v>52</v>
      </c>
      <c r="F754" s="1795">
        <v>93</v>
      </c>
      <c r="G754" s="1796" t="s">
        <v>711</v>
      </c>
      <c r="H754" s="1797" t="s">
        <v>1823</v>
      </c>
      <c r="I754" s="1798">
        <v>0</v>
      </c>
      <c r="J754" s="1811">
        <v>100000</v>
      </c>
      <c r="K754" s="327">
        <v>-20000</v>
      </c>
      <c r="L754" s="1811">
        <v>80000</v>
      </c>
      <c r="M754" s="1971" t="s">
        <v>3570</v>
      </c>
    </row>
    <row r="755" spans="1:13" s="233" customFormat="1" ht="28.5" customHeight="1" x14ac:dyDescent="0.2">
      <c r="A755" s="1970">
        <v>231</v>
      </c>
      <c r="B755" s="1794">
        <v>0</v>
      </c>
      <c r="C755" s="1794">
        <v>5512</v>
      </c>
      <c r="D755" s="1794">
        <v>5321</v>
      </c>
      <c r="E755" s="1873" t="s">
        <v>52</v>
      </c>
      <c r="F755" s="1795">
        <v>93</v>
      </c>
      <c r="G755" s="1796" t="s">
        <v>711</v>
      </c>
      <c r="H755" s="1797" t="s">
        <v>1823</v>
      </c>
      <c r="I755" s="1798">
        <v>0</v>
      </c>
      <c r="J755" s="1799">
        <v>0</v>
      </c>
      <c r="K755" s="1798">
        <v>20000</v>
      </c>
      <c r="L755" s="1798">
        <v>20000</v>
      </c>
      <c r="M755" s="1971" t="s">
        <v>3571</v>
      </c>
    </row>
    <row r="756" spans="1:13" s="233" customFormat="1" ht="28.5" customHeight="1" x14ac:dyDescent="0.2">
      <c r="A756" s="1970">
        <v>231</v>
      </c>
      <c r="B756" s="1794">
        <v>0</v>
      </c>
      <c r="C756" s="1794">
        <v>4319</v>
      </c>
      <c r="D756" s="1794">
        <v>5222</v>
      </c>
      <c r="E756" s="1873" t="s">
        <v>52</v>
      </c>
      <c r="F756" s="1795">
        <v>99</v>
      </c>
      <c r="G756" s="1796" t="s">
        <v>711</v>
      </c>
      <c r="H756" s="1797" t="s">
        <v>712</v>
      </c>
      <c r="I756" s="1798">
        <v>0</v>
      </c>
      <c r="J756" s="1799">
        <v>0</v>
      </c>
      <c r="K756" s="1798">
        <v>30000</v>
      </c>
      <c r="L756" s="1798">
        <v>30000</v>
      </c>
      <c r="M756" s="1971" t="s">
        <v>3572</v>
      </c>
    </row>
    <row r="757" spans="1:13" s="233" customFormat="1" ht="28.5" customHeight="1" x14ac:dyDescent="0.2">
      <c r="A757" s="1970">
        <v>231</v>
      </c>
      <c r="B757" s="1794">
        <v>0</v>
      </c>
      <c r="C757" s="1794">
        <v>3319</v>
      </c>
      <c r="D757" s="1794">
        <v>5222</v>
      </c>
      <c r="E757" s="1873" t="s">
        <v>52</v>
      </c>
      <c r="F757" s="1795">
        <v>99</v>
      </c>
      <c r="G757" s="1796" t="s">
        <v>711</v>
      </c>
      <c r="H757" s="1797" t="s">
        <v>712</v>
      </c>
      <c r="I757" s="1798">
        <v>15200000</v>
      </c>
      <c r="J757" s="1811">
        <v>10173785.26</v>
      </c>
      <c r="K757" s="327">
        <v>-30000</v>
      </c>
      <c r="L757" s="1811">
        <v>10143785.26</v>
      </c>
      <c r="M757" s="1971" t="s">
        <v>777</v>
      </c>
    </row>
    <row r="758" spans="1:13" s="2645" customFormat="1" ht="28.5" customHeight="1" x14ac:dyDescent="0.2">
      <c r="A758" s="2508">
        <v>231</v>
      </c>
      <c r="B758" s="2487">
        <v>0</v>
      </c>
      <c r="C758" s="2487">
        <v>6113</v>
      </c>
      <c r="D758" s="2487">
        <v>5023</v>
      </c>
      <c r="E758" s="2483" t="s">
        <v>52</v>
      </c>
      <c r="F758" s="2643">
        <v>555</v>
      </c>
      <c r="G758" s="2644" t="s">
        <v>711</v>
      </c>
      <c r="H758" s="1797" t="s">
        <v>712</v>
      </c>
      <c r="I758" s="1682">
        <v>27000000</v>
      </c>
      <c r="J758" s="1682">
        <v>25578850</v>
      </c>
      <c r="K758" s="1682">
        <v>-600000</v>
      </c>
      <c r="L758" s="1682">
        <v>24978850</v>
      </c>
      <c r="M758" s="2032" t="s">
        <v>3573</v>
      </c>
    </row>
    <row r="759" spans="1:13" s="2645" customFormat="1" ht="28.5" customHeight="1" thickBot="1" x14ac:dyDescent="0.25">
      <c r="A759" s="2646">
        <v>231</v>
      </c>
      <c r="B759" s="2647">
        <v>0</v>
      </c>
      <c r="C759" s="2647">
        <v>6113</v>
      </c>
      <c r="D759" s="2647">
        <v>5032</v>
      </c>
      <c r="E759" s="2648" t="s">
        <v>52</v>
      </c>
      <c r="F759" s="2649">
        <v>555</v>
      </c>
      <c r="G759" s="2650" t="s">
        <v>711</v>
      </c>
      <c r="H759" s="1997" t="s">
        <v>712</v>
      </c>
      <c r="I759" s="2371">
        <v>1900000</v>
      </c>
      <c r="J759" s="2371">
        <v>1900000</v>
      </c>
      <c r="K759" s="2371">
        <v>600000</v>
      </c>
      <c r="L759" s="2371">
        <v>2500000</v>
      </c>
      <c r="M759" s="2651" t="s">
        <v>3574</v>
      </c>
    </row>
    <row r="760" spans="1:13" s="233" customFormat="1" ht="12.75" x14ac:dyDescent="0.2">
      <c r="A760" s="2652"/>
      <c r="B760" s="2652"/>
      <c r="C760" s="2652"/>
      <c r="D760" s="2652"/>
      <c r="E760" s="2653"/>
      <c r="F760" s="2654"/>
      <c r="G760" s="2655"/>
      <c r="H760" s="1845"/>
      <c r="I760" s="2656"/>
      <c r="J760" s="2656">
        <f>SUM(J727:J759)</f>
        <v>113339981.04000001</v>
      </c>
      <c r="K760" s="2656">
        <f>SUM(K727:K759)</f>
        <v>0</v>
      </c>
      <c r="L760" s="2656">
        <f>SUM(L727:L759)</f>
        <v>113339981.04000001</v>
      </c>
      <c r="M760" s="34"/>
    </row>
    <row r="761" spans="1:13" s="233" customFormat="1" ht="12.75" x14ac:dyDescent="0.2">
      <c r="A761" s="2652"/>
      <c r="B761" s="2652"/>
      <c r="C761" s="2652"/>
      <c r="D761" s="2652"/>
      <c r="E761" s="2653"/>
      <c r="F761" s="2654"/>
      <c r="G761" s="2655"/>
      <c r="H761" s="1845"/>
      <c r="I761" s="2656"/>
      <c r="J761" s="2656"/>
      <c r="K761" s="2656"/>
      <c r="L761" s="2656"/>
      <c r="M761" s="34"/>
    </row>
    <row r="762" spans="1:13" s="233" customFormat="1" ht="12.75" x14ac:dyDescent="0.2">
      <c r="A762" s="2467" t="s">
        <v>2449</v>
      </c>
      <c r="B762" s="2467"/>
      <c r="C762" s="2467"/>
      <c r="D762" s="2467"/>
      <c r="E762" s="2467"/>
      <c r="F762" s="2"/>
      <c r="G762" s="3"/>
      <c r="H762" s="2467"/>
      <c r="I762" s="4"/>
      <c r="J762" s="2467" t="s">
        <v>2429</v>
      </c>
      <c r="K762" s="2467"/>
      <c r="L762" s="11"/>
      <c r="M762" s="2467"/>
    </row>
    <row r="763" spans="1:13" s="233" customFormat="1" ht="12.75" x14ac:dyDescent="0.2">
      <c r="A763" s="2467" t="s">
        <v>1960</v>
      </c>
      <c r="B763" s="2467"/>
      <c r="C763" s="2467"/>
      <c r="D763" s="2467"/>
      <c r="E763" s="2467"/>
      <c r="F763" s="2"/>
      <c r="G763" s="3"/>
      <c r="H763" s="2467"/>
      <c r="I763" s="4"/>
      <c r="J763" s="2467"/>
      <c r="K763" s="2467"/>
      <c r="L763" s="11"/>
      <c r="M763" s="2467"/>
    </row>
    <row r="764" spans="1:13" s="233" customFormat="1" ht="12.75" x14ac:dyDescent="0.2">
      <c r="A764" s="2467"/>
      <c r="B764" s="2467"/>
      <c r="C764" s="2467"/>
      <c r="D764" s="2467"/>
      <c r="E764" s="2467"/>
      <c r="F764" s="2"/>
      <c r="G764" s="3"/>
      <c r="H764" s="2467"/>
      <c r="I764" s="4"/>
      <c r="J764" s="2467"/>
      <c r="K764" s="2467"/>
      <c r="L764" s="11"/>
      <c r="M764" s="2467"/>
    </row>
    <row r="765" spans="1:13" s="233" customFormat="1" ht="12.75" x14ac:dyDescent="0.2"/>
    <row r="766" spans="1:13" s="233" customFormat="1" ht="18.75" x14ac:dyDescent="0.3">
      <c r="A766" s="1" t="s">
        <v>710</v>
      </c>
      <c r="B766" s="1"/>
      <c r="C766" s="1"/>
      <c r="D766" s="2467"/>
      <c r="E766" s="2467"/>
      <c r="F766" s="2"/>
      <c r="G766" s="3"/>
      <c r="H766" s="2467"/>
      <c r="I766" s="4"/>
      <c r="J766" s="2467"/>
      <c r="K766" s="2467"/>
      <c r="L766" s="11"/>
      <c r="M766" s="2467"/>
    </row>
    <row r="767" spans="1:13" s="233" customFormat="1" ht="12.75" x14ac:dyDescent="0.2">
      <c r="A767" s="2467"/>
      <c r="B767" s="2467"/>
      <c r="C767" s="2467"/>
      <c r="D767" s="2461"/>
      <c r="E767" s="2461"/>
      <c r="F767" s="6"/>
      <c r="G767" s="2470"/>
      <c r="H767" s="2461"/>
      <c r="I767" s="8"/>
      <c r="J767" s="2461"/>
      <c r="K767" s="2467"/>
      <c r="L767" s="11"/>
      <c r="M767" s="2467"/>
    </row>
    <row r="768" spans="1:13" s="233" customFormat="1" ht="18.75" x14ac:dyDescent="0.3">
      <c r="A768" s="3102" t="s">
        <v>3797</v>
      </c>
      <c r="B768" s="3103"/>
      <c r="C768" s="3103"/>
      <c r="D768" s="3103"/>
      <c r="E768" s="3103"/>
      <c r="F768" s="3103"/>
      <c r="G768" s="3103"/>
      <c r="H768" s="3103"/>
      <c r="I768" s="3103"/>
      <c r="J768" s="3103"/>
      <c r="K768" s="3103"/>
      <c r="L768" s="3103"/>
      <c r="M768" s="2467"/>
    </row>
    <row r="769" spans="1:13" s="233" customFormat="1" ht="15.75" x14ac:dyDescent="0.25">
      <c r="A769" s="10" t="s">
        <v>1958</v>
      </c>
      <c r="B769" s="11"/>
      <c r="C769" s="11"/>
      <c r="D769" s="11"/>
      <c r="E769" s="11"/>
      <c r="F769" s="9"/>
      <c r="G769" s="3"/>
      <c r="H769" s="2467"/>
      <c r="I769" s="4"/>
      <c r="J769" s="2467"/>
      <c r="K769" s="2467"/>
      <c r="L769" s="11"/>
      <c r="M769" s="2467"/>
    </row>
    <row r="770" spans="1:13" s="233" customFormat="1" ht="13.5" thickBot="1" x14ac:dyDescent="0.25">
      <c r="A770" s="2467"/>
      <c r="B770" s="2467"/>
      <c r="C770" s="2467"/>
      <c r="D770" s="2467"/>
      <c r="E770" s="2467"/>
      <c r="F770" s="2"/>
      <c r="G770" s="3"/>
      <c r="H770" s="2467"/>
      <c r="I770" s="4"/>
      <c r="J770" s="2467"/>
      <c r="K770" s="2467"/>
      <c r="L770" s="11"/>
      <c r="M770" s="2467"/>
    </row>
    <row r="771" spans="1:13" s="233" customFormat="1" ht="25.5" x14ac:dyDescent="0.2">
      <c r="A771" s="2475" t="s">
        <v>5</v>
      </c>
      <c r="B771" s="2476" t="s">
        <v>6</v>
      </c>
      <c r="C771" s="2476" t="s">
        <v>7</v>
      </c>
      <c r="D771" s="2476" t="s">
        <v>8</v>
      </c>
      <c r="E771" s="2476" t="s">
        <v>9</v>
      </c>
      <c r="F771" s="2477" t="s">
        <v>10</v>
      </c>
      <c r="G771" s="2478" t="s">
        <v>11</v>
      </c>
      <c r="H771" s="2476" t="s">
        <v>12</v>
      </c>
      <c r="I771" s="2479" t="s">
        <v>13</v>
      </c>
      <c r="J771" s="2480" t="s">
        <v>14</v>
      </c>
      <c r="K771" s="2480" t="s">
        <v>15</v>
      </c>
      <c r="L771" s="2481" t="s">
        <v>16</v>
      </c>
      <c r="M771" s="121" t="s">
        <v>17</v>
      </c>
    </row>
    <row r="772" spans="1:13" s="233" customFormat="1" ht="28.5" customHeight="1" x14ac:dyDescent="0.2">
      <c r="A772" s="2507">
        <v>231</v>
      </c>
      <c r="B772" s="2482">
        <v>0</v>
      </c>
      <c r="C772" s="2482">
        <v>3543</v>
      </c>
      <c r="D772" s="2482">
        <v>5221</v>
      </c>
      <c r="E772" s="2483" t="s">
        <v>52</v>
      </c>
      <c r="F772" s="2484">
        <v>99</v>
      </c>
      <c r="G772" s="2485" t="s">
        <v>711</v>
      </c>
      <c r="H772" s="1797" t="s">
        <v>712</v>
      </c>
      <c r="I772" s="1798">
        <v>0</v>
      </c>
      <c r="J772" s="2486">
        <v>0</v>
      </c>
      <c r="K772" s="1798">
        <v>30000</v>
      </c>
      <c r="L772" s="1798">
        <v>30000</v>
      </c>
      <c r="M772" s="1971" t="s">
        <v>3798</v>
      </c>
    </row>
    <row r="773" spans="1:13" s="233" customFormat="1" ht="28.5" customHeight="1" x14ac:dyDescent="0.2">
      <c r="A773" s="2507">
        <v>231</v>
      </c>
      <c r="B773" s="2482">
        <v>0</v>
      </c>
      <c r="C773" s="2482">
        <v>3319</v>
      </c>
      <c r="D773" s="2482">
        <v>5222</v>
      </c>
      <c r="E773" s="2483" t="s">
        <v>52</v>
      </c>
      <c r="F773" s="2484">
        <v>99</v>
      </c>
      <c r="G773" s="2485" t="s">
        <v>711</v>
      </c>
      <c r="H773" s="1797" t="s">
        <v>712</v>
      </c>
      <c r="I773" s="1798">
        <v>15200000</v>
      </c>
      <c r="J773" s="1682">
        <v>10143785.26</v>
      </c>
      <c r="K773" s="1682">
        <v>-30000</v>
      </c>
      <c r="L773" s="1682">
        <v>10113785.26</v>
      </c>
      <c r="M773" s="1971" t="s">
        <v>777</v>
      </c>
    </row>
    <row r="774" spans="1:13" s="233" customFormat="1" ht="28.5" customHeight="1" x14ac:dyDescent="0.2">
      <c r="A774" s="2508">
        <v>231</v>
      </c>
      <c r="B774" s="2482">
        <v>0</v>
      </c>
      <c r="C774" s="2487">
        <v>6223</v>
      </c>
      <c r="D774" s="2487">
        <v>5139</v>
      </c>
      <c r="E774" s="2483" t="s">
        <v>52</v>
      </c>
      <c r="F774" s="2484">
        <v>0</v>
      </c>
      <c r="G774" s="2485" t="s">
        <v>711</v>
      </c>
      <c r="H774" s="1797" t="s">
        <v>712</v>
      </c>
      <c r="I774" s="1682">
        <v>200000</v>
      </c>
      <c r="J774" s="1682">
        <v>1050000</v>
      </c>
      <c r="K774" s="1682">
        <v>-20000</v>
      </c>
      <c r="L774" s="1682">
        <v>1030000</v>
      </c>
      <c r="M774" s="2032" t="s">
        <v>2770</v>
      </c>
    </row>
    <row r="775" spans="1:13" s="233" customFormat="1" ht="28.5" customHeight="1" x14ac:dyDescent="0.2">
      <c r="A775" s="2508">
        <v>231</v>
      </c>
      <c r="B775" s="2482">
        <v>0</v>
      </c>
      <c r="C775" s="2487">
        <v>6223</v>
      </c>
      <c r="D775" s="2487">
        <v>5137</v>
      </c>
      <c r="E775" s="2483" t="s">
        <v>52</v>
      </c>
      <c r="F775" s="2484">
        <v>0</v>
      </c>
      <c r="G775" s="2485" t="s">
        <v>711</v>
      </c>
      <c r="H775" s="1797" t="s">
        <v>712</v>
      </c>
      <c r="I775" s="1682">
        <v>0</v>
      </c>
      <c r="J775" s="1682">
        <v>0</v>
      </c>
      <c r="K775" s="1682">
        <v>20000</v>
      </c>
      <c r="L775" s="1682">
        <v>20000</v>
      </c>
      <c r="M775" s="2032" t="s">
        <v>3799</v>
      </c>
    </row>
    <row r="776" spans="1:13" s="233" customFormat="1" ht="28.5" customHeight="1" x14ac:dyDescent="0.2">
      <c r="A776" s="2508">
        <v>231</v>
      </c>
      <c r="B776" s="2482">
        <v>0</v>
      </c>
      <c r="C776" s="2487">
        <v>6113</v>
      </c>
      <c r="D776" s="2487">
        <v>5169</v>
      </c>
      <c r="E776" s="2483" t="s">
        <v>52</v>
      </c>
      <c r="F776" s="2484">
        <v>0</v>
      </c>
      <c r="G776" s="2485" t="s">
        <v>711</v>
      </c>
      <c r="H776" s="1797" t="s">
        <v>712</v>
      </c>
      <c r="I776" s="1682">
        <v>7641750</v>
      </c>
      <c r="J776" s="1682">
        <v>2720030</v>
      </c>
      <c r="K776" s="1682">
        <v>-200000</v>
      </c>
      <c r="L776" s="1682">
        <v>2520030</v>
      </c>
      <c r="M776" s="2032" t="s">
        <v>822</v>
      </c>
    </row>
    <row r="777" spans="1:13" s="233" customFormat="1" ht="28.5" customHeight="1" x14ac:dyDescent="0.2">
      <c r="A777" s="2508">
        <v>231</v>
      </c>
      <c r="B777" s="2482">
        <v>0</v>
      </c>
      <c r="C777" s="2487">
        <v>6113</v>
      </c>
      <c r="D777" s="2487">
        <v>5164</v>
      </c>
      <c r="E777" s="2483" t="s">
        <v>52</v>
      </c>
      <c r="F777" s="2484">
        <v>0</v>
      </c>
      <c r="G777" s="2485" t="s">
        <v>711</v>
      </c>
      <c r="H777" s="1797" t="s">
        <v>712</v>
      </c>
      <c r="I777" s="1682">
        <v>800000</v>
      </c>
      <c r="J777" s="1682">
        <v>300000</v>
      </c>
      <c r="K777" s="1682">
        <v>200000</v>
      </c>
      <c r="L777" s="1682">
        <v>500000</v>
      </c>
      <c r="M777" s="2032" t="s">
        <v>1640</v>
      </c>
    </row>
    <row r="778" spans="1:13" s="233" customFormat="1" ht="28.5" customHeight="1" x14ac:dyDescent="0.2">
      <c r="A778" s="2508">
        <v>231</v>
      </c>
      <c r="B778" s="2482">
        <v>0</v>
      </c>
      <c r="C778" s="2487">
        <v>6113</v>
      </c>
      <c r="D778" s="2487">
        <v>5169</v>
      </c>
      <c r="E778" s="2483" t="s">
        <v>52</v>
      </c>
      <c r="F778" s="2484">
        <v>0</v>
      </c>
      <c r="G778" s="2485" t="s">
        <v>711</v>
      </c>
      <c r="H778" s="1797" t="s">
        <v>712</v>
      </c>
      <c r="I778" s="1682">
        <v>7641750</v>
      </c>
      <c r="J778" s="1682">
        <v>2520030</v>
      </c>
      <c r="K778" s="1682">
        <v>-100000</v>
      </c>
      <c r="L778" s="1682">
        <v>2420030</v>
      </c>
      <c r="M778" s="2032" t="s">
        <v>822</v>
      </c>
    </row>
    <row r="779" spans="1:13" s="233" customFormat="1" ht="28.5" customHeight="1" x14ac:dyDescent="0.2">
      <c r="A779" s="2508">
        <v>231</v>
      </c>
      <c r="B779" s="2482">
        <v>0</v>
      </c>
      <c r="C779" s="2487">
        <v>6113</v>
      </c>
      <c r="D779" s="2487">
        <v>5139</v>
      </c>
      <c r="E779" s="2483" t="s">
        <v>52</v>
      </c>
      <c r="F779" s="2484">
        <v>0</v>
      </c>
      <c r="G779" s="2485" t="s">
        <v>711</v>
      </c>
      <c r="H779" s="1797" t="s">
        <v>712</v>
      </c>
      <c r="I779" s="1682">
        <v>300000</v>
      </c>
      <c r="J779" s="1682">
        <v>800000</v>
      </c>
      <c r="K779" s="1682">
        <v>100000</v>
      </c>
      <c r="L779" s="1682">
        <v>900000</v>
      </c>
      <c r="M779" s="2032" t="s">
        <v>825</v>
      </c>
    </row>
    <row r="780" spans="1:13" s="233" customFormat="1" ht="28.5" customHeight="1" x14ac:dyDescent="0.2">
      <c r="A780" s="2508">
        <v>231</v>
      </c>
      <c r="B780" s="2487">
        <v>0</v>
      </c>
      <c r="C780" s="2487">
        <v>6223</v>
      </c>
      <c r="D780" s="2487">
        <v>5229</v>
      </c>
      <c r="E780" s="2483" t="s">
        <v>52</v>
      </c>
      <c r="F780" s="2484">
        <v>0</v>
      </c>
      <c r="G780" s="2485" t="s">
        <v>711</v>
      </c>
      <c r="H780" s="1797" t="s">
        <v>712</v>
      </c>
      <c r="I780" s="1682">
        <v>2030000</v>
      </c>
      <c r="J780" s="1682">
        <v>1450000</v>
      </c>
      <c r="K780" s="1682">
        <v>-100000</v>
      </c>
      <c r="L780" s="1682">
        <v>1350000</v>
      </c>
      <c r="M780" s="2032" t="s">
        <v>3800</v>
      </c>
    </row>
    <row r="781" spans="1:13" s="233" customFormat="1" ht="28.5" customHeight="1" x14ac:dyDescent="0.2">
      <c r="A781" s="2508">
        <v>231</v>
      </c>
      <c r="B781" s="2487">
        <v>0</v>
      </c>
      <c r="C781" s="2487">
        <v>6223</v>
      </c>
      <c r="D781" s="2487">
        <v>5169</v>
      </c>
      <c r="E781" s="2483" t="s">
        <v>52</v>
      </c>
      <c r="F781" s="2484">
        <v>0</v>
      </c>
      <c r="G781" s="2485" t="s">
        <v>711</v>
      </c>
      <c r="H781" s="1797" t="s">
        <v>712</v>
      </c>
      <c r="I781" s="1682">
        <v>500000</v>
      </c>
      <c r="J781" s="1682">
        <v>730000</v>
      </c>
      <c r="K781" s="1682">
        <v>100000</v>
      </c>
      <c r="L781" s="1682">
        <v>830000</v>
      </c>
      <c r="M781" s="2032" t="s">
        <v>1127</v>
      </c>
    </row>
    <row r="782" spans="1:13" s="233" customFormat="1" ht="28.5" customHeight="1" x14ac:dyDescent="0.2">
      <c r="A782" s="2508">
        <v>231</v>
      </c>
      <c r="B782" s="2482">
        <v>0</v>
      </c>
      <c r="C782" s="2487">
        <v>6172</v>
      </c>
      <c r="D782" s="2487">
        <v>5169</v>
      </c>
      <c r="E782" s="2483" t="s">
        <v>52</v>
      </c>
      <c r="F782" s="2484">
        <v>0</v>
      </c>
      <c r="G782" s="2485" t="s">
        <v>711</v>
      </c>
      <c r="H782" s="1797" t="s">
        <v>712</v>
      </c>
      <c r="I782" s="1682">
        <v>13055000</v>
      </c>
      <c r="J782" s="1682">
        <v>12401628.66</v>
      </c>
      <c r="K782" s="1682">
        <v>-800000</v>
      </c>
      <c r="L782" s="1682">
        <v>11601628.66</v>
      </c>
      <c r="M782" s="2032" t="s">
        <v>3801</v>
      </c>
    </row>
    <row r="783" spans="1:13" ht="28.5" customHeight="1" x14ac:dyDescent="0.25">
      <c r="A783" s="2508">
        <v>231</v>
      </c>
      <c r="B783" s="2482">
        <v>0</v>
      </c>
      <c r="C783" s="2487">
        <v>6172</v>
      </c>
      <c r="D783" s="2487">
        <v>5139</v>
      </c>
      <c r="E783" s="2483" t="s">
        <v>52</v>
      </c>
      <c r="F783" s="2484">
        <v>0</v>
      </c>
      <c r="G783" s="2485" t="s">
        <v>711</v>
      </c>
      <c r="H783" s="1797" t="s">
        <v>712</v>
      </c>
      <c r="I783" s="1682">
        <v>2500000</v>
      </c>
      <c r="J783" s="1682">
        <v>900000</v>
      </c>
      <c r="K783" s="1682">
        <v>800000</v>
      </c>
      <c r="L783" s="1682">
        <v>1700000</v>
      </c>
      <c r="M783" s="2032" t="s">
        <v>3802</v>
      </c>
    </row>
    <row r="784" spans="1:13" ht="28.5" customHeight="1" x14ac:dyDescent="0.25">
      <c r="A784" s="2508">
        <v>231</v>
      </c>
      <c r="B784" s="2487">
        <v>0</v>
      </c>
      <c r="C784" s="2487">
        <v>6113</v>
      </c>
      <c r="D784" s="2487">
        <v>5169</v>
      </c>
      <c r="E784" s="2483">
        <v>0</v>
      </c>
      <c r="F784" s="2484">
        <v>97</v>
      </c>
      <c r="G784" s="2485" t="s">
        <v>711</v>
      </c>
      <c r="H784" s="1797" t="s">
        <v>712</v>
      </c>
      <c r="I784" s="1682">
        <v>380750</v>
      </c>
      <c r="J784" s="1682">
        <v>470227.5</v>
      </c>
      <c r="K784" s="1682">
        <v>-100000</v>
      </c>
      <c r="L784" s="1682">
        <v>370227.5</v>
      </c>
      <c r="M784" s="2032" t="s">
        <v>2401</v>
      </c>
    </row>
    <row r="785" spans="1:13" ht="28.5" customHeight="1" x14ac:dyDescent="0.25">
      <c r="A785" s="2508">
        <v>231</v>
      </c>
      <c r="B785" s="2487">
        <v>0</v>
      </c>
      <c r="C785" s="2487">
        <v>6113</v>
      </c>
      <c r="D785" s="2487">
        <v>5139</v>
      </c>
      <c r="E785" s="2483">
        <v>0</v>
      </c>
      <c r="F785" s="2484">
        <v>97</v>
      </c>
      <c r="G785" s="2485" t="s">
        <v>711</v>
      </c>
      <c r="H785" s="1797" t="s">
        <v>712</v>
      </c>
      <c r="I785" s="1682">
        <v>72000</v>
      </c>
      <c r="J785" s="1682">
        <v>72000</v>
      </c>
      <c r="K785" s="1682">
        <v>100000</v>
      </c>
      <c r="L785" s="1682">
        <v>172000</v>
      </c>
      <c r="M785" s="2032" t="s">
        <v>3803</v>
      </c>
    </row>
    <row r="786" spans="1:13" ht="28.5" customHeight="1" x14ac:dyDescent="0.25">
      <c r="A786" s="2507">
        <v>231</v>
      </c>
      <c r="B786" s="2482">
        <v>0</v>
      </c>
      <c r="C786" s="2482">
        <v>3312</v>
      </c>
      <c r="D786" s="2482">
        <v>5213</v>
      </c>
      <c r="E786" s="2483" t="s">
        <v>52</v>
      </c>
      <c r="F786" s="2484">
        <v>99</v>
      </c>
      <c r="G786" s="2485" t="s">
        <v>711</v>
      </c>
      <c r="H786" s="1797" t="s">
        <v>712</v>
      </c>
      <c r="I786" s="1798">
        <v>0</v>
      </c>
      <c r="J786" s="2486">
        <v>0</v>
      </c>
      <c r="K786" s="1798">
        <v>40000</v>
      </c>
      <c r="L786" s="1798">
        <v>40000</v>
      </c>
      <c r="M786" s="1971" t="s">
        <v>3804</v>
      </c>
    </row>
    <row r="787" spans="1:13" ht="28.5" customHeight="1" x14ac:dyDescent="0.25">
      <c r="A787" s="2507">
        <v>231</v>
      </c>
      <c r="B787" s="2482">
        <v>0</v>
      </c>
      <c r="C787" s="2482">
        <v>3319</v>
      </c>
      <c r="D787" s="2482">
        <v>5222</v>
      </c>
      <c r="E787" s="2483" t="s">
        <v>52</v>
      </c>
      <c r="F787" s="2484">
        <v>99</v>
      </c>
      <c r="G787" s="2485" t="s">
        <v>711</v>
      </c>
      <c r="H787" s="1797" t="s">
        <v>712</v>
      </c>
      <c r="I787" s="1798">
        <v>15200000</v>
      </c>
      <c r="J787" s="1682">
        <v>10113785.26</v>
      </c>
      <c r="K787" s="1682">
        <v>-40000</v>
      </c>
      <c r="L787" s="1682">
        <v>10073785.26</v>
      </c>
      <c r="M787" s="1971" t="s">
        <v>777</v>
      </c>
    </row>
    <row r="788" spans="1:13" ht="28.5" customHeight="1" x14ac:dyDescent="0.25">
      <c r="A788" s="2508">
        <v>231</v>
      </c>
      <c r="B788" s="2487">
        <v>0</v>
      </c>
      <c r="C788" s="2487">
        <v>6113</v>
      </c>
      <c r="D788" s="2487">
        <v>5169</v>
      </c>
      <c r="E788" s="2483" t="s">
        <v>52</v>
      </c>
      <c r="F788" s="2484">
        <v>0</v>
      </c>
      <c r="G788" s="2485" t="s">
        <v>711</v>
      </c>
      <c r="H788" s="1797" t="s">
        <v>712</v>
      </c>
      <c r="I788" s="1682">
        <v>7641750</v>
      </c>
      <c r="J788" s="1682">
        <v>2420030</v>
      </c>
      <c r="K788" s="1682">
        <v>-50000</v>
      </c>
      <c r="L788" s="1682">
        <v>2370030</v>
      </c>
      <c r="M788" s="2032" t="s">
        <v>822</v>
      </c>
    </row>
    <row r="789" spans="1:13" ht="28.5" customHeight="1" x14ac:dyDescent="0.25">
      <c r="A789" s="2508">
        <v>231</v>
      </c>
      <c r="B789" s="2487">
        <v>0</v>
      </c>
      <c r="C789" s="2487">
        <v>6113</v>
      </c>
      <c r="D789" s="2487">
        <v>5162</v>
      </c>
      <c r="E789" s="2483" t="s">
        <v>52</v>
      </c>
      <c r="F789" s="2484">
        <v>0</v>
      </c>
      <c r="G789" s="2485" t="s">
        <v>711</v>
      </c>
      <c r="H789" s="1797" t="s">
        <v>712</v>
      </c>
      <c r="I789" s="1682">
        <v>200000</v>
      </c>
      <c r="J789" s="1682">
        <v>200000</v>
      </c>
      <c r="K789" s="1682">
        <v>50000</v>
      </c>
      <c r="L789" s="1682">
        <v>250000</v>
      </c>
      <c r="M789" s="2032" t="s">
        <v>3805</v>
      </c>
    </row>
    <row r="790" spans="1:13" ht="28.5" customHeight="1" x14ac:dyDescent="0.25">
      <c r="A790" s="2507">
        <v>231</v>
      </c>
      <c r="B790" s="2482">
        <v>0</v>
      </c>
      <c r="C790" s="2482">
        <v>4356</v>
      </c>
      <c r="D790" s="2482">
        <v>5222</v>
      </c>
      <c r="E790" s="2483" t="s">
        <v>52</v>
      </c>
      <c r="F790" s="2484">
        <v>99</v>
      </c>
      <c r="G790" s="2485" t="s">
        <v>711</v>
      </c>
      <c r="H790" s="1797" t="s">
        <v>712</v>
      </c>
      <c r="I790" s="1798">
        <v>0</v>
      </c>
      <c r="J790" s="2486">
        <v>0</v>
      </c>
      <c r="K790" s="1798">
        <v>83366</v>
      </c>
      <c r="L790" s="1798">
        <v>83366</v>
      </c>
      <c r="M790" s="1971" t="s">
        <v>3806</v>
      </c>
    </row>
    <row r="791" spans="1:13" ht="28.5" customHeight="1" x14ac:dyDescent="0.25">
      <c r="A791" s="2507">
        <v>231</v>
      </c>
      <c r="B791" s="2482">
        <v>0</v>
      </c>
      <c r="C791" s="2482">
        <v>2141</v>
      </c>
      <c r="D791" s="2482">
        <v>5212</v>
      </c>
      <c r="E791" s="2483" t="s">
        <v>52</v>
      </c>
      <c r="F791" s="2484">
        <v>99</v>
      </c>
      <c r="G791" s="2485" t="s">
        <v>711</v>
      </c>
      <c r="H791" s="1797" t="s">
        <v>712</v>
      </c>
      <c r="I791" s="1798">
        <v>0</v>
      </c>
      <c r="J791" s="2486">
        <v>0</v>
      </c>
      <c r="K791" s="1798">
        <v>150000</v>
      </c>
      <c r="L791" s="1798">
        <v>150000</v>
      </c>
      <c r="M791" s="1971" t="s">
        <v>3807</v>
      </c>
    </row>
    <row r="792" spans="1:13" ht="28.5" customHeight="1" x14ac:dyDescent="0.25">
      <c r="A792" s="2507">
        <v>231</v>
      </c>
      <c r="B792" s="2482">
        <v>0</v>
      </c>
      <c r="C792" s="2482">
        <v>3319</v>
      </c>
      <c r="D792" s="2482">
        <v>5222</v>
      </c>
      <c r="E792" s="2483" t="s">
        <v>52</v>
      </c>
      <c r="F792" s="2484">
        <v>99</v>
      </c>
      <c r="G792" s="2485" t="s">
        <v>711</v>
      </c>
      <c r="H792" s="1797" t="s">
        <v>712</v>
      </c>
      <c r="I792" s="1798">
        <v>15200000</v>
      </c>
      <c r="J792" s="1682">
        <v>10073785.26</v>
      </c>
      <c r="K792" s="1682">
        <v>-233366</v>
      </c>
      <c r="L792" s="1682">
        <v>9840419.2599999998</v>
      </c>
      <c r="M792" s="1971" t="s">
        <v>777</v>
      </c>
    </row>
    <row r="793" spans="1:13" ht="28.5" customHeight="1" x14ac:dyDescent="0.25">
      <c r="A793" s="2507">
        <v>231</v>
      </c>
      <c r="B793" s="2482">
        <v>0</v>
      </c>
      <c r="C793" s="2482">
        <v>6113</v>
      </c>
      <c r="D793" s="2482">
        <v>5169</v>
      </c>
      <c r="E793" s="2483" t="s">
        <v>52</v>
      </c>
      <c r="F793" s="2484">
        <v>96</v>
      </c>
      <c r="G793" s="2485" t="s">
        <v>711</v>
      </c>
      <c r="H793" s="1797" t="s">
        <v>712</v>
      </c>
      <c r="I793" s="1798">
        <v>386250</v>
      </c>
      <c r="J793" s="2486">
        <v>204628.22</v>
      </c>
      <c r="K793" s="1798">
        <v>-50000</v>
      </c>
      <c r="L793" s="1798">
        <v>154628.22</v>
      </c>
      <c r="M793" s="1971" t="s">
        <v>3808</v>
      </c>
    </row>
    <row r="794" spans="1:13" ht="28.5" customHeight="1" x14ac:dyDescent="0.25">
      <c r="A794" s="2507">
        <v>231</v>
      </c>
      <c r="B794" s="2482">
        <v>0</v>
      </c>
      <c r="C794" s="2482">
        <v>6113</v>
      </c>
      <c r="D794" s="2482">
        <v>5139</v>
      </c>
      <c r="E794" s="2483" t="s">
        <v>52</v>
      </c>
      <c r="F794" s="2484">
        <v>96</v>
      </c>
      <c r="G794" s="2485" t="s">
        <v>711</v>
      </c>
      <c r="H794" s="1797" t="s">
        <v>712</v>
      </c>
      <c r="I794" s="1798">
        <v>30000</v>
      </c>
      <c r="J794" s="2486">
        <v>80000</v>
      </c>
      <c r="K794" s="1798">
        <v>50000</v>
      </c>
      <c r="L794" s="1798">
        <v>130000</v>
      </c>
      <c r="M794" s="1971" t="s">
        <v>1405</v>
      </c>
    </row>
    <row r="795" spans="1:13" ht="28.5" customHeight="1" x14ac:dyDescent="0.25">
      <c r="A795" s="2500">
        <v>231</v>
      </c>
      <c r="B795" s="2488">
        <v>0</v>
      </c>
      <c r="C795" s="2488">
        <v>6113</v>
      </c>
      <c r="D795" s="2488">
        <v>5169</v>
      </c>
      <c r="E795" s="2489" t="s">
        <v>52</v>
      </c>
      <c r="F795" s="2490">
        <v>98</v>
      </c>
      <c r="G795" s="1877" t="s">
        <v>711</v>
      </c>
      <c r="H795" s="1804" t="s">
        <v>712</v>
      </c>
      <c r="I795" s="1805">
        <v>427500</v>
      </c>
      <c r="J795" s="2491">
        <v>107915</v>
      </c>
      <c r="K795" s="1805">
        <v>-2000</v>
      </c>
      <c r="L795" s="1805">
        <v>105915</v>
      </c>
      <c r="M795" s="1973" t="s">
        <v>2403</v>
      </c>
    </row>
    <row r="796" spans="1:13" ht="28.5" customHeight="1" x14ac:dyDescent="0.25">
      <c r="A796" s="2500">
        <v>231</v>
      </c>
      <c r="B796" s="2488">
        <v>0</v>
      </c>
      <c r="C796" s="2488">
        <v>6113</v>
      </c>
      <c r="D796" s="2488">
        <v>5162</v>
      </c>
      <c r="E796" s="2489" t="s">
        <v>52</v>
      </c>
      <c r="F796" s="2490">
        <v>98</v>
      </c>
      <c r="G796" s="1877" t="s">
        <v>711</v>
      </c>
      <c r="H796" s="1804" t="s">
        <v>712</v>
      </c>
      <c r="I796" s="1805">
        <v>7000</v>
      </c>
      <c r="J796" s="2492">
        <v>7000</v>
      </c>
      <c r="K796" s="2492">
        <v>2000</v>
      </c>
      <c r="L796" s="2492">
        <v>9000</v>
      </c>
      <c r="M796" s="1973" t="s">
        <v>3809</v>
      </c>
    </row>
    <row r="797" spans="1:13" x14ac:dyDescent="0.25">
      <c r="A797" s="2500">
        <v>231</v>
      </c>
      <c r="B797" s="2488">
        <v>0</v>
      </c>
      <c r="C797" s="2488">
        <v>6172</v>
      </c>
      <c r="D797" s="2488">
        <v>5136</v>
      </c>
      <c r="E797" s="2489">
        <v>0</v>
      </c>
      <c r="F797" s="2490">
        <v>0</v>
      </c>
      <c r="G797" s="1877" t="s">
        <v>711</v>
      </c>
      <c r="H797" s="1804" t="s">
        <v>712</v>
      </c>
      <c r="I797" s="1805">
        <v>1000000</v>
      </c>
      <c r="J797" s="2492">
        <v>2080000</v>
      </c>
      <c r="K797" s="2492">
        <v>-80000</v>
      </c>
      <c r="L797" s="2492">
        <v>2000000</v>
      </c>
      <c r="M797" s="1973" t="s">
        <v>3826</v>
      </c>
    </row>
    <row r="798" spans="1:13" ht="15.75" thickBot="1" x14ac:dyDescent="0.3">
      <c r="A798" s="2501">
        <v>231</v>
      </c>
      <c r="B798" s="2502">
        <v>0</v>
      </c>
      <c r="C798" s="2502">
        <v>6172</v>
      </c>
      <c r="D798" s="2502">
        <v>5164</v>
      </c>
      <c r="E798" s="2503">
        <v>0</v>
      </c>
      <c r="F798" s="2504">
        <v>0</v>
      </c>
      <c r="G798" s="2509" t="s">
        <v>711</v>
      </c>
      <c r="H798" s="2026" t="s">
        <v>712</v>
      </c>
      <c r="I798" s="2027">
        <v>500000</v>
      </c>
      <c r="J798" s="2505">
        <v>110000</v>
      </c>
      <c r="K798" s="2505">
        <v>80000</v>
      </c>
      <c r="L798" s="2505">
        <v>190000</v>
      </c>
      <c r="M798" s="2031" t="s">
        <v>3827</v>
      </c>
    </row>
    <row r="799" spans="1:13" ht="15.75" thickBot="1" x14ac:dyDescent="0.3">
      <c r="A799" s="2493"/>
      <c r="B799" s="2493"/>
      <c r="C799" s="2493"/>
      <c r="D799" s="2493"/>
      <c r="E799" s="2493"/>
      <c r="F799" s="2494"/>
      <c r="G799" s="2495"/>
      <c r="H799" s="2493"/>
      <c r="I799" s="2496"/>
      <c r="J799" s="2506">
        <f t="shared" ref="J799:K799" si="0">SUM(J772:J798)</f>
        <v>58954845.159999996</v>
      </c>
      <c r="K799" s="2506">
        <f t="shared" si="0"/>
        <v>0</v>
      </c>
      <c r="L799" s="2506">
        <f>SUM(J799:K799)</f>
        <v>58954845.159999996</v>
      </c>
      <c r="M799" s="2467"/>
    </row>
    <row r="800" spans="1:13" x14ac:dyDescent="0.25">
      <c r="A800" s="2493"/>
      <c r="B800" s="2493"/>
      <c r="C800" s="2493"/>
      <c r="D800" s="2493"/>
      <c r="E800" s="2493"/>
      <c r="F800" s="2494"/>
      <c r="G800" s="2495"/>
      <c r="H800" s="2493"/>
      <c r="I800" s="2496"/>
      <c r="J800" s="2496"/>
      <c r="K800" s="2497"/>
      <c r="L800" s="2496"/>
      <c r="M800" s="2467"/>
    </row>
    <row r="801" spans="1:13" x14ac:dyDescent="0.25">
      <c r="A801" s="2493"/>
      <c r="B801" s="2493"/>
      <c r="C801" s="2493"/>
      <c r="D801" s="2493"/>
      <c r="E801" s="2493"/>
      <c r="F801" s="2494"/>
      <c r="G801" s="2495"/>
      <c r="H801" s="2493"/>
      <c r="I801" s="2496"/>
      <c r="J801" s="2496" t="s">
        <v>214</v>
      </c>
      <c r="K801" s="2498">
        <v>43773</v>
      </c>
      <c r="L801" s="2497"/>
      <c r="M801" s="2467"/>
    </row>
    <row r="802" spans="1:13" x14ac:dyDescent="0.25">
      <c r="A802" s="2467" t="s">
        <v>1959</v>
      </c>
      <c r="B802" s="2467"/>
      <c r="C802" s="2467"/>
      <c r="D802" s="2467"/>
      <c r="E802" s="2467"/>
      <c r="F802" s="2"/>
      <c r="G802" s="3"/>
      <c r="H802" s="2467"/>
      <c r="I802" s="4"/>
      <c r="J802" s="2467" t="s">
        <v>2429</v>
      </c>
      <c r="K802" s="2467"/>
      <c r="L802" s="11"/>
      <c r="M802" s="2467"/>
    </row>
    <row r="803" spans="1:13" x14ac:dyDescent="0.25">
      <c r="A803" s="2467" t="s">
        <v>1960</v>
      </c>
      <c r="B803" s="2467"/>
      <c r="C803" s="2467"/>
      <c r="D803" s="2467"/>
      <c r="E803" s="2467"/>
      <c r="F803" s="2"/>
      <c r="G803" s="3"/>
      <c r="H803" s="2467"/>
      <c r="I803" s="4"/>
      <c r="J803" s="2467"/>
      <c r="K803" s="2467"/>
      <c r="L803" s="11"/>
      <c r="M803" s="2467"/>
    </row>
    <row r="804" spans="1:13" x14ac:dyDescent="0.25">
      <c r="A804" s="2493"/>
      <c r="B804" s="2493"/>
      <c r="C804" s="2493"/>
      <c r="D804" s="2493"/>
      <c r="E804" s="2493"/>
      <c r="F804" s="2494"/>
      <c r="G804" s="2495"/>
      <c r="H804" s="2493"/>
      <c r="I804" s="2496"/>
      <c r="J804" s="2496"/>
      <c r="K804" s="2496"/>
      <c r="L804" s="2497"/>
      <c r="M804" s="2467"/>
    </row>
    <row r="805" spans="1:13" x14ac:dyDescent="0.25">
      <c r="A805" s="2493"/>
      <c r="B805" s="2493"/>
      <c r="C805" s="2493"/>
      <c r="D805" s="2493"/>
      <c r="E805" s="2493"/>
      <c r="F805" s="2494"/>
      <c r="G805" s="2495"/>
      <c r="H805" s="2493"/>
      <c r="I805" s="2496"/>
      <c r="J805" s="2496"/>
      <c r="K805" s="2496"/>
      <c r="L805" s="2497"/>
      <c r="M805" s="2467"/>
    </row>
    <row r="806" spans="1:13" x14ac:dyDescent="0.25">
      <c r="A806" s="2467" t="s">
        <v>1959</v>
      </c>
      <c r="B806" s="2467"/>
      <c r="C806" s="2467"/>
      <c r="D806" s="2467"/>
      <c r="E806" s="2467"/>
      <c r="F806" s="2"/>
      <c r="G806" s="3"/>
      <c r="H806" s="2467"/>
      <c r="I806" s="4"/>
      <c r="J806" s="2467" t="s">
        <v>2429</v>
      </c>
      <c r="K806" s="2467"/>
      <c r="L806" s="11"/>
      <c r="M806" s="2467"/>
    </row>
    <row r="809" spans="1:13" ht="18.75" x14ac:dyDescent="0.3">
      <c r="A809" s="3107" t="s">
        <v>4170</v>
      </c>
      <c r="B809" s="3107"/>
      <c r="C809" s="3107"/>
      <c r="D809" s="3107"/>
      <c r="E809" s="3107"/>
      <c r="F809" s="3107"/>
      <c r="G809" s="3107"/>
      <c r="H809" s="2493"/>
      <c r="I809" s="2496"/>
      <c r="J809" s="2496"/>
      <c r="K809" s="2496"/>
      <c r="L809" s="2497"/>
      <c r="M809" s="2467"/>
    </row>
    <row r="810" spans="1:13" x14ac:dyDescent="0.25">
      <c r="A810" s="2493"/>
      <c r="B810" s="2493"/>
      <c r="C810" s="2493"/>
      <c r="D810" s="2493"/>
      <c r="E810" s="2493"/>
      <c r="F810" s="2494"/>
      <c r="G810" s="2495"/>
      <c r="H810" s="2493"/>
      <c r="I810" s="2496"/>
      <c r="J810" s="2496"/>
      <c r="K810" s="2496"/>
      <c r="L810" s="2497"/>
      <c r="M810" s="2467"/>
    </row>
    <row r="811" spans="1:13" ht="18.75" x14ac:dyDescent="0.3">
      <c r="A811" s="3108" t="s">
        <v>4171</v>
      </c>
      <c r="B811" s="3109"/>
      <c r="C811" s="3109"/>
      <c r="D811" s="3109"/>
      <c r="E811" s="3109"/>
      <c r="F811" s="3109"/>
      <c r="G811" s="3109"/>
      <c r="H811" s="3109"/>
      <c r="I811" s="3109"/>
      <c r="J811" s="3109"/>
      <c r="K811" s="3109"/>
      <c r="L811" s="3109"/>
      <c r="M811" s="2467"/>
    </row>
    <row r="812" spans="1:13" x14ac:dyDescent="0.25">
      <c r="A812" s="3106" t="s">
        <v>1958</v>
      </c>
      <c r="B812" s="3106"/>
      <c r="C812" s="3106"/>
      <c r="D812" s="3106"/>
      <c r="E812" s="3106"/>
      <c r="F812" s="3106"/>
      <c r="G812" s="3106"/>
      <c r="H812" s="3106"/>
      <c r="I812" s="3106"/>
      <c r="J812" s="3106"/>
      <c r="K812" s="2657"/>
      <c r="L812" s="2657"/>
      <c r="M812" s="2467"/>
    </row>
    <row r="813" spans="1:13" ht="15.75" thickBot="1" x14ac:dyDescent="0.3">
      <c r="A813" s="2658"/>
      <c r="B813" s="2493"/>
      <c r="C813" s="2493"/>
      <c r="D813" s="2493"/>
      <c r="E813" s="2493"/>
      <c r="F813" s="2494"/>
      <c r="G813" s="2495"/>
      <c r="H813" s="2493"/>
      <c r="I813" s="2496"/>
      <c r="J813" s="2496"/>
      <c r="K813" s="2659"/>
      <c r="L813" s="2497"/>
      <c r="M813" s="14" t="s">
        <v>4</v>
      </c>
    </row>
    <row r="814" spans="1:13" ht="26.25" x14ac:dyDescent="0.25">
      <c r="A814" s="2660" t="s">
        <v>5</v>
      </c>
      <c r="B814" s="2661" t="s">
        <v>6</v>
      </c>
      <c r="C814" s="2661" t="s">
        <v>7</v>
      </c>
      <c r="D814" s="2661" t="s">
        <v>8</v>
      </c>
      <c r="E814" s="2661" t="s">
        <v>9</v>
      </c>
      <c r="F814" s="2662" t="s">
        <v>10</v>
      </c>
      <c r="G814" s="2663" t="s">
        <v>11</v>
      </c>
      <c r="H814" s="2661" t="s">
        <v>12</v>
      </c>
      <c r="I814" s="2664" t="s">
        <v>13</v>
      </c>
      <c r="J814" s="2665" t="s">
        <v>14</v>
      </c>
      <c r="K814" s="2665" t="s">
        <v>15</v>
      </c>
      <c r="L814" s="2665" t="s">
        <v>16</v>
      </c>
      <c r="M814" s="2666" t="s">
        <v>17</v>
      </c>
    </row>
    <row r="815" spans="1:13" x14ac:dyDescent="0.25">
      <c r="A815" s="2500">
        <v>231</v>
      </c>
      <c r="B815" s="2488">
        <v>0</v>
      </c>
      <c r="C815" s="2488">
        <v>1070</v>
      </c>
      <c r="D815" s="2488">
        <v>5222</v>
      </c>
      <c r="E815" s="2489" t="s">
        <v>52</v>
      </c>
      <c r="F815" s="2490">
        <v>99</v>
      </c>
      <c r="G815" s="1877" t="s">
        <v>711</v>
      </c>
      <c r="H815" s="1804" t="s">
        <v>712</v>
      </c>
      <c r="I815" s="1805">
        <v>0</v>
      </c>
      <c r="J815" s="2491">
        <v>0</v>
      </c>
      <c r="K815" s="1805">
        <v>180000</v>
      </c>
      <c r="L815" s="1805">
        <v>180000</v>
      </c>
      <c r="M815" s="1973" t="s">
        <v>4172</v>
      </c>
    </row>
    <row r="816" spans="1:13" ht="26.25" x14ac:dyDescent="0.25">
      <c r="A816" s="2500">
        <v>231</v>
      </c>
      <c r="B816" s="2488">
        <v>0</v>
      </c>
      <c r="C816" s="2488">
        <v>3319</v>
      </c>
      <c r="D816" s="2488">
        <v>5222</v>
      </c>
      <c r="E816" s="2489" t="s">
        <v>52</v>
      </c>
      <c r="F816" s="2490">
        <v>99</v>
      </c>
      <c r="G816" s="1877" t="s">
        <v>711</v>
      </c>
      <c r="H816" s="1804" t="s">
        <v>712</v>
      </c>
      <c r="I816" s="1805">
        <v>15200000</v>
      </c>
      <c r="J816" s="2492">
        <v>9840419.2599999998</v>
      </c>
      <c r="K816" s="2492">
        <v>-180000</v>
      </c>
      <c r="L816" s="2492">
        <v>9660419.2599999998</v>
      </c>
      <c r="M816" s="1973" t="s">
        <v>777</v>
      </c>
    </row>
    <row r="817" spans="1:13" ht="26.25" x14ac:dyDescent="0.25">
      <c r="A817" s="2500">
        <v>231</v>
      </c>
      <c r="B817" s="2488">
        <v>0</v>
      </c>
      <c r="C817" s="2488">
        <v>6223</v>
      </c>
      <c r="D817" s="2488">
        <v>5169</v>
      </c>
      <c r="E817" s="2489" t="s">
        <v>52</v>
      </c>
      <c r="F817" s="2490">
        <v>0</v>
      </c>
      <c r="G817" s="1877" t="s">
        <v>711</v>
      </c>
      <c r="H817" s="1804" t="s">
        <v>712</v>
      </c>
      <c r="I817" s="1805">
        <v>500000</v>
      </c>
      <c r="J817" s="2491">
        <v>830000</v>
      </c>
      <c r="K817" s="1805">
        <v>-50000</v>
      </c>
      <c r="L817" s="1805">
        <v>780000</v>
      </c>
      <c r="M817" s="1973" t="s">
        <v>1127</v>
      </c>
    </row>
    <row r="818" spans="1:13" ht="26.25" x14ac:dyDescent="0.25">
      <c r="A818" s="2500">
        <v>231</v>
      </c>
      <c r="B818" s="2488">
        <v>0</v>
      </c>
      <c r="C818" s="2488">
        <v>6223</v>
      </c>
      <c r="D818" s="2488">
        <v>5136</v>
      </c>
      <c r="E818" s="1804" t="s">
        <v>52</v>
      </c>
      <c r="F818" s="2490">
        <v>0</v>
      </c>
      <c r="G818" s="1877" t="s">
        <v>711</v>
      </c>
      <c r="H818" s="1804" t="s">
        <v>712</v>
      </c>
      <c r="I818" s="1805">
        <v>100000</v>
      </c>
      <c r="J818" s="2492">
        <v>50000</v>
      </c>
      <c r="K818" s="2492">
        <v>-8000</v>
      </c>
      <c r="L818" s="2492">
        <v>42000</v>
      </c>
      <c r="M818" s="1973" t="s">
        <v>4173</v>
      </c>
    </row>
    <row r="819" spans="1:13" x14ac:dyDescent="0.25">
      <c r="A819" s="2667">
        <v>231</v>
      </c>
      <c r="B819" s="2488">
        <v>0</v>
      </c>
      <c r="C819" s="2668">
        <v>6223</v>
      </c>
      <c r="D819" s="2668">
        <v>5137</v>
      </c>
      <c r="E819" s="2489" t="s">
        <v>52</v>
      </c>
      <c r="F819" s="2490">
        <v>0</v>
      </c>
      <c r="G819" s="1877" t="s">
        <v>711</v>
      </c>
      <c r="H819" s="1804" t="s">
        <v>712</v>
      </c>
      <c r="I819" s="2492">
        <v>0</v>
      </c>
      <c r="J819" s="2492">
        <v>20000</v>
      </c>
      <c r="K819" s="2492">
        <v>-4000</v>
      </c>
      <c r="L819" s="2492">
        <v>16000</v>
      </c>
      <c r="M819" s="1973" t="s">
        <v>4174</v>
      </c>
    </row>
    <row r="820" spans="1:13" x14ac:dyDescent="0.25">
      <c r="A820" s="2667">
        <v>231</v>
      </c>
      <c r="B820" s="2488">
        <v>0</v>
      </c>
      <c r="C820" s="2668">
        <v>6223</v>
      </c>
      <c r="D820" s="2668">
        <v>5173</v>
      </c>
      <c r="E820" s="1804" t="s">
        <v>52</v>
      </c>
      <c r="F820" s="2490">
        <v>0</v>
      </c>
      <c r="G820" s="1877" t="s">
        <v>711</v>
      </c>
      <c r="H820" s="1804" t="s">
        <v>712</v>
      </c>
      <c r="I820" s="2492">
        <v>1995000</v>
      </c>
      <c r="J820" s="2492">
        <v>1730000</v>
      </c>
      <c r="K820" s="2492">
        <v>62000</v>
      </c>
      <c r="L820" s="2492">
        <v>1792000</v>
      </c>
      <c r="M820" s="1973" t="s">
        <v>1120</v>
      </c>
    </row>
    <row r="821" spans="1:13" ht="26.25" x14ac:dyDescent="0.25">
      <c r="A821" s="2500">
        <v>231</v>
      </c>
      <c r="B821" s="2488">
        <v>0</v>
      </c>
      <c r="C821" s="2488">
        <v>3319</v>
      </c>
      <c r="D821" s="2488">
        <v>5321</v>
      </c>
      <c r="E821" s="2489" t="s">
        <v>52</v>
      </c>
      <c r="F821" s="2490">
        <v>99</v>
      </c>
      <c r="G821" s="1877" t="s">
        <v>711</v>
      </c>
      <c r="H821" s="1804" t="s">
        <v>4175</v>
      </c>
      <c r="I821" s="1805">
        <v>0</v>
      </c>
      <c r="J821" s="2491">
        <v>0</v>
      </c>
      <c r="K821" s="1805">
        <v>20000</v>
      </c>
      <c r="L821" s="1805">
        <v>20000</v>
      </c>
      <c r="M821" s="1973" t="s">
        <v>4176</v>
      </c>
    </row>
    <row r="822" spans="1:13" ht="26.25" x14ac:dyDescent="0.25">
      <c r="A822" s="2500">
        <v>231</v>
      </c>
      <c r="B822" s="2488">
        <v>0</v>
      </c>
      <c r="C822" s="2488">
        <v>3319</v>
      </c>
      <c r="D822" s="2488">
        <v>5222</v>
      </c>
      <c r="E822" s="2489" t="s">
        <v>52</v>
      </c>
      <c r="F822" s="2490">
        <v>99</v>
      </c>
      <c r="G822" s="1877" t="s">
        <v>711</v>
      </c>
      <c r="H822" s="1804" t="s">
        <v>712</v>
      </c>
      <c r="I822" s="1805">
        <v>15200000</v>
      </c>
      <c r="J822" s="2492">
        <v>9660419.2599999998</v>
      </c>
      <c r="K822" s="2492">
        <v>-20000</v>
      </c>
      <c r="L822" s="2492">
        <v>9640419.2599999998</v>
      </c>
      <c r="M822" s="1973" t="s">
        <v>777</v>
      </c>
    </row>
    <row r="823" spans="1:13" ht="39" x14ac:dyDescent="0.25">
      <c r="A823" s="2500">
        <v>231</v>
      </c>
      <c r="B823" s="2488">
        <v>0</v>
      </c>
      <c r="C823" s="2488">
        <v>5273</v>
      </c>
      <c r="D823" s="2488">
        <v>5321</v>
      </c>
      <c r="E823" s="2489" t="s">
        <v>52</v>
      </c>
      <c r="F823" s="2490">
        <v>99</v>
      </c>
      <c r="G823" s="1877" t="s">
        <v>711</v>
      </c>
      <c r="H823" s="1804" t="s">
        <v>4177</v>
      </c>
      <c r="I823" s="1805">
        <v>0</v>
      </c>
      <c r="J823" s="2491">
        <v>0</v>
      </c>
      <c r="K823" s="1805">
        <v>114000</v>
      </c>
      <c r="L823" s="1805">
        <v>114000</v>
      </c>
      <c r="M823" s="1973" t="s">
        <v>4178</v>
      </c>
    </row>
    <row r="824" spans="1:13" ht="26.25" x14ac:dyDescent="0.25">
      <c r="A824" s="2500">
        <v>231</v>
      </c>
      <c r="B824" s="2488">
        <v>0</v>
      </c>
      <c r="C824" s="2488">
        <v>3319</v>
      </c>
      <c r="D824" s="2488">
        <v>5222</v>
      </c>
      <c r="E824" s="2489" t="s">
        <v>52</v>
      </c>
      <c r="F824" s="2490">
        <v>99</v>
      </c>
      <c r="G824" s="1877" t="s">
        <v>711</v>
      </c>
      <c r="H824" s="1804" t="s">
        <v>712</v>
      </c>
      <c r="I824" s="1805">
        <v>15200000</v>
      </c>
      <c r="J824" s="2492">
        <v>9640419.2599999998</v>
      </c>
      <c r="K824" s="2492">
        <v>-114000</v>
      </c>
      <c r="L824" s="2492">
        <v>9526419.2599999998</v>
      </c>
      <c r="M824" s="1973" t="s">
        <v>777</v>
      </c>
    </row>
    <row r="825" spans="1:13" ht="26.25" x14ac:dyDescent="0.25">
      <c r="A825" s="2500">
        <v>231</v>
      </c>
      <c r="B825" s="2488">
        <v>0</v>
      </c>
      <c r="C825" s="2488">
        <v>3319</v>
      </c>
      <c r="D825" s="2488">
        <v>5321</v>
      </c>
      <c r="E825" s="2489" t="s">
        <v>52</v>
      </c>
      <c r="F825" s="2490">
        <v>99</v>
      </c>
      <c r="G825" s="1877" t="s">
        <v>711</v>
      </c>
      <c r="H825" s="1804" t="s">
        <v>4179</v>
      </c>
      <c r="I825" s="1805">
        <v>0</v>
      </c>
      <c r="J825" s="2491">
        <v>0</v>
      </c>
      <c r="K825" s="1805">
        <v>80000</v>
      </c>
      <c r="L825" s="1805">
        <v>80000</v>
      </c>
      <c r="M825" s="1973" t="s">
        <v>4180</v>
      </c>
    </row>
    <row r="826" spans="1:13" ht="26.25" x14ac:dyDescent="0.25">
      <c r="A826" s="2500">
        <v>231</v>
      </c>
      <c r="B826" s="2488">
        <v>0</v>
      </c>
      <c r="C826" s="2488">
        <v>3319</v>
      </c>
      <c r="D826" s="2488">
        <v>5222</v>
      </c>
      <c r="E826" s="2489" t="s">
        <v>52</v>
      </c>
      <c r="F826" s="2490">
        <v>99</v>
      </c>
      <c r="G826" s="1877" t="s">
        <v>711</v>
      </c>
      <c r="H826" s="1804" t="s">
        <v>712</v>
      </c>
      <c r="I826" s="1805">
        <v>15200000</v>
      </c>
      <c r="J826" s="2492">
        <v>9526419.2599999998</v>
      </c>
      <c r="K826" s="2492">
        <v>-80000</v>
      </c>
      <c r="L826" s="2492">
        <v>9446419.2599999998</v>
      </c>
      <c r="M826" s="1973" t="s">
        <v>777</v>
      </c>
    </row>
    <row r="827" spans="1:13" ht="26.25" x14ac:dyDescent="0.25">
      <c r="A827" s="2500">
        <v>231</v>
      </c>
      <c r="B827" s="2488">
        <v>0</v>
      </c>
      <c r="C827" s="2488">
        <v>5512</v>
      </c>
      <c r="D827" s="2488">
        <v>5321</v>
      </c>
      <c r="E827" s="2489" t="s">
        <v>52</v>
      </c>
      <c r="F827" s="2490">
        <v>93</v>
      </c>
      <c r="G827" s="1877" t="s">
        <v>711</v>
      </c>
      <c r="H827" s="1804" t="s">
        <v>712</v>
      </c>
      <c r="I827" s="1805">
        <v>23700000</v>
      </c>
      <c r="J827" s="2492">
        <v>2180679.9500000002</v>
      </c>
      <c r="K827" s="2492">
        <v>-500</v>
      </c>
      <c r="L827" s="2492">
        <v>2180179.9500000002</v>
      </c>
      <c r="M827" s="1973" t="s">
        <v>4181</v>
      </c>
    </row>
    <row r="828" spans="1:13" ht="26.25" x14ac:dyDescent="0.25">
      <c r="A828" s="2500">
        <v>231</v>
      </c>
      <c r="B828" s="2488">
        <v>0</v>
      </c>
      <c r="C828" s="2488">
        <v>5512</v>
      </c>
      <c r="D828" s="2488">
        <v>6341</v>
      </c>
      <c r="E828" s="2489" t="s">
        <v>52</v>
      </c>
      <c r="F828" s="2490">
        <v>93</v>
      </c>
      <c r="G828" s="1877" t="s">
        <v>711</v>
      </c>
      <c r="H828" s="1804" t="s">
        <v>729</v>
      </c>
      <c r="I828" s="1805">
        <v>0</v>
      </c>
      <c r="J828" s="2492">
        <v>0</v>
      </c>
      <c r="K828" s="2492">
        <v>500</v>
      </c>
      <c r="L828" s="2492">
        <v>500</v>
      </c>
      <c r="M828" s="1973" t="s">
        <v>4182</v>
      </c>
    </row>
    <row r="829" spans="1:13" ht="26.25" x14ac:dyDescent="0.25">
      <c r="A829" s="2500">
        <v>231</v>
      </c>
      <c r="B829" s="2488">
        <v>0</v>
      </c>
      <c r="C829" s="2488">
        <v>5512</v>
      </c>
      <c r="D829" s="2488">
        <v>6341</v>
      </c>
      <c r="E829" s="2489" t="s">
        <v>52</v>
      </c>
      <c r="F829" s="2490">
        <v>93</v>
      </c>
      <c r="G829" s="1877" t="s">
        <v>711</v>
      </c>
      <c r="H829" s="1804" t="s">
        <v>1732</v>
      </c>
      <c r="I829" s="2492">
        <v>0</v>
      </c>
      <c r="J829" s="2492">
        <v>300000</v>
      </c>
      <c r="K829" s="2492">
        <v>-300000</v>
      </c>
      <c r="L829" s="2492">
        <v>0</v>
      </c>
      <c r="M829" s="1973" t="s">
        <v>4183</v>
      </c>
    </row>
    <row r="830" spans="1:13" ht="26.25" x14ac:dyDescent="0.25">
      <c r="A830" s="2500">
        <v>231</v>
      </c>
      <c r="B830" s="2488">
        <v>0</v>
      </c>
      <c r="C830" s="2488">
        <v>5512</v>
      </c>
      <c r="D830" s="2488">
        <v>6341</v>
      </c>
      <c r="E830" s="2489" t="s">
        <v>52</v>
      </c>
      <c r="F830" s="2490">
        <v>93</v>
      </c>
      <c r="G830" s="1877" t="s">
        <v>711</v>
      </c>
      <c r="H830" s="1804" t="s">
        <v>4184</v>
      </c>
      <c r="I830" s="1805">
        <v>0</v>
      </c>
      <c r="J830" s="2492">
        <v>0</v>
      </c>
      <c r="K830" s="2492">
        <v>300000</v>
      </c>
      <c r="L830" s="2492">
        <v>300000</v>
      </c>
      <c r="M830" s="1973" t="s">
        <v>4183</v>
      </c>
    </row>
    <row r="831" spans="1:13" ht="26.25" x14ac:dyDescent="0.25">
      <c r="A831" s="2500">
        <v>231</v>
      </c>
      <c r="B831" s="2488">
        <v>0</v>
      </c>
      <c r="C831" s="2488">
        <v>5512</v>
      </c>
      <c r="D831" s="2488">
        <v>6341</v>
      </c>
      <c r="E831" s="2489" t="s">
        <v>52</v>
      </c>
      <c r="F831" s="2490">
        <v>93</v>
      </c>
      <c r="G831" s="1877" t="s">
        <v>711</v>
      </c>
      <c r="H831" s="1804" t="s">
        <v>1774</v>
      </c>
      <c r="I831" s="1805">
        <v>0</v>
      </c>
      <c r="J831" s="2492">
        <v>300000</v>
      </c>
      <c r="K831" s="2492">
        <v>-300000</v>
      </c>
      <c r="L831" s="2492">
        <v>0</v>
      </c>
      <c r="M831" s="1973" t="s">
        <v>4185</v>
      </c>
    </row>
    <row r="832" spans="1:13" ht="26.25" x14ac:dyDescent="0.25">
      <c r="A832" s="2500">
        <v>231</v>
      </c>
      <c r="B832" s="2488">
        <v>0</v>
      </c>
      <c r="C832" s="2488">
        <v>5512</v>
      </c>
      <c r="D832" s="2488">
        <v>6341</v>
      </c>
      <c r="E832" s="2489" t="s">
        <v>52</v>
      </c>
      <c r="F832" s="2490">
        <v>93</v>
      </c>
      <c r="G832" s="1877" t="s">
        <v>711</v>
      </c>
      <c r="H832" s="1804" t="s">
        <v>4186</v>
      </c>
      <c r="I832" s="1805">
        <v>0</v>
      </c>
      <c r="J832" s="2492">
        <v>0</v>
      </c>
      <c r="K832" s="2492">
        <v>300000</v>
      </c>
      <c r="L832" s="2492">
        <v>300000</v>
      </c>
      <c r="M832" s="1973" t="s">
        <v>4185</v>
      </c>
    </row>
    <row r="833" spans="1:13" ht="26.25" x14ac:dyDescent="0.25">
      <c r="A833" s="2500">
        <v>231</v>
      </c>
      <c r="B833" s="2488">
        <v>0</v>
      </c>
      <c r="C833" s="2488">
        <v>3319</v>
      </c>
      <c r="D833" s="2488">
        <v>5321</v>
      </c>
      <c r="E833" s="2489" t="s">
        <v>52</v>
      </c>
      <c r="F833" s="2490">
        <v>99</v>
      </c>
      <c r="G833" s="1877" t="s">
        <v>711</v>
      </c>
      <c r="H833" s="1804" t="s">
        <v>4187</v>
      </c>
      <c r="I833" s="1805">
        <v>0</v>
      </c>
      <c r="J833" s="2491">
        <v>0</v>
      </c>
      <c r="K833" s="1805">
        <v>40000</v>
      </c>
      <c r="L833" s="1805">
        <v>40000</v>
      </c>
      <c r="M833" s="1973" t="s">
        <v>4188</v>
      </c>
    </row>
    <row r="834" spans="1:13" ht="26.25" x14ac:dyDescent="0.25">
      <c r="A834" s="2500">
        <v>231</v>
      </c>
      <c r="B834" s="2488">
        <v>0</v>
      </c>
      <c r="C834" s="2488">
        <v>3319</v>
      </c>
      <c r="D834" s="2488">
        <v>5222</v>
      </c>
      <c r="E834" s="2489" t="s">
        <v>52</v>
      </c>
      <c r="F834" s="2490">
        <v>99</v>
      </c>
      <c r="G834" s="1877" t="s">
        <v>711</v>
      </c>
      <c r="H834" s="1804" t="s">
        <v>712</v>
      </c>
      <c r="I834" s="1805">
        <v>15200000</v>
      </c>
      <c r="J834" s="2492">
        <v>9446419.2599999998</v>
      </c>
      <c r="K834" s="2492">
        <v>-40000</v>
      </c>
      <c r="L834" s="2492">
        <v>9406419.2599999998</v>
      </c>
      <c r="M834" s="1973" t="s">
        <v>777</v>
      </c>
    </row>
    <row r="835" spans="1:13" ht="26.25" x14ac:dyDescent="0.25">
      <c r="A835" s="2500">
        <v>231</v>
      </c>
      <c r="B835" s="2488">
        <v>0</v>
      </c>
      <c r="C835" s="2488">
        <v>6113</v>
      </c>
      <c r="D835" s="2488">
        <v>5039</v>
      </c>
      <c r="E835" s="2489" t="s">
        <v>52</v>
      </c>
      <c r="F835" s="2490">
        <v>555</v>
      </c>
      <c r="G835" s="1877" t="s">
        <v>711</v>
      </c>
      <c r="H835" s="1804" t="s">
        <v>712</v>
      </c>
      <c r="I835" s="1805">
        <v>0</v>
      </c>
      <c r="J835" s="2492">
        <v>20000</v>
      </c>
      <c r="K835" s="2492">
        <v>-14065</v>
      </c>
      <c r="L835" s="2492">
        <v>5935</v>
      </c>
      <c r="M835" s="1973" t="s">
        <v>1409</v>
      </c>
    </row>
    <row r="836" spans="1:13" ht="26.25" x14ac:dyDescent="0.25">
      <c r="A836" s="2500">
        <v>231</v>
      </c>
      <c r="B836" s="2488">
        <v>0</v>
      </c>
      <c r="C836" s="2488">
        <v>6113</v>
      </c>
      <c r="D836" s="2488">
        <v>5029</v>
      </c>
      <c r="E836" s="2489" t="s">
        <v>52</v>
      </c>
      <c r="F836" s="2490">
        <v>555</v>
      </c>
      <c r="G836" s="1877" t="s">
        <v>711</v>
      </c>
      <c r="H836" s="1804" t="s">
        <v>712</v>
      </c>
      <c r="I836" s="1805">
        <v>50000</v>
      </c>
      <c r="J836" s="2492">
        <v>56000</v>
      </c>
      <c r="K836" s="2492">
        <v>14065</v>
      </c>
      <c r="L836" s="2492">
        <v>70065</v>
      </c>
      <c r="M836" s="1973" t="s">
        <v>4189</v>
      </c>
    </row>
    <row r="837" spans="1:13" ht="26.25" x14ac:dyDescent="0.25">
      <c r="A837" s="2500">
        <v>231</v>
      </c>
      <c r="B837" s="2488">
        <v>0</v>
      </c>
      <c r="C837" s="2488">
        <v>6223</v>
      </c>
      <c r="D837" s="2488">
        <v>5229</v>
      </c>
      <c r="E837" s="2489" t="s">
        <v>52</v>
      </c>
      <c r="F837" s="2490">
        <v>0</v>
      </c>
      <c r="G837" s="1877" t="s">
        <v>711</v>
      </c>
      <c r="H837" s="1804" t="s">
        <v>712</v>
      </c>
      <c r="I837" s="1805">
        <v>2030000</v>
      </c>
      <c r="J837" s="2492">
        <v>1350000</v>
      </c>
      <c r="K837" s="2492">
        <v>-211289.25</v>
      </c>
      <c r="L837" s="2492">
        <v>1138710.75</v>
      </c>
      <c r="M837" s="1973" t="s">
        <v>4190</v>
      </c>
    </row>
    <row r="838" spans="1:13" x14ac:dyDescent="0.25">
      <c r="A838" s="2500">
        <v>231</v>
      </c>
      <c r="B838" s="2488">
        <v>0</v>
      </c>
      <c r="C838" s="2488">
        <v>6223</v>
      </c>
      <c r="D838" s="2488">
        <v>5173</v>
      </c>
      <c r="E838" s="2489" t="s">
        <v>52</v>
      </c>
      <c r="F838" s="2490">
        <v>0</v>
      </c>
      <c r="G838" s="1877" t="s">
        <v>711</v>
      </c>
      <c r="H838" s="1804" t="s">
        <v>712</v>
      </c>
      <c r="I838" s="1805">
        <v>1995000</v>
      </c>
      <c r="J838" s="2492">
        <v>1792000</v>
      </c>
      <c r="K838" s="2492">
        <v>211289.25</v>
      </c>
      <c r="L838" s="2492">
        <v>2003289.25</v>
      </c>
      <c r="M838" s="1973" t="s">
        <v>1120</v>
      </c>
    </row>
    <row r="839" spans="1:13" x14ac:dyDescent="0.25">
      <c r="A839" s="2500">
        <v>231</v>
      </c>
      <c r="B839" s="2488">
        <v>0</v>
      </c>
      <c r="C839" s="2488">
        <v>6113</v>
      </c>
      <c r="D839" s="2488">
        <v>5169</v>
      </c>
      <c r="E839" s="2489">
        <v>0</v>
      </c>
      <c r="F839" s="2490">
        <v>1</v>
      </c>
      <c r="G839" s="1877" t="s">
        <v>711</v>
      </c>
      <c r="H839" s="1804" t="s">
        <v>712</v>
      </c>
      <c r="I839" s="1805">
        <v>194000</v>
      </c>
      <c r="J839" s="2492">
        <v>10518.06</v>
      </c>
      <c r="K839" s="2492">
        <v>-300</v>
      </c>
      <c r="L839" s="2492">
        <v>10218.06</v>
      </c>
      <c r="M839" s="1973" t="s">
        <v>4191</v>
      </c>
    </row>
    <row r="840" spans="1:13" x14ac:dyDescent="0.25">
      <c r="A840" s="2500">
        <v>231</v>
      </c>
      <c r="B840" s="2488">
        <v>0</v>
      </c>
      <c r="C840" s="2488">
        <v>6113</v>
      </c>
      <c r="D840" s="2488">
        <v>5175</v>
      </c>
      <c r="E840" s="2489" t="s">
        <v>52</v>
      </c>
      <c r="F840" s="2490">
        <v>95</v>
      </c>
      <c r="G840" s="1877" t="s">
        <v>711</v>
      </c>
      <c r="H840" s="1804" t="s">
        <v>712</v>
      </c>
      <c r="I840" s="1805">
        <v>60000</v>
      </c>
      <c r="J840" s="2492">
        <v>42200</v>
      </c>
      <c r="K840" s="2492">
        <v>-1019</v>
      </c>
      <c r="L840" s="2492">
        <v>41181</v>
      </c>
      <c r="M840" s="1973" t="s">
        <v>2395</v>
      </c>
    </row>
    <row r="841" spans="1:13" x14ac:dyDescent="0.25">
      <c r="A841" s="2500">
        <v>231</v>
      </c>
      <c r="B841" s="2488">
        <v>0</v>
      </c>
      <c r="C841" s="2488">
        <v>6113</v>
      </c>
      <c r="D841" s="2488">
        <v>5139</v>
      </c>
      <c r="E841" s="2489" t="s">
        <v>52</v>
      </c>
      <c r="F841" s="2490">
        <v>95</v>
      </c>
      <c r="G841" s="1877" t="s">
        <v>711</v>
      </c>
      <c r="H841" s="1804" t="s">
        <v>712</v>
      </c>
      <c r="I841" s="1805">
        <v>30000</v>
      </c>
      <c r="J841" s="2492">
        <v>40000</v>
      </c>
      <c r="K841" s="2492">
        <v>1319</v>
      </c>
      <c r="L841" s="2492">
        <v>41319</v>
      </c>
      <c r="M841" s="1973" t="s">
        <v>4192</v>
      </c>
    </row>
    <row r="842" spans="1:13" ht="26.25" x14ac:dyDescent="0.25">
      <c r="A842" s="2500">
        <v>231</v>
      </c>
      <c r="B842" s="2488">
        <v>0</v>
      </c>
      <c r="C842" s="2488">
        <v>3319</v>
      </c>
      <c r="D842" s="2488">
        <v>5321</v>
      </c>
      <c r="E842" s="2489" t="s">
        <v>52</v>
      </c>
      <c r="F842" s="2490">
        <v>99</v>
      </c>
      <c r="G842" s="1877" t="s">
        <v>711</v>
      </c>
      <c r="H842" s="1804" t="s">
        <v>4193</v>
      </c>
      <c r="I842" s="1805">
        <v>0</v>
      </c>
      <c r="J842" s="2491">
        <v>0</v>
      </c>
      <c r="K842" s="1805">
        <v>35000</v>
      </c>
      <c r="L842" s="1805">
        <v>35000</v>
      </c>
      <c r="M842" s="1973" t="s">
        <v>4194</v>
      </c>
    </row>
    <row r="843" spans="1:13" ht="26.25" x14ac:dyDescent="0.25">
      <c r="A843" s="2500">
        <v>231</v>
      </c>
      <c r="B843" s="2488">
        <v>0</v>
      </c>
      <c r="C843" s="2488">
        <v>3319</v>
      </c>
      <c r="D843" s="2488">
        <v>5321</v>
      </c>
      <c r="E843" s="2489" t="s">
        <v>52</v>
      </c>
      <c r="F843" s="2490">
        <v>99</v>
      </c>
      <c r="G843" s="1877" t="s">
        <v>711</v>
      </c>
      <c r="H843" s="1804" t="s">
        <v>4195</v>
      </c>
      <c r="I843" s="1805">
        <v>0</v>
      </c>
      <c r="J843" s="2491">
        <v>0</v>
      </c>
      <c r="K843" s="1805">
        <v>50000</v>
      </c>
      <c r="L843" s="1805">
        <v>50000</v>
      </c>
      <c r="M843" s="1973" t="s">
        <v>4196</v>
      </c>
    </row>
    <row r="844" spans="1:13" ht="26.25" x14ac:dyDescent="0.25">
      <c r="A844" s="2500">
        <v>231</v>
      </c>
      <c r="B844" s="2488">
        <v>0</v>
      </c>
      <c r="C844" s="2488">
        <v>3319</v>
      </c>
      <c r="D844" s="2488">
        <v>5321</v>
      </c>
      <c r="E844" s="2489" t="s">
        <v>52</v>
      </c>
      <c r="F844" s="2490">
        <v>99</v>
      </c>
      <c r="G844" s="1877" t="s">
        <v>711</v>
      </c>
      <c r="H844" s="1804" t="s">
        <v>1909</v>
      </c>
      <c r="I844" s="1805">
        <v>0</v>
      </c>
      <c r="J844" s="2491">
        <v>0</v>
      </c>
      <c r="K844" s="1805">
        <v>50000</v>
      </c>
      <c r="L844" s="1805">
        <v>50000</v>
      </c>
      <c r="M844" s="1973" t="s">
        <v>4197</v>
      </c>
    </row>
    <row r="845" spans="1:13" ht="26.25" x14ac:dyDescent="0.25">
      <c r="A845" s="2500">
        <v>231</v>
      </c>
      <c r="B845" s="2488">
        <v>0</v>
      </c>
      <c r="C845" s="2488">
        <v>3319</v>
      </c>
      <c r="D845" s="2488">
        <v>5222</v>
      </c>
      <c r="E845" s="2489" t="s">
        <v>52</v>
      </c>
      <c r="F845" s="2490">
        <v>99</v>
      </c>
      <c r="G845" s="1877" t="s">
        <v>711</v>
      </c>
      <c r="H845" s="1804" t="s">
        <v>712</v>
      </c>
      <c r="I845" s="1805">
        <v>15200000</v>
      </c>
      <c r="J845" s="2492">
        <v>9406419.2599999998</v>
      </c>
      <c r="K845" s="2492">
        <v>-135000</v>
      </c>
      <c r="L845" s="2492">
        <v>9271419.2599999998</v>
      </c>
      <c r="M845" s="1973" t="s">
        <v>777</v>
      </c>
    </row>
    <row r="846" spans="1:13" ht="26.25" x14ac:dyDescent="0.25">
      <c r="A846" s="2500">
        <v>231</v>
      </c>
      <c r="B846" s="2488">
        <v>0</v>
      </c>
      <c r="C846" s="2488">
        <v>3319</v>
      </c>
      <c r="D846" s="2488">
        <v>5321</v>
      </c>
      <c r="E846" s="2489" t="s">
        <v>52</v>
      </c>
      <c r="F846" s="2490">
        <v>99</v>
      </c>
      <c r="G846" s="1877" t="s">
        <v>711</v>
      </c>
      <c r="H846" s="1804" t="s">
        <v>4198</v>
      </c>
      <c r="I846" s="1805">
        <v>0</v>
      </c>
      <c r="J846" s="2491">
        <v>0</v>
      </c>
      <c r="K846" s="1805">
        <v>50000</v>
      </c>
      <c r="L846" s="1805">
        <v>50000</v>
      </c>
      <c r="M846" s="1973" t="s">
        <v>4197</v>
      </c>
    </row>
    <row r="847" spans="1:13" ht="26.25" x14ac:dyDescent="0.25">
      <c r="A847" s="2500">
        <v>231</v>
      </c>
      <c r="B847" s="2488">
        <v>0</v>
      </c>
      <c r="C847" s="2488">
        <v>3319</v>
      </c>
      <c r="D847" s="2488">
        <v>5222</v>
      </c>
      <c r="E847" s="2489" t="s">
        <v>52</v>
      </c>
      <c r="F847" s="2490">
        <v>99</v>
      </c>
      <c r="G847" s="1877" t="s">
        <v>711</v>
      </c>
      <c r="H847" s="1804" t="s">
        <v>712</v>
      </c>
      <c r="I847" s="1805">
        <v>15200000</v>
      </c>
      <c r="J847" s="2492">
        <v>9271419.2599999998</v>
      </c>
      <c r="K847" s="2492">
        <v>-50000</v>
      </c>
      <c r="L847" s="2492">
        <v>9221419.2599999998</v>
      </c>
      <c r="M847" s="1973" t="s">
        <v>777</v>
      </c>
    </row>
    <row r="848" spans="1:13" x14ac:dyDescent="0.25">
      <c r="A848" s="2500">
        <v>231</v>
      </c>
      <c r="B848" s="2488">
        <v>0</v>
      </c>
      <c r="C848" s="2488">
        <v>6172</v>
      </c>
      <c r="D848" s="2488">
        <v>5136</v>
      </c>
      <c r="E848" s="2489" t="s">
        <v>52</v>
      </c>
      <c r="F848" s="2490">
        <v>0</v>
      </c>
      <c r="G848" s="1877" t="s">
        <v>711</v>
      </c>
      <c r="H848" s="1804" t="s">
        <v>712</v>
      </c>
      <c r="I848" s="1805">
        <v>1000000</v>
      </c>
      <c r="J848" s="2491">
        <v>2000000</v>
      </c>
      <c r="K848" s="1805">
        <v>-100000</v>
      </c>
      <c r="L848" s="1805">
        <v>1900000</v>
      </c>
      <c r="M848" s="1973" t="s">
        <v>4199</v>
      </c>
    </row>
    <row r="849" spans="1:13" x14ac:dyDescent="0.25">
      <c r="A849" s="2500">
        <v>231</v>
      </c>
      <c r="B849" s="2488">
        <v>0</v>
      </c>
      <c r="C849" s="2488">
        <v>6172</v>
      </c>
      <c r="D849" s="2488">
        <v>5139</v>
      </c>
      <c r="E849" s="2489" t="s">
        <v>52</v>
      </c>
      <c r="F849" s="2490">
        <v>0</v>
      </c>
      <c r="G849" s="1877" t="s">
        <v>711</v>
      </c>
      <c r="H849" s="1804" t="s">
        <v>712</v>
      </c>
      <c r="I849" s="1805">
        <v>2500000</v>
      </c>
      <c r="J849" s="2492">
        <v>500000</v>
      </c>
      <c r="K849" s="2492">
        <v>100000</v>
      </c>
      <c r="L849" s="2492">
        <v>600000</v>
      </c>
      <c r="M849" s="1973" t="s">
        <v>4200</v>
      </c>
    </row>
    <row r="850" spans="1:13" x14ac:dyDescent="0.25">
      <c r="A850" s="2500">
        <v>231</v>
      </c>
      <c r="B850" s="2488">
        <v>0</v>
      </c>
      <c r="C850" s="2488">
        <v>6223</v>
      </c>
      <c r="D850" s="2488">
        <v>5139</v>
      </c>
      <c r="E850" s="1804" t="s">
        <v>52</v>
      </c>
      <c r="F850" s="2669" t="s">
        <v>4201</v>
      </c>
      <c r="G850" s="2669" t="s">
        <v>711</v>
      </c>
      <c r="H850" s="1804" t="s">
        <v>712</v>
      </c>
      <c r="I850" s="1805">
        <v>200000</v>
      </c>
      <c r="J850" s="2492">
        <v>1030000</v>
      </c>
      <c r="K850" s="2492">
        <v>-18000</v>
      </c>
      <c r="L850" s="2492">
        <v>1012000</v>
      </c>
      <c r="M850" s="1973" t="s">
        <v>2770</v>
      </c>
    </row>
    <row r="851" spans="1:13" x14ac:dyDescent="0.25">
      <c r="A851" s="2500">
        <v>231</v>
      </c>
      <c r="B851" s="2488">
        <v>0</v>
      </c>
      <c r="C851" s="2488">
        <v>6223</v>
      </c>
      <c r="D851" s="2488">
        <v>5164</v>
      </c>
      <c r="E851" s="1804" t="s">
        <v>52</v>
      </c>
      <c r="F851" s="2669" t="s">
        <v>4201</v>
      </c>
      <c r="G851" s="2669" t="s">
        <v>711</v>
      </c>
      <c r="H851" s="1804" t="s">
        <v>712</v>
      </c>
      <c r="I851" s="1805">
        <v>50000</v>
      </c>
      <c r="J851" s="2492">
        <v>150000</v>
      </c>
      <c r="K851" s="2492">
        <v>-15000</v>
      </c>
      <c r="L851" s="2492">
        <v>135000</v>
      </c>
      <c r="M851" s="1973" t="s">
        <v>4202</v>
      </c>
    </row>
    <row r="852" spans="1:13" x14ac:dyDescent="0.25">
      <c r="A852" s="2500">
        <v>231</v>
      </c>
      <c r="B852" s="2488">
        <v>0</v>
      </c>
      <c r="C852" s="2488">
        <v>6223</v>
      </c>
      <c r="D852" s="2488">
        <v>5175</v>
      </c>
      <c r="E852" s="1804" t="s">
        <v>52</v>
      </c>
      <c r="F852" s="2669" t="s">
        <v>4201</v>
      </c>
      <c r="G852" s="2669" t="s">
        <v>711</v>
      </c>
      <c r="H852" s="1804" t="s">
        <v>712</v>
      </c>
      <c r="I852" s="1805">
        <v>300000</v>
      </c>
      <c r="J852" s="2491">
        <v>550000</v>
      </c>
      <c r="K852" s="1805">
        <v>33000</v>
      </c>
      <c r="L852" s="1805">
        <v>583000</v>
      </c>
      <c r="M852" s="1973" t="s">
        <v>3489</v>
      </c>
    </row>
    <row r="853" spans="1:13" ht="26.25" x14ac:dyDescent="0.25">
      <c r="A853" s="2500">
        <v>231</v>
      </c>
      <c r="B853" s="2488">
        <v>0</v>
      </c>
      <c r="C853" s="2488">
        <v>6113</v>
      </c>
      <c r="D853" s="2488">
        <v>5169</v>
      </c>
      <c r="E853" s="1804" t="s">
        <v>52</v>
      </c>
      <c r="F853" s="2669" t="s">
        <v>4203</v>
      </c>
      <c r="G853" s="2669" t="s">
        <v>711</v>
      </c>
      <c r="H853" s="1804" t="s">
        <v>712</v>
      </c>
      <c r="I853" s="1805">
        <v>386250</v>
      </c>
      <c r="J853" s="2491">
        <v>154628.22</v>
      </c>
      <c r="K853" s="1805">
        <v>-50000</v>
      </c>
      <c r="L853" s="1805">
        <v>104628.22</v>
      </c>
      <c r="M853" s="1973" t="s">
        <v>2399</v>
      </c>
    </row>
    <row r="854" spans="1:13" x14ac:dyDescent="0.25">
      <c r="A854" s="2500">
        <v>231</v>
      </c>
      <c r="B854" s="2488">
        <v>0</v>
      </c>
      <c r="C854" s="2488">
        <v>6113</v>
      </c>
      <c r="D854" s="2488">
        <v>5173</v>
      </c>
      <c r="E854" s="1804" t="s">
        <v>52</v>
      </c>
      <c r="F854" s="2669" t="s">
        <v>4203</v>
      </c>
      <c r="G854" s="2669" t="s">
        <v>711</v>
      </c>
      <c r="H854" s="1804" t="s">
        <v>712</v>
      </c>
      <c r="I854" s="1805">
        <v>50000</v>
      </c>
      <c r="J854" s="2492">
        <v>40000</v>
      </c>
      <c r="K854" s="2492">
        <v>50000</v>
      </c>
      <c r="L854" s="2492">
        <v>90000</v>
      </c>
      <c r="M854" s="1973" t="s">
        <v>1404</v>
      </c>
    </row>
    <row r="855" spans="1:13" ht="26.25" x14ac:dyDescent="0.25">
      <c r="A855" s="2500">
        <v>231</v>
      </c>
      <c r="B855" s="2488">
        <v>0</v>
      </c>
      <c r="C855" s="2488">
        <v>3319</v>
      </c>
      <c r="D855" s="2488">
        <v>5321</v>
      </c>
      <c r="E855" s="2489" t="s">
        <v>52</v>
      </c>
      <c r="F855" s="2490">
        <v>99</v>
      </c>
      <c r="G855" s="1877" t="s">
        <v>711</v>
      </c>
      <c r="H855" s="1804" t="s">
        <v>4204</v>
      </c>
      <c r="I855" s="1805">
        <v>0</v>
      </c>
      <c r="J855" s="2491">
        <v>0</v>
      </c>
      <c r="K855" s="1805">
        <v>15000</v>
      </c>
      <c r="L855" s="1805">
        <v>15000</v>
      </c>
      <c r="M855" s="1973" t="s">
        <v>4205</v>
      </c>
    </row>
    <row r="856" spans="1:13" ht="26.25" x14ac:dyDescent="0.25">
      <c r="A856" s="2500">
        <v>231</v>
      </c>
      <c r="B856" s="2488">
        <v>0</v>
      </c>
      <c r="C856" s="2488">
        <v>3319</v>
      </c>
      <c r="D856" s="2488">
        <v>5222</v>
      </c>
      <c r="E856" s="2489" t="s">
        <v>52</v>
      </c>
      <c r="F856" s="2490">
        <v>99</v>
      </c>
      <c r="G856" s="1877" t="s">
        <v>711</v>
      </c>
      <c r="H856" s="1804" t="s">
        <v>712</v>
      </c>
      <c r="I856" s="1805">
        <v>15200000</v>
      </c>
      <c r="J856" s="2492">
        <v>9221419.2599999998</v>
      </c>
      <c r="K856" s="2492">
        <v>-15000</v>
      </c>
      <c r="L856" s="2492">
        <v>9206419.2599999998</v>
      </c>
      <c r="M856" s="1973" t="s">
        <v>777</v>
      </c>
    </row>
    <row r="857" spans="1:13" ht="26.25" x14ac:dyDescent="0.25">
      <c r="A857" s="2500">
        <v>231</v>
      </c>
      <c r="B857" s="2488">
        <v>0</v>
      </c>
      <c r="C857" s="2488">
        <v>3319</v>
      </c>
      <c r="D857" s="2488">
        <v>5321</v>
      </c>
      <c r="E857" s="2489" t="s">
        <v>52</v>
      </c>
      <c r="F857" s="2490">
        <v>99</v>
      </c>
      <c r="G857" s="1877" t="s">
        <v>711</v>
      </c>
      <c r="H857" s="1804" t="s">
        <v>4206</v>
      </c>
      <c r="I857" s="1805">
        <v>0</v>
      </c>
      <c r="J857" s="2491">
        <v>0</v>
      </c>
      <c r="K857" s="1805">
        <v>80000</v>
      </c>
      <c r="L857" s="1805">
        <v>80000</v>
      </c>
      <c r="M857" s="1973" t="s">
        <v>4207</v>
      </c>
    </row>
    <row r="858" spans="1:13" ht="26.25" x14ac:dyDescent="0.25">
      <c r="A858" s="2500">
        <v>231</v>
      </c>
      <c r="B858" s="2488">
        <v>0</v>
      </c>
      <c r="C858" s="2488">
        <v>3319</v>
      </c>
      <c r="D858" s="2488">
        <v>5222</v>
      </c>
      <c r="E858" s="2489" t="s">
        <v>52</v>
      </c>
      <c r="F858" s="2490">
        <v>99</v>
      </c>
      <c r="G858" s="1877" t="s">
        <v>711</v>
      </c>
      <c r="H858" s="1804" t="s">
        <v>712</v>
      </c>
      <c r="I858" s="1805">
        <v>15200000</v>
      </c>
      <c r="J858" s="2492">
        <v>9206419.2599999998</v>
      </c>
      <c r="K858" s="2492">
        <v>-80000</v>
      </c>
      <c r="L858" s="2492">
        <v>9126419.2599999998</v>
      </c>
      <c r="M858" s="1973" t="s">
        <v>777</v>
      </c>
    </row>
    <row r="859" spans="1:13" x14ac:dyDescent="0.25">
      <c r="A859" s="2500">
        <v>231</v>
      </c>
      <c r="B859" s="2488">
        <v>0</v>
      </c>
      <c r="C859" s="2488">
        <v>6172</v>
      </c>
      <c r="D859" s="2488">
        <v>5136</v>
      </c>
      <c r="E859" s="2489">
        <v>0</v>
      </c>
      <c r="F859" s="2490">
        <v>0</v>
      </c>
      <c r="G859" s="1877" t="s">
        <v>711</v>
      </c>
      <c r="H859" s="1804" t="s">
        <v>712</v>
      </c>
      <c r="I859" s="1805">
        <v>1000000</v>
      </c>
      <c r="J859" s="2492">
        <v>1900000</v>
      </c>
      <c r="K859" s="2492">
        <v>-500000</v>
      </c>
      <c r="L859" s="2492">
        <v>1400000</v>
      </c>
      <c r="M859" s="1973" t="s">
        <v>3471</v>
      </c>
    </row>
    <row r="860" spans="1:13" ht="27" thickBot="1" x14ac:dyDescent="0.3">
      <c r="A860" s="2501">
        <v>231</v>
      </c>
      <c r="B860" s="2502">
        <v>0</v>
      </c>
      <c r="C860" s="2502">
        <v>6172</v>
      </c>
      <c r="D860" s="2502">
        <v>5041</v>
      </c>
      <c r="E860" s="2503">
        <v>0</v>
      </c>
      <c r="F860" s="2504">
        <v>0</v>
      </c>
      <c r="G860" s="2509" t="s">
        <v>711</v>
      </c>
      <c r="H860" s="2026" t="s">
        <v>712</v>
      </c>
      <c r="I860" s="2027">
        <v>1140000</v>
      </c>
      <c r="J860" s="2505">
        <v>7809750</v>
      </c>
      <c r="K860" s="2505">
        <v>500000</v>
      </c>
      <c r="L860" s="2505">
        <v>8309750</v>
      </c>
      <c r="M860" s="2031" t="s">
        <v>4208</v>
      </c>
    </row>
    <row r="861" spans="1:13" x14ac:dyDescent="0.25">
      <c r="A861" s="2493"/>
      <c r="B861" s="2467"/>
      <c r="C861" s="2467"/>
      <c r="D861" s="2467"/>
      <c r="E861" s="2467"/>
      <c r="F861" s="2"/>
      <c r="G861" s="3"/>
      <c r="H861" s="2467"/>
      <c r="I861" s="4"/>
      <c r="J861" s="2496">
        <v>108075549.56999999</v>
      </c>
      <c r="K861" s="2497">
        <f>SUM(K815:K854)</f>
        <v>0</v>
      </c>
      <c r="L861" s="2496">
        <v>108075549.56999999</v>
      </c>
      <c r="M861" s="2467"/>
    </row>
    <row r="862" spans="1:13" x14ac:dyDescent="0.25">
      <c r="A862" s="2493"/>
      <c r="B862" s="2467"/>
      <c r="C862" s="2467"/>
      <c r="D862" s="2467"/>
      <c r="E862" s="2467"/>
      <c r="F862" s="2"/>
      <c r="G862" s="3"/>
      <c r="H862" s="2467"/>
      <c r="I862" s="4"/>
      <c r="J862" s="2467"/>
      <c r="K862" s="2467"/>
      <c r="L862" s="11"/>
      <c r="M862" s="2467"/>
    </row>
    <row r="863" spans="1:13" x14ac:dyDescent="0.25">
      <c r="A863" s="2467" t="s">
        <v>1959</v>
      </c>
      <c r="B863" s="2493"/>
      <c r="C863" s="2493"/>
      <c r="D863" s="2493"/>
      <c r="E863" s="2493"/>
      <c r="F863" s="2494"/>
      <c r="G863" s="2495"/>
      <c r="H863" s="2493"/>
      <c r="I863" s="2496"/>
      <c r="J863" s="2496"/>
      <c r="K863" s="2496"/>
      <c r="L863" s="2497"/>
      <c r="M863" s="2467"/>
    </row>
    <row r="864" spans="1:13" x14ac:dyDescent="0.25">
      <c r="A864" s="2467" t="s">
        <v>1960</v>
      </c>
      <c r="B864" s="2493"/>
      <c r="C864" s="2493"/>
      <c r="D864" s="2493"/>
      <c r="E864" s="2493"/>
      <c r="F864" s="2494"/>
      <c r="G864" s="2495"/>
      <c r="H864" s="2493"/>
      <c r="I864" s="2496"/>
      <c r="J864" s="2467" t="s">
        <v>2429</v>
      </c>
      <c r="K864" s="2467"/>
      <c r="L864" s="11"/>
      <c r="M864" s="2467"/>
    </row>
    <row r="865" spans="1:13" x14ac:dyDescent="0.25">
      <c r="A865" s="2493"/>
      <c r="B865" s="2493"/>
      <c r="C865" s="2493"/>
      <c r="D865" s="2493"/>
      <c r="E865" s="2493"/>
      <c r="F865" s="2494"/>
      <c r="G865" s="2495"/>
      <c r="H865" s="2493"/>
      <c r="I865" s="2496"/>
      <c r="J865" s="2496"/>
      <c r="K865" s="2496"/>
      <c r="L865" s="2497"/>
      <c r="M865" s="2467"/>
    </row>
    <row r="867" spans="1:13" ht="18.75" x14ac:dyDescent="0.3">
      <c r="A867" s="3107" t="s">
        <v>4170</v>
      </c>
      <c r="B867" s="3107"/>
      <c r="C867" s="3107"/>
      <c r="D867" s="3107"/>
      <c r="E867" s="3107"/>
      <c r="F867" s="3107"/>
      <c r="G867" s="3107"/>
      <c r="H867" s="2493"/>
      <c r="I867" s="2496"/>
      <c r="J867" s="2496"/>
      <c r="K867" s="2496"/>
      <c r="L867" s="2497"/>
      <c r="M867" s="2467"/>
    </row>
    <row r="868" spans="1:13" x14ac:dyDescent="0.25">
      <c r="A868" s="2493"/>
      <c r="B868" s="2493"/>
      <c r="C868" s="2493"/>
      <c r="D868" s="2493"/>
      <c r="E868" s="2493"/>
      <c r="F868" s="2494"/>
      <c r="G868" s="2495"/>
      <c r="H868" s="2493"/>
      <c r="I868" s="2496"/>
      <c r="J868" s="2496"/>
      <c r="K868" s="2496"/>
      <c r="L868" s="2497"/>
      <c r="M868" s="2467"/>
    </row>
    <row r="869" spans="1:13" ht="18.75" x14ac:dyDescent="0.3">
      <c r="A869" s="3108" t="s">
        <v>4639</v>
      </c>
      <c r="B869" s="3109"/>
      <c r="C869" s="3109"/>
      <c r="D869" s="3109"/>
      <c r="E869" s="3109"/>
      <c r="F869" s="3109"/>
      <c r="G869" s="3109"/>
      <c r="H869" s="3109"/>
      <c r="I869" s="3109"/>
      <c r="J869" s="3109"/>
      <c r="K869" s="3109"/>
      <c r="L869" s="3109"/>
      <c r="M869" s="2467"/>
    </row>
    <row r="870" spans="1:13" x14ac:dyDescent="0.25">
      <c r="A870" s="3106" t="s">
        <v>1958</v>
      </c>
      <c r="B870" s="3106"/>
      <c r="C870" s="3106"/>
      <c r="D870" s="3106"/>
      <c r="E870" s="3106"/>
      <c r="F870" s="3106"/>
      <c r="G870" s="3106"/>
      <c r="H870" s="3106"/>
      <c r="I870" s="3106"/>
      <c r="J870" s="3106"/>
      <c r="K870" s="2657"/>
      <c r="L870" s="2657"/>
      <c r="M870" s="2467"/>
    </row>
    <row r="871" spans="1:13" ht="15.75" thickBot="1" x14ac:dyDescent="0.3">
      <c r="A871" s="2658"/>
      <c r="B871" s="2493"/>
      <c r="C871" s="2493"/>
      <c r="D871" s="2493"/>
      <c r="E871" s="2493"/>
      <c r="F871" s="2494"/>
      <c r="G871" s="2495"/>
      <c r="H871" s="2493"/>
      <c r="I871" s="2496"/>
      <c r="J871" s="2496"/>
      <c r="K871" s="2659"/>
      <c r="L871" s="2497"/>
      <c r="M871" s="14" t="s">
        <v>4</v>
      </c>
    </row>
    <row r="872" spans="1:13" ht="26.25" x14ac:dyDescent="0.25">
      <c r="A872" s="3092" t="s">
        <v>5</v>
      </c>
      <c r="B872" s="3093" t="s">
        <v>6</v>
      </c>
      <c r="C872" s="3093" t="s">
        <v>7</v>
      </c>
      <c r="D872" s="3093" t="s">
        <v>8</v>
      </c>
      <c r="E872" s="3093" t="s">
        <v>9</v>
      </c>
      <c r="F872" s="3094" t="s">
        <v>10</v>
      </c>
      <c r="G872" s="3095" t="s">
        <v>11</v>
      </c>
      <c r="H872" s="3093" t="s">
        <v>12</v>
      </c>
      <c r="I872" s="3096" t="s">
        <v>13</v>
      </c>
      <c r="J872" s="3097" t="s">
        <v>14</v>
      </c>
      <c r="K872" s="3097" t="s">
        <v>15</v>
      </c>
      <c r="L872" s="3098" t="s">
        <v>16</v>
      </c>
      <c r="M872" s="1249" t="s">
        <v>17</v>
      </c>
    </row>
    <row r="873" spans="1:13" ht="26.25" x14ac:dyDescent="0.25">
      <c r="A873" s="2507">
        <v>231</v>
      </c>
      <c r="B873" s="2482">
        <v>0</v>
      </c>
      <c r="C873" s="2482">
        <v>6113</v>
      </c>
      <c r="D873" s="2482">
        <v>5169</v>
      </c>
      <c r="E873" s="2483" t="s">
        <v>52</v>
      </c>
      <c r="F873" s="2484">
        <v>0</v>
      </c>
      <c r="G873" s="2485" t="s">
        <v>711</v>
      </c>
      <c r="H873" s="1797" t="s">
        <v>712</v>
      </c>
      <c r="I873" s="1798">
        <v>7641750</v>
      </c>
      <c r="J873" s="2486">
        <v>2370030</v>
      </c>
      <c r="K873" s="1798">
        <v>-1000000</v>
      </c>
      <c r="L873" s="1798">
        <v>1370030</v>
      </c>
      <c r="M873" s="1971" t="s">
        <v>4640</v>
      </c>
    </row>
    <row r="874" spans="1:13" x14ac:dyDescent="0.25">
      <c r="A874" s="2507">
        <v>231</v>
      </c>
      <c r="B874" s="2482">
        <v>0</v>
      </c>
      <c r="C874" s="2482">
        <v>6113</v>
      </c>
      <c r="D874" s="2482">
        <v>5194</v>
      </c>
      <c r="E874" s="2483" t="s">
        <v>52</v>
      </c>
      <c r="F874" s="2484">
        <v>0</v>
      </c>
      <c r="G874" s="2485" t="s">
        <v>711</v>
      </c>
      <c r="H874" s="1797" t="s">
        <v>712</v>
      </c>
      <c r="I874" s="1798">
        <v>100000</v>
      </c>
      <c r="J874" s="1682">
        <v>980920</v>
      </c>
      <c r="K874" s="1682">
        <v>-844766</v>
      </c>
      <c r="L874" s="1682">
        <v>136154</v>
      </c>
      <c r="M874" s="1971" t="s">
        <v>4641</v>
      </c>
    </row>
    <row r="875" spans="1:13" ht="26.25" x14ac:dyDescent="0.25">
      <c r="A875" s="2507">
        <v>231</v>
      </c>
      <c r="B875" s="2482">
        <v>0</v>
      </c>
      <c r="C875" s="2482">
        <v>6113</v>
      </c>
      <c r="D875" s="2482">
        <v>5023</v>
      </c>
      <c r="E875" s="2483" t="s">
        <v>52</v>
      </c>
      <c r="F875" s="2484">
        <v>555</v>
      </c>
      <c r="G875" s="2485" t="s">
        <v>711</v>
      </c>
      <c r="H875" s="1797" t="s">
        <v>712</v>
      </c>
      <c r="I875" s="1798">
        <v>27000000</v>
      </c>
      <c r="J875" s="2486">
        <v>24978850</v>
      </c>
      <c r="K875" s="1798">
        <v>844766</v>
      </c>
      <c r="L875" s="1798">
        <v>25823616</v>
      </c>
      <c r="M875" s="1971" t="s">
        <v>4642</v>
      </c>
    </row>
    <row r="876" spans="1:13" ht="39" x14ac:dyDescent="0.25">
      <c r="A876" s="2507">
        <v>231</v>
      </c>
      <c r="B876" s="2482">
        <v>0</v>
      </c>
      <c r="C876" s="2482">
        <v>6113</v>
      </c>
      <c r="D876" s="2482">
        <v>5031</v>
      </c>
      <c r="E876" s="2483" t="s">
        <v>52</v>
      </c>
      <c r="F876" s="2484">
        <v>555</v>
      </c>
      <c r="G876" s="2485" t="s">
        <v>711</v>
      </c>
      <c r="H876" s="1797" t="s">
        <v>712</v>
      </c>
      <c r="I876" s="1798">
        <v>3696000</v>
      </c>
      <c r="J876" s="1682">
        <v>5276000</v>
      </c>
      <c r="K876" s="1682">
        <v>1000000</v>
      </c>
      <c r="L876" s="1682">
        <v>6276000</v>
      </c>
      <c r="M876" s="1971" t="s">
        <v>4643</v>
      </c>
    </row>
    <row r="877" spans="1:13" ht="26.25" x14ac:dyDescent="0.25">
      <c r="A877" s="2507">
        <v>231</v>
      </c>
      <c r="B877" s="2482">
        <v>0</v>
      </c>
      <c r="C877" s="2482">
        <v>6113</v>
      </c>
      <c r="D877" s="2482">
        <v>5362</v>
      </c>
      <c r="E877" s="2483" t="s">
        <v>52</v>
      </c>
      <c r="F877" s="2484">
        <v>0</v>
      </c>
      <c r="G877" s="2485" t="s">
        <v>711</v>
      </c>
      <c r="H877" s="1797" t="s">
        <v>712</v>
      </c>
      <c r="I877" s="1798">
        <v>200000</v>
      </c>
      <c r="J877" s="1682">
        <v>200000</v>
      </c>
      <c r="K877" s="1682">
        <v>-160000</v>
      </c>
      <c r="L877" s="1682">
        <v>40000</v>
      </c>
      <c r="M877" s="1971" t="s">
        <v>4644</v>
      </c>
    </row>
    <row r="878" spans="1:13" ht="26.25" x14ac:dyDescent="0.25">
      <c r="A878" s="2508">
        <v>231</v>
      </c>
      <c r="B878" s="2482">
        <v>0</v>
      </c>
      <c r="C878" s="2487">
        <v>6113</v>
      </c>
      <c r="D878" s="2487">
        <v>5023</v>
      </c>
      <c r="E878" s="2483" t="s">
        <v>52</v>
      </c>
      <c r="F878" s="2484">
        <v>555</v>
      </c>
      <c r="G878" s="2485" t="s">
        <v>711</v>
      </c>
      <c r="H878" s="1797" t="s">
        <v>712</v>
      </c>
      <c r="I878" s="1682">
        <v>27000000</v>
      </c>
      <c r="J878" s="1682">
        <v>25823616</v>
      </c>
      <c r="K878" s="1682">
        <v>160000</v>
      </c>
      <c r="L878" s="1682">
        <v>25983616</v>
      </c>
      <c r="M878" s="1971" t="s">
        <v>4642</v>
      </c>
    </row>
    <row r="879" spans="1:13" x14ac:dyDescent="0.25">
      <c r="A879" s="2508">
        <v>231</v>
      </c>
      <c r="B879" s="2482">
        <v>0</v>
      </c>
      <c r="C879" s="2487">
        <v>6113</v>
      </c>
      <c r="D879" s="2487">
        <v>5139</v>
      </c>
      <c r="E879" s="2483" t="s">
        <v>52</v>
      </c>
      <c r="F879" s="2484">
        <v>0</v>
      </c>
      <c r="G879" s="2485" t="s">
        <v>711</v>
      </c>
      <c r="H879" s="1797" t="s">
        <v>712</v>
      </c>
      <c r="I879" s="1682">
        <v>300000</v>
      </c>
      <c r="J879" s="1682">
        <v>900000</v>
      </c>
      <c r="K879" s="1682">
        <v>-175268</v>
      </c>
      <c r="L879" s="1682">
        <v>724732</v>
      </c>
      <c r="M879" s="1971" t="s">
        <v>825</v>
      </c>
    </row>
    <row r="880" spans="1:13" x14ac:dyDescent="0.25">
      <c r="A880" s="2508">
        <v>231</v>
      </c>
      <c r="B880" s="2482">
        <v>0</v>
      </c>
      <c r="C880" s="2487">
        <v>6113</v>
      </c>
      <c r="D880" s="2487">
        <v>5137</v>
      </c>
      <c r="E880" s="2483" t="s">
        <v>52</v>
      </c>
      <c r="F880" s="2484">
        <v>0</v>
      </c>
      <c r="G880" s="2485" t="s">
        <v>711</v>
      </c>
      <c r="H880" s="1797" t="s">
        <v>712</v>
      </c>
      <c r="I880" s="1682">
        <v>200000</v>
      </c>
      <c r="J880" s="1682">
        <v>200000</v>
      </c>
      <c r="K880" s="1682">
        <v>-20000</v>
      </c>
      <c r="L880" s="1682">
        <v>180000</v>
      </c>
      <c r="M880" s="1971" t="s">
        <v>4645</v>
      </c>
    </row>
    <row r="881" spans="1:13" ht="26.25" x14ac:dyDescent="0.25">
      <c r="A881" s="2508">
        <v>231</v>
      </c>
      <c r="B881" s="2482">
        <v>0</v>
      </c>
      <c r="C881" s="2487">
        <v>6113</v>
      </c>
      <c r="D881" s="2487">
        <v>5023</v>
      </c>
      <c r="E881" s="2483" t="s">
        <v>52</v>
      </c>
      <c r="F881" s="2484">
        <v>555</v>
      </c>
      <c r="G881" s="2485" t="s">
        <v>711</v>
      </c>
      <c r="H881" s="1797" t="s">
        <v>712</v>
      </c>
      <c r="I881" s="1682">
        <v>27000000</v>
      </c>
      <c r="J881" s="1682">
        <v>25983616</v>
      </c>
      <c r="K881" s="1682">
        <v>195268</v>
      </c>
      <c r="L881" s="1682">
        <v>26178884</v>
      </c>
      <c r="M881" s="1971" t="s">
        <v>4642</v>
      </c>
    </row>
    <row r="882" spans="1:13" ht="26.25" x14ac:dyDescent="0.25">
      <c r="A882" s="2508">
        <v>231</v>
      </c>
      <c r="B882" s="2482">
        <v>0</v>
      </c>
      <c r="C882" s="2487">
        <v>6113</v>
      </c>
      <c r="D882" s="2487">
        <v>5169</v>
      </c>
      <c r="E882" s="2483" t="s">
        <v>52</v>
      </c>
      <c r="F882" s="2484">
        <v>0</v>
      </c>
      <c r="G882" s="2485" t="s">
        <v>711</v>
      </c>
      <c r="H882" s="1797" t="s">
        <v>712</v>
      </c>
      <c r="I882" s="1682">
        <v>7641750</v>
      </c>
      <c r="J882" s="1682">
        <v>1370030</v>
      </c>
      <c r="K882" s="1682">
        <v>-700000</v>
      </c>
      <c r="L882" s="1682">
        <v>670030</v>
      </c>
      <c r="M882" s="1971" t="s">
        <v>4646</v>
      </c>
    </row>
    <row r="883" spans="1:13" ht="27" thickBot="1" x14ac:dyDescent="0.3">
      <c r="A883" s="2646">
        <v>231</v>
      </c>
      <c r="B883" s="3099">
        <v>0</v>
      </c>
      <c r="C883" s="2647">
        <v>6113</v>
      </c>
      <c r="D883" s="2647">
        <v>5023</v>
      </c>
      <c r="E883" s="2648" t="s">
        <v>52</v>
      </c>
      <c r="F883" s="3100">
        <v>555</v>
      </c>
      <c r="G883" s="3101" t="s">
        <v>711</v>
      </c>
      <c r="H883" s="1997" t="s">
        <v>712</v>
      </c>
      <c r="I883" s="2371">
        <v>27000000</v>
      </c>
      <c r="J883" s="2371">
        <v>26178884</v>
      </c>
      <c r="K883" s="2371">
        <v>700000</v>
      </c>
      <c r="L883" s="2371">
        <v>26878884</v>
      </c>
      <c r="M883" s="2001" t="s">
        <v>4642</v>
      </c>
    </row>
    <row r="884" spans="1:13" x14ac:dyDescent="0.25">
      <c r="A884" s="2493"/>
      <c r="B884" s="2467"/>
      <c r="C884" s="2467"/>
      <c r="D884" s="2467"/>
      <c r="E884" s="2467"/>
      <c r="F884" s="2"/>
      <c r="G884" s="3"/>
      <c r="H884" s="2467"/>
      <c r="I884" s="4"/>
      <c r="J884" s="2496">
        <f>SUM(J873:J883)</f>
        <v>114261946</v>
      </c>
      <c r="K884" s="2497">
        <f>SUM(K873:K883)</f>
        <v>0</v>
      </c>
      <c r="L884" s="2496">
        <f>SUM(L873:L883)</f>
        <v>114261946</v>
      </c>
      <c r="M884" s="2467"/>
    </row>
    <row r="886" spans="1:13" x14ac:dyDescent="0.25">
      <c r="A886" s="2467" t="s">
        <v>1959</v>
      </c>
      <c r="B886" s="2493"/>
      <c r="C886" s="2493"/>
      <c r="D886" s="2493"/>
      <c r="E886" s="2493"/>
      <c r="F886" s="2494"/>
      <c r="G886" s="2495"/>
      <c r="H886" s="2493"/>
      <c r="I886" s="2496"/>
      <c r="J886" s="2496"/>
      <c r="K886" s="2496"/>
      <c r="L886" s="2497"/>
      <c r="M886" s="2467"/>
    </row>
    <row r="887" spans="1:13" x14ac:dyDescent="0.25">
      <c r="A887" s="2467" t="s">
        <v>1960</v>
      </c>
      <c r="B887" s="2493"/>
      <c r="C887" s="2493"/>
      <c r="D887" s="2493"/>
      <c r="E887" s="2493"/>
      <c r="F887" s="2494"/>
      <c r="G887" s="2495"/>
      <c r="H887" s="2493"/>
      <c r="I887" s="2496"/>
      <c r="J887" s="2467" t="s">
        <v>2429</v>
      </c>
      <c r="K887" s="2467"/>
      <c r="L887" s="11"/>
      <c r="M887" s="2467"/>
    </row>
  </sheetData>
  <mergeCells count="31">
    <mergeCell ref="A870:J870"/>
    <mergeCell ref="A809:G809"/>
    <mergeCell ref="A811:L811"/>
    <mergeCell ref="A812:J812"/>
    <mergeCell ref="A867:G867"/>
    <mergeCell ref="A869:L869"/>
    <mergeCell ref="A300:L300"/>
    <mergeCell ref="A723:L723"/>
    <mergeCell ref="A677:L677"/>
    <mergeCell ref="A693:L693"/>
    <mergeCell ref="A314:L314"/>
    <mergeCell ref="A566:L566"/>
    <mergeCell ref="A350:L350"/>
    <mergeCell ref="A515:L515"/>
    <mergeCell ref="A540:L540"/>
    <mergeCell ref="A768:L768"/>
    <mergeCell ref="A78:L78"/>
    <mergeCell ref="A623:L623"/>
    <mergeCell ref="A3:L3"/>
    <mergeCell ref="A42:L42"/>
    <mergeCell ref="B130:L130"/>
    <mergeCell ref="A110:L110"/>
    <mergeCell ref="A133:L133"/>
    <mergeCell ref="A151:L151"/>
    <mergeCell ref="A179:L179"/>
    <mergeCell ref="A201:L201"/>
    <mergeCell ref="A329:L329"/>
    <mergeCell ref="A227:L227"/>
    <mergeCell ref="A244:L244"/>
    <mergeCell ref="A265:L265"/>
    <mergeCell ref="A602:L602"/>
  </mergeCells>
  <pageMargins left="0.7" right="0.7" top="0.78740157499999996" bottom="0.78740157499999996" header="0.3" footer="0.3"/>
  <pageSetup paperSize="9" scale="57" orientation="portrait" r:id="rId1"/>
  <colBreaks count="1" manualBreakCount="1">
    <brk id="13" max="71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5"/>
  <sheetViews>
    <sheetView topLeftCell="A418" workbookViewId="0">
      <selection activeCell="A522" sqref="A522:M565"/>
    </sheetView>
  </sheetViews>
  <sheetFormatPr defaultRowHeight="15" x14ac:dyDescent="0.25"/>
  <cols>
    <col min="8" max="8" width="14.140625" bestFit="1" customWidth="1"/>
    <col min="9" max="9" width="13.7109375" bestFit="1" customWidth="1"/>
    <col min="10" max="10" width="22.28515625" customWidth="1"/>
    <col min="11" max="11" width="14.28515625" bestFit="1" customWidth="1"/>
    <col min="12" max="12" width="13.7109375" bestFit="1" customWidth="1"/>
    <col min="13" max="13" width="35" customWidth="1"/>
  </cols>
  <sheetData>
    <row r="1" spans="1:13" ht="18.75" x14ac:dyDescent="0.3">
      <c r="A1" s="1" t="s">
        <v>617</v>
      </c>
      <c r="B1" s="1"/>
      <c r="C1" s="1"/>
      <c r="D1" s="214"/>
      <c r="E1" s="214"/>
      <c r="F1" s="2"/>
      <c r="G1" s="3"/>
      <c r="H1" s="214"/>
      <c r="I1" s="4"/>
      <c r="J1" s="214"/>
      <c r="K1" s="214"/>
      <c r="L1" s="214"/>
      <c r="M1" s="214"/>
    </row>
    <row r="2" spans="1:13" x14ac:dyDescent="0.25">
      <c r="A2" s="214"/>
      <c r="B2" s="214"/>
      <c r="C2" s="214"/>
      <c r="D2" s="5"/>
      <c r="E2" s="5"/>
      <c r="F2" s="6"/>
      <c r="G2" s="7"/>
      <c r="H2" s="5"/>
      <c r="I2" s="8"/>
      <c r="J2" s="5"/>
      <c r="K2" s="214"/>
      <c r="L2" s="214"/>
      <c r="M2" s="214"/>
    </row>
    <row r="3" spans="1:13" ht="18.75" x14ac:dyDescent="0.3">
      <c r="A3" s="3102" t="s">
        <v>618</v>
      </c>
      <c r="B3" s="3103"/>
      <c r="C3" s="3103"/>
      <c r="D3" s="3103"/>
      <c r="E3" s="3103"/>
      <c r="F3" s="3103"/>
      <c r="G3" s="3103"/>
      <c r="H3" s="3103"/>
      <c r="I3" s="3103"/>
      <c r="J3" s="3103"/>
      <c r="K3" s="3103"/>
      <c r="L3" s="3103"/>
      <c r="M3" s="214"/>
    </row>
    <row r="4" spans="1:13" ht="15.75" x14ac:dyDescent="0.25">
      <c r="A4" s="214"/>
      <c r="B4" s="214"/>
      <c r="C4" s="214"/>
      <c r="D4" s="5"/>
      <c r="E4" s="5"/>
      <c r="F4" s="9"/>
      <c r="G4" s="7"/>
      <c r="H4" s="5"/>
      <c r="I4" s="8"/>
      <c r="J4" s="5"/>
      <c r="K4" s="214"/>
      <c r="L4" s="214"/>
      <c r="M4" s="214"/>
    </row>
    <row r="5" spans="1:13" ht="15.75" x14ac:dyDescent="0.25">
      <c r="A5" s="10" t="s">
        <v>619</v>
      </c>
      <c r="B5" s="11"/>
      <c r="C5" s="11"/>
      <c r="D5" s="11"/>
      <c r="E5" s="11"/>
      <c r="F5" s="9"/>
      <c r="G5" s="3"/>
      <c r="H5" s="214"/>
      <c r="I5" s="4"/>
      <c r="J5" s="214"/>
      <c r="K5" s="214"/>
      <c r="L5" s="214"/>
      <c r="M5" s="214"/>
    </row>
    <row r="6" spans="1:13" ht="15.75" x14ac:dyDescent="0.25">
      <c r="A6" s="10"/>
      <c r="B6" s="11"/>
      <c r="C6" s="11"/>
      <c r="D6" s="11"/>
      <c r="E6" s="11"/>
      <c r="F6" s="9"/>
      <c r="G6" s="3"/>
      <c r="H6" s="214"/>
      <c r="I6" s="4"/>
      <c r="J6" s="214"/>
      <c r="K6" s="214"/>
      <c r="L6" s="214"/>
      <c r="M6" s="214"/>
    </row>
    <row r="7" spans="1:13" ht="15.75" thickBot="1" x14ac:dyDescent="0.3">
      <c r="A7" s="144" t="s">
        <v>620</v>
      </c>
      <c r="B7" s="214"/>
      <c r="C7" s="214"/>
      <c r="D7" s="214"/>
      <c r="E7" s="214"/>
      <c r="F7" s="2"/>
      <c r="G7" s="3"/>
      <c r="H7" s="214"/>
      <c r="I7" s="4"/>
      <c r="J7" s="214"/>
      <c r="K7" s="13"/>
      <c r="L7" s="214"/>
      <c r="M7" s="14" t="s">
        <v>4</v>
      </c>
    </row>
    <row r="8" spans="1:13" ht="27" thickBot="1" x14ac:dyDescent="0.3">
      <c r="A8" s="15" t="s">
        <v>5</v>
      </c>
      <c r="B8" s="16" t="s">
        <v>6</v>
      </c>
      <c r="C8" s="16" t="s">
        <v>7</v>
      </c>
      <c r="D8" s="16" t="s">
        <v>8</v>
      </c>
      <c r="E8" s="16" t="s">
        <v>9</v>
      </c>
      <c r="F8" s="17" t="s">
        <v>10</v>
      </c>
      <c r="G8" s="18" t="s">
        <v>11</v>
      </c>
      <c r="H8" s="16" t="s">
        <v>12</v>
      </c>
      <c r="I8" s="19" t="s">
        <v>13</v>
      </c>
      <c r="J8" s="20" t="s">
        <v>14</v>
      </c>
      <c r="K8" s="20" t="s">
        <v>15</v>
      </c>
      <c r="L8" s="20" t="s">
        <v>16</v>
      </c>
      <c r="M8" s="21" t="s">
        <v>17</v>
      </c>
    </row>
    <row r="9" spans="1:13" ht="15.75" thickBot="1" x14ac:dyDescent="0.3">
      <c r="A9" s="57">
        <v>231</v>
      </c>
      <c r="B9" s="58">
        <v>0</v>
      </c>
      <c r="C9" s="59">
        <v>3769</v>
      </c>
      <c r="D9" s="58">
        <v>2212</v>
      </c>
      <c r="E9" s="61">
        <v>0</v>
      </c>
      <c r="F9" s="62">
        <v>122</v>
      </c>
      <c r="G9" s="58">
        <v>1000</v>
      </c>
      <c r="H9" s="49">
        <v>1000000000000</v>
      </c>
      <c r="I9" s="66">
        <v>0</v>
      </c>
      <c r="J9" s="66">
        <v>0</v>
      </c>
      <c r="K9" s="66">
        <v>50000</v>
      </c>
      <c r="L9" s="66">
        <f>J9+K9</f>
        <v>50000</v>
      </c>
      <c r="M9" s="56" t="s">
        <v>621</v>
      </c>
    </row>
    <row r="10" spans="1:13" ht="16.5" thickBot="1" x14ac:dyDescent="0.3">
      <c r="A10" s="22"/>
      <c r="B10" s="53" t="s">
        <v>23</v>
      </c>
      <c r="C10" s="54"/>
      <c r="D10" s="23"/>
      <c r="E10" s="23"/>
      <c r="F10" s="24"/>
      <c r="G10" s="25"/>
      <c r="H10" s="23"/>
      <c r="I10" s="26">
        <f>SUM(I9:I9)</f>
        <v>0</v>
      </c>
      <c r="J10" s="26">
        <f>SUM(J9:J9)</f>
        <v>0</v>
      </c>
      <c r="K10" s="26">
        <f>SUM(K9:K9)</f>
        <v>50000</v>
      </c>
      <c r="L10" s="26">
        <f>SUM(L9:L9)</f>
        <v>50000</v>
      </c>
      <c r="M10" s="27"/>
    </row>
    <row r="11" spans="1:13" ht="15.75" x14ac:dyDescent="0.25">
      <c r="A11" s="10"/>
      <c r="B11" s="11"/>
      <c r="C11" s="11"/>
      <c r="D11" s="11"/>
      <c r="E11" s="11"/>
      <c r="F11" s="9"/>
      <c r="G11" s="3"/>
      <c r="H11" s="214"/>
      <c r="I11" s="4"/>
      <c r="J11" s="214"/>
      <c r="K11" s="214"/>
      <c r="L11" s="214"/>
      <c r="M11" s="214"/>
    </row>
    <row r="12" spans="1:13" ht="15.75" x14ac:dyDescent="0.25">
      <c r="A12" s="10"/>
      <c r="B12" s="11"/>
      <c r="C12" s="11"/>
      <c r="D12" s="11"/>
      <c r="E12" s="11"/>
      <c r="F12" s="9"/>
      <c r="G12" s="3"/>
      <c r="H12" s="214"/>
      <c r="I12" s="4"/>
      <c r="J12" s="214"/>
      <c r="K12" s="214"/>
      <c r="L12" s="214"/>
      <c r="M12" s="214"/>
    </row>
    <row r="13" spans="1:13" ht="15.75" thickBot="1" x14ac:dyDescent="0.3">
      <c r="A13" s="144" t="s">
        <v>622</v>
      </c>
      <c r="B13" s="214"/>
      <c r="C13" s="214"/>
      <c r="D13" s="214"/>
      <c r="E13" s="214"/>
      <c r="F13" s="2"/>
      <c r="G13" s="3"/>
      <c r="H13" s="214"/>
      <c r="I13" s="4"/>
      <c r="J13" s="214"/>
      <c r="K13" s="13"/>
      <c r="L13" s="214"/>
      <c r="M13" s="14" t="s">
        <v>4</v>
      </c>
    </row>
    <row r="14" spans="1:13" ht="27" thickBot="1" x14ac:dyDescent="0.3">
      <c r="A14" s="15" t="s">
        <v>5</v>
      </c>
      <c r="B14" s="16" t="s">
        <v>6</v>
      </c>
      <c r="C14" s="16" t="s">
        <v>7</v>
      </c>
      <c r="D14" s="16" t="s">
        <v>8</v>
      </c>
      <c r="E14" s="16" t="s">
        <v>9</v>
      </c>
      <c r="F14" s="17" t="s">
        <v>10</v>
      </c>
      <c r="G14" s="18" t="s">
        <v>11</v>
      </c>
      <c r="H14" s="16" t="s">
        <v>12</v>
      </c>
      <c r="I14" s="19" t="s">
        <v>13</v>
      </c>
      <c r="J14" s="20" t="s">
        <v>14</v>
      </c>
      <c r="K14" s="20" t="s">
        <v>15</v>
      </c>
      <c r="L14" s="20" t="s">
        <v>16</v>
      </c>
      <c r="M14" s="21" t="s">
        <v>17</v>
      </c>
    </row>
    <row r="15" spans="1:13" x14ac:dyDescent="0.25">
      <c r="A15" s="215">
        <v>231</v>
      </c>
      <c r="B15" s="216">
        <v>0</v>
      </c>
      <c r="C15" s="217">
        <v>3792</v>
      </c>
      <c r="D15" s="216">
        <v>5222</v>
      </c>
      <c r="E15" s="218">
        <v>0</v>
      </c>
      <c r="F15" s="219">
        <v>122</v>
      </c>
      <c r="G15" s="216">
        <v>1000</v>
      </c>
      <c r="H15" s="220">
        <v>10000000</v>
      </c>
      <c r="I15" s="221">
        <v>0</v>
      </c>
      <c r="J15" s="221">
        <v>0</v>
      </c>
      <c r="K15" s="221">
        <v>50000</v>
      </c>
      <c r="L15" s="221">
        <f t="shared" ref="L15:L27" si="0">J15+K15</f>
        <v>50000</v>
      </c>
      <c r="M15" s="222" t="s">
        <v>623</v>
      </c>
    </row>
    <row r="16" spans="1:13" x14ac:dyDescent="0.25">
      <c r="A16" s="57">
        <v>236</v>
      </c>
      <c r="B16" s="58">
        <v>0</v>
      </c>
      <c r="C16" s="59">
        <v>2310</v>
      </c>
      <c r="D16" s="223">
        <v>5321</v>
      </c>
      <c r="E16" s="61">
        <v>0</v>
      </c>
      <c r="F16" s="62">
        <v>92</v>
      </c>
      <c r="G16" s="58">
        <v>1000</v>
      </c>
      <c r="H16" s="224">
        <v>10000000</v>
      </c>
      <c r="I16" s="66">
        <v>10000000</v>
      </c>
      <c r="J16" s="66">
        <v>10000000</v>
      </c>
      <c r="K16" s="66">
        <v>-5209625.3099999996</v>
      </c>
      <c r="L16" s="66">
        <f t="shared" si="0"/>
        <v>4790374.6900000004</v>
      </c>
      <c r="M16" s="225" t="s">
        <v>624</v>
      </c>
    </row>
    <row r="17" spans="1:13" x14ac:dyDescent="0.25">
      <c r="A17" s="57">
        <v>236</v>
      </c>
      <c r="B17" s="58">
        <v>0</v>
      </c>
      <c r="C17" s="59">
        <v>2310</v>
      </c>
      <c r="D17" s="223">
        <v>5321</v>
      </c>
      <c r="E17" s="61">
        <v>0</v>
      </c>
      <c r="F17" s="62">
        <v>92</v>
      </c>
      <c r="G17" s="58">
        <v>1000</v>
      </c>
      <c r="H17" s="49">
        <v>10020228</v>
      </c>
      <c r="I17" s="66">
        <v>0</v>
      </c>
      <c r="J17" s="66">
        <v>3205144.1</v>
      </c>
      <c r="K17" s="66">
        <v>2302964.31</v>
      </c>
      <c r="L17" s="66">
        <f t="shared" si="0"/>
        <v>5508108.4100000001</v>
      </c>
      <c r="M17" s="226" t="s">
        <v>625</v>
      </c>
    </row>
    <row r="18" spans="1:13" x14ac:dyDescent="0.25">
      <c r="A18" s="57">
        <v>236</v>
      </c>
      <c r="B18" s="58">
        <v>0</v>
      </c>
      <c r="C18" s="59">
        <v>2310</v>
      </c>
      <c r="D18" s="223">
        <v>5321</v>
      </c>
      <c r="E18" s="61">
        <v>0</v>
      </c>
      <c r="F18" s="62">
        <v>92</v>
      </c>
      <c r="G18" s="58">
        <v>1000</v>
      </c>
      <c r="H18" s="49">
        <v>10021065</v>
      </c>
      <c r="I18" s="66">
        <v>0</v>
      </c>
      <c r="J18" s="66">
        <v>10172009.5</v>
      </c>
      <c r="K18" s="66">
        <v>-10172009.5</v>
      </c>
      <c r="L18" s="66">
        <f t="shared" si="0"/>
        <v>0</v>
      </c>
      <c r="M18" s="227" t="s">
        <v>626</v>
      </c>
    </row>
    <row r="19" spans="1:13" x14ac:dyDescent="0.25">
      <c r="A19" s="57">
        <v>236</v>
      </c>
      <c r="B19" s="58">
        <v>0</v>
      </c>
      <c r="C19" s="59">
        <v>2310</v>
      </c>
      <c r="D19" s="223">
        <v>6341</v>
      </c>
      <c r="E19" s="61">
        <v>0</v>
      </c>
      <c r="F19" s="62">
        <v>92</v>
      </c>
      <c r="G19" s="58">
        <v>1000</v>
      </c>
      <c r="H19" s="49">
        <v>10021065</v>
      </c>
      <c r="I19" s="66">
        <v>0</v>
      </c>
      <c r="J19" s="66">
        <v>0</v>
      </c>
      <c r="K19" s="66">
        <v>10172009.5</v>
      </c>
      <c r="L19" s="66">
        <f t="shared" si="0"/>
        <v>10172009.5</v>
      </c>
      <c r="M19" s="227" t="s">
        <v>626</v>
      </c>
    </row>
    <row r="20" spans="1:13" x14ac:dyDescent="0.25">
      <c r="A20" s="57">
        <v>236</v>
      </c>
      <c r="B20" s="58">
        <v>0</v>
      </c>
      <c r="C20" s="59">
        <v>2310</v>
      </c>
      <c r="D20" s="223">
        <v>5321</v>
      </c>
      <c r="E20" s="61">
        <v>0</v>
      </c>
      <c r="F20" s="62">
        <v>92</v>
      </c>
      <c r="G20" s="58">
        <v>1000</v>
      </c>
      <c r="H20" s="49">
        <v>10020304</v>
      </c>
      <c r="I20" s="66">
        <v>0</v>
      </c>
      <c r="J20" s="66">
        <v>0</v>
      </c>
      <c r="K20" s="66">
        <v>2906661</v>
      </c>
      <c r="L20" s="66">
        <f t="shared" si="0"/>
        <v>2906661</v>
      </c>
      <c r="M20" s="227" t="s">
        <v>627</v>
      </c>
    </row>
    <row r="21" spans="1:13" x14ac:dyDescent="0.25">
      <c r="A21" s="57">
        <v>231</v>
      </c>
      <c r="B21" s="58">
        <v>0</v>
      </c>
      <c r="C21" s="59">
        <v>3727</v>
      </c>
      <c r="D21" s="223">
        <v>5139</v>
      </c>
      <c r="E21" s="61">
        <v>0</v>
      </c>
      <c r="F21" s="62">
        <v>0</v>
      </c>
      <c r="G21" s="58">
        <v>1000</v>
      </c>
      <c r="H21" s="224">
        <v>10000000</v>
      </c>
      <c r="I21" s="66">
        <v>60000</v>
      </c>
      <c r="J21" s="66">
        <v>60000</v>
      </c>
      <c r="K21" s="66">
        <v>-20000</v>
      </c>
      <c r="L21" s="66">
        <f t="shared" si="0"/>
        <v>40000</v>
      </c>
      <c r="M21" s="227" t="s">
        <v>628</v>
      </c>
    </row>
    <row r="22" spans="1:13" x14ac:dyDescent="0.25">
      <c r="A22" s="57">
        <v>231</v>
      </c>
      <c r="B22" s="58">
        <v>0</v>
      </c>
      <c r="C22" s="59">
        <v>3727</v>
      </c>
      <c r="D22" s="223">
        <v>5169</v>
      </c>
      <c r="E22" s="61">
        <v>0</v>
      </c>
      <c r="F22" s="62">
        <v>0</v>
      </c>
      <c r="G22" s="58">
        <v>1000</v>
      </c>
      <c r="H22" s="224">
        <v>10000000</v>
      </c>
      <c r="I22" s="66">
        <v>460000</v>
      </c>
      <c r="J22" s="66">
        <v>460000</v>
      </c>
      <c r="K22" s="66">
        <v>20000</v>
      </c>
      <c r="L22" s="66">
        <f t="shared" si="0"/>
        <v>480000</v>
      </c>
      <c r="M22" s="227" t="s">
        <v>629</v>
      </c>
    </row>
    <row r="23" spans="1:13" x14ac:dyDescent="0.25">
      <c r="A23" s="57">
        <v>231</v>
      </c>
      <c r="B23" s="58">
        <v>0</v>
      </c>
      <c r="C23" s="59">
        <v>3742</v>
      </c>
      <c r="D23" s="223">
        <v>5169</v>
      </c>
      <c r="E23" s="61">
        <v>0</v>
      </c>
      <c r="F23" s="62">
        <v>0</v>
      </c>
      <c r="G23" s="58">
        <v>1000</v>
      </c>
      <c r="H23" s="224">
        <v>10000000</v>
      </c>
      <c r="I23" s="66">
        <v>13350000</v>
      </c>
      <c r="J23" s="66">
        <v>13350000</v>
      </c>
      <c r="K23" s="66">
        <v>-137228</v>
      </c>
      <c r="L23" s="66">
        <f t="shared" si="0"/>
        <v>13212772</v>
      </c>
      <c r="M23" s="227" t="s">
        <v>630</v>
      </c>
    </row>
    <row r="24" spans="1:13" x14ac:dyDescent="0.25">
      <c r="A24" s="57">
        <v>231</v>
      </c>
      <c r="B24" s="58">
        <v>0</v>
      </c>
      <c r="C24" s="59">
        <v>3742</v>
      </c>
      <c r="D24" s="223">
        <v>5362</v>
      </c>
      <c r="E24" s="61">
        <v>0</v>
      </c>
      <c r="F24" s="62">
        <v>0</v>
      </c>
      <c r="G24" s="58">
        <v>1000</v>
      </c>
      <c r="H24" s="224">
        <v>10000000</v>
      </c>
      <c r="I24" s="66">
        <v>0</v>
      </c>
      <c r="J24" s="66">
        <v>0</v>
      </c>
      <c r="K24" s="66">
        <v>10710</v>
      </c>
      <c r="L24" s="66">
        <f t="shared" si="0"/>
        <v>10710</v>
      </c>
      <c r="M24" s="227" t="s">
        <v>631</v>
      </c>
    </row>
    <row r="25" spans="1:13" x14ac:dyDescent="0.25">
      <c r="A25" s="57">
        <v>231</v>
      </c>
      <c r="B25" s="58">
        <v>0</v>
      </c>
      <c r="C25" s="59">
        <v>3742</v>
      </c>
      <c r="D25" s="223">
        <v>5169</v>
      </c>
      <c r="E25" s="61">
        <v>0</v>
      </c>
      <c r="F25" s="62">
        <v>0</v>
      </c>
      <c r="G25" s="58">
        <v>1000</v>
      </c>
      <c r="H25" s="224">
        <v>10022025</v>
      </c>
      <c r="I25" s="66">
        <v>0</v>
      </c>
      <c r="J25" s="66">
        <v>0</v>
      </c>
      <c r="K25" s="66">
        <v>36390</v>
      </c>
      <c r="L25" s="66">
        <f t="shared" si="0"/>
        <v>36390</v>
      </c>
      <c r="M25" s="227" t="s">
        <v>632</v>
      </c>
    </row>
    <row r="26" spans="1:13" x14ac:dyDescent="0.25">
      <c r="A26" s="57">
        <v>231</v>
      </c>
      <c r="B26" s="58">
        <v>0</v>
      </c>
      <c r="C26" s="59">
        <v>3742</v>
      </c>
      <c r="D26" s="223">
        <v>5169</v>
      </c>
      <c r="E26" s="61">
        <v>0</v>
      </c>
      <c r="F26" s="62">
        <v>0</v>
      </c>
      <c r="G26" s="58">
        <v>1000</v>
      </c>
      <c r="H26" s="224">
        <v>10022313</v>
      </c>
      <c r="I26" s="66">
        <v>0</v>
      </c>
      <c r="J26" s="66">
        <v>0</v>
      </c>
      <c r="K26" s="66">
        <v>7328</v>
      </c>
      <c r="L26" s="66">
        <f t="shared" si="0"/>
        <v>7328</v>
      </c>
      <c r="M26" s="227" t="s">
        <v>633</v>
      </c>
    </row>
    <row r="27" spans="1:13" ht="15.75" thickBot="1" x14ac:dyDescent="0.3">
      <c r="A27" s="57">
        <v>231</v>
      </c>
      <c r="B27" s="58">
        <v>0</v>
      </c>
      <c r="C27" s="59">
        <v>3742</v>
      </c>
      <c r="D27" s="223">
        <v>5169</v>
      </c>
      <c r="E27" s="61">
        <v>0</v>
      </c>
      <c r="F27" s="62">
        <v>0</v>
      </c>
      <c r="G27" s="58">
        <v>1000</v>
      </c>
      <c r="H27" s="224">
        <v>10021069</v>
      </c>
      <c r="I27" s="66">
        <v>0</v>
      </c>
      <c r="J27" s="66">
        <v>0</v>
      </c>
      <c r="K27" s="66">
        <v>82800</v>
      </c>
      <c r="L27" s="66">
        <f t="shared" si="0"/>
        <v>82800</v>
      </c>
      <c r="M27" s="227" t="s">
        <v>634</v>
      </c>
    </row>
    <row r="28" spans="1:13" ht="16.5" thickBot="1" x14ac:dyDescent="0.3">
      <c r="A28" s="22"/>
      <c r="B28" s="53" t="s">
        <v>23</v>
      </c>
      <c r="C28" s="54"/>
      <c r="D28" s="23"/>
      <c r="E28" s="23"/>
      <c r="F28" s="24"/>
      <c r="G28" s="25"/>
      <c r="H28" s="23"/>
      <c r="I28" s="26">
        <f>SUM(I15:I27)</f>
        <v>23870000</v>
      </c>
      <c r="J28" s="26">
        <f>SUM(J15:J27)</f>
        <v>37247153.600000001</v>
      </c>
      <c r="K28" s="26">
        <f>SUM(K15:K27)</f>
        <v>50000</v>
      </c>
      <c r="L28" s="26">
        <f>SUM(L15:L27)</f>
        <v>37297153.600000001</v>
      </c>
      <c r="M28" s="27"/>
    </row>
    <row r="29" spans="1:13" ht="15.75" x14ac:dyDescent="0.25">
      <c r="A29" s="28"/>
      <c r="B29" s="28"/>
      <c r="C29" s="28"/>
      <c r="D29" s="29"/>
      <c r="E29" s="29"/>
      <c r="F29" s="30"/>
      <c r="G29" s="31"/>
      <c r="H29" s="29"/>
      <c r="I29" s="32"/>
      <c r="J29" s="29"/>
      <c r="K29" s="33"/>
      <c r="L29" s="29"/>
      <c r="M29" s="214"/>
    </row>
    <row r="30" spans="1:13" ht="15.75" x14ac:dyDescent="0.25">
      <c r="A30" s="214"/>
      <c r="B30" s="29" t="s">
        <v>635</v>
      </c>
      <c r="C30" s="28"/>
      <c r="D30" s="29"/>
      <c r="E30" s="29"/>
      <c r="F30" s="30"/>
      <c r="G30" s="31"/>
      <c r="H30" s="29"/>
      <c r="I30" s="32"/>
      <c r="J30" s="34" t="s">
        <v>636</v>
      </c>
      <c r="K30" s="35"/>
      <c r="L30" s="29"/>
      <c r="M30" s="214"/>
    </row>
    <row r="31" spans="1:13" ht="15.75" x14ac:dyDescent="0.25">
      <c r="A31" s="29"/>
      <c r="B31" s="28"/>
      <c r="C31" s="28"/>
      <c r="D31" s="29"/>
      <c r="E31" s="29"/>
      <c r="F31" s="30"/>
      <c r="G31" s="31"/>
      <c r="H31" s="29"/>
      <c r="I31" s="32"/>
      <c r="J31" s="29"/>
      <c r="K31" s="33"/>
      <c r="L31" s="29"/>
      <c r="M31" s="214"/>
    </row>
    <row r="32" spans="1:13" x14ac:dyDescent="0.25">
      <c r="A32" s="214"/>
      <c r="B32" s="29" t="s">
        <v>637</v>
      </c>
      <c r="C32" s="214"/>
      <c r="D32" s="214"/>
      <c r="E32" s="214"/>
      <c r="F32" s="2"/>
      <c r="G32" s="3"/>
      <c r="H32" s="214"/>
      <c r="I32" s="4"/>
      <c r="J32" s="29" t="s">
        <v>638</v>
      </c>
      <c r="K32" s="214"/>
      <c r="L32" s="214"/>
      <c r="M32" s="214"/>
    </row>
    <row r="33" spans="1:14" x14ac:dyDescent="0.25">
      <c r="A33" s="214"/>
      <c r="B33" s="29" t="s">
        <v>639</v>
      </c>
      <c r="C33" s="214"/>
      <c r="D33" s="214"/>
      <c r="E33" s="214"/>
      <c r="F33" s="2"/>
      <c r="G33" s="3"/>
      <c r="H33" s="214"/>
      <c r="I33" s="4"/>
      <c r="J33" s="29" t="s">
        <v>640</v>
      </c>
      <c r="K33" s="214"/>
      <c r="L33" s="214"/>
      <c r="M33" s="214"/>
    </row>
    <row r="36" spans="1:14" ht="18.75" x14ac:dyDescent="0.3">
      <c r="A36" s="1" t="s">
        <v>617</v>
      </c>
      <c r="B36" s="1"/>
      <c r="C36" s="1"/>
      <c r="D36" s="772"/>
      <c r="E36" s="772"/>
      <c r="F36" s="2"/>
      <c r="G36" s="3"/>
      <c r="H36" s="772"/>
      <c r="I36" s="4"/>
      <c r="J36" s="772"/>
      <c r="K36" s="772"/>
      <c r="L36" s="772"/>
      <c r="M36" s="772"/>
      <c r="N36" s="772"/>
    </row>
    <row r="37" spans="1:14" x14ac:dyDescent="0.25">
      <c r="A37" s="772"/>
      <c r="B37" s="772"/>
      <c r="C37" s="772"/>
      <c r="D37" s="771"/>
      <c r="E37" s="771"/>
      <c r="F37" s="6"/>
      <c r="G37" s="7"/>
      <c r="H37" s="771"/>
      <c r="I37" s="8"/>
      <c r="J37" s="771"/>
      <c r="K37" s="772"/>
      <c r="L37" s="772"/>
      <c r="M37" s="772"/>
      <c r="N37" s="772"/>
    </row>
    <row r="38" spans="1:14" ht="18.75" x14ac:dyDescent="0.3">
      <c r="A38" s="3102" t="s">
        <v>1234</v>
      </c>
      <c r="B38" s="3103"/>
      <c r="C38" s="3103"/>
      <c r="D38" s="3103"/>
      <c r="E38" s="3103"/>
      <c r="F38" s="3103"/>
      <c r="G38" s="3103"/>
      <c r="H38" s="3103"/>
      <c r="I38" s="3103"/>
      <c r="J38" s="3103"/>
      <c r="K38" s="3103"/>
      <c r="L38" s="3103"/>
      <c r="M38" s="772"/>
      <c r="N38" s="772"/>
    </row>
    <row r="39" spans="1:14" ht="15.75" x14ac:dyDescent="0.25">
      <c r="A39" s="772"/>
      <c r="B39" s="772"/>
      <c r="C39" s="772"/>
      <c r="D39" s="771"/>
      <c r="E39" s="771"/>
      <c r="F39" s="9"/>
      <c r="G39" s="7"/>
      <c r="H39" s="771"/>
      <c r="I39" s="8"/>
      <c r="J39" s="771"/>
      <c r="K39" s="772"/>
      <c r="L39" s="772"/>
      <c r="M39" s="772"/>
      <c r="N39" s="772"/>
    </row>
    <row r="40" spans="1:14" ht="15.75" x14ac:dyDescent="0.25">
      <c r="A40" s="10" t="s">
        <v>1235</v>
      </c>
      <c r="B40" s="11"/>
      <c r="C40" s="11"/>
      <c r="D40" s="11"/>
      <c r="E40" s="11"/>
      <c r="F40" s="9"/>
      <c r="G40" s="3"/>
      <c r="H40" s="772"/>
      <c r="I40" s="4"/>
      <c r="J40" s="772"/>
      <c r="K40" s="772"/>
      <c r="L40" s="772"/>
      <c r="M40" s="772"/>
      <c r="N40" s="772"/>
    </row>
    <row r="41" spans="1:14" ht="15.75" x14ac:dyDescent="0.25">
      <c r="A41" s="10"/>
      <c r="B41" s="11"/>
      <c r="C41" s="11"/>
      <c r="D41" s="11"/>
      <c r="E41" s="11"/>
      <c r="F41" s="9"/>
      <c r="G41" s="3"/>
      <c r="H41" s="772"/>
      <c r="I41" s="4"/>
      <c r="J41" s="772"/>
      <c r="K41" s="772"/>
      <c r="L41" s="772"/>
      <c r="M41" s="772"/>
      <c r="N41" s="772"/>
    </row>
    <row r="42" spans="1:14" ht="15.75" thickBot="1" x14ac:dyDescent="0.3">
      <c r="A42" s="144" t="s">
        <v>622</v>
      </c>
      <c r="B42" s="772"/>
      <c r="C42" s="772"/>
      <c r="D42" s="772"/>
      <c r="E42" s="772"/>
      <c r="F42" s="2"/>
      <c r="G42" s="3"/>
      <c r="H42" s="772"/>
      <c r="I42" s="4"/>
      <c r="J42" s="772"/>
      <c r="K42" s="13"/>
      <c r="L42" s="772"/>
      <c r="M42" s="14" t="s">
        <v>4</v>
      </c>
      <c r="N42" s="772"/>
    </row>
    <row r="43" spans="1:14" ht="27" thickBot="1" x14ac:dyDescent="0.3">
      <c r="A43" s="15" t="s">
        <v>5</v>
      </c>
      <c r="B43" s="16" t="s">
        <v>6</v>
      </c>
      <c r="C43" s="16" t="s">
        <v>7</v>
      </c>
      <c r="D43" s="16" t="s">
        <v>8</v>
      </c>
      <c r="E43" s="16" t="s">
        <v>9</v>
      </c>
      <c r="F43" s="17" t="s">
        <v>10</v>
      </c>
      <c r="G43" s="18" t="s">
        <v>11</v>
      </c>
      <c r="H43" s="16" t="s">
        <v>12</v>
      </c>
      <c r="I43" s="19" t="s">
        <v>13</v>
      </c>
      <c r="J43" s="20" t="s">
        <v>14</v>
      </c>
      <c r="K43" s="20" t="s">
        <v>15</v>
      </c>
      <c r="L43" s="20" t="s">
        <v>16</v>
      </c>
      <c r="M43" s="21" t="s">
        <v>17</v>
      </c>
      <c r="N43" s="772"/>
    </row>
    <row r="44" spans="1:14" x14ac:dyDescent="0.25">
      <c r="A44" s="215">
        <v>231</v>
      </c>
      <c r="B44" s="216">
        <v>0</v>
      </c>
      <c r="C44" s="217">
        <v>2310</v>
      </c>
      <c r="D44" s="216">
        <v>6341</v>
      </c>
      <c r="E44" s="218">
        <v>0</v>
      </c>
      <c r="F44" s="219">
        <v>191</v>
      </c>
      <c r="G44" s="216">
        <v>1000</v>
      </c>
      <c r="H44" s="220">
        <v>10020213</v>
      </c>
      <c r="I44" s="221">
        <v>0</v>
      </c>
      <c r="J44" s="221">
        <v>456727.6</v>
      </c>
      <c r="K44" s="221">
        <v>-456727.6</v>
      </c>
      <c r="L44" s="221">
        <f t="shared" ref="L44:L52" si="1">J44+K44</f>
        <v>0</v>
      </c>
      <c r="M44" s="222" t="s">
        <v>1236</v>
      </c>
      <c r="N44" s="772"/>
    </row>
    <row r="45" spans="1:14" x14ac:dyDescent="0.25">
      <c r="A45" s="57">
        <v>231</v>
      </c>
      <c r="B45" s="58">
        <v>0</v>
      </c>
      <c r="C45" s="59">
        <v>2321</v>
      </c>
      <c r="D45" s="223">
        <v>6341</v>
      </c>
      <c r="E45" s="61">
        <v>0</v>
      </c>
      <c r="F45" s="62">
        <v>191</v>
      </c>
      <c r="G45" s="58">
        <v>1000</v>
      </c>
      <c r="H45" s="224">
        <v>10020417</v>
      </c>
      <c r="I45" s="66">
        <v>0</v>
      </c>
      <c r="J45" s="66">
        <v>1800000</v>
      </c>
      <c r="K45" s="66">
        <v>-78657</v>
      </c>
      <c r="L45" s="66">
        <f t="shared" si="1"/>
        <v>1721343</v>
      </c>
      <c r="M45" s="227" t="s">
        <v>1237</v>
      </c>
      <c r="N45" s="772"/>
    </row>
    <row r="46" spans="1:14" ht="26.25" x14ac:dyDescent="0.25">
      <c r="A46" s="57">
        <v>231</v>
      </c>
      <c r="B46" s="58">
        <v>0</v>
      </c>
      <c r="C46" s="59">
        <v>2310</v>
      </c>
      <c r="D46" s="773">
        <v>5909</v>
      </c>
      <c r="E46" s="61">
        <v>0</v>
      </c>
      <c r="F46" s="62">
        <v>191</v>
      </c>
      <c r="G46" s="58">
        <v>1000</v>
      </c>
      <c r="H46" s="224">
        <v>10000000</v>
      </c>
      <c r="I46" s="66">
        <v>0</v>
      </c>
      <c r="J46" s="66">
        <v>0</v>
      </c>
      <c r="K46" s="66">
        <v>535384.6</v>
      </c>
      <c r="L46" s="66">
        <f t="shared" si="1"/>
        <v>535384.6</v>
      </c>
      <c r="M46" s="155" t="s">
        <v>1238</v>
      </c>
      <c r="N46" s="772"/>
    </row>
    <row r="47" spans="1:14" x14ac:dyDescent="0.25">
      <c r="A47" s="57">
        <v>231</v>
      </c>
      <c r="B47" s="58">
        <v>0</v>
      </c>
      <c r="C47" s="59">
        <v>2339</v>
      </c>
      <c r="D47" s="223">
        <v>6341</v>
      </c>
      <c r="E47" s="61">
        <v>0</v>
      </c>
      <c r="F47" s="62">
        <v>101</v>
      </c>
      <c r="G47" s="58">
        <v>1000</v>
      </c>
      <c r="H47" s="224">
        <v>10021106</v>
      </c>
      <c r="I47" s="66">
        <v>0</v>
      </c>
      <c r="J47" s="66">
        <v>1962289.2</v>
      </c>
      <c r="K47" s="66">
        <v>-1404143.28</v>
      </c>
      <c r="L47" s="66">
        <f>J47+K47</f>
        <v>558145.91999999993</v>
      </c>
      <c r="M47" s="227" t="s">
        <v>1239</v>
      </c>
      <c r="N47" s="772"/>
    </row>
    <row r="48" spans="1:14" ht="26.25" x14ac:dyDescent="0.25">
      <c r="A48" s="57">
        <v>231</v>
      </c>
      <c r="B48" s="58">
        <v>0</v>
      </c>
      <c r="C48" s="59">
        <v>2339</v>
      </c>
      <c r="D48" s="223">
        <v>6341</v>
      </c>
      <c r="E48" s="61">
        <v>0</v>
      </c>
      <c r="F48" s="62">
        <v>101</v>
      </c>
      <c r="G48" s="58">
        <v>1000</v>
      </c>
      <c r="H48" s="224">
        <v>10000000</v>
      </c>
      <c r="I48" s="66">
        <v>0</v>
      </c>
      <c r="J48" s="66">
        <v>0</v>
      </c>
      <c r="K48" s="66">
        <v>1404143.28</v>
      </c>
      <c r="L48" s="66">
        <f>J48+K48</f>
        <v>1404143.28</v>
      </c>
      <c r="M48" s="155" t="s">
        <v>1240</v>
      </c>
      <c r="N48" s="772"/>
    </row>
    <row r="49" spans="1:14" x14ac:dyDescent="0.25">
      <c r="A49" s="57">
        <v>231</v>
      </c>
      <c r="B49" s="58">
        <v>0</v>
      </c>
      <c r="C49" s="59">
        <v>3742</v>
      </c>
      <c r="D49" s="223">
        <v>5169</v>
      </c>
      <c r="E49" s="61">
        <v>0</v>
      </c>
      <c r="F49" s="62">
        <v>0</v>
      </c>
      <c r="G49" s="58">
        <v>1000</v>
      </c>
      <c r="H49" s="224">
        <v>10000000</v>
      </c>
      <c r="I49" s="66">
        <v>13350000</v>
      </c>
      <c r="J49" s="66">
        <v>13212772</v>
      </c>
      <c r="K49" s="66">
        <v>-50000</v>
      </c>
      <c r="L49" s="66">
        <f t="shared" si="1"/>
        <v>13162772</v>
      </c>
      <c r="M49" s="227" t="s">
        <v>630</v>
      </c>
      <c r="N49" s="772"/>
    </row>
    <row r="50" spans="1:14" x14ac:dyDescent="0.25">
      <c r="A50" s="57">
        <v>231</v>
      </c>
      <c r="B50" s="58">
        <v>0</v>
      </c>
      <c r="C50" s="59">
        <v>3742</v>
      </c>
      <c r="D50" s="223">
        <v>5139</v>
      </c>
      <c r="E50" s="61">
        <v>0</v>
      </c>
      <c r="F50" s="62">
        <v>0</v>
      </c>
      <c r="G50" s="58">
        <v>1000</v>
      </c>
      <c r="H50" s="224">
        <v>10000000</v>
      </c>
      <c r="I50" s="66">
        <v>150000</v>
      </c>
      <c r="J50" s="66">
        <v>150000</v>
      </c>
      <c r="K50" s="66">
        <v>50000</v>
      </c>
      <c r="L50" s="66">
        <f t="shared" si="1"/>
        <v>200000</v>
      </c>
      <c r="M50" s="227" t="s">
        <v>1241</v>
      </c>
      <c r="N50" s="772"/>
    </row>
    <row r="51" spans="1:14" x14ac:dyDescent="0.25">
      <c r="A51" s="57">
        <v>231</v>
      </c>
      <c r="B51" s="58">
        <v>0</v>
      </c>
      <c r="C51" s="59">
        <v>3799</v>
      </c>
      <c r="D51" s="223">
        <v>5169</v>
      </c>
      <c r="E51" s="61">
        <v>0</v>
      </c>
      <c r="F51" s="62">
        <v>0</v>
      </c>
      <c r="G51" s="58">
        <v>1000</v>
      </c>
      <c r="H51" s="224">
        <v>10000000</v>
      </c>
      <c r="I51" s="66">
        <v>3255000</v>
      </c>
      <c r="J51" s="66">
        <v>3255000</v>
      </c>
      <c r="K51" s="66">
        <v>-20000</v>
      </c>
      <c r="L51" s="66">
        <f t="shared" si="1"/>
        <v>3235000</v>
      </c>
      <c r="M51" s="227" t="s">
        <v>1242</v>
      </c>
      <c r="N51" s="772"/>
    </row>
    <row r="52" spans="1:14" ht="15.75" thickBot="1" x14ac:dyDescent="0.3">
      <c r="A52" s="574">
        <v>231</v>
      </c>
      <c r="B52" s="575">
        <v>0</v>
      </c>
      <c r="C52" s="774">
        <v>3799</v>
      </c>
      <c r="D52" s="775">
        <v>5175</v>
      </c>
      <c r="E52" s="776">
        <v>0</v>
      </c>
      <c r="F52" s="777">
        <v>0</v>
      </c>
      <c r="G52" s="575">
        <v>1000</v>
      </c>
      <c r="H52" s="778">
        <v>10000000</v>
      </c>
      <c r="I52" s="85">
        <v>50000</v>
      </c>
      <c r="J52" s="85">
        <v>50000</v>
      </c>
      <c r="K52" s="85">
        <v>20000</v>
      </c>
      <c r="L52" s="85">
        <f t="shared" si="1"/>
        <v>70000</v>
      </c>
      <c r="M52" s="779" t="s">
        <v>1243</v>
      </c>
      <c r="N52" s="772"/>
    </row>
    <row r="53" spans="1:14" ht="16.5" thickBot="1" x14ac:dyDescent="0.3">
      <c r="A53" s="22"/>
      <c r="B53" s="53" t="s">
        <v>23</v>
      </c>
      <c r="C53" s="54"/>
      <c r="D53" s="23"/>
      <c r="E53" s="23"/>
      <c r="F53" s="24"/>
      <c r="G53" s="25"/>
      <c r="H53" s="23"/>
      <c r="I53" s="26">
        <f>SUM(I44:I52)</f>
        <v>16805000</v>
      </c>
      <c r="J53" s="26">
        <f>SUM(J44:J52)</f>
        <v>20886788.800000001</v>
      </c>
      <c r="K53" s="26">
        <f>SUM(K44:K52)</f>
        <v>0</v>
      </c>
      <c r="L53" s="26">
        <f>SUM(L44:L52)</f>
        <v>20886788.800000001</v>
      </c>
      <c r="M53" s="27"/>
      <c r="N53" s="772"/>
    </row>
    <row r="54" spans="1:14" ht="15.75" x14ac:dyDescent="0.25">
      <c r="A54" s="28"/>
      <c r="B54" s="28"/>
      <c r="C54" s="28"/>
      <c r="D54" s="29"/>
      <c r="E54" s="29"/>
      <c r="F54" s="30"/>
      <c r="G54" s="31"/>
      <c r="H54" s="29"/>
      <c r="I54" s="32"/>
      <c r="J54" s="29"/>
      <c r="K54" s="33"/>
      <c r="L54" s="29"/>
      <c r="M54" s="772"/>
      <c r="N54" s="772"/>
    </row>
    <row r="55" spans="1:14" ht="15.75" x14ac:dyDescent="0.25">
      <c r="A55" s="772"/>
      <c r="B55" s="29" t="s">
        <v>635</v>
      </c>
      <c r="C55" s="28"/>
      <c r="D55" s="29"/>
      <c r="E55" s="29"/>
      <c r="F55" s="30"/>
      <c r="G55" s="31"/>
      <c r="H55" s="29"/>
      <c r="I55" s="32"/>
      <c r="J55" s="34" t="s">
        <v>1244</v>
      </c>
      <c r="K55" s="35"/>
      <c r="L55" s="29"/>
      <c r="M55" s="772"/>
      <c r="N55" s="772"/>
    </row>
    <row r="56" spans="1:14" ht="15.75" x14ac:dyDescent="0.25">
      <c r="A56" s="29"/>
      <c r="B56" s="28"/>
      <c r="C56" s="28"/>
      <c r="D56" s="29"/>
      <c r="E56" s="29"/>
      <c r="F56" s="30"/>
      <c r="G56" s="31"/>
      <c r="H56" s="29"/>
      <c r="I56" s="32"/>
      <c r="J56" s="29"/>
      <c r="K56" s="33"/>
      <c r="L56" s="29"/>
      <c r="M56" s="772"/>
      <c r="N56" s="55"/>
    </row>
    <row r="57" spans="1:14" ht="15.75" x14ac:dyDescent="0.25">
      <c r="A57" s="29"/>
      <c r="B57" s="28"/>
      <c r="C57" s="28"/>
      <c r="D57" s="29"/>
      <c r="E57" s="29"/>
      <c r="F57" s="30"/>
      <c r="G57" s="31"/>
      <c r="H57" s="29"/>
      <c r="I57" s="32"/>
      <c r="J57" s="29"/>
      <c r="K57" s="33"/>
      <c r="L57" s="29"/>
      <c r="M57" s="772"/>
      <c r="N57" s="55"/>
    </row>
    <row r="58" spans="1:14" x14ac:dyDescent="0.25">
      <c r="A58" s="772"/>
      <c r="B58" s="772"/>
      <c r="C58" s="772"/>
      <c r="D58" s="772"/>
      <c r="E58" s="772"/>
      <c r="F58" s="2"/>
      <c r="G58" s="3"/>
      <c r="H58" s="772"/>
      <c r="I58" s="4"/>
      <c r="J58" s="772"/>
      <c r="K58" s="772"/>
      <c r="L58" s="772"/>
      <c r="M58" s="772"/>
      <c r="N58" s="55"/>
    </row>
    <row r="59" spans="1:14" x14ac:dyDescent="0.25">
      <c r="A59" s="772"/>
      <c r="B59" s="29" t="s">
        <v>637</v>
      </c>
      <c r="C59" s="772"/>
      <c r="D59" s="772"/>
      <c r="E59" s="772"/>
      <c r="F59" s="2"/>
      <c r="G59" s="3"/>
      <c r="H59" s="772"/>
      <c r="I59" s="4"/>
      <c r="J59" s="29" t="s">
        <v>638</v>
      </c>
      <c r="K59" s="772"/>
      <c r="L59" s="772"/>
      <c r="M59" s="772"/>
      <c r="N59" s="772"/>
    </row>
    <row r="60" spans="1:14" x14ac:dyDescent="0.25">
      <c r="A60" s="772"/>
      <c r="B60" s="29" t="s">
        <v>639</v>
      </c>
      <c r="C60" s="772"/>
      <c r="D60" s="772"/>
      <c r="E60" s="772"/>
      <c r="F60" s="2"/>
      <c r="G60" s="3"/>
      <c r="H60" s="772"/>
      <c r="I60" s="4"/>
      <c r="J60" s="29" t="s">
        <v>640</v>
      </c>
      <c r="K60" s="772"/>
      <c r="L60" s="772"/>
      <c r="M60" s="772"/>
      <c r="N60" s="772"/>
    </row>
    <row r="61" spans="1:14" x14ac:dyDescent="0.25">
      <c r="A61" s="772"/>
      <c r="B61" s="29"/>
      <c r="C61" s="772"/>
      <c r="D61" s="772"/>
      <c r="E61" s="772"/>
      <c r="F61" s="2"/>
      <c r="G61" s="3"/>
      <c r="H61" s="772"/>
      <c r="I61" s="4"/>
      <c r="J61" s="29"/>
      <c r="K61" s="772"/>
      <c r="L61" s="772"/>
      <c r="M61" s="772"/>
      <c r="N61" s="772"/>
    </row>
    <row r="62" spans="1:14" x14ac:dyDescent="0.25">
      <c r="A62" s="772"/>
      <c r="B62" s="29"/>
      <c r="C62" s="772"/>
      <c r="D62" s="772"/>
      <c r="E62" s="772"/>
      <c r="F62" s="2"/>
      <c r="G62" s="3"/>
      <c r="H62" s="772"/>
      <c r="I62" s="4"/>
      <c r="J62" s="29"/>
      <c r="K62" s="772"/>
      <c r="L62" s="772"/>
      <c r="M62" s="772"/>
      <c r="N62" s="772"/>
    </row>
    <row r="63" spans="1:14" ht="18.75" x14ac:dyDescent="0.3">
      <c r="A63" s="1" t="s">
        <v>617</v>
      </c>
      <c r="B63" s="1"/>
      <c r="C63" s="1"/>
      <c r="D63" s="1086"/>
      <c r="E63" s="1086"/>
      <c r="F63" s="2"/>
      <c r="G63" s="3"/>
      <c r="H63" s="1086"/>
      <c r="I63" s="4"/>
      <c r="J63" s="1086"/>
      <c r="K63" s="1086"/>
      <c r="L63" s="1086"/>
      <c r="M63" s="1086"/>
      <c r="N63" s="772"/>
    </row>
    <row r="64" spans="1:14" x14ac:dyDescent="0.25">
      <c r="A64" s="1086"/>
      <c r="B64" s="1086"/>
      <c r="C64" s="1086"/>
      <c r="D64" s="1085"/>
      <c r="E64" s="1085"/>
      <c r="F64" s="6"/>
      <c r="G64" s="7"/>
      <c r="H64" s="1085"/>
      <c r="I64" s="8"/>
      <c r="J64" s="1085"/>
      <c r="K64" s="1086"/>
      <c r="L64" s="1086"/>
      <c r="M64" s="1086"/>
      <c r="N64" s="772"/>
    </row>
    <row r="65" spans="1:14" ht="18.75" x14ac:dyDescent="0.3">
      <c r="A65" s="3102" t="s">
        <v>1486</v>
      </c>
      <c r="B65" s="3103"/>
      <c r="C65" s="3103"/>
      <c r="D65" s="3103"/>
      <c r="E65" s="3103"/>
      <c r="F65" s="3103"/>
      <c r="G65" s="3103"/>
      <c r="H65" s="3103"/>
      <c r="I65" s="3103"/>
      <c r="J65" s="3103"/>
      <c r="K65" s="3103"/>
      <c r="L65" s="3103"/>
      <c r="M65" s="1086"/>
      <c r="N65" s="772"/>
    </row>
    <row r="66" spans="1:14" ht="15.75" x14ac:dyDescent="0.25">
      <c r="A66" s="1086"/>
      <c r="B66" s="1086"/>
      <c r="C66" s="1086"/>
      <c r="D66" s="1085"/>
      <c r="E66" s="1085"/>
      <c r="F66" s="9"/>
      <c r="G66" s="7"/>
      <c r="H66" s="1085"/>
      <c r="I66" s="8"/>
      <c r="J66" s="1085"/>
      <c r="K66" s="1086"/>
      <c r="L66" s="1086"/>
      <c r="M66" s="1086"/>
      <c r="N66" s="772"/>
    </row>
    <row r="67" spans="1:14" ht="15.75" x14ac:dyDescent="0.25">
      <c r="A67" s="10" t="s">
        <v>1235</v>
      </c>
      <c r="B67" s="11"/>
      <c r="C67" s="11"/>
      <c r="D67" s="11"/>
      <c r="E67" s="11"/>
      <c r="F67" s="9"/>
      <c r="G67" s="3"/>
      <c r="H67" s="1086"/>
      <c r="I67" s="4"/>
      <c r="J67" s="1086"/>
      <c r="K67" s="1086"/>
      <c r="L67" s="1086"/>
      <c r="M67" s="1086"/>
      <c r="N67" s="772"/>
    </row>
    <row r="68" spans="1:14" ht="15.75" x14ac:dyDescent="0.25">
      <c r="A68" s="10"/>
      <c r="B68" s="11"/>
      <c r="C68" s="11"/>
      <c r="D68" s="11"/>
      <c r="E68" s="11"/>
      <c r="F68" s="9"/>
      <c r="G68" s="3"/>
      <c r="H68" s="1086"/>
      <c r="I68" s="4"/>
      <c r="J68" s="1086"/>
      <c r="K68" s="1086"/>
      <c r="L68" s="1086"/>
      <c r="M68" s="1086"/>
      <c r="N68" s="772"/>
    </row>
    <row r="69" spans="1:14" ht="15.75" thickBot="1" x14ac:dyDescent="0.3">
      <c r="A69" s="144" t="s">
        <v>622</v>
      </c>
      <c r="B69" s="1086"/>
      <c r="C69" s="1086"/>
      <c r="D69" s="1086"/>
      <c r="E69" s="1086"/>
      <c r="F69" s="2"/>
      <c r="G69" s="3"/>
      <c r="H69" s="1086"/>
      <c r="I69" s="4"/>
      <c r="J69" s="1086"/>
      <c r="K69" s="13"/>
      <c r="L69" s="1086"/>
      <c r="M69" s="14" t="s">
        <v>4</v>
      </c>
      <c r="N69" s="772"/>
    </row>
    <row r="70" spans="1:14" ht="27" thickBot="1" x14ac:dyDescent="0.3">
      <c r="A70" s="15" t="s">
        <v>5</v>
      </c>
      <c r="B70" s="16" t="s">
        <v>6</v>
      </c>
      <c r="C70" s="16" t="s">
        <v>7</v>
      </c>
      <c r="D70" s="16" t="s">
        <v>8</v>
      </c>
      <c r="E70" s="16" t="s">
        <v>9</v>
      </c>
      <c r="F70" s="17" t="s">
        <v>10</v>
      </c>
      <c r="G70" s="18" t="s">
        <v>11</v>
      </c>
      <c r="H70" s="16" t="s">
        <v>12</v>
      </c>
      <c r="I70" s="19" t="s">
        <v>13</v>
      </c>
      <c r="J70" s="20" t="s">
        <v>14</v>
      </c>
      <c r="K70" s="20" t="s">
        <v>15</v>
      </c>
      <c r="L70" s="20" t="s">
        <v>16</v>
      </c>
      <c r="M70" s="21" t="s">
        <v>17</v>
      </c>
      <c r="N70" s="772"/>
    </row>
    <row r="71" spans="1:14" ht="26.25" x14ac:dyDescent="0.25">
      <c r="A71" s="215">
        <v>236</v>
      </c>
      <c r="B71" s="216">
        <v>0</v>
      </c>
      <c r="C71" s="217">
        <v>2310</v>
      </c>
      <c r="D71" s="216">
        <v>5321</v>
      </c>
      <c r="E71" s="218">
        <v>0</v>
      </c>
      <c r="F71" s="219">
        <v>92</v>
      </c>
      <c r="G71" s="216">
        <v>1000</v>
      </c>
      <c r="H71" s="220">
        <v>10000000</v>
      </c>
      <c r="I71" s="221">
        <v>10000000</v>
      </c>
      <c r="J71" s="221">
        <v>4790374.6900000004</v>
      </c>
      <c r="K71" s="221">
        <v>-2741331</v>
      </c>
      <c r="L71" s="221">
        <f>J71+K71</f>
        <v>2049043.6900000004</v>
      </c>
      <c r="M71" s="222" t="s">
        <v>1487</v>
      </c>
      <c r="N71" s="772"/>
    </row>
    <row r="72" spans="1:14" x14ac:dyDescent="0.25">
      <c r="A72" s="57">
        <v>236</v>
      </c>
      <c r="B72" s="58">
        <v>0</v>
      </c>
      <c r="C72" s="896">
        <v>2310</v>
      </c>
      <c r="D72" s="296">
        <v>5321</v>
      </c>
      <c r="E72" s="897">
        <v>0</v>
      </c>
      <c r="F72" s="473">
        <v>92</v>
      </c>
      <c r="G72" s="296">
        <v>1000</v>
      </c>
      <c r="H72" s="224">
        <v>10020304</v>
      </c>
      <c r="I72" s="66">
        <v>0</v>
      </c>
      <c r="J72" s="66">
        <v>2906661</v>
      </c>
      <c r="K72" s="66">
        <v>705324</v>
      </c>
      <c r="L72" s="66">
        <f>J72+K72</f>
        <v>3611985</v>
      </c>
      <c r="M72" s="227" t="s">
        <v>1488</v>
      </c>
      <c r="N72" s="772"/>
    </row>
    <row r="73" spans="1:14" x14ac:dyDescent="0.25">
      <c r="A73" s="57">
        <v>236</v>
      </c>
      <c r="B73" s="58">
        <v>0</v>
      </c>
      <c r="C73" s="912">
        <v>2310</v>
      </c>
      <c r="D73" s="911">
        <v>5321</v>
      </c>
      <c r="E73" s="913">
        <v>0</v>
      </c>
      <c r="F73" s="914">
        <v>92</v>
      </c>
      <c r="G73" s="911">
        <v>1000</v>
      </c>
      <c r="H73" s="224">
        <v>10020622</v>
      </c>
      <c r="I73" s="66">
        <v>0</v>
      </c>
      <c r="J73" s="66">
        <v>0</v>
      </c>
      <c r="K73" s="66">
        <v>2036007</v>
      </c>
      <c r="L73" s="66">
        <f>J73+K73</f>
        <v>2036007</v>
      </c>
      <c r="M73" s="227" t="s">
        <v>1489</v>
      </c>
      <c r="N73" s="772"/>
    </row>
    <row r="74" spans="1:14" x14ac:dyDescent="0.25">
      <c r="A74" s="57">
        <v>231</v>
      </c>
      <c r="B74" s="58">
        <v>0</v>
      </c>
      <c r="C74" s="59">
        <v>3792</v>
      </c>
      <c r="D74" s="223">
        <v>5221</v>
      </c>
      <c r="E74" s="61">
        <v>0</v>
      </c>
      <c r="F74" s="62">
        <v>0</v>
      </c>
      <c r="G74" s="58">
        <v>1000</v>
      </c>
      <c r="H74" s="224">
        <v>10000000</v>
      </c>
      <c r="I74" s="66">
        <v>7500000</v>
      </c>
      <c r="J74" s="66">
        <v>7500000</v>
      </c>
      <c r="K74" s="50">
        <v>-500000</v>
      </c>
      <c r="L74" s="66">
        <f t="shared" ref="L74:L83" si="2">J74+K74</f>
        <v>7000000</v>
      </c>
      <c r="M74" s="227" t="s">
        <v>1490</v>
      </c>
      <c r="N74" s="772"/>
    </row>
    <row r="75" spans="1:14" x14ac:dyDescent="0.25">
      <c r="A75" s="57">
        <v>231</v>
      </c>
      <c r="B75" s="58">
        <v>0</v>
      </c>
      <c r="C75" s="59">
        <v>3792</v>
      </c>
      <c r="D75" s="223">
        <v>5222</v>
      </c>
      <c r="E75" s="61">
        <v>0</v>
      </c>
      <c r="F75" s="62">
        <v>0</v>
      </c>
      <c r="G75" s="58">
        <v>1000</v>
      </c>
      <c r="H75" s="224">
        <v>10000000</v>
      </c>
      <c r="I75" s="66">
        <v>7500000</v>
      </c>
      <c r="J75" s="66">
        <v>9000000</v>
      </c>
      <c r="K75" s="50">
        <v>-674440</v>
      </c>
      <c r="L75" s="66">
        <f t="shared" si="2"/>
        <v>8325560</v>
      </c>
      <c r="M75" s="227" t="s">
        <v>1491</v>
      </c>
      <c r="N75" s="772"/>
    </row>
    <row r="76" spans="1:14" x14ac:dyDescent="0.25">
      <c r="A76" s="57">
        <v>231</v>
      </c>
      <c r="B76" s="58">
        <v>0</v>
      </c>
      <c r="C76" s="59">
        <v>3792</v>
      </c>
      <c r="D76" s="223">
        <v>5213</v>
      </c>
      <c r="E76" s="61">
        <v>0</v>
      </c>
      <c r="F76" s="62">
        <v>0</v>
      </c>
      <c r="G76" s="58">
        <v>1000</v>
      </c>
      <c r="H76" s="224">
        <v>10000000</v>
      </c>
      <c r="I76" s="66">
        <v>0</v>
      </c>
      <c r="J76" s="66">
        <v>0</v>
      </c>
      <c r="K76" s="50">
        <v>190000</v>
      </c>
      <c r="L76" s="66">
        <f t="shared" si="2"/>
        <v>190000</v>
      </c>
      <c r="M76" s="227" t="s">
        <v>1492</v>
      </c>
    </row>
    <row r="77" spans="1:14" x14ac:dyDescent="0.25">
      <c r="A77" s="57">
        <v>231</v>
      </c>
      <c r="B77" s="58">
        <v>0</v>
      </c>
      <c r="C77" s="59">
        <v>3792</v>
      </c>
      <c r="D77" s="223">
        <v>5321</v>
      </c>
      <c r="E77" s="61">
        <v>0</v>
      </c>
      <c r="F77" s="62">
        <v>0</v>
      </c>
      <c r="G77" s="58">
        <v>1000</v>
      </c>
      <c r="H77" s="231">
        <v>10022235</v>
      </c>
      <c r="I77" s="66">
        <v>0</v>
      </c>
      <c r="J77" s="66">
        <v>0</v>
      </c>
      <c r="K77" s="50">
        <v>432080</v>
      </c>
      <c r="L77" s="66">
        <f t="shared" si="2"/>
        <v>432080</v>
      </c>
      <c r="M77" s="227" t="s">
        <v>1493</v>
      </c>
    </row>
    <row r="78" spans="1:14" x14ac:dyDescent="0.25">
      <c r="A78" s="57">
        <v>231</v>
      </c>
      <c r="B78" s="58">
        <v>0</v>
      </c>
      <c r="C78" s="59">
        <v>3792</v>
      </c>
      <c r="D78" s="223">
        <v>5321</v>
      </c>
      <c r="E78" s="61">
        <v>0</v>
      </c>
      <c r="F78" s="62">
        <v>0</v>
      </c>
      <c r="G78" s="58">
        <v>1000</v>
      </c>
      <c r="H78" s="224">
        <v>10020550</v>
      </c>
      <c r="I78" s="66">
        <v>0</v>
      </c>
      <c r="J78" s="66">
        <v>0</v>
      </c>
      <c r="K78" s="50">
        <v>236419</v>
      </c>
      <c r="L78" s="66">
        <f t="shared" si="2"/>
        <v>236419</v>
      </c>
      <c r="M78" s="227" t="s">
        <v>1494</v>
      </c>
    </row>
    <row r="79" spans="1:14" x14ac:dyDescent="0.25">
      <c r="A79" s="57">
        <v>231</v>
      </c>
      <c r="B79" s="58">
        <v>0</v>
      </c>
      <c r="C79" s="59">
        <v>3792</v>
      </c>
      <c r="D79" s="223">
        <v>6313</v>
      </c>
      <c r="E79" s="61">
        <v>0</v>
      </c>
      <c r="F79" s="62">
        <v>0</v>
      </c>
      <c r="G79" s="58">
        <v>1000</v>
      </c>
      <c r="H79" s="224">
        <v>10000000</v>
      </c>
      <c r="I79" s="66">
        <v>0</v>
      </c>
      <c r="J79" s="66">
        <v>0</v>
      </c>
      <c r="K79" s="66">
        <v>109900</v>
      </c>
      <c r="L79" s="66">
        <f t="shared" si="2"/>
        <v>109900</v>
      </c>
      <c r="M79" s="227" t="s">
        <v>1492</v>
      </c>
    </row>
    <row r="80" spans="1:14" x14ac:dyDescent="0.25">
      <c r="A80" s="57">
        <v>231</v>
      </c>
      <c r="B80" s="58">
        <v>0</v>
      </c>
      <c r="C80" s="59">
        <v>3792</v>
      </c>
      <c r="D80" s="223">
        <v>6321</v>
      </c>
      <c r="E80" s="61">
        <v>0</v>
      </c>
      <c r="F80" s="62">
        <v>0</v>
      </c>
      <c r="G80" s="58">
        <v>1000</v>
      </c>
      <c r="H80" s="224">
        <v>10000000</v>
      </c>
      <c r="I80" s="66">
        <v>0</v>
      </c>
      <c r="J80" s="66">
        <v>0</v>
      </c>
      <c r="K80" s="66">
        <v>103323</v>
      </c>
      <c r="L80" s="66">
        <f t="shared" si="2"/>
        <v>103323</v>
      </c>
      <c r="M80" s="227" t="s">
        <v>1490</v>
      </c>
    </row>
    <row r="81" spans="1:13" ht="26.25" x14ac:dyDescent="0.25">
      <c r="A81" s="57">
        <v>231</v>
      </c>
      <c r="B81" s="58">
        <v>0</v>
      </c>
      <c r="C81" s="59">
        <v>3792</v>
      </c>
      <c r="D81" s="223">
        <v>6312</v>
      </c>
      <c r="E81" s="61">
        <v>0</v>
      </c>
      <c r="F81" s="62">
        <v>0</v>
      </c>
      <c r="G81" s="58">
        <v>1000</v>
      </c>
      <c r="H81" s="224">
        <v>10000000</v>
      </c>
      <c r="I81" s="66">
        <v>0</v>
      </c>
      <c r="J81" s="66">
        <v>0</v>
      </c>
      <c r="K81" s="66">
        <v>102718</v>
      </c>
      <c r="L81" s="66">
        <f t="shared" si="2"/>
        <v>102718</v>
      </c>
      <c r="M81" s="155" t="s">
        <v>1495</v>
      </c>
    </row>
    <row r="82" spans="1:13" x14ac:dyDescent="0.25">
      <c r="A82" s="57">
        <v>231</v>
      </c>
      <c r="B82" s="58">
        <v>0</v>
      </c>
      <c r="C82" s="59">
        <v>3742</v>
      </c>
      <c r="D82" s="223">
        <v>5169</v>
      </c>
      <c r="E82" s="61">
        <v>0</v>
      </c>
      <c r="F82" s="62">
        <v>0</v>
      </c>
      <c r="G82" s="58">
        <v>1000</v>
      </c>
      <c r="H82" s="224">
        <v>10000000</v>
      </c>
      <c r="I82" s="66">
        <v>13350000</v>
      </c>
      <c r="J82" s="66">
        <v>13451523</v>
      </c>
      <c r="K82" s="66">
        <v>-140200</v>
      </c>
      <c r="L82" s="66">
        <f t="shared" si="2"/>
        <v>13311323</v>
      </c>
      <c r="M82" s="227" t="s">
        <v>630</v>
      </c>
    </row>
    <row r="83" spans="1:13" x14ac:dyDescent="0.25">
      <c r="A83" s="57">
        <v>231</v>
      </c>
      <c r="B83" s="58">
        <v>0</v>
      </c>
      <c r="C83" s="59">
        <v>3742</v>
      </c>
      <c r="D83" s="223">
        <v>5169</v>
      </c>
      <c r="E83" s="61">
        <v>0</v>
      </c>
      <c r="F83" s="62">
        <v>0</v>
      </c>
      <c r="G83" s="58">
        <v>1000</v>
      </c>
      <c r="H83" s="224">
        <v>10020305</v>
      </c>
      <c r="I83" s="66">
        <v>0</v>
      </c>
      <c r="J83" s="66">
        <v>0</v>
      </c>
      <c r="K83" s="66">
        <v>40000</v>
      </c>
      <c r="L83" s="66">
        <f t="shared" si="2"/>
        <v>40000</v>
      </c>
      <c r="M83" s="227" t="s">
        <v>1496</v>
      </c>
    </row>
    <row r="84" spans="1:13" x14ac:dyDescent="0.25">
      <c r="A84" s="57">
        <v>231</v>
      </c>
      <c r="B84" s="58">
        <v>0</v>
      </c>
      <c r="C84" s="59">
        <v>3742</v>
      </c>
      <c r="D84" s="223">
        <v>5169</v>
      </c>
      <c r="E84" s="61">
        <v>0</v>
      </c>
      <c r="F84" s="62">
        <v>0</v>
      </c>
      <c r="G84" s="58">
        <v>1000</v>
      </c>
      <c r="H84" s="224">
        <v>10020947</v>
      </c>
      <c r="I84" s="66">
        <v>0</v>
      </c>
      <c r="J84" s="66">
        <v>0</v>
      </c>
      <c r="K84" s="66">
        <v>60000</v>
      </c>
      <c r="L84" s="66">
        <f>J84+K84</f>
        <v>60000</v>
      </c>
      <c r="M84" s="227" t="s">
        <v>1497</v>
      </c>
    </row>
    <row r="85" spans="1:13" ht="15.75" thickBot="1" x14ac:dyDescent="0.3">
      <c r="A85" s="574">
        <v>231</v>
      </c>
      <c r="B85" s="575">
        <v>0</v>
      </c>
      <c r="C85" s="774">
        <v>3742</v>
      </c>
      <c r="D85" s="775">
        <v>5169</v>
      </c>
      <c r="E85" s="776">
        <v>0</v>
      </c>
      <c r="F85" s="777">
        <v>0</v>
      </c>
      <c r="G85" s="575">
        <v>1000</v>
      </c>
      <c r="H85" s="778">
        <v>10021820</v>
      </c>
      <c r="I85" s="85">
        <v>0</v>
      </c>
      <c r="J85" s="85">
        <v>0</v>
      </c>
      <c r="K85" s="85">
        <v>40200</v>
      </c>
      <c r="L85" s="85">
        <f>J85+K85</f>
        <v>40200</v>
      </c>
      <c r="M85" s="779" t="s">
        <v>1498</v>
      </c>
    </row>
    <row r="86" spans="1:13" ht="16.5" thickBot="1" x14ac:dyDescent="0.3">
      <c r="A86" s="22"/>
      <c r="B86" s="53" t="s">
        <v>23</v>
      </c>
      <c r="C86" s="54"/>
      <c r="D86" s="23"/>
      <c r="E86" s="23"/>
      <c r="F86" s="24"/>
      <c r="G86" s="25"/>
      <c r="H86" s="23"/>
      <c r="I86" s="26">
        <f>SUM(I71:I85)</f>
        <v>38350000</v>
      </c>
      <c r="J86" s="26">
        <f>SUM(J71:J85)</f>
        <v>37648558.689999998</v>
      </c>
      <c r="K86" s="26">
        <f>SUM(K71:K85)</f>
        <v>0</v>
      </c>
      <c r="L86" s="26">
        <f>SUM(L71:L85)</f>
        <v>37648558.689999998</v>
      </c>
      <c r="M86" s="27"/>
    </row>
    <row r="87" spans="1:13" ht="15.75" x14ac:dyDescent="0.25">
      <c r="A87" s="28"/>
      <c r="B87" s="28"/>
      <c r="C87" s="28"/>
      <c r="D87" s="29"/>
      <c r="E87" s="29"/>
      <c r="F87" s="30"/>
      <c r="G87" s="31"/>
      <c r="H87" s="29"/>
      <c r="I87" s="32"/>
      <c r="J87" s="29"/>
      <c r="K87" s="33"/>
      <c r="L87" s="29"/>
      <c r="M87" s="1086"/>
    </row>
    <row r="88" spans="1:13" ht="15.75" x14ac:dyDescent="0.25">
      <c r="A88" s="1086"/>
      <c r="B88" s="29" t="s">
        <v>635</v>
      </c>
      <c r="C88" s="28"/>
      <c r="D88" s="29"/>
      <c r="E88" s="29"/>
      <c r="F88" s="30"/>
      <c r="G88" s="31"/>
      <c r="H88" s="29"/>
      <c r="I88" s="32"/>
      <c r="J88" s="34" t="s">
        <v>1472</v>
      </c>
      <c r="K88" s="35"/>
      <c r="L88" s="29"/>
      <c r="M88" s="1086"/>
    </row>
    <row r="89" spans="1:13" ht="15.75" x14ac:dyDescent="0.25">
      <c r="A89" s="29"/>
      <c r="B89" s="28"/>
      <c r="C89" s="28"/>
      <c r="D89" s="29"/>
      <c r="E89" s="29"/>
      <c r="F89" s="30"/>
      <c r="G89" s="31"/>
      <c r="H89" s="29"/>
      <c r="I89" s="32"/>
      <c r="J89" s="29"/>
      <c r="K89" s="33"/>
      <c r="L89" s="29"/>
      <c r="M89" s="1086"/>
    </row>
    <row r="90" spans="1:13" ht="15.75" x14ac:dyDescent="0.25">
      <c r="A90" s="29"/>
      <c r="B90" s="28"/>
      <c r="C90" s="28"/>
      <c r="D90" s="29"/>
      <c r="E90" s="29"/>
      <c r="F90" s="30"/>
      <c r="G90" s="31"/>
      <c r="H90" s="29"/>
      <c r="I90" s="32"/>
      <c r="J90" s="29"/>
      <c r="K90" s="33"/>
      <c r="L90" s="29"/>
      <c r="M90" s="1086"/>
    </row>
    <row r="91" spans="1:13" x14ac:dyDescent="0.25">
      <c r="A91" s="1086"/>
      <c r="B91" s="1086"/>
      <c r="C91" s="1086"/>
      <c r="D91" s="1086"/>
      <c r="E91" s="1086"/>
      <c r="F91" s="2"/>
      <c r="G91" s="3"/>
      <c r="H91" s="1086"/>
      <c r="I91" s="4"/>
      <c r="J91" s="1086"/>
      <c r="K91" s="1086"/>
      <c r="L91" s="1086"/>
      <c r="M91" s="1086"/>
    </row>
    <row r="92" spans="1:13" x14ac:dyDescent="0.25">
      <c r="A92" s="1086"/>
      <c r="B92" s="29" t="s">
        <v>637</v>
      </c>
      <c r="C92" s="1086"/>
      <c r="D92" s="1086"/>
      <c r="E92" s="1086"/>
      <c r="F92" s="2"/>
      <c r="G92" s="3"/>
      <c r="H92" s="1086"/>
      <c r="I92" s="4"/>
      <c r="J92" s="29" t="s">
        <v>638</v>
      </c>
      <c r="K92" s="1086"/>
      <c r="L92" s="1086"/>
      <c r="M92" s="1086"/>
    </row>
    <row r="93" spans="1:13" x14ac:dyDescent="0.25">
      <c r="A93" s="1086"/>
      <c r="B93" s="29" t="s">
        <v>639</v>
      </c>
      <c r="C93" s="1086"/>
      <c r="D93" s="1086"/>
      <c r="E93" s="1086"/>
      <c r="F93" s="2"/>
      <c r="G93" s="3"/>
      <c r="H93" s="1086"/>
      <c r="I93" s="4"/>
      <c r="J93" s="29" t="s">
        <v>640</v>
      </c>
      <c r="K93" s="1086"/>
      <c r="L93" s="1086"/>
      <c r="M93" s="1086"/>
    </row>
    <row r="96" spans="1:13" ht="18.75" x14ac:dyDescent="0.3">
      <c r="A96" s="1" t="s">
        <v>617</v>
      </c>
      <c r="B96" s="1"/>
      <c r="C96" s="1"/>
      <c r="D96" s="1147"/>
      <c r="E96" s="1147"/>
      <c r="F96" s="2"/>
      <c r="G96" s="3"/>
      <c r="H96" s="1147"/>
      <c r="I96" s="4"/>
      <c r="J96" s="1147"/>
      <c r="K96" s="1147"/>
      <c r="L96" s="1147"/>
      <c r="M96" s="1147"/>
    </row>
    <row r="97" spans="1:13" x14ac:dyDescent="0.25">
      <c r="A97" s="1147"/>
      <c r="B97" s="1147"/>
      <c r="C97" s="1147"/>
      <c r="D97" s="1146"/>
      <c r="E97" s="1146"/>
      <c r="F97" s="6"/>
      <c r="G97" s="7"/>
      <c r="H97" s="1146"/>
      <c r="I97" s="8"/>
      <c r="J97" s="1146"/>
      <c r="K97" s="1147"/>
      <c r="L97" s="1147"/>
      <c r="M97" s="1147"/>
    </row>
    <row r="98" spans="1:13" ht="18.75" x14ac:dyDescent="0.3">
      <c r="A98" s="3102" t="s">
        <v>1971</v>
      </c>
      <c r="B98" s="3103"/>
      <c r="C98" s="3103"/>
      <c r="D98" s="3103"/>
      <c r="E98" s="3103"/>
      <c r="F98" s="3103"/>
      <c r="G98" s="3103"/>
      <c r="H98" s="3103"/>
      <c r="I98" s="3103"/>
      <c r="J98" s="3103"/>
      <c r="K98" s="3103"/>
      <c r="L98" s="3103"/>
      <c r="M98" s="1147"/>
    </row>
    <row r="99" spans="1:13" ht="15.75" x14ac:dyDescent="0.25">
      <c r="A99" s="1147"/>
      <c r="B99" s="1147"/>
      <c r="C99" s="1147"/>
      <c r="D99" s="1146"/>
      <c r="E99" s="1146"/>
      <c r="F99" s="9"/>
      <c r="G99" s="7"/>
      <c r="H99" s="1146"/>
      <c r="I99" s="8"/>
      <c r="J99" s="1146"/>
      <c r="K99" s="1147"/>
      <c r="L99" s="1147"/>
      <c r="M99" s="1147"/>
    </row>
    <row r="100" spans="1:13" ht="15.75" x14ac:dyDescent="0.25">
      <c r="A100" s="10" t="s">
        <v>1235</v>
      </c>
      <c r="B100" s="11"/>
      <c r="C100" s="11"/>
      <c r="D100" s="11"/>
      <c r="E100" s="11"/>
      <c r="F100" s="9"/>
      <c r="G100" s="3"/>
      <c r="H100" s="1147"/>
      <c r="I100" s="4"/>
      <c r="J100" s="1147"/>
      <c r="K100" s="1147"/>
      <c r="L100" s="1147"/>
      <c r="M100" s="1147"/>
    </row>
    <row r="101" spans="1:13" ht="15.75" x14ac:dyDescent="0.25">
      <c r="A101" s="10"/>
      <c r="B101" s="11"/>
      <c r="C101" s="11"/>
      <c r="D101" s="11"/>
      <c r="E101" s="11"/>
      <c r="F101" s="9"/>
      <c r="G101" s="3"/>
      <c r="H101" s="1147"/>
      <c r="I101" s="4"/>
      <c r="J101" s="1147"/>
      <c r="K101" s="1147"/>
      <c r="L101" s="1147"/>
      <c r="M101" s="1147"/>
    </row>
    <row r="102" spans="1:13" ht="15.75" thickBot="1" x14ac:dyDescent="0.3">
      <c r="A102" s="144" t="s">
        <v>622</v>
      </c>
      <c r="B102" s="1147"/>
      <c r="C102" s="1147"/>
      <c r="D102" s="1147"/>
      <c r="E102" s="1147"/>
      <c r="F102" s="2"/>
      <c r="G102" s="3"/>
      <c r="H102" s="1147"/>
      <c r="I102" s="4"/>
      <c r="J102" s="1147"/>
      <c r="K102" s="13"/>
      <c r="L102" s="1147"/>
      <c r="M102" s="14" t="s">
        <v>4</v>
      </c>
    </row>
    <row r="103" spans="1:13" ht="27" thickBot="1" x14ac:dyDescent="0.3">
      <c r="A103" s="15" t="s">
        <v>5</v>
      </c>
      <c r="B103" s="16" t="s">
        <v>6</v>
      </c>
      <c r="C103" s="16" t="s">
        <v>7</v>
      </c>
      <c r="D103" s="16" t="s">
        <v>8</v>
      </c>
      <c r="E103" s="16" t="s">
        <v>9</v>
      </c>
      <c r="F103" s="17" t="s">
        <v>10</v>
      </c>
      <c r="G103" s="18" t="s">
        <v>11</v>
      </c>
      <c r="H103" s="16" t="s">
        <v>12</v>
      </c>
      <c r="I103" s="19" t="s">
        <v>13</v>
      </c>
      <c r="J103" s="20" t="s">
        <v>14</v>
      </c>
      <c r="K103" s="20" t="s">
        <v>15</v>
      </c>
      <c r="L103" s="20" t="s">
        <v>16</v>
      </c>
      <c r="M103" s="21" t="s">
        <v>17</v>
      </c>
    </row>
    <row r="104" spans="1:13" x14ac:dyDescent="0.25">
      <c r="A104" s="57">
        <v>231</v>
      </c>
      <c r="B104" s="58">
        <v>0</v>
      </c>
      <c r="C104" s="59">
        <v>2310</v>
      </c>
      <c r="D104" s="223">
        <v>6341</v>
      </c>
      <c r="E104" s="61">
        <v>0</v>
      </c>
      <c r="F104" s="62">
        <v>91</v>
      </c>
      <c r="G104" s="58">
        <v>1000</v>
      </c>
      <c r="H104" s="224">
        <v>10000000</v>
      </c>
      <c r="I104" s="66">
        <v>10000000</v>
      </c>
      <c r="J104" s="66">
        <v>20466540</v>
      </c>
      <c r="K104" s="66">
        <v>-20466540</v>
      </c>
      <c r="L104" s="66">
        <f>J104+K104</f>
        <v>0</v>
      </c>
      <c r="M104" s="227" t="s">
        <v>1972</v>
      </c>
    </row>
    <row r="105" spans="1:13" ht="26.25" x14ac:dyDescent="0.25">
      <c r="A105" s="57">
        <v>231</v>
      </c>
      <c r="B105" s="58">
        <v>0</v>
      </c>
      <c r="C105" s="59">
        <v>2310</v>
      </c>
      <c r="D105" s="223">
        <v>6341</v>
      </c>
      <c r="E105" s="61">
        <v>0</v>
      </c>
      <c r="F105" s="62">
        <v>91</v>
      </c>
      <c r="G105" s="58">
        <v>1000</v>
      </c>
      <c r="H105" s="224">
        <v>133000000</v>
      </c>
      <c r="I105" s="66">
        <v>10000000</v>
      </c>
      <c r="J105" s="66">
        <v>29533460</v>
      </c>
      <c r="K105" s="66">
        <v>-29533460</v>
      </c>
      <c r="L105" s="66">
        <f>J105+K105</f>
        <v>0</v>
      </c>
      <c r="M105" s="155" t="s">
        <v>1973</v>
      </c>
    </row>
    <row r="106" spans="1:13" x14ac:dyDescent="0.25">
      <c r="A106" s="57">
        <v>231</v>
      </c>
      <c r="B106" s="58">
        <v>0</v>
      </c>
      <c r="C106" s="59">
        <v>2341</v>
      </c>
      <c r="D106" s="223">
        <v>5321</v>
      </c>
      <c r="E106" s="61">
        <v>0</v>
      </c>
      <c r="F106" s="62">
        <v>91</v>
      </c>
      <c r="G106" s="58">
        <v>1000</v>
      </c>
      <c r="H106" s="224">
        <v>133020906</v>
      </c>
      <c r="I106" s="66">
        <v>0</v>
      </c>
      <c r="J106" s="66">
        <v>0</v>
      </c>
      <c r="K106" s="66">
        <v>210000</v>
      </c>
      <c r="L106" s="66">
        <f t="shared" ref="L106:L150" si="3">J106+K106</f>
        <v>210000</v>
      </c>
      <c r="M106" s="227" t="s">
        <v>1974</v>
      </c>
    </row>
    <row r="107" spans="1:13" x14ac:dyDescent="0.25">
      <c r="A107" s="57">
        <v>231</v>
      </c>
      <c r="B107" s="58">
        <v>0</v>
      </c>
      <c r="C107" s="59">
        <v>2341</v>
      </c>
      <c r="D107" s="223">
        <v>5321</v>
      </c>
      <c r="E107" s="61">
        <v>0</v>
      </c>
      <c r="F107" s="62">
        <v>91</v>
      </c>
      <c r="G107" s="58">
        <v>1000</v>
      </c>
      <c r="H107" s="224">
        <v>133020505</v>
      </c>
      <c r="I107" s="66">
        <v>0</v>
      </c>
      <c r="J107" s="66">
        <v>0</v>
      </c>
      <c r="K107" s="66">
        <v>1000000</v>
      </c>
      <c r="L107" s="66">
        <f t="shared" si="3"/>
        <v>1000000</v>
      </c>
      <c r="M107" s="227" t="s">
        <v>1975</v>
      </c>
    </row>
    <row r="108" spans="1:13" x14ac:dyDescent="0.25">
      <c r="A108" s="57">
        <v>231</v>
      </c>
      <c r="B108" s="58">
        <v>0</v>
      </c>
      <c r="C108" s="59">
        <v>2341</v>
      </c>
      <c r="D108" s="223">
        <v>5321</v>
      </c>
      <c r="E108" s="61">
        <v>0</v>
      </c>
      <c r="F108" s="62">
        <v>91</v>
      </c>
      <c r="G108" s="58">
        <v>1000</v>
      </c>
      <c r="H108" s="224">
        <v>133021520</v>
      </c>
      <c r="I108" s="66">
        <v>0</v>
      </c>
      <c r="J108" s="66">
        <v>0</v>
      </c>
      <c r="K108" s="66">
        <v>990000</v>
      </c>
      <c r="L108" s="66">
        <f t="shared" si="3"/>
        <v>990000</v>
      </c>
      <c r="M108" s="227" t="s">
        <v>1976</v>
      </c>
    </row>
    <row r="109" spans="1:13" x14ac:dyDescent="0.25">
      <c r="A109" s="57">
        <v>231</v>
      </c>
      <c r="B109" s="58">
        <v>0</v>
      </c>
      <c r="C109" s="59">
        <v>2321</v>
      </c>
      <c r="D109" s="223">
        <v>6341</v>
      </c>
      <c r="E109" s="61">
        <v>0</v>
      </c>
      <c r="F109" s="62">
        <v>91</v>
      </c>
      <c r="G109" s="58">
        <v>1000</v>
      </c>
      <c r="H109" s="224">
        <v>133022405</v>
      </c>
      <c r="I109" s="66">
        <v>0</v>
      </c>
      <c r="J109" s="66">
        <v>0</v>
      </c>
      <c r="K109" s="66">
        <v>2000000</v>
      </c>
      <c r="L109" s="66">
        <f t="shared" si="3"/>
        <v>2000000</v>
      </c>
      <c r="M109" s="227" t="s">
        <v>1977</v>
      </c>
    </row>
    <row r="110" spans="1:13" x14ac:dyDescent="0.25">
      <c r="A110" s="57">
        <v>231</v>
      </c>
      <c r="B110" s="58">
        <v>0</v>
      </c>
      <c r="C110" s="59">
        <v>2310</v>
      </c>
      <c r="D110" s="223">
        <v>6341</v>
      </c>
      <c r="E110" s="61">
        <v>0</v>
      </c>
      <c r="F110" s="62">
        <v>91</v>
      </c>
      <c r="G110" s="58">
        <v>1000</v>
      </c>
      <c r="H110" s="224">
        <v>133020309</v>
      </c>
      <c r="I110" s="66">
        <v>0</v>
      </c>
      <c r="J110" s="66">
        <v>0</v>
      </c>
      <c r="K110" s="66">
        <v>800000</v>
      </c>
      <c r="L110" s="66">
        <f t="shared" si="3"/>
        <v>800000</v>
      </c>
      <c r="M110" s="227" t="s">
        <v>1978</v>
      </c>
    </row>
    <row r="111" spans="1:13" x14ac:dyDescent="0.25">
      <c r="A111" s="57">
        <v>231</v>
      </c>
      <c r="B111" s="58">
        <v>0</v>
      </c>
      <c r="C111" s="59">
        <v>2341</v>
      </c>
      <c r="D111" s="223">
        <v>5321</v>
      </c>
      <c r="E111" s="61">
        <v>0</v>
      </c>
      <c r="F111" s="62">
        <v>91</v>
      </c>
      <c r="G111" s="58">
        <v>1000</v>
      </c>
      <c r="H111" s="224">
        <v>133021804</v>
      </c>
      <c r="I111" s="66">
        <v>0</v>
      </c>
      <c r="J111" s="66">
        <v>0</v>
      </c>
      <c r="K111" s="66">
        <v>621958</v>
      </c>
      <c r="L111" s="66">
        <f t="shared" si="3"/>
        <v>621958</v>
      </c>
      <c r="M111" s="227" t="s">
        <v>1979</v>
      </c>
    </row>
    <row r="112" spans="1:13" x14ac:dyDescent="0.25">
      <c r="A112" s="57">
        <v>231</v>
      </c>
      <c r="B112" s="58">
        <v>0</v>
      </c>
      <c r="C112" s="59">
        <v>2310</v>
      </c>
      <c r="D112" s="223">
        <v>6341</v>
      </c>
      <c r="E112" s="61">
        <v>0</v>
      </c>
      <c r="F112" s="62">
        <v>91</v>
      </c>
      <c r="G112" s="58">
        <v>1000</v>
      </c>
      <c r="H112" s="224">
        <v>133022602</v>
      </c>
      <c r="I112" s="66">
        <v>0</v>
      </c>
      <c r="J112" s="66">
        <v>0</v>
      </c>
      <c r="K112" s="66">
        <v>412088</v>
      </c>
      <c r="L112" s="66">
        <f t="shared" si="3"/>
        <v>412088</v>
      </c>
      <c r="M112" s="227" t="s">
        <v>1980</v>
      </c>
    </row>
    <row r="113" spans="1:13" x14ac:dyDescent="0.25">
      <c r="A113" s="57">
        <v>231</v>
      </c>
      <c r="B113" s="58">
        <v>0</v>
      </c>
      <c r="C113" s="59">
        <v>2321</v>
      </c>
      <c r="D113" s="223">
        <v>6341</v>
      </c>
      <c r="E113" s="61">
        <v>0</v>
      </c>
      <c r="F113" s="62">
        <v>91</v>
      </c>
      <c r="G113" s="58">
        <v>1000</v>
      </c>
      <c r="H113" s="224">
        <v>133020207</v>
      </c>
      <c r="I113" s="66">
        <v>0</v>
      </c>
      <c r="J113" s="66">
        <v>0</v>
      </c>
      <c r="K113" s="66">
        <v>2000000</v>
      </c>
      <c r="L113" s="66">
        <f t="shared" si="3"/>
        <v>2000000</v>
      </c>
      <c r="M113" s="227" t="s">
        <v>1981</v>
      </c>
    </row>
    <row r="114" spans="1:13" x14ac:dyDescent="0.25">
      <c r="A114" s="57">
        <v>231</v>
      </c>
      <c r="B114" s="58">
        <v>0</v>
      </c>
      <c r="C114" s="59">
        <v>2341</v>
      </c>
      <c r="D114" s="223">
        <v>5321</v>
      </c>
      <c r="E114" s="61">
        <v>0</v>
      </c>
      <c r="F114" s="62">
        <v>91</v>
      </c>
      <c r="G114" s="58">
        <v>1000</v>
      </c>
      <c r="H114" s="224">
        <v>133020810</v>
      </c>
      <c r="I114" s="66">
        <v>0</v>
      </c>
      <c r="J114" s="66">
        <v>0</v>
      </c>
      <c r="K114" s="66">
        <v>330688</v>
      </c>
      <c r="L114" s="66">
        <f t="shared" si="3"/>
        <v>330688</v>
      </c>
      <c r="M114" s="227" t="s">
        <v>1982</v>
      </c>
    </row>
    <row r="115" spans="1:13" x14ac:dyDescent="0.25">
      <c r="A115" s="57">
        <v>231</v>
      </c>
      <c r="B115" s="58">
        <v>0</v>
      </c>
      <c r="C115" s="59">
        <v>2310</v>
      </c>
      <c r="D115" s="223">
        <v>6341</v>
      </c>
      <c r="E115" s="61">
        <v>0</v>
      </c>
      <c r="F115" s="62">
        <v>91</v>
      </c>
      <c r="G115" s="58">
        <v>1000</v>
      </c>
      <c r="H115" s="224">
        <v>133021211</v>
      </c>
      <c r="I115" s="66">
        <v>0</v>
      </c>
      <c r="J115" s="66">
        <v>0</v>
      </c>
      <c r="K115" s="66">
        <v>700000</v>
      </c>
      <c r="L115" s="66">
        <f t="shared" si="3"/>
        <v>700000</v>
      </c>
      <c r="M115" s="227" t="s">
        <v>1983</v>
      </c>
    </row>
    <row r="116" spans="1:13" x14ac:dyDescent="0.25">
      <c r="A116" s="57">
        <v>231</v>
      </c>
      <c r="B116" s="58">
        <v>0</v>
      </c>
      <c r="C116" s="59">
        <v>2341</v>
      </c>
      <c r="D116" s="223">
        <v>5321</v>
      </c>
      <c r="E116" s="61">
        <v>0</v>
      </c>
      <c r="F116" s="62">
        <v>91</v>
      </c>
      <c r="G116" s="58">
        <v>1000</v>
      </c>
      <c r="H116" s="224">
        <v>133020708</v>
      </c>
      <c r="I116" s="66">
        <v>0</v>
      </c>
      <c r="J116" s="66">
        <v>0</v>
      </c>
      <c r="K116" s="66">
        <v>1000000</v>
      </c>
      <c r="L116" s="66">
        <f t="shared" si="3"/>
        <v>1000000</v>
      </c>
      <c r="M116" s="227" t="s">
        <v>1984</v>
      </c>
    </row>
    <row r="117" spans="1:13" x14ac:dyDescent="0.25">
      <c r="A117" s="57">
        <v>231</v>
      </c>
      <c r="B117" s="58">
        <v>0</v>
      </c>
      <c r="C117" s="59">
        <v>2341</v>
      </c>
      <c r="D117" s="223">
        <v>6341</v>
      </c>
      <c r="E117" s="61">
        <v>0</v>
      </c>
      <c r="F117" s="62">
        <v>91</v>
      </c>
      <c r="G117" s="58">
        <v>1000</v>
      </c>
      <c r="H117" s="224">
        <v>133020917</v>
      </c>
      <c r="I117" s="66">
        <v>0</v>
      </c>
      <c r="J117" s="66">
        <v>0</v>
      </c>
      <c r="K117" s="66">
        <v>1000000</v>
      </c>
      <c r="L117" s="66">
        <f t="shared" si="3"/>
        <v>1000000</v>
      </c>
      <c r="M117" s="227" t="s">
        <v>1985</v>
      </c>
    </row>
    <row r="118" spans="1:13" x14ac:dyDescent="0.25">
      <c r="A118" s="57">
        <v>231</v>
      </c>
      <c r="B118" s="58">
        <v>0</v>
      </c>
      <c r="C118" s="59">
        <v>2310</v>
      </c>
      <c r="D118" s="223">
        <v>6341</v>
      </c>
      <c r="E118" s="61">
        <v>0</v>
      </c>
      <c r="F118" s="62">
        <v>91</v>
      </c>
      <c r="G118" s="58">
        <v>1000</v>
      </c>
      <c r="H118" s="224">
        <v>133022415</v>
      </c>
      <c r="I118" s="66">
        <v>0</v>
      </c>
      <c r="J118" s="66">
        <v>0</v>
      </c>
      <c r="K118" s="66">
        <v>2000000</v>
      </c>
      <c r="L118" s="66">
        <f t="shared" si="3"/>
        <v>2000000</v>
      </c>
      <c r="M118" s="227" t="s">
        <v>1986</v>
      </c>
    </row>
    <row r="119" spans="1:13" x14ac:dyDescent="0.25">
      <c r="A119" s="57">
        <v>231</v>
      </c>
      <c r="B119" s="58">
        <v>0</v>
      </c>
      <c r="C119" s="59">
        <v>2321</v>
      </c>
      <c r="D119" s="223">
        <v>6341</v>
      </c>
      <c r="E119" s="61">
        <v>0</v>
      </c>
      <c r="F119" s="62">
        <v>91</v>
      </c>
      <c r="G119" s="58">
        <v>1000</v>
      </c>
      <c r="H119" s="224">
        <v>133022027</v>
      </c>
      <c r="I119" s="66">
        <v>0</v>
      </c>
      <c r="J119" s="66">
        <v>0</v>
      </c>
      <c r="K119" s="66">
        <v>2000000</v>
      </c>
      <c r="L119" s="66">
        <f t="shared" si="3"/>
        <v>2000000</v>
      </c>
      <c r="M119" s="227" t="s">
        <v>1987</v>
      </c>
    </row>
    <row r="120" spans="1:13" x14ac:dyDescent="0.25">
      <c r="A120" s="57">
        <v>231</v>
      </c>
      <c r="B120" s="58">
        <v>0</v>
      </c>
      <c r="C120" s="59">
        <v>2321</v>
      </c>
      <c r="D120" s="223">
        <v>6341</v>
      </c>
      <c r="E120" s="61">
        <v>0</v>
      </c>
      <c r="F120" s="62">
        <v>91</v>
      </c>
      <c r="G120" s="58">
        <v>1000</v>
      </c>
      <c r="H120" s="224">
        <v>133020212</v>
      </c>
      <c r="I120" s="66">
        <v>0</v>
      </c>
      <c r="J120" s="66">
        <v>0</v>
      </c>
      <c r="K120" s="66">
        <v>1750000</v>
      </c>
      <c r="L120" s="66">
        <f t="shared" si="3"/>
        <v>1750000</v>
      </c>
      <c r="M120" s="227" t="s">
        <v>1988</v>
      </c>
    </row>
    <row r="121" spans="1:13" x14ac:dyDescent="0.25">
      <c r="A121" s="57">
        <v>231</v>
      </c>
      <c r="B121" s="58">
        <v>0</v>
      </c>
      <c r="C121" s="59">
        <v>2341</v>
      </c>
      <c r="D121" s="223">
        <v>5321</v>
      </c>
      <c r="E121" s="61">
        <v>0</v>
      </c>
      <c r="F121" s="62">
        <v>91</v>
      </c>
      <c r="G121" s="58">
        <v>1000</v>
      </c>
      <c r="H121" s="224">
        <v>133022418</v>
      </c>
      <c r="I121" s="66">
        <v>0</v>
      </c>
      <c r="J121" s="66">
        <v>0</v>
      </c>
      <c r="K121" s="66">
        <v>1000000</v>
      </c>
      <c r="L121" s="66">
        <f t="shared" si="3"/>
        <v>1000000</v>
      </c>
      <c r="M121" s="227" t="s">
        <v>1989</v>
      </c>
    </row>
    <row r="122" spans="1:13" x14ac:dyDescent="0.25">
      <c r="A122" s="57">
        <v>231</v>
      </c>
      <c r="B122" s="58">
        <v>0</v>
      </c>
      <c r="C122" s="59">
        <v>2341</v>
      </c>
      <c r="D122" s="223">
        <v>5321</v>
      </c>
      <c r="E122" s="61">
        <v>0</v>
      </c>
      <c r="F122" s="62">
        <v>91</v>
      </c>
      <c r="G122" s="58">
        <v>1000</v>
      </c>
      <c r="H122" s="224">
        <v>133021913</v>
      </c>
      <c r="I122" s="66">
        <v>0</v>
      </c>
      <c r="J122" s="66">
        <v>0</v>
      </c>
      <c r="K122" s="66">
        <v>538488</v>
      </c>
      <c r="L122" s="66">
        <f t="shared" si="3"/>
        <v>538488</v>
      </c>
      <c r="M122" s="227" t="s">
        <v>1990</v>
      </c>
    </row>
    <row r="123" spans="1:13" x14ac:dyDescent="0.25">
      <c r="A123" s="57">
        <v>231</v>
      </c>
      <c r="B123" s="58">
        <v>0</v>
      </c>
      <c r="C123" s="59">
        <v>2341</v>
      </c>
      <c r="D123" s="223">
        <v>5321</v>
      </c>
      <c r="E123" s="61">
        <v>0</v>
      </c>
      <c r="F123" s="62">
        <v>91</v>
      </c>
      <c r="G123" s="58">
        <v>1000</v>
      </c>
      <c r="H123" s="224">
        <v>133021820</v>
      </c>
      <c r="I123" s="66">
        <v>0</v>
      </c>
      <c r="J123" s="66">
        <v>0</v>
      </c>
      <c r="K123" s="66">
        <v>995000</v>
      </c>
      <c r="L123" s="66">
        <f t="shared" si="3"/>
        <v>995000</v>
      </c>
      <c r="M123" s="227" t="s">
        <v>1498</v>
      </c>
    </row>
    <row r="124" spans="1:13" x14ac:dyDescent="0.25">
      <c r="A124" s="57">
        <v>231</v>
      </c>
      <c r="B124" s="58">
        <v>0</v>
      </c>
      <c r="C124" s="59">
        <v>2341</v>
      </c>
      <c r="D124" s="223">
        <v>5321</v>
      </c>
      <c r="E124" s="61">
        <v>0</v>
      </c>
      <c r="F124" s="62">
        <v>91</v>
      </c>
      <c r="G124" s="58">
        <v>1000</v>
      </c>
      <c r="H124" s="224">
        <v>133022519</v>
      </c>
      <c r="I124" s="66">
        <v>0</v>
      </c>
      <c r="J124" s="66">
        <v>0</v>
      </c>
      <c r="K124" s="66">
        <v>1000000</v>
      </c>
      <c r="L124" s="66">
        <f t="shared" si="3"/>
        <v>1000000</v>
      </c>
      <c r="M124" s="227" t="s">
        <v>1991</v>
      </c>
    </row>
    <row r="125" spans="1:13" x14ac:dyDescent="0.25">
      <c r="A125" s="57">
        <v>231</v>
      </c>
      <c r="B125" s="58">
        <v>0</v>
      </c>
      <c r="C125" s="59">
        <v>2310</v>
      </c>
      <c r="D125" s="223">
        <v>6341</v>
      </c>
      <c r="E125" s="61">
        <v>0</v>
      </c>
      <c r="F125" s="62">
        <v>91</v>
      </c>
      <c r="G125" s="58">
        <v>1000</v>
      </c>
      <c r="H125" s="224">
        <v>133021028</v>
      </c>
      <c r="I125" s="66">
        <v>0</v>
      </c>
      <c r="J125" s="66">
        <v>0</v>
      </c>
      <c r="K125" s="66">
        <v>2000000</v>
      </c>
      <c r="L125" s="66">
        <f t="shared" si="3"/>
        <v>2000000</v>
      </c>
      <c r="M125" s="227" t="s">
        <v>1992</v>
      </c>
    </row>
    <row r="126" spans="1:13" x14ac:dyDescent="0.25">
      <c r="A126" s="57">
        <v>231</v>
      </c>
      <c r="B126" s="58">
        <v>0</v>
      </c>
      <c r="C126" s="59">
        <v>2310</v>
      </c>
      <c r="D126" s="223">
        <v>6341</v>
      </c>
      <c r="E126" s="61">
        <v>0</v>
      </c>
      <c r="F126" s="62">
        <v>91</v>
      </c>
      <c r="G126" s="58">
        <v>1000</v>
      </c>
      <c r="H126" s="224">
        <v>133022522</v>
      </c>
      <c r="I126" s="66">
        <v>0</v>
      </c>
      <c r="J126" s="66">
        <v>0</v>
      </c>
      <c r="K126" s="66">
        <v>2000000</v>
      </c>
      <c r="L126" s="66">
        <f t="shared" si="3"/>
        <v>2000000</v>
      </c>
      <c r="M126" s="227" t="s">
        <v>1993</v>
      </c>
    </row>
    <row r="127" spans="1:13" x14ac:dyDescent="0.25">
      <c r="A127" s="57">
        <v>231</v>
      </c>
      <c r="B127" s="58">
        <v>0</v>
      </c>
      <c r="C127" s="59">
        <v>2310</v>
      </c>
      <c r="D127" s="223">
        <v>6341</v>
      </c>
      <c r="E127" s="61">
        <v>0</v>
      </c>
      <c r="F127" s="62">
        <v>91</v>
      </c>
      <c r="G127" s="58">
        <v>1000</v>
      </c>
      <c r="H127" s="224">
        <v>133020541</v>
      </c>
      <c r="I127" s="66">
        <v>0</v>
      </c>
      <c r="J127" s="66">
        <v>0</v>
      </c>
      <c r="K127" s="66">
        <v>592000</v>
      </c>
      <c r="L127" s="66">
        <f t="shared" si="3"/>
        <v>592000</v>
      </c>
      <c r="M127" s="227" t="s">
        <v>1994</v>
      </c>
    </row>
    <row r="128" spans="1:13" x14ac:dyDescent="0.25">
      <c r="A128" s="57">
        <v>231</v>
      </c>
      <c r="B128" s="58">
        <v>0</v>
      </c>
      <c r="C128" s="59">
        <v>2310</v>
      </c>
      <c r="D128" s="223">
        <v>6341</v>
      </c>
      <c r="E128" s="61">
        <v>0</v>
      </c>
      <c r="F128" s="62">
        <v>91</v>
      </c>
      <c r="G128" s="58">
        <v>1000</v>
      </c>
      <c r="H128" s="224">
        <v>133022140</v>
      </c>
      <c r="I128" s="66">
        <v>0</v>
      </c>
      <c r="J128" s="66">
        <v>0</v>
      </c>
      <c r="K128" s="66">
        <v>2000000</v>
      </c>
      <c r="L128" s="66">
        <f t="shared" si="3"/>
        <v>2000000</v>
      </c>
      <c r="M128" s="227" t="s">
        <v>1995</v>
      </c>
    </row>
    <row r="129" spans="1:13" x14ac:dyDescent="0.25">
      <c r="A129" s="57">
        <v>231</v>
      </c>
      <c r="B129" s="58">
        <v>0</v>
      </c>
      <c r="C129" s="59">
        <v>2310</v>
      </c>
      <c r="D129" s="223">
        <v>5321</v>
      </c>
      <c r="E129" s="61">
        <v>0</v>
      </c>
      <c r="F129" s="62">
        <v>91</v>
      </c>
      <c r="G129" s="58">
        <v>1000</v>
      </c>
      <c r="H129" s="224">
        <v>133022526</v>
      </c>
      <c r="I129" s="66">
        <v>0</v>
      </c>
      <c r="J129" s="66">
        <v>0</v>
      </c>
      <c r="K129" s="66">
        <v>872000</v>
      </c>
      <c r="L129" s="66">
        <f t="shared" si="3"/>
        <v>872000</v>
      </c>
      <c r="M129" s="227" t="s">
        <v>1996</v>
      </c>
    </row>
    <row r="130" spans="1:13" x14ac:dyDescent="0.25">
      <c r="A130" s="57">
        <v>231</v>
      </c>
      <c r="B130" s="58">
        <v>0</v>
      </c>
      <c r="C130" s="59">
        <v>2321</v>
      </c>
      <c r="D130" s="223">
        <v>6341</v>
      </c>
      <c r="E130" s="61">
        <v>0</v>
      </c>
      <c r="F130" s="62">
        <v>91</v>
      </c>
      <c r="G130" s="58">
        <v>1000</v>
      </c>
      <c r="H130" s="224">
        <v>133022142</v>
      </c>
      <c r="I130" s="66">
        <v>0</v>
      </c>
      <c r="J130" s="66">
        <v>0</v>
      </c>
      <c r="K130" s="66">
        <v>1721238</v>
      </c>
      <c r="L130" s="66">
        <f t="shared" si="3"/>
        <v>1721238</v>
      </c>
      <c r="M130" s="227" t="s">
        <v>1997</v>
      </c>
    </row>
    <row r="131" spans="1:13" x14ac:dyDescent="0.25">
      <c r="A131" s="57">
        <v>231</v>
      </c>
      <c r="B131" s="58">
        <v>0</v>
      </c>
      <c r="C131" s="59">
        <v>2321</v>
      </c>
      <c r="D131" s="223">
        <v>6341</v>
      </c>
      <c r="E131" s="61">
        <v>0</v>
      </c>
      <c r="F131" s="62">
        <v>91</v>
      </c>
      <c r="G131" s="58">
        <v>1000</v>
      </c>
      <c r="H131" s="224">
        <v>10022142</v>
      </c>
      <c r="I131" s="66">
        <v>0</v>
      </c>
      <c r="J131" s="66">
        <v>0</v>
      </c>
      <c r="K131" s="66">
        <v>278762</v>
      </c>
      <c r="L131" s="66">
        <f t="shared" si="3"/>
        <v>278762</v>
      </c>
      <c r="M131" s="227" t="s">
        <v>1997</v>
      </c>
    </row>
    <row r="132" spans="1:13" x14ac:dyDescent="0.25">
      <c r="A132" s="57">
        <v>231</v>
      </c>
      <c r="B132" s="58">
        <v>0</v>
      </c>
      <c r="C132" s="59">
        <v>2310</v>
      </c>
      <c r="D132" s="223">
        <v>6341</v>
      </c>
      <c r="E132" s="61">
        <v>0</v>
      </c>
      <c r="F132" s="62">
        <v>91</v>
      </c>
      <c r="G132" s="58">
        <v>1000</v>
      </c>
      <c r="H132" s="224">
        <v>10021037</v>
      </c>
      <c r="I132" s="66">
        <v>0</v>
      </c>
      <c r="J132" s="66">
        <v>0</v>
      </c>
      <c r="K132" s="66">
        <v>909678</v>
      </c>
      <c r="L132" s="66">
        <f t="shared" si="3"/>
        <v>909678</v>
      </c>
      <c r="M132" s="227" t="s">
        <v>1998</v>
      </c>
    </row>
    <row r="133" spans="1:13" x14ac:dyDescent="0.25">
      <c r="A133" s="57">
        <v>231</v>
      </c>
      <c r="B133" s="58">
        <v>0</v>
      </c>
      <c r="C133" s="59">
        <v>2341</v>
      </c>
      <c r="D133" s="223">
        <v>5321</v>
      </c>
      <c r="E133" s="61">
        <v>0</v>
      </c>
      <c r="F133" s="62">
        <v>91</v>
      </c>
      <c r="G133" s="58">
        <v>1000</v>
      </c>
      <c r="H133" s="224">
        <v>10021922</v>
      </c>
      <c r="I133" s="66">
        <v>0</v>
      </c>
      <c r="J133" s="66">
        <v>0</v>
      </c>
      <c r="K133" s="66">
        <v>1000000</v>
      </c>
      <c r="L133" s="66">
        <f t="shared" si="3"/>
        <v>1000000</v>
      </c>
      <c r="M133" s="227" t="s">
        <v>1999</v>
      </c>
    </row>
    <row r="134" spans="1:13" x14ac:dyDescent="0.25">
      <c r="A134" s="57">
        <v>231</v>
      </c>
      <c r="B134" s="58">
        <v>0</v>
      </c>
      <c r="C134" s="59">
        <v>2321</v>
      </c>
      <c r="D134" s="223">
        <v>6341</v>
      </c>
      <c r="E134" s="61">
        <v>0</v>
      </c>
      <c r="F134" s="62">
        <v>91</v>
      </c>
      <c r="G134" s="58">
        <v>1000</v>
      </c>
      <c r="H134" s="231">
        <v>10021828</v>
      </c>
      <c r="I134" s="66">
        <v>0</v>
      </c>
      <c r="J134" s="66">
        <v>0</v>
      </c>
      <c r="K134" s="66">
        <v>795257</v>
      </c>
      <c r="L134" s="66">
        <f t="shared" si="3"/>
        <v>795257</v>
      </c>
      <c r="M134" s="227" t="s">
        <v>2000</v>
      </c>
    </row>
    <row r="135" spans="1:13" x14ac:dyDescent="0.25">
      <c r="A135" s="57">
        <v>231</v>
      </c>
      <c r="B135" s="58">
        <v>0</v>
      </c>
      <c r="C135" s="59">
        <v>2321</v>
      </c>
      <c r="D135" s="223">
        <v>6341</v>
      </c>
      <c r="E135" s="61">
        <v>0</v>
      </c>
      <c r="F135" s="62">
        <v>91</v>
      </c>
      <c r="G135" s="58">
        <v>1000</v>
      </c>
      <c r="H135" s="231">
        <v>10020614</v>
      </c>
      <c r="I135" s="66">
        <v>0</v>
      </c>
      <c r="J135" s="66">
        <v>0</v>
      </c>
      <c r="K135" s="66">
        <v>2000000</v>
      </c>
      <c r="L135" s="66">
        <f t="shared" si="3"/>
        <v>2000000</v>
      </c>
      <c r="M135" s="227" t="s">
        <v>2001</v>
      </c>
    </row>
    <row r="136" spans="1:13" x14ac:dyDescent="0.25">
      <c r="A136" s="57">
        <v>231</v>
      </c>
      <c r="B136" s="58">
        <v>0</v>
      </c>
      <c r="C136" s="59">
        <v>2310</v>
      </c>
      <c r="D136" s="223">
        <v>5321</v>
      </c>
      <c r="E136" s="61">
        <v>0</v>
      </c>
      <c r="F136" s="62">
        <v>91</v>
      </c>
      <c r="G136" s="58">
        <v>1000</v>
      </c>
      <c r="H136" s="231">
        <v>10022530</v>
      </c>
      <c r="I136" s="66">
        <v>0</v>
      </c>
      <c r="J136" s="66">
        <v>0</v>
      </c>
      <c r="K136" s="66">
        <v>1500000</v>
      </c>
      <c r="L136" s="66">
        <f t="shared" si="3"/>
        <v>1500000</v>
      </c>
      <c r="M136" s="227" t="s">
        <v>2002</v>
      </c>
    </row>
    <row r="137" spans="1:13" x14ac:dyDescent="0.25">
      <c r="A137" s="57">
        <v>231</v>
      </c>
      <c r="B137" s="58">
        <v>0</v>
      </c>
      <c r="C137" s="59">
        <v>2310</v>
      </c>
      <c r="D137" s="223">
        <v>6341</v>
      </c>
      <c r="E137" s="61">
        <v>0</v>
      </c>
      <c r="F137" s="62">
        <v>91</v>
      </c>
      <c r="G137" s="58">
        <v>1000</v>
      </c>
      <c r="H137" s="224">
        <v>10022531</v>
      </c>
      <c r="I137" s="66">
        <v>0</v>
      </c>
      <c r="J137" s="66">
        <v>0</v>
      </c>
      <c r="K137" s="66">
        <v>2000000</v>
      </c>
      <c r="L137" s="66">
        <f t="shared" si="3"/>
        <v>2000000</v>
      </c>
      <c r="M137" s="227" t="s">
        <v>2003</v>
      </c>
    </row>
    <row r="138" spans="1:13" x14ac:dyDescent="0.25">
      <c r="A138" s="57">
        <v>231</v>
      </c>
      <c r="B138" s="58">
        <v>0</v>
      </c>
      <c r="C138" s="59">
        <v>2341</v>
      </c>
      <c r="D138" s="223">
        <v>5321</v>
      </c>
      <c r="E138" s="61">
        <v>0</v>
      </c>
      <c r="F138" s="62">
        <v>91</v>
      </c>
      <c r="G138" s="58">
        <v>1000</v>
      </c>
      <c r="H138" s="224">
        <v>10021829</v>
      </c>
      <c r="I138" s="66">
        <v>0</v>
      </c>
      <c r="J138" s="66">
        <v>0</v>
      </c>
      <c r="K138" s="66">
        <v>1000000</v>
      </c>
      <c r="L138" s="66">
        <f t="shared" si="3"/>
        <v>1000000</v>
      </c>
      <c r="M138" s="227" t="s">
        <v>2004</v>
      </c>
    </row>
    <row r="139" spans="1:13" x14ac:dyDescent="0.25">
      <c r="A139" s="57">
        <v>231</v>
      </c>
      <c r="B139" s="58">
        <v>0</v>
      </c>
      <c r="C139" s="59">
        <v>2341</v>
      </c>
      <c r="D139" s="223">
        <v>6341</v>
      </c>
      <c r="E139" s="61">
        <v>0</v>
      </c>
      <c r="F139" s="62">
        <v>91</v>
      </c>
      <c r="G139" s="58">
        <v>1000</v>
      </c>
      <c r="H139" s="224">
        <v>10020340</v>
      </c>
      <c r="I139" s="66">
        <v>0</v>
      </c>
      <c r="J139" s="66">
        <v>0</v>
      </c>
      <c r="K139" s="66">
        <v>347535</v>
      </c>
      <c r="L139" s="66">
        <f t="shared" si="3"/>
        <v>347535</v>
      </c>
      <c r="M139" s="227" t="s">
        <v>2005</v>
      </c>
    </row>
    <row r="140" spans="1:13" x14ac:dyDescent="0.25">
      <c r="A140" s="57">
        <v>231</v>
      </c>
      <c r="B140" s="58">
        <v>0</v>
      </c>
      <c r="C140" s="59">
        <v>2310</v>
      </c>
      <c r="D140" s="223">
        <v>6341</v>
      </c>
      <c r="E140" s="61">
        <v>0</v>
      </c>
      <c r="F140" s="62">
        <v>91</v>
      </c>
      <c r="G140" s="58">
        <v>1000</v>
      </c>
      <c r="H140" s="224">
        <v>10020423</v>
      </c>
      <c r="I140" s="66">
        <v>0</v>
      </c>
      <c r="J140" s="66">
        <v>0</v>
      </c>
      <c r="K140" s="66">
        <v>1092928</v>
      </c>
      <c r="L140" s="66">
        <f t="shared" si="3"/>
        <v>1092928</v>
      </c>
      <c r="M140" s="227" t="s">
        <v>2006</v>
      </c>
    </row>
    <row r="141" spans="1:13" x14ac:dyDescent="0.25">
      <c r="A141" s="57">
        <v>231</v>
      </c>
      <c r="B141" s="58">
        <v>0</v>
      </c>
      <c r="C141" s="59">
        <v>2310</v>
      </c>
      <c r="D141" s="223">
        <v>5321</v>
      </c>
      <c r="E141" s="61">
        <v>0</v>
      </c>
      <c r="F141" s="62">
        <v>91</v>
      </c>
      <c r="G141" s="58">
        <v>1000</v>
      </c>
      <c r="H141" s="224">
        <v>10021309</v>
      </c>
      <c r="I141" s="66">
        <v>0</v>
      </c>
      <c r="J141" s="66">
        <v>0</v>
      </c>
      <c r="K141" s="66">
        <v>2000000</v>
      </c>
      <c r="L141" s="66">
        <f t="shared" si="3"/>
        <v>2000000</v>
      </c>
      <c r="M141" s="227" t="s">
        <v>2007</v>
      </c>
    </row>
    <row r="142" spans="1:13" x14ac:dyDescent="0.25">
      <c r="A142" s="57">
        <v>231</v>
      </c>
      <c r="B142" s="58">
        <v>0</v>
      </c>
      <c r="C142" s="59">
        <v>2321</v>
      </c>
      <c r="D142" s="223">
        <v>6341</v>
      </c>
      <c r="E142" s="61">
        <v>0</v>
      </c>
      <c r="F142" s="62">
        <v>91</v>
      </c>
      <c r="G142" s="58">
        <v>1000</v>
      </c>
      <c r="H142" s="224">
        <v>10020142</v>
      </c>
      <c r="I142" s="66">
        <v>0</v>
      </c>
      <c r="J142" s="66">
        <v>0</v>
      </c>
      <c r="K142" s="66">
        <v>562000</v>
      </c>
      <c r="L142" s="66">
        <f t="shared" si="3"/>
        <v>562000</v>
      </c>
      <c r="M142" s="227" t="s">
        <v>2008</v>
      </c>
    </row>
    <row r="143" spans="1:13" x14ac:dyDescent="0.25">
      <c r="A143" s="57">
        <v>231</v>
      </c>
      <c r="B143" s="58">
        <v>0</v>
      </c>
      <c r="C143" s="59">
        <v>2341</v>
      </c>
      <c r="D143" s="223">
        <v>5321</v>
      </c>
      <c r="E143" s="61">
        <v>0</v>
      </c>
      <c r="F143" s="62">
        <v>91</v>
      </c>
      <c r="G143" s="58">
        <v>1000</v>
      </c>
      <c r="H143" s="224">
        <v>10022243</v>
      </c>
      <c r="I143" s="66">
        <v>0</v>
      </c>
      <c r="J143" s="66">
        <v>0</v>
      </c>
      <c r="K143" s="66">
        <v>1000000</v>
      </c>
      <c r="L143" s="66">
        <f t="shared" si="3"/>
        <v>1000000</v>
      </c>
      <c r="M143" s="227" t="s">
        <v>2009</v>
      </c>
    </row>
    <row r="144" spans="1:13" x14ac:dyDescent="0.25">
      <c r="A144" s="57">
        <v>231</v>
      </c>
      <c r="B144" s="58">
        <v>0</v>
      </c>
      <c r="C144" s="59">
        <v>2341</v>
      </c>
      <c r="D144" s="223">
        <v>5321</v>
      </c>
      <c r="E144" s="61">
        <v>0</v>
      </c>
      <c r="F144" s="62">
        <v>91</v>
      </c>
      <c r="G144" s="58">
        <v>1000</v>
      </c>
      <c r="H144" s="224">
        <v>10021240</v>
      </c>
      <c r="I144" s="66">
        <v>0</v>
      </c>
      <c r="J144" s="66">
        <v>0</v>
      </c>
      <c r="K144" s="66">
        <v>600380</v>
      </c>
      <c r="L144" s="66">
        <f t="shared" si="3"/>
        <v>600380</v>
      </c>
      <c r="M144" s="227" t="s">
        <v>2010</v>
      </c>
    </row>
    <row r="145" spans="1:13" x14ac:dyDescent="0.25">
      <c r="A145" s="57">
        <v>231</v>
      </c>
      <c r="B145" s="58">
        <v>0</v>
      </c>
      <c r="C145" s="59">
        <v>2341</v>
      </c>
      <c r="D145" s="223">
        <v>5321</v>
      </c>
      <c r="E145" s="61">
        <v>0</v>
      </c>
      <c r="F145" s="62">
        <v>91</v>
      </c>
      <c r="G145" s="58">
        <v>1000</v>
      </c>
      <c r="H145" s="224">
        <v>10021587</v>
      </c>
      <c r="I145" s="66">
        <v>0</v>
      </c>
      <c r="J145" s="66">
        <v>0</v>
      </c>
      <c r="K145" s="66">
        <v>1000000</v>
      </c>
      <c r="L145" s="66">
        <f t="shared" si="3"/>
        <v>1000000</v>
      </c>
      <c r="M145" s="227" t="s">
        <v>2011</v>
      </c>
    </row>
    <row r="146" spans="1:13" x14ac:dyDescent="0.25">
      <c r="A146" s="57">
        <v>231</v>
      </c>
      <c r="B146" s="58">
        <v>0</v>
      </c>
      <c r="C146" s="59">
        <v>2321</v>
      </c>
      <c r="D146" s="223">
        <v>6341</v>
      </c>
      <c r="E146" s="61">
        <v>0</v>
      </c>
      <c r="F146" s="62">
        <v>91</v>
      </c>
      <c r="G146" s="58">
        <v>1000</v>
      </c>
      <c r="H146" s="224">
        <v>10022070</v>
      </c>
      <c r="I146" s="66">
        <v>0</v>
      </c>
      <c r="J146" s="66">
        <v>0</v>
      </c>
      <c r="K146" s="66">
        <v>2000000</v>
      </c>
      <c r="L146" s="66">
        <f t="shared" si="3"/>
        <v>2000000</v>
      </c>
      <c r="M146" s="227" t="s">
        <v>2012</v>
      </c>
    </row>
    <row r="147" spans="1:13" x14ac:dyDescent="0.25">
      <c r="A147" s="57">
        <v>231</v>
      </c>
      <c r="B147" s="58">
        <v>0</v>
      </c>
      <c r="C147" s="59">
        <v>2310</v>
      </c>
      <c r="D147" s="223">
        <v>6341</v>
      </c>
      <c r="E147" s="61">
        <v>0</v>
      </c>
      <c r="F147" s="62">
        <v>91</v>
      </c>
      <c r="G147" s="58">
        <v>1000</v>
      </c>
      <c r="H147" s="224">
        <v>10020354</v>
      </c>
      <c r="I147" s="66">
        <v>0</v>
      </c>
      <c r="J147" s="66">
        <v>0</v>
      </c>
      <c r="K147" s="66">
        <v>780000</v>
      </c>
      <c r="L147" s="66">
        <f t="shared" si="3"/>
        <v>780000</v>
      </c>
      <c r="M147" s="227" t="s">
        <v>2013</v>
      </c>
    </row>
    <row r="148" spans="1:13" x14ac:dyDescent="0.25">
      <c r="A148" s="57">
        <v>231</v>
      </c>
      <c r="B148" s="58">
        <v>0</v>
      </c>
      <c r="C148" s="59">
        <v>2321</v>
      </c>
      <c r="D148" s="223">
        <v>6341</v>
      </c>
      <c r="E148" s="61">
        <v>0</v>
      </c>
      <c r="F148" s="62">
        <v>91</v>
      </c>
      <c r="G148" s="58">
        <v>1000</v>
      </c>
      <c r="H148" s="224">
        <v>10022452</v>
      </c>
      <c r="I148" s="66">
        <v>0</v>
      </c>
      <c r="J148" s="66">
        <v>0</v>
      </c>
      <c r="K148" s="66">
        <v>1600000</v>
      </c>
      <c r="L148" s="66">
        <f>J148+K148</f>
        <v>1600000</v>
      </c>
      <c r="M148" s="227" t="s">
        <v>2014</v>
      </c>
    </row>
    <row r="149" spans="1:13" x14ac:dyDescent="0.25">
      <c r="A149" s="57">
        <v>231</v>
      </c>
      <c r="B149" s="58">
        <v>0</v>
      </c>
      <c r="C149" s="59">
        <v>3792</v>
      </c>
      <c r="D149" s="223">
        <v>5169</v>
      </c>
      <c r="E149" s="61">
        <v>0</v>
      </c>
      <c r="F149" s="62">
        <v>0</v>
      </c>
      <c r="G149" s="58">
        <v>1000</v>
      </c>
      <c r="H149" s="224">
        <v>10000000</v>
      </c>
      <c r="I149" s="66">
        <v>600000</v>
      </c>
      <c r="J149" s="66">
        <v>600000</v>
      </c>
      <c r="K149" s="66">
        <v>-20000</v>
      </c>
      <c r="L149" s="66">
        <f>J149+K149</f>
        <v>580000</v>
      </c>
      <c r="M149" s="227" t="s">
        <v>2015</v>
      </c>
    </row>
    <row r="150" spans="1:13" ht="27" thickBot="1" x14ac:dyDescent="0.3">
      <c r="A150" s="57">
        <v>231</v>
      </c>
      <c r="B150" s="58">
        <v>0</v>
      </c>
      <c r="C150" s="59">
        <v>3792</v>
      </c>
      <c r="D150" s="223">
        <v>5168</v>
      </c>
      <c r="E150" s="61">
        <v>0</v>
      </c>
      <c r="F150" s="62">
        <v>0</v>
      </c>
      <c r="G150" s="58">
        <v>1000</v>
      </c>
      <c r="H150" s="224">
        <v>10000000</v>
      </c>
      <c r="I150" s="66">
        <v>0</v>
      </c>
      <c r="J150" s="66">
        <v>0</v>
      </c>
      <c r="K150" s="66">
        <v>20000</v>
      </c>
      <c r="L150" s="66">
        <f t="shared" si="3"/>
        <v>20000</v>
      </c>
      <c r="M150" s="155" t="s">
        <v>2016</v>
      </c>
    </row>
    <row r="151" spans="1:13" ht="16.5" thickBot="1" x14ac:dyDescent="0.3">
      <c r="A151" s="22"/>
      <c r="B151" s="53" t="s">
        <v>23</v>
      </c>
      <c r="C151" s="54"/>
      <c r="D151" s="23"/>
      <c r="E151" s="23"/>
      <c r="F151" s="24"/>
      <c r="G151" s="25"/>
      <c r="H151" s="23"/>
      <c r="I151" s="26">
        <f>SUM(I104:I150)</f>
        <v>20600000</v>
      </c>
      <c r="J151" s="26">
        <f>SUM(J104:J150)</f>
        <v>50600000</v>
      </c>
      <c r="K151" s="26">
        <f>SUM(K104:K150)</f>
        <v>0</v>
      </c>
      <c r="L151" s="26">
        <f>SUM(L104:L150)</f>
        <v>50600000</v>
      </c>
      <c r="M151" s="27"/>
    </row>
    <row r="152" spans="1:13" ht="15.75" x14ac:dyDescent="0.25">
      <c r="A152" s="28"/>
      <c r="B152" s="28"/>
      <c r="C152" s="28"/>
      <c r="D152" s="29"/>
      <c r="E152" s="29"/>
      <c r="F152" s="30"/>
      <c r="G152" s="31"/>
      <c r="H152" s="29"/>
      <c r="I152" s="32"/>
      <c r="J152" s="29"/>
      <c r="K152" s="33"/>
      <c r="L152" s="29"/>
      <c r="M152" s="1147"/>
    </row>
    <row r="153" spans="1:13" ht="15.75" x14ac:dyDescent="0.25">
      <c r="A153" s="1147"/>
      <c r="B153" s="29" t="s">
        <v>635</v>
      </c>
      <c r="C153" s="28"/>
      <c r="D153" s="29"/>
      <c r="E153" s="29"/>
      <c r="F153" s="30"/>
      <c r="G153" s="31"/>
      <c r="H153" s="29"/>
      <c r="I153" s="32"/>
      <c r="J153" s="34" t="s">
        <v>1545</v>
      </c>
      <c r="K153" s="35"/>
      <c r="L153" s="29"/>
      <c r="M153" s="1147"/>
    </row>
    <row r="154" spans="1:13" ht="15.75" x14ac:dyDescent="0.25">
      <c r="A154" s="29"/>
      <c r="B154" s="28"/>
      <c r="C154" s="28"/>
      <c r="D154" s="29"/>
      <c r="E154" s="29"/>
      <c r="F154" s="30"/>
      <c r="G154" s="31"/>
      <c r="H154" s="29"/>
      <c r="I154" s="32"/>
      <c r="J154" s="29"/>
      <c r="K154" s="33"/>
      <c r="L154" s="29"/>
      <c r="M154" s="1147"/>
    </row>
    <row r="155" spans="1:13" ht="15.75" x14ac:dyDescent="0.25">
      <c r="A155" s="29"/>
      <c r="B155" s="28"/>
      <c r="C155" s="28"/>
      <c r="D155" s="29"/>
      <c r="E155" s="29"/>
      <c r="F155" s="30"/>
      <c r="G155" s="31"/>
      <c r="H155" s="29"/>
      <c r="I155" s="32"/>
      <c r="J155" s="29"/>
      <c r="K155" s="33"/>
      <c r="L155" s="29"/>
      <c r="M155" s="1147"/>
    </row>
    <row r="156" spans="1:13" x14ac:dyDescent="0.25">
      <c r="A156" s="1147"/>
      <c r="B156" s="1147"/>
      <c r="C156" s="1147"/>
      <c r="D156" s="1147"/>
      <c r="E156" s="1147"/>
      <c r="F156" s="2"/>
      <c r="G156" s="3"/>
      <c r="H156" s="1147"/>
      <c r="I156" s="4"/>
      <c r="J156" s="1147"/>
      <c r="K156" s="1147"/>
      <c r="L156" s="1147"/>
      <c r="M156" s="1147"/>
    </row>
    <row r="157" spans="1:13" x14ac:dyDescent="0.25">
      <c r="A157" s="1147"/>
      <c r="B157" s="29" t="s">
        <v>637</v>
      </c>
      <c r="C157" s="1147"/>
      <c r="D157" s="1147"/>
      <c r="E157" s="1147"/>
      <c r="F157" s="2"/>
      <c r="G157" s="3"/>
      <c r="H157" s="1147"/>
      <c r="I157" s="4"/>
      <c r="J157" s="29" t="s">
        <v>638</v>
      </c>
      <c r="K157" s="1147"/>
      <c r="L157" s="1147"/>
      <c r="M157" s="1147"/>
    </row>
    <row r="158" spans="1:13" x14ac:dyDescent="0.25">
      <c r="A158" s="1147"/>
      <c r="B158" s="29" t="s">
        <v>639</v>
      </c>
      <c r="C158" s="1147"/>
      <c r="D158" s="1147"/>
      <c r="E158" s="1147"/>
      <c r="F158" s="2"/>
      <c r="G158" s="3"/>
      <c r="H158" s="1147"/>
      <c r="I158" s="4"/>
      <c r="J158" s="29" t="s">
        <v>640</v>
      </c>
      <c r="K158" s="1147"/>
      <c r="L158" s="1147"/>
      <c r="M158" s="1147"/>
    </row>
    <row r="161" spans="1:13" ht="18.75" x14ac:dyDescent="0.3">
      <c r="A161" s="1" t="s">
        <v>617</v>
      </c>
      <c r="B161" s="1"/>
      <c r="C161" s="1"/>
      <c r="D161" s="1180"/>
      <c r="E161" s="1180"/>
      <c r="F161" s="2"/>
      <c r="G161" s="3"/>
      <c r="H161" s="1180"/>
      <c r="I161" s="4"/>
      <c r="J161" s="1180"/>
      <c r="K161" s="1180"/>
      <c r="L161" s="1180"/>
      <c r="M161" s="1180"/>
    </row>
    <row r="162" spans="1:13" x14ac:dyDescent="0.25">
      <c r="A162" s="1180"/>
      <c r="B162" s="1180"/>
      <c r="C162" s="1180"/>
      <c r="D162" s="1179"/>
      <c r="E162" s="1179"/>
      <c r="F162" s="6"/>
      <c r="G162" s="7"/>
      <c r="H162" s="1179"/>
      <c r="I162" s="8"/>
      <c r="J162" s="1179"/>
      <c r="K162" s="1180"/>
      <c r="L162" s="1180"/>
      <c r="M162" s="1180"/>
    </row>
    <row r="163" spans="1:13" ht="18.75" x14ac:dyDescent="0.3">
      <c r="A163" s="3102" t="s">
        <v>2325</v>
      </c>
      <c r="B163" s="3103"/>
      <c r="C163" s="3103"/>
      <c r="D163" s="3103"/>
      <c r="E163" s="3103"/>
      <c r="F163" s="3103"/>
      <c r="G163" s="3103"/>
      <c r="H163" s="3103"/>
      <c r="I163" s="3103"/>
      <c r="J163" s="3103"/>
      <c r="K163" s="3103"/>
      <c r="L163" s="3103"/>
      <c r="M163" s="1180"/>
    </row>
    <row r="164" spans="1:13" ht="15.75" x14ac:dyDescent="0.25">
      <c r="A164" s="1180"/>
      <c r="B164" s="1180"/>
      <c r="C164" s="1180"/>
      <c r="D164" s="1179"/>
      <c r="E164" s="1179"/>
      <c r="F164" s="9"/>
      <c r="G164" s="7"/>
      <c r="H164" s="1179"/>
      <c r="I164" s="8"/>
      <c r="J164" s="1179"/>
      <c r="K164" s="1180"/>
      <c r="L164" s="1180"/>
      <c r="M164" s="1180"/>
    </row>
    <row r="165" spans="1:13" ht="15.75" x14ac:dyDescent="0.25">
      <c r="A165" s="10" t="s">
        <v>1235</v>
      </c>
      <c r="B165" s="11"/>
      <c r="C165" s="11"/>
      <c r="D165" s="11"/>
      <c r="E165" s="11"/>
      <c r="F165" s="9"/>
      <c r="G165" s="3"/>
      <c r="H165" s="1180"/>
      <c r="I165" s="4"/>
      <c r="J165" s="1180"/>
      <c r="K165" s="1180"/>
      <c r="L165" s="1180"/>
      <c r="M165" s="1180"/>
    </row>
    <row r="166" spans="1:13" ht="15.75" x14ac:dyDescent="0.25">
      <c r="A166" s="10"/>
      <c r="B166" s="11"/>
      <c r="C166" s="11"/>
      <c r="D166" s="11"/>
      <c r="E166" s="11"/>
      <c r="F166" s="9"/>
      <c r="G166" s="3"/>
      <c r="H166" s="1180"/>
      <c r="I166" s="4"/>
      <c r="J166" s="1180"/>
      <c r="K166" s="1180"/>
      <c r="L166" s="1180"/>
      <c r="M166" s="1180"/>
    </row>
    <row r="167" spans="1:13" ht="15.75" thickBot="1" x14ac:dyDescent="0.3">
      <c r="A167" s="144" t="s">
        <v>622</v>
      </c>
      <c r="B167" s="1180"/>
      <c r="C167" s="1180"/>
      <c r="D167" s="1180"/>
      <c r="E167" s="1180"/>
      <c r="F167" s="2"/>
      <c r="G167" s="3"/>
      <c r="H167" s="1180"/>
      <c r="I167" s="4"/>
      <c r="J167" s="1180"/>
      <c r="K167" s="13"/>
      <c r="L167" s="1180"/>
      <c r="M167" s="14" t="s">
        <v>4</v>
      </c>
    </row>
    <row r="168" spans="1:13" ht="27" thickBot="1" x14ac:dyDescent="0.3">
      <c r="A168" s="15" t="s">
        <v>5</v>
      </c>
      <c r="B168" s="16" t="s">
        <v>6</v>
      </c>
      <c r="C168" s="16" t="s">
        <v>7</v>
      </c>
      <c r="D168" s="16" t="s">
        <v>8</v>
      </c>
      <c r="E168" s="16" t="s">
        <v>9</v>
      </c>
      <c r="F168" s="17" t="s">
        <v>10</v>
      </c>
      <c r="G168" s="18" t="s">
        <v>11</v>
      </c>
      <c r="H168" s="16" t="s">
        <v>12</v>
      </c>
      <c r="I168" s="19" t="s">
        <v>13</v>
      </c>
      <c r="J168" s="20" t="s">
        <v>14</v>
      </c>
      <c r="K168" s="20" t="s">
        <v>15</v>
      </c>
      <c r="L168" s="20" t="s">
        <v>16</v>
      </c>
      <c r="M168" s="21" t="s">
        <v>17</v>
      </c>
    </row>
    <row r="169" spans="1:13" ht="39" x14ac:dyDescent="0.25">
      <c r="A169" s="57">
        <v>231</v>
      </c>
      <c r="B169" s="58">
        <v>0</v>
      </c>
      <c r="C169" s="59">
        <v>2310</v>
      </c>
      <c r="D169" s="223">
        <v>6341</v>
      </c>
      <c r="E169" s="61">
        <v>0</v>
      </c>
      <c r="F169" s="62">
        <v>111</v>
      </c>
      <c r="G169" s="58">
        <v>1000</v>
      </c>
      <c r="H169" s="224">
        <v>10000000</v>
      </c>
      <c r="I169" s="66">
        <v>10000000</v>
      </c>
      <c r="J169" s="66">
        <v>10000000</v>
      </c>
      <c r="K169" s="66">
        <v>-10000000</v>
      </c>
      <c r="L169" s="66">
        <f>J169+K169</f>
        <v>0</v>
      </c>
      <c r="M169" s="155" t="s">
        <v>2326</v>
      </c>
    </row>
    <row r="170" spans="1:13" ht="39" x14ac:dyDescent="0.25">
      <c r="A170" s="57">
        <v>231</v>
      </c>
      <c r="B170" s="58">
        <v>0</v>
      </c>
      <c r="C170" s="59">
        <v>2321</v>
      </c>
      <c r="D170" s="223">
        <v>6341</v>
      </c>
      <c r="E170" s="61">
        <v>0</v>
      </c>
      <c r="F170" s="62">
        <v>111</v>
      </c>
      <c r="G170" s="58">
        <v>1000</v>
      </c>
      <c r="H170" s="224">
        <v>10000000</v>
      </c>
      <c r="I170" s="66">
        <v>40000000</v>
      </c>
      <c r="J170" s="66">
        <v>40000000</v>
      </c>
      <c r="K170" s="66">
        <v>-40000000</v>
      </c>
      <c r="L170" s="66">
        <f t="shared" ref="L170:L233" si="4">J170+K170</f>
        <v>0</v>
      </c>
      <c r="M170" s="155" t="s">
        <v>2327</v>
      </c>
    </row>
    <row r="171" spans="1:13" x14ac:dyDescent="0.25">
      <c r="A171" s="57">
        <v>231</v>
      </c>
      <c r="B171" s="58">
        <v>0</v>
      </c>
      <c r="C171" s="59">
        <v>2310</v>
      </c>
      <c r="D171" s="223">
        <v>6349</v>
      </c>
      <c r="E171" s="61">
        <v>0</v>
      </c>
      <c r="F171" s="62">
        <v>111</v>
      </c>
      <c r="G171" s="58">
        <v>1000</v>
      </c>
      <c r="H171" s="224">
        <v>10030513</v>
      </c>
      <c r="I171" s="66">
        <v>0</v>
      </c>
      <c r="J171" s="66">
        <v>0</v>
      </c>
      <c r="K171" s="66">
        <v>897378</v>
      </c>
      <c r="L171" s="66">
        <f t="shared" si="4"/>
        <v>897378</v>
      </c>
      <c r="M171" s="227" t="s">
        <v>2328</v>
      </c>
    </row>
    <row r="172" spans="1:13" x14ac:dyDescent="0.25">
      <c r="A172" s="57">
        <v>231</v>
      </c>
      <c r="B172" s="58">
        <v>0</v>
      </c>
      <c r="C172" s="59">
        <v>2310</v>
      </c>
      <c r="D172" s="223">
        <v>6341</v>
      </c>
      <c r="E172" s="61">
        <v>0</v>
      </c>
      <c r="F172" s="62">
        <v>111</v>
      </c>
      <c r="G172" s="58">
        <v>1000</v>
      </c>
      <c r="H172" s="224">
        <v>10022301</v>
      </c>
      <c r="I172" s="66">
        <v>0</v>
      </c>
      <c r="J172" s="66">
        <v>0</v>
      </c>
      <c r="K172" s="66">
        <v>897378</v>
      </c>
      <c r="L172" s="66">
        <f t="shared" si="4"/>
        <v>897378</v>
      </c>
      <c r="M172" s="227" t="s">
        <v>2329</v>
      </c>
    </row>
    <row r="173" spans="1:13" x14ac:dyDescent="0.25">
      <c r="A173" s="57">
        <v>231</v>
      </c>
      <c r="B173" s="58">
        <v>0</v>
      </c>
      <c r="C173" s="59">
        <v>2310</v>
      </c>
      <c r="D173" s="223">
        <v>6341</v>
      </c>
      <c r="E173" s="61">
        <v>0</v>
      </c>
      <c r="F173" s="62">
        <v>111</v>
      </c>
      <c r="G173" s="58">
        <v>1000</v>
      </c>
      <c r="H173" s="224">
        <v>10021013</v>
      </c>
      <c r="I173" s="66">
        <v>0</v>
      </c>
      <c r="J173" s="66">
        <v>0</v>
      </c>
      <c r="K173" s="66">
        <v>563315</v>
      </c>
      <c r="L173" s="66">
        <f t="shared" si="4"/>
        <v>563315</v>
      </c>
      <c r="M173" s="227" t="s">
        <v>2330</v>
      </c>
    </row>
    <row r="174" spans="1:13" x14ac:dyDescent="0.25">
      <c r="A174" s="57">
        <v>231</v>
      </c>
      <c r="B174" s="58">
        <v>0</v>
      </c>
      <c r="C174" s="59">
        <v>2310</v>
      </c>
      <c r="D174" s="223">
        <v>6349</v>
      </c>
      <c r="E174" s="61">
        <v>0</v>
      </c>
      <c r="F174" s="62">
        <v>111</v>
      </c>
      <c r="G174" s="58">
        <v>1000</v>
      </c>
      <c r="H174" s="224">
        <v>10030102</v>
      </c>
      <c r="I174" s="66">
        <v>0</v>
      </c>
      <c r="J174" s="66">
        <v>0</v>
      </c>
      <c r="K174" s="66">
        <v>897378</v>
      </c>
      <c r="L174" s="66">
        <f t="shared" si="4"/>
        <v>897378</v>
      </c>
      <c r="M174" s="227" t="s">
        <v>2331</v>
      </c>
    </row>
    <row r="175" spans="1:13" x14ac:dyDescent="0.25">
      <c r="A175" s="57">
        <v>231</v>
      </c>
      <c r="B175" s="58">
        <v>0</v>
      </c>
      <c r="C175" s="59">
        <v>2310</v>
      </c>
      <c r="D175" s="223">
        <v>6341</v>
      </c>
      <c r="E175" s="61">
        <v>0</v>
      </c>
      <c r="F175" s="62">
        <v>111</v>
      </c>
      <c r="G175" s="58">
        <v>1000</v>
      </c>
      <c r="H175" s="224">
        <v>10020607</v>
      </c>
      <c r="I175" s="66">
        <v>0</v>
      </c>
      <c r="J175" s="66">
        <v>0</v>
      </c>
      <c r="K175" s="66">
        <v>130697</v>
      </c>
      <c r="L175" s="66">
        <f t="shared" si="4"/>
        <v>130697</v>
      </c>
      <c r="M175" s="227" t="s">
        <v>1731</v>
      </c>
    </row>
    <row r="176" spans="1:13" x14ac:dyDescent="0.25">
      <c r="A176" s="57">
        <v>231</v>
      </c>
      <c r="B176" s="58">
        <v>0</v>
      </c>
      <c r="C176" s="59">
        <v>2310</v>
      </c>
      <c r="D176" s="223">
        <v>6341</v>
      </c>
      <c r="E176" s="61">
        <v>0</v>
      </c>
      <c r="F176" s="62">
        <v>111</v>
      </c>
      <c r="G176" s="58">
        <v>1000</v>
      </c>
      <c r="H176" s="224">
        <v>10020523</v>
      </c>
      <c r="I176" s="66">
        <v>0</v>
      </c>
      <c r="J176" s="66">
        <v>0</v>
      </c>
      <c r="K176" s="66">
        <v>57530</v>
      </c>
      <c r="L176" s="66">
        <f t="shared" si="4"/>
        <v>57530</v>
      </c>
      <c r="M176" s="227" t="s">
        <v>1910</v>
      </c>
    </row>
    <row r="177" spans="1:13" x14ac:dyDescent="0.25">
      <c r="A177" s="57">
        <v>231</v>
      </c>
      <c r="B177" s="58">
        <v>0</v>
      </c>
      <c r="C177" s="59">
        <v>2310</v>
      </c>
      <c r="D177" s="223">
        <v>6341</v>
      </c>
      <c r="E177" s="61">
        <v>0</v>
      </c>
      <c r="F177" s="62">
        <v>111</v>
      </c>
      <c r="G177" s="58">
        <v>1000</v>
      </c>
      <c r="H177" s="224">
        <v>10022026</v>
      </c>
      <c r="I177" s="66">
        <v>0</v>
      </c>
      <c r="J177" s="66">
        <v>0</v>
      </c>
      <c r="K177" s="66">
        <v>897378</v>
      </c>
      <c r="L177" s="66">
        <f t="shared" si="4"/>
        <v>897378</v>
      </c>
      <c r="M177" s="227" t="s">
        <v>1693</v>
      </c>
    </row>
    <row r="178" spans="1:13" x14ac:dyDescent="0.25">
      <c r="A178" s="57">
        <v>231</v>
      </c>
      <c r="B178" s="58">
        <v>0</v>
      </c>
      <c r="C178" s="59">
        <v>2310</v>
      </c>
      <c r="D178" s="223">
        <v>6341</v>
      </c>
      <c r="E178" s="61">
        <v>0</v>
      </c>
      <c r="F178" s="62">
        <v>111</v>
      </c>
      <c r="G178" s="58">
        <v>1000</v>
      </c>
      <c r="H178" s="224">
        <v>10021040</v>
      </c>
      <c r="I178" s="66">
        <v>0</v>
      </c>
      <c r="J178" s="66">
        <v>0</v>
      </c>
      <c r="K178" s="66">
        <v>897378</v>
      </c>
      <c r="L178" s="66">
        <f t="shared" si="4"/>
        <v>897378</v>
      </c>
      <c r="M178" s="227" t="s">
        <v>2332</v>
      </c>
    </row>
    <row r="179" spans="1:13" x14ac:dyDescent="0.25">
      <c r="A179" s="57">
        <v>231</v>
      </c>
      <c r="B179" s="58">
        <v>0</v>
      </c>
      <c r="C179" s="59">
        <v>2310</v>
      </c>
      <c r="D179" s="223">
        <v>6341</v>
      </c>
      <c r="E179" s="61">
        <v>0</v>
      </c>
      <c r="F179" s="62">
        <v>111</v>
      </c>
      <c r="G179" s="58">
        <v>1000</v>
      </c>
      <c r="H179" s="224">
        <v>10022316</v>
      </c>
      <c r="I179" s="66">
        <v>0</v>
      </c>
      <c r="J179" s="66">
        <v>0</v>
      </c>
      <c r="K179" s="66">
        <v>857404</v>
      </c>
      <c r="L179" s="66">
        <f t="shared" si="4"/>
        <v>857404</v>
      </c>
      <c r="M179" s="227" t="s">
        <v>2333</v>
      </c>
    </row>
    <row r="180" spans="1:13" x14ac:dyDescent="0.25">
      <c r="A180" s="57">
        <v>231</v>
      </c>
      <c r="B180" s="58">
        <v>0</v>
      </c>
      <c r="C180" s="59">
        <v>2310</v>
      </c>
      <c r="D180" s="223">
        <v>6341</v>
      </c>
      <c r="E180" s="61">
        <v>0</v>
      </c>
      <c r="F180" s="62">
        <v>111</v>
      </c>
      <c r="G180" s="58">
        <v>1000</v>
      </c>
      <c r="H180" s="224">
        <v>10020420</v>
      </c>
      <c r="I180" s="66">
        <v>0</v>
      </c>
      <c r="J180" s="66">
        <v>0</v>
      </c>
      <c r="K180" s="66">
        <v>203024</v>
      </c>
      <c r="L180" s="66">
        <f t="shared" si="4"/>
        <v>203024</v>
      </c>
      <c r="M180" s="227" t="s">
        <v>2334</v>
      </c>
    </row>
    <row r="181" spans="1:13" x14ac:dyDescent="0.25">
      <c r="A181" s="57">
        <v>231</v>
      </c>
      <c r="B181" s="58">
        <v>0</v>
      </c>
      <c r="C181" s="59">
        <v>2310</v>
      </c>
      <c r="D181" s="223">
        <v>6341</v>
      </c>
      <c r="E181" s="61">
        <v>0</v>
      </c>
      <c r="F181" s="62">
        <v>111</v>
      </c>
      <c r="G181" s="58">
        <v>1000</v>
      </c>
      <c r="H181" s="224">
        <v>10020341</v>
      </c>
      <c r="I181" s="66">
        <v>0</v>
      </c>
      <c r="J181" s="66">
        <v>0</v>
      </c>
      <c r="K181" s="66">
        <v>897378</v>
      </c>
      <c r="L181" s="66">
        <f t="shared" si="4"/>
        <v>897378</v>
      </c>
      <c r="M181" s="227" t="s">
        <v>2335</v>
      </c>
    </row>
    <row r="182" spans="1:13" x14ac:dyDescent="0.25">
      <c r="A182" s="895">
        <v>231</v>
      </c>
      <c r="B182" s="296">
        <v>0</v>
      </c>
      <c r="C182" s="896">
        <v>2321</v>
      </c>
      <c r="D182" s="773">
        <v>6341</v>
      </c>
      <c r="E182" s="897">
        <v>0</v>
      </c>
      <c r="F182" s="473">
        <v>111</v>
      </c>
      <c r="G182" s="296">
        <v>1000</v>
      </c>
      <c r="H182" s="224">
        <v>10020201</v>
      </c>
      <c r="I182" s="232">
        <v>0</v>
      </c>
      <c r="J182" s="232">
        <v>0</v>
      </c>
      <c r="K182" s="232">
        <v>174846</v>
      </c>
      <c r="L182" s="232">
        <f t="shared" si="4"/>
        <v>174846</v>
      </c>
      <c r="M182" s="1182" t="s">
        <v>2336</v>
      </c>
    </row>
    <row r="183" spans="1:13" x14ac:dyDescent="0.25">
      <c r="A183" s="57">
        <v>231</v>
      </c>
      <c r="B183" s="58">
        <v>0</v>
      </c>
      <c r="C183" s="59">
        <v>2321</v>
      </c>
      <c r="D183" s="223">
        <v>6341</v>
      </c>
      <c r="E183" s="61">
        <v>0</v>
      </c>
      <c r="F183" s="62">
        <v>111</v>
      </c>
      <c r="G183" s="58">
        <v>1000</v>
      </c>
      <c r="H183" s="224">
        <v>10022102</v>
      </c>
      <c r="I183" s="66">
        <v>0</v>
      </c>
      <c r="J183" s="66">
        <v>0</v>
      </c>
      <c r="K183" s="66">
        <v>346388</v>
      </c>
      <c r="L183" s="66">
        <f t="shared" si="4"/>
        <v>346388</v>
      </c>
      <c r="M183" s="227" t="s">
        <v>2337</v>
      </c>
    </row>
    <row r="184" spans="1:13" x14ac:dyDescent="0.25">
      <c r="A184" s="57">
        <v>231</v>
      </c>
      <c r="B184" s="58">
        <v>0</v>
      </c>
      <c r="C184" s="59">
        <v>2321</v>
      </c>
      <c r="D184" s="223">
        <v>6341</v>
      </c>
      <c r="E184" s="61">
        <v>0</v>
      </c>
      <c r="F184" s="62">
        <v>111</v>
      </c>
      <c r="G184" s="58">
        <v>1000</v>
      </c>
      <c r="H184" s="224">
        <v>10020509</v>
      </c>
      <c r="I184" s="66">
        <v>0</v>
      </c>
      <c r="J184" s="66">
        <v>2222508</v>
      </c>
      <c r="K184" s="66">
        <v>498492</v>
      </c>
      <c r="L184" s="66">
        <f t="shared" si="4"/>
        <v>2721000</v>
      </c>
      <c r="M184" s="227" t="s">
        <v>2338</v>
      </c>
    </row>
    <row r="185" spans="1:13" x14ac:dyDescent="0.25">
      <c r="A185" s="57">
        <v>231</v>
      </c>
      <c r="B185" s="58">
        <v>0</v>
      </c>
      <c r="C185" s="59">
        <v>2321</v>
      </c>
      <c r="D185" s="223">
        <v>6341</v>
      </c>
      <c r="E185" s="61">
        <v>0</v>
      </c>
      <c r="F185" s="62">
        <v>111</v>
      </c>
      <c r="G185" s="58">
        <v>1000</v>
      </c>
      <c r="H185" s="224">
        <v>10021516</v>
      </c>
      <c r="I185" s="66">
        <v>0</v>
      </c>
      <c r="J185" s="66">
        <v>0</v>
      </c>
      <c r="K185" s="66">
        <v>897378</v>
      </c>
      <c r="L185" s="66">
        <f t="shared" si="4"/>
        <v>897378</v>
      </c>
      <c r="M185" s="227" t="s">
        <v>2339</v>
      </c>
    </row>
    <row r="186" spans="1:13" x14ac:dyDescent="0.25">
      <c r="A186" s="57">
        <v>231</v>
      </c>
      <c r="B186" s="58">
        <v>0</v>
      </c>
      <c r="C186" s="59">
        <v>2321</v>
      </c>
      <c r="D186" s="223">
        <v>6341</v>
      </c>
      <c r="E186" s="61">
        <v>0</v>
      </c>
      <c r="F186" s="62">
        <v>111</v>
      </c>
      <c r="G186" s="58">
        <v>1000</v>
      </c>
      <c r="H186" s="224">
        <v>10020605</v>
      </c>
      <c r="I186" s="66">
        <v>0</v>
      </c>
      <c r="J186" s="66">
        <v>0</v>
      </c>
      <c r="K186" s="66">
        <v>539438</v>
      </c>
      <c r="L186" s="66">
        <f t="shared" si="4"/>
        <v>539438</v>
      </c>
      <c r="M186" s="227" t="s">
        <v>2340</v>
      </c>
    </row>
    <row r="187" spans="1:13" x14ac:dyDescent="0.25">
      <c r="A187" s="57">
        <v>231</v>
      </c>
      <c r="B187" s="58">
        <v>0</v>
      </c>
      <c r="C187" s="59">
        <v>2321</v>
      </c>
      <c r="D187" s="223">
        <v>6341</v>
      </c>
      <c r="E187" s="61">
        <v>0</v>
      </c>
      <c r="F187" s="62">
        <v>111</v>
      </c>
      <c r="G187" s="58">
        <v>1000</v>
      </c>
      <c r="H187" s="224">
        <v>10022014</v>
      </c>
      <c r="I187" s="66">
        <v>0</v>
      </c>
      <c r="J187" s="66">
        <v>0</v>
      </c>
      <c r="K187" s="66">
        <v>897378</v>
      </c>
      <c r="L187" s="66">
        <f t="shared" si="4"/>
        <v>897378</v>
      </c>
      <c r="M187" s="227" t="s">
        <v>2341</v>
      </c>
    </row>
    <row r="188" spans="1:13" x14ac:dyDescent="0.25">
      <c r="A188" s="57">
        <v>231</v>
      </c>
      <c r="B188" s="58">
        <v>0</v>
      </c>
      <c r="C188" s="59">
        <v>2321</v>
      </c>
      <c r="D188" s="223">
        <v>6341</v>
      </c>
      <c r="E188" s="61">
        <v>0</v>
      </c>
      <c r="F188" s="62">
        <v>111</v>
      </c>
      <c r="G188" s="58">
        <v>1000</v>
      </c>
      <c r="H188" s="224">
        <v>10022405</v>
      </c>
      <c r="I188" s="66">
        <v>0</v>
      </c>
      <c r="J188" s="66">
        <v>0</v>
      </c>
      <c r="K188" s="66">
        <v>897378</v>
      </c>
      <c r="L188" s="66">
        <f t="shared" si="4"/>
        <v>897378</v>
      </c>
      <c r="M188" s="227" t="s">
        <v>1977</v>
      </c>
    </row>
    <row r="189" spans="1:13" x14ac:dyDescent="0.25">
      <c r="A189" s="57">
        <v>231</v>
      </c>
      <c r="B189" s="58">
        <v>0</v>
      </c>
      <c r="C189" s="59">
        <v>2321</v>
      </c>
      <c r="D189" s="223">
        <v>6341</v>
      </c>
      <c r="E189" s="61">
        <v>0</v>
      </c>
      <c r="F189" s="62">
        <v>111</v>
      </c>
      <c r="G189" s="58">
        <v>1000</v>
      </c>
      <c r="H189" s="224">
        <v>10021210</v>
      </c>
      <c r="I189" s="66">
        <v>0</v>
      </c>
      <c r="J189" s="66">
        <v>0</v>
      </c>
      <c r="K189" s="66">
        <v>897378</v>
      </c>
      <c r="L189" s="66">
        <f t="shared" si="4"/>
        <v>897378</v>
      </c>
      <c r="M189" s="227" t="s">
        <v>2342</v>
      </c>
    </row>
    <row r="190" spans="1:13" x14ac:dyDescent="0.25">
      <c r="A190" s="57">
        <v>231</v>
      </c>
      <c r="B190" s="58">
        <v>0</v>
      </c>
      <c r="C190" s="59">
        <v>2321</v>
      </c>
      <c r="D190" s="223">
        <v>6341</v>
      </c>
      <c r="E190" s="61">
        <v>0</v>
      </c>
      <c r="F190" s="62">
        <v>111</v>
      </c>
      <c r="G190" s="58">
        <v>1000</v>
      </c>
      <c r="H190" s="224">
        <v>10021606</v>
      </c>
      <c r="I190" s="66">
        <v>0</v>
      </c>
      <c r="J190" s="66">
        <v>0</v>
      </c>
      <c r="K190" s="66">
        <v>310777</v>
      </c>
      <c r="L190" s="66">
        <f t="shared" si="4"/>
        <v>310777</v>
      </c>
      <c r="M190" s="227" t="s">
        <v>2343</v>
      </c>
    </row>
    <row r="191" spans="1:13" x14ac:dyDescent="0.25">
      <c r="A191" s="57">
        <v>231</v>
      </c>
      <c r="B191" s="58">
        <v>0</v>
      </c>
      <c r="C191" s="59">
        <v>2321</v>
      </c>
      <c r="D191" s="223">
        <v>6341</v>
      </c>
      <c r="E191" s="61">
        <v>0</v>
      </c>
      <c r="F191" s="62">
        <v>111</v>
      </c>
      <c r="G191" s="58">
        <v>1000</v>
      </c>
      <c r="H191" s="224">
        <v>10020311</v>
      </c>
      <c r="I191" s="66">
        <v>0</v>
      </c>
      <c r="J191" s="66">
        <v>0</v>
      </c>
      <c r="K191" s="66">
        <v>897378</v>
      </c>
      <c r="L191" s="66">
        <f t="shared" si="4"/>
        <v>897378</v>
      </c>
      <c r="M191" s="227" t="s">
        <v>2344</v>
      </c>
    </row>
    <row r="192" spans="1:13" x14ac:dyDescent="0.25">
      <c r="A192" s="57">
        <v>231</v>
      </c>
      <c r="B192" s="58">
        <v>0</v>
      </c>
      <c r="C192" s="59">
        <v>2321</v>
      </c>
      <c r="D192" s="223">
        <v>6341</v>
      </c>
      <c r="E192" s="61">
        <v>0</v>
      </c>
      <c r="F192" s="62">
        <v>111</v>
      </c>
      <c r="G192" s="58">
        <v>1000</v>
      </c>
      <c r="H192" s="224">
        <v>10022107</v>
      </c>
      <c r="I192" s="66">
        <v>0</v>
      </c>
      <c r="J192" s="66">
        <v>0</v>
      </c>
      <c r="K192" s="66">
        <v>897378</v>
      </c>
      <c r="L192" s="66">
        <f t="shared" si="4"/>
        <v>897378</v>
      </c>
      <c r="M192" s="227" t="s">
        <v>2345</v>
      </c>
    </row>
    <row r="193" spans="1:13" x14ac:dyDescent="0.25">
      <c r="A193" s="57">
        <v>231</v>
      </c>
      <c r="B193" s="58">
        <v>0</v>
      </c>
      <c r="C193" s="59">
        <v>2321</v>
      </c>
      <c r="D193" s="223">
        <v>6341</v>
      </c>
      <c r="E193" s="61">
        <v>0</v>
      </c>
      <c r="F193" s="62">
        <v>111</v>
      </c>
      <c r="G193" s="58">
        <v>1000</v>
      </c>
      <c r="H193" s="224">
        <v>10020606</v>
      </c>
      <c r="I193" s="66">
        <v>0</v>
      </c>
      <c r="J193" s="66">
        <v>1376734</v>
      </c>
      <c r="K193" s="66">
        <v>407766</v>
      </c>
      <c r="L193" s="66">
        <f t="shared" si="4"/>
        <v>1784500</v>
      </c>
      <c r="M193" s="227" t="s">
        <v>2346</v>
      </c>
    </row>
    <row r="194" spans="1:13" x14ac:dyDescent="0.25">
      <c r="A194" s="57">
        <v>231</v>
      </c>
      <c r="B194" s="58">
        <v>0</v>
      </c>
      <c r="C194" s="59">
        <v>2321</v>
      </c>
      <c r="D194" s="223">
        <v>6341</v>
      </c>
      <c r="E194" s="61">
        <v>0</v>
      </c>
      <c r="F194" s="62">
        <v>111</v>
      </c>
      <c r="G194" s="58">
        <v>1000</v>
      </c>
      <c r="H194" s="224">
        <v>10020519</v>
      </c>
      <c r="I194" s="66">
        <v>0</v>
      </c>
      <c r="J194" s="66">
        <v>0</v>
      </c>
      <c r="K194" s="66">
        <v>897378</v>
      </c>
      <c r="L194" s="66">
        <f t="shared" si="4"/>
        <v>897378</v>
      </c>
      <c r="M194" s="227" t="s">
        <v>2347</v>
      </c>
    </row>
    <row r="195" spans="1:13" x14ac:dyDescent="0.25">
      <c r="A195" s="57">
        <v>231</v>
      </c>
      <c r="B195" s="58">
        <v>0</v>
      </c>
      <c r="C195" s="59">
        <v>2321</v>
      </c>
      <c r="D195" s="223">
        <v>6341</v>
      </c>
      <c r="E195" s="61">
        <v>0</v>
      </c>
      <c r="F195" s="62">
        <v>111</v>
      </c>
      <c r="G195" s="58">
        <v>1000</v>
      </c>
      <c r="H195" s="224">
        <v>10022514</v>
      </c>
      <c r="I195" s="66">
        <v>0</v>
      </c>
      <c r="J195" s="66">
        <v>0</v>
      </c>
      <c r="K195" s="66">
        <v>120788</v>
      </c>
      <c r="L195" s="66">
        <f t="shared" si="4"/>
        <v>120788</v>
      </c>
      <c r="M195" s="227" t="s">
        <v>2348</v>
      </c>
    </row>
    <row r="196" spans="1:13" x14ac:dyDescent="0.25">
      <c r="A196" s="57">
        <v>231</v>
      </c>
      <c r="B196" s="58">
        <v>0</v>
      </c>
      <c r="C196" s="59">
        <v>2321</v>
      </c>
      <c r="D196" s="223">
        <v>6341</v>
      </c>
      <c r="E196" s="61">
        <v>0</v>
      </c>
      <c r="F196" s="62">
        <v>111</v>
      </c>
      <c r="G196" s="58">
        <v>1000</v>
      </c>
      <c r="H196" s="224">
        <v>10021608</v>
      </c>
      <c r="I196" s="66">
        <v>0</v>
      </c>
      <c r="J196" s="66">
        <v>0</v>
      </c>
      <c r="K196" s="66">
        <v>897378</v>
      </c>
      <c r="L196" s="66">
        <f t="shared" si="4"/>
        <v>897378</v>
      </c>
      <c r="M196" s="227" t="s">
        <v>2349</v>
      </c>
    </row>
    <row r="197" spans="1:13" x14ac:dyDescent="0.25">
      <c r="A197" s="57">
        <v>231</v>
      </c>
      <c r="B197" s="58">
        <v>0</v>
      </c>
      <c r="C197" s="59">
        <v>2321</v>
      </c>
      <c r="D197" s="223">
        <v>6341</v>
      </c>
      <c r="E197" s="61">
        <v>0</v>
      </c>
      <c r="F197" s="62">
        <v>111</v>
      </c>
      <c r="G197" s="58">
        <v>1000</v>
      </c>
      <c r="H197" s="224">
        <v>10022211</v>
      </c>
      <c r="I197" s="66">
        <v>0</v>
      </c>
      <c r="J197" s="66">
        <v>0</v>
      </c>
      <c r="K197" s="66">
        <v>710972</v>
      </c>
      <c r="L197" s="66">
        <f t="shared" si="4"/>
        <v>710972</v>
      </c>
      <c r="M197" s="227" t="s">
        <v>2350</v>
      </c>
    </row>
    <row r="198" spans="1:13" x14ac:dyDescent="0.25">
      <c r="A198" s="57">
        <v>231</v>
      </c>
      <c r="B198" s="58">
        <v>0</v>
      </c>
      <c r="C198" s="59">
        <v>2321</v>
      </c>
      <c r="D198" s="223">
        <v>6341</v>
      </c>
      <c r="E198" s="61">
        <v>0</v>
      </c>
      <c r="F198" s="62">
        <v>111</v>
      </c>
      <c r="G198" s="58">
        <v>1000</v>
      </c>
      <c r="H198" s="224">
        <v>10021019</v>
      </c>
      <c r="I198" s="66">
        <v>0</v>
      </c>
      <c r="J198" s="66">
        <v>0</v>
      </c>
      <c r="K198" s="66">
        <v>408312</v>
      </c>
      <c r="L198" s="66">
        <f t="shared" si="4"/>
        <v>408312</v>
      </c>
      <c r="M198" s="227" t="s">
        <v>2351</v>
      </c>
    </row>
    <row r="199" spans="1:13" x14ac:dyDescent="0.25">
      <c r="A199" s="61">
        <v>231</v>
      </c>
      <c r="B199" s="58">
        <v>0</v>
      </c>
      <c r="C199" s="59">
        <v>2321</v>
      </c>
      <c r="D199" s="223">
        <v>6341</v>
      </c>
      <c r="E199" s="61">
        <v>0</v>
      </c>
      <c r="F199" s="62">
        <v>111</v>
      </c>
      <c r="G199" s="58">
        <v>1000</v>
      </c>
      <c r="H199" s="231">
        <v>10022304</v>
      </c>
      <c r="I199" s="66">
        <v>0</v>
      </c>
      <c r="J199" s="66">
        <v>0</v>
      </c>
      <c r="K199" s="66">
        <v>897378</v>
      </c>
      <c r="L199" s="66">
        <f t="shared" si="4"/>
        <v>897378</v>
      </c>
      <c r="M199" s="227" t="s">
        <v>2352</v>
      </c>
    </row>
    <row r="200" spans="1:13" x14ac:dyDescent="0.25">
      <c r="A200" s="61">
        <v>231</v>
      </c>
      <c r="B200" s="58">
        <v>0</v>
      </c>
      <c r="C200" s="59">
        <v>2321</v>
      </c>
      <c r="D200" s="223">
        <v>6341</v>
      </c>
      <c r="E200" s="61">
        <v>0</v>
      </c>
      <c r="F200" s="62">
        <v>111</v>
      </c>
      <c r="G200" s="58">
        <v>1000</v>
      </c>
      <c r="H200" s="231">
        <v>10022121</v>
      </c>
      <c r="I200" s="66">
        <v>0</v>
      </c>
      <c r="J200" s="66">
        <v>0</v>
      </c>
      <c r="K200" s="66">
        <v>897378</v>
      </c>
      <c r="L200" s="66">
        <f t="shared" si="4"/>
        <v>897378</v>
      </c>
      <c r="M200" s="227" t="s">
        <v>2353</v>
      </c>
    </row>
    <row r="201" spans="1:13" x14ac:dyDescent="0.25">
      <c r="A201" s="61">
        <v>231</v>
      </c>
      <c r="B201" s="58">
        <v>0</v>
      </c>
      <c r="C201" s="59">
        <v>2321</v>
      </c>
      <c r="D201" s="223">
        <v>6341</v>
      </c>
      <c r="E201" s="61">
        <v>0</v>
      </c>
      <c r="F201" s="62">
        <v>111</v>
      </c>
      <c r="G201" s="58">
        <v>1000</v>
      </c>
      <c r="H201" s="231">
        <v>10020121</v>
      </c>
      <c r="I201" s="66">
        <v>0</v>
      </c>
      <c r="J201" s="66">
        <v>0</v>
      </c>
      <c r="K201" s="66">
        <v>195994</v>
      </c>
      <c r="L201" s="66">
        <f t="shared" si="4"/>
        <v>195994</v>
      </c>
      <c r="M201" s="227" t="s">
        <v>1745</v>
      </c>
    </row>
    <row r="202" spans="1:13" x14ac:dyDescent="0.25">
      <c r="A202" s="61">
        <v>231</v>
      </c>
      <c r="B202" s="58">
        <v>0</v>
      </c>
      <c r="C202" s="59">
        <v>2321</v>
      </c>
      <c r="D202" s="223">
        <v>6341</v>
      </c>
      <c r="E202" s="61">
        <v>0</v>
      </c>
      <c r="F202" s="62">
        <v>111</v>
      </c>
      <c r="G202" s="58">
        <v>1000</v>
      </c>
      <c r="H202" s="231">
        <v>10022218</v>
      </c>
      <c r="I202" s="66">
        <v>0</v>
      </c>
      <c r="J202" s="66">
        <v>0</v>
      </c>
      <c r="K202" s="66">
        <v>897378</v>
      </c>
      <c r="L202" s="66">
        <f t="shared" si="4"/>
        <v>897378</v>
      </c>
      <c r="M202" s="227" t="s">
        <v>2354</v>
      </c>
    </row>
    <row r="203" spans="1:13" x14ac:dyDescent="0.25">
      <c r="A203" s="57">
        <v>231</v>
      </c>
      <c r="B203" s="58">
        <v>0</v>
      </c>
      <c r="C203" s="59">
        <v>2321</v>
      </c>
      <c r="D203" s="223">
        <v>6341</v>
      </c>
      <c r="E203" s="61">
        <v>0</v>
      </c>
      <c r="F203" s="62">
        <v>111</v>
      </c>
      <c r="G203" s="58">
        <v>1000</v>
      </c>
      <c r="H203" s="224">
        <v>10020611</v>
      </c>
      <c r="I203" s="66">
        <v>0</v>
      </c>
      <c r="J203" s="66">
        <v>0</v>
      </c>
      <c r="K203" s="66">
        <v>464734</v>
      </c>
      <c r="L203" s="66">
        <f t="shared" si="4"/>
        <v>464734</v>
      </c>
      <c r="M203" s="227" t="s">
        <v>2355</v>
      </c>
    </row>
    <row r="204" spans="1:13" x14ac:dyDescent="0.25">
      <c r="A204" s="57">
        <v>231</v>
      </c>
      <c r="B204" s="58">
        <v>0</v>
      </c>
      <c r="C204" s="59">
        <v>2321</v>
      </c>
      <c r="D204" s="223">
        <v>6341</v>
      </c>
      <c r="E204" s="61">
        <v>0</v>
      </c>
      <c r="F204" s="62">
        <v>111</v>
      </c>
      <c r="G204" s="58">
        <v>1000</v>
      </c>
      <c r="H204" s="224">
        <v>10022032</v>
      </c>
      <c r="I204" s="66">
        <v>0</v>
      </c>
      <c r="J204" s="66">
        <v>2222508</v>
      </c>
      <c r="K204" s="66">
        <v>498492</v>
      </c>
      <c r="L204" s="66">
        <f t="shared" si="4"/>
        <v>2721000</v>
      </c>
      <c r="M204" s="227" t="s">
        <v>1807</v>
      </c>
    </row>
    <row r="205" spans="1:13" x14ac:dyDescent="0.25">
      <c r="A205" s="57">
        <v>231</v>
      </c>
      <c r="B205" s="58">
        <v>0</v>
      </c>
      <c r="C205" s="59">
        <v>2321</v>
      </c>
      <c r="D205" s="223">
        <v>6341</v>
      </c>
      <c r="E205" s="61">
        <v>0</v>
      </c>
      <c r="F205" s="62">
        <v>111</v>
      </c>
      <c r="G205" s="58">
        <v>1000</v>
      </c>
      <c r="H205" s="224">
        <v>10020538</v>
      </c>
      <c r="I205" s="66">
        <v>0</v>
      </c>
      <c r="J205" s="66">
        <v>0</v>
      </c>
      <c r="K205" s="66">
        <v>306774</v>
      </c>
      <c r="L205" s="66">
        <f t="shared" si="4"/>
        <v>306774</v>
      </c>
      <c r="M205" s="227" t="s">
        <v>2356</v>
      </c>
    </row>
    <row r="206" spans="1:13" x14ac:dyDescent="0.25">
      <c r="A206" s="57">
        <v>231</v>
      </c>
      <c r="B206" s="58">
        <v>0</v>
      </c>
      <c r="C206" s="59">
        <v>2321</v>
      </c>
      <c r="D206" s="223">
        <v>6341</v>
      </c>
      <c r="E206" s="61">
        <v>0</v>
      </c>
      <c r="F206" s="62">
        <v>111</v>
      </c>
      <c r="G206" s="58">
        <v>1000</v>
      </c>
      <c r="H206" s="224">
        <v>10021030</v>
      </c>
      <c r="I206" s="66">
        <v>0</v>
      </c>
      <c r="J206" s="66">
        <v>0</v>
      </c>
      <c r="K206" s="66">
        <v>897378</v>
      </c>
      <c r="L206" s="66">
        <f t="shared" si="4"/>
        <v>897378</v>
      </c>
      <c r="M206" s="227" t="s">
        <v>2357</v>
      </c>
    </row>
    <row r="207" spans="1:13" x14ac:dyDescent="0.25">
      <c r="A207" s="57">
        <v>231</v>
      </c>
      <c r="B207" s="58">
        <v>0</v>
      </c>
      <c r="C207" s="59">
        <v>2321</v>
      </c>
      <c r="D207" s="223">
        <v>6341</v>
      </c>
      <c r="E207" s="61">
        <v>0</v>
      </c>
      <c r="F207" s="62">
        <v>111</v>
      </c>
      <c r="G207" s="58">
        <v>1000</v>
      </c>
      <c r="H207" s="224">
        <v>10022606</v>
      </c>
      <c r="I207" s="66">
        <v>0</v>
      </c>
      <c r="J207" s="66">
        <v>0</v>
      </c>
      <c r="K207" s="66">
        <v>897378</v>
      </c>
      <c r="L207" s="66">
        <f t="shared" si="4"/>
        <v>897378</v>
      </c>
      <c r="M207" s="227" t="s">
        <v>1691</v>
      </c>
    </row>
    <row r="208" spans="1:13" x14ac:dyDescent="0.25">
      <c r="A208" s="57">
        <v>231</v>
      </c>
      <c r="B208" s="58">
        <v>0</v>
      </c>
      <c r="C208" s="59">
        <v>2321</v>
      </c>
      <c r="D208" s="223">
        <v>6341</v>
      </c>
      <c r="E208" s="61">
        <v>0</v>
      </c>
      <c r="F208" s="62">
        <v>111</v>
      </c>
      <c r="G208" s="58">
        <v>1000</v>
      </c>
      <c r="H208" s="224">
        <v>10022222</v>
      </c>
      <c r="I208" s="66">
        <v>0</v>
      </c>
      <c r="J208" s="66">
        <v>0</v>
      </c>
      <c r="K208" s="66">
        <v>897378</v>
      </c>
      <c r="L208" s="66">
        <f t="shared" si="4"/>
        <v>897378</v>
      </c>
      <c r="M208" s="227" t="s">
        <v>1817</v>
      </c>
    </row>
    <row r="209" spans="1:13" x14ac:dyDescent="0.25">
      <c r="A209" s="57">
        <v>231</v>
      </c>
      <c r="B209" s="58">
        <v>0</v>
      </c>
      <c r="C209" s="59">
        <v>2321</v>
      </c>
      <c r="D209" s="223">
        <v>6341</v>
      </c>
      <c r="E209" s="61">
        <v>0</v>
      </c>
      <c r="F209" s="62">
        <v>111</v>
      </c>
      <c r="G209" s="58">
        <v>1000</v>
      </c>
      <c r="H209" s="224">
        <v>10020711</v>
      </c>
      <c r="I209" s="66">
        <v>0</v>
      </c>
      <c r="J209" s="66">
        <v>0</v>
      </c>
      <c r="K209" s="66">
        <v>897378</v>
      </c>
      <c r="L209" s="66">
        <f t="shared" si="4"/>
        <v>897378</v>
      </c>
      <c r="M209" s="227" t="s">
        <v>2358</v>
      </c>
    </row>
    <row r="210" spans="1:13" x14ac:dyDescent="0.25">
      <c r="A210" s="57">
        <v>231</v>
      </c>
      <c r="B210" s="58">
        <v>0</v>
      </c>
      <c r="C210" s="59">
        <v>2321</v>
      </c>
      <c r="D210" s="223">
        <v>6341</v>
      </c>
      <c r="E210" s="61">
        <v>0</v>
      </c>
      <c r="F210" s="62">
        <v>111</v>
      </c>
      <c r="G210" s="58">
        <v>1000</v>
      </c>
      <c r="H210" s="224">
        <v>10020613</v>
      </c>
      <c r="I210" s="66">
        <v>0</v>
      </c>
      <c r="J210" s="66">
        <v>0</v>
      </c>
      <c r="K210" s="66">
        <v>897378</v>
      </c>
      <c r="L210" s="66">
        <f t="shared" si="4"/>
        <v>897378</v>
      </c>
      <c r="M210" s="227" t="s">
        <v>2359</v>
      </c>
    </row>
    <row r="211" spans="1:13" x14ac:dyDescent="0.25">
      <c r="A211" s="57">
        <v>231</v>
      </c>
      <c r="B211" s="58">
        <v>0</v>
      </c>
      <c r="C211" s="59">
        <v>2321</v>
      </c>
      <c r="D211" s="223">
        <v>6341</v>
      </c>
      <c r="E211" s="61">
        <v>0</v>
      </c>
      <c r="F211" s="62">
        <v>111</v>
      </c>
      <c r="G211" s="58">
        <v>1000</v>
      </c>
      <c r="H211" s="224">
        <v>10022138</v>
      </c>
      <c r="I211" s="66">
        <v>0</v>
      </c>
      <c r="J211" s="66">
        <v>2222508</v>
      </c>
      <c r="K211" s="66">
        <v>498492</v>
      </c>
      <c r="L211" s="66">
        <f t="shared" si="4"/>
        <v>2721000</v>
      </c>
      <c r="M211" s="227" t="s">
        <v>1803</v>
      </c>
    </row>
    <row r="212" spans="1:13" x14ac:dyDescent="0.25">
      <c r="A212" s="57">
        <v>231</v>
      </c>
      <c r="B212" s="58">
        <v>0</v>
      </c>
      <c r="C212" s="59">
        <v>2321</v>
      </c>
      <c r="D212" s="223">
        <v>6341</v>
      </c>
      <c r="E212" s="61">
        <v>0</v>
      </c>
      <c r="F212" s="62">
        <v>111</v>
      </c>
      <c r="G212" s="58">
        <v>1000</v>
      </c>
      <c r="H212" s="224">
        <v>10022240</v>
      </c>
      <c r="I212" s="66">
        <v>0</v>
      </c>
      <c r="J212" s="66">
        <v>0</v>
      </c>
      <c r="K212" s="66">
        <v>897378</v>
      </c>
      <c r="L212" s="66">
        <f t="shared" si="4"/>
        <v>897378</v>
      </c>
      <c r="M212" s="227" t="s">
        <v>2360</v>
      </c>
    </row>
    <row r="213" spans="1:13" x14ac:dyDescent="0.25">
      <c r="A213" s="57">
        <v>231</v>
      </c>
      <c r="B213" s="58">
        <v>0</v>
      </c>
      <c r="C213" s="59">
        <v>2321</v>
      </c>
      <c r="D213" s="223">
        <v>6341</v>
      </c>
      <c r="E213" s="61">
        <v>0</v>
      </c>
      <c r="F213" s="62">
        <v>111</v>
      </c>
      <c r="G213" s="58">
        <v>1000</v>
      </c>
      <c r="H213" s="224">
        <v>10022230</v>
      </c>
      <c r="I213" s="66">
        <v>0</v>
      </c>
      <c r="J213" s="66">
        <v>0</v>
      </c>
      <c r="K213" s="66">
        <v>897378</v>
      </c>
      <c r="L213" s="66">
        <f t="shared" si="4"/>
        <v>897378</v>
      </c>
      <c r="M213" s="227" t="s">
        <v>2361</v>
      </c>
    </row>
    <row r="214" spans="1:13" x14ac:dyDescent="0.25">
      <c r="A214" s="57">
        <v>231</v>
      </c>
      <c r="B214" s="58">
        <v>0</v>
      </c>
      <c r="C214" s="59">
        <v>2321</v>
      </c>
      <c r="D214" s="223">
        <v>6341</v>
      </c>
      <c r="E214" s="61">
        <v>0</v>
      </c>
      <c r="F214" s="62">
        <v>111</v>
      </c>
      <c r="G214" s="58">
        <v>1000</v>
      </c>
      <c r="H214" s="224">
        <v>10022149</v>
      </c>
      <c r="I214" s="66">
        <v>0</v>
      </c>
      <c r="J214" s="66">
        <v>0</v>
      </c>
      <c r="K214" s="66">
        <v>498492</v>
      </c>
      <c r="L214" s="66">
        <f t="shared" si="4"/>
        <v>498492</v>
      </c>
      <c r="M214" s="227" t="s">
        <v>633</v>
      </c>
    </row>
    <row r="215" spans="1:13" x14ac:dyDescent="0.25">
      <c r="A215" s="57">
        <v>231</v>
      </c>
      <c r="B215" s="58">
        <v>0</v>
      </c>
      <c r="C215" s="59">
        <v>2321</v>
      </c>
      <c r="D215" s="223">
        <v>6341</v>
      </c>
      <c r="E215" s="61">
        <v>0</v>
      </c>
      <c r="F215" s="62">
        <v>111</v>
      </c>
      <c r="G215" s="58">
        <v>1000</v>
      </c>
      <c r="H215" s="224">
        <v>10020933</v>
      </c>
      <c r="I215" s="66">
        <v>0</v>
      </c>
      <c r="J215" s="66">
        <v>0</v>
      </c>
      <c r="K215" s="66">
        <v>897378</v>
      </c>
      <c r="L215" s="66">
        <f t="shared" si="4"/>
        <v>897378</v>
      </c>
      <c r="M215" s="227" t="s">
        <v>1685</v>
      </c>
    </row>
    <row r="216" spans="1:13" x14ac:dyDescent="0.25">
      <c r="A216" s="57">
        <v>231</v>
      </c>
      <c r="B216" s="58">
        <v>0</v>
      </c>
      <c r="C216" s="59">
        <v>2321</v>
      </c>
      <c r="D216" s="223">
        <v>6341</v>
      </c>
      <c r="E216" s="61">
        <v>0</v>
      </c>
      <c r="F216" s="62">
        <v>111</v>
      </c>
      <c r="G216" s="58">
        <v>1000</v>
      </c>
      <c r="H216" s="224">
        <v>10022430</v>
      </c>
      <c r="I216" s="66">
        <v>0</v>
      </c>
      <c r="J216" s="66">
        <v>0</v>
      </c>
      <c r="K216" s="66">
        <v>565800</v>
      </c>
      <c r="L216" s="66">
        <f t="shared" si="4"/>
        <v>565800</v>
      </c>
      <c r="M216" s="227" t="s">
        <v>2362</v>
      </c>
    </row>
    <row r="217" spans="1:13" x14ac:dyDescent="0.25">
      <c r="A217" s="57">
        <v>231</v>
      </c>
      <c r="B217" s="58">
        <v>0</v>
      </c>
      <c r="C217" s="59">
        <v>2321</v>
      </c>
      <c r="D217" s="223">
        <v>6341</v>
      </c>
      <c r="E217" s="61">
        <v>0</v>
      </c>
      <c r="F217" s="62">
        <v>111</v>
      </c>
      <c r="G217" s="58">
        <v>1000</v>
      </c>
      <c r="H217" s="224">
        <v>10020335</v>
      </c>
      <c r="I217" s="66">
        <v>0</v>
      </c>
      <c r="J217" s="66">
        <v>0</v>
      </c>
      <c r="K217" s="66">
        <v>498492</v>
      </c>
      <c r="L217" s="66">
        <f t="shared" si="4"/>
        <v>498492</v>
      </c>
      <c r="M217" s="227" t="s">
        <v>2363</v>
      </c>
    </row>
    <row r="218" spans="1:13" x14ac:dyDescent="0.25">
      <c r="A218" s="57">
        <v>231</v>
      </c>
      <c r="B218" s="58">
        <v>0</v>
      </c>
      <c r="C218" s="59">
        <v>2321</v>
      </c>
      <c r="D218" s="223">
        <v>6341</v>
      </c>
      <c r="E218" s="61">
        <v>0</v>
      </c>
      <c r="F218" s="62">
        <v>111</v>
      </c>
      <c r="G218" s="58">
        <v>1000</v>
      </c>
      <c r="H218" s="224">
        <v>10020616</v>
      </c>
      <c r="I218" s="66">
        <v>0</v>
      </c>
      <c r="J218" s="66">
        <v>0</v>
      </c>
      <c r="K218" s="66">
        <v>498492</v>
      </c>
      <c r="L218" s="66">
        <f t="shared" si="4"/>
        <v>498492</v>
      </c>
      <c r="M218" s="227" t="s">
        <v>2364</v>
      </c>
    </row>
    <row r="219" spans="1:13" x14ac:dyDescent="0.25">
      <c r="A219" s="57">
        <v>231</v>
      </c>
      <c r="B219" s="58">
        <v>0</v>
      </c>
      <c r="C219" s="59">
        <v>2321</v>
      </c>
      <c r="D219" s="223">
        <v>6341</v>
      </c>
      <c r="E219" s="61">
        <v>0</v>
      </c>
      <c r="F219" s="62">
        <v>111</v>
      </c>
      <c r="G219" s="58">
        <v>1000</v>
      </c>
      <c r="H219" s="224">
        <v>10020137</v>
      </c>
      <c r="I219" s="66">
        <v>0</v>
      </c>
      <c r="J219" s="66">
        <v>0</v>
      </c>
      <c r="K219" s="66">
        <v>185076</v>
      </c>
      <c r="L219" s="66">
        <f t="shared" si="4"/>
        <v>185076</v>
      </c>
      <c r="M219" s="227" t="s">
        <v>2365</v>
      </c>
    </row>
    <row r="220" spans="1:13" x14ac:dyDescent="0.25">
      <c r="A220" s="57">
        <v>231</v>
      </c>
      <c r="B220" s="58">
        <v>0</v>
      </c>
      <c r="C220" s="59">
        <v>2321</v>
      </c>
      <c r="D220" s="223">
        <v>6341</v>
      </c>
      <c r="E220" s="61">
        <v>0</v>
      </c>
      <c r="F220" s="62">
        <v>111</v>
      </c>
      <c r="G220" s="58">
        <v>1000</v>
      </c>
      <c r="H220" s="224">
        <v>10021044</v>
      </c>
      <c r="I220" s="66">
        <v>0</v>
      </c>
      <c r="J220" s="66">
        <v>0</v>
      </c>
      <c r="K220" s="66">
        <v>897378</v>
      </c>
      <c r="L220" s="66">
        <f t="shared" si="4"/>
        <v>897378</v>
      </c>
      <c r="M220" s="227" t="s">
        <v>2366</v>
      </c>
    </row>
    <row r="221" spans="1:13" x14ac:dyDescent="0.25">
      <c r="A221" s="57">
        <v>231</v>
      </c>
      <c r="B221" s="58">
        <v>0</v>
      </c>
      <c r="C221" s="59">
        <v>2321</v>
      </c>
      <c r="D221" s="223">
        <v>6341</v>
      </c>
      <c r="E221" s="61">
        <v>0</v>
      </c>
      <c r="F221" s="62">
        <v>111</v>
      </c>
      <c r="G221" s="58">
        <v>1000</v>
      </c>
      <c r="H221" s="224">
        <v>10021045</v>
      </c>
      <c r="I221" s="66">
        <v>0</v>
      </c>
      <c r="J221" s="66">
        <v>0</v>
      </c>
      <c r="K221" s="66">
        <v>897378</v>
      </c>
      <c r="L221" s="66">
        <f t="shared" si="4"/>
        <v>897378</v>
      </c>
      <c r="M221" s="227" t="s">
        <v>2367</v>
      </c>
    </row>
    <row r="222" spans="1:13" x14ac:dyDescent="0.25">
      <c r="A222" s="57">
        <v>231</v>
      </c>
      <c r="B222" s="58">
        <v>0</v>
      </c>
      <c r="C222" s="59">
        <v>2321</v>
      </c>
      <c r="D222" s="223">
        <v>6341</v>
      </c>
      <c r="E222" s="61">
        <v>0</v>
      </c>
      <c r="F222" s="62">
        <v>111</v>
      </c>
      <c r="G222" s="58">
        <v>1000</v>
      </c>
      <c r="H222" s="224">
        <v>10021576</v>
      </c>
      <c r="I222" s="66">
        <v>0</v>
      </c>
      <c r="J222" s="66">
        <v>0</v>
      </c>
      <c r="K222" s="66">
        <v>897378</v>
      </c>
      <c r="L222" s="66">
        <f t="shared" si="4"/>
        <v>897378</v>
      </c>
      <c r="M222" s="227" t="s">
        <v>2368</v>
      </c>
    </row>
    <row r="223" spans="1:13" x14ac:dyDescent="0.25">
      <c r="A223" s="57">
        <v>231</v>
      </c>
      <c r="B223" s="58">
        <v>0</v>
      </c>
      <c r="C223" s="59">
        <v>2321</v>
      </c>
      <c r="D223" s="223">
        <v>6341</v>
      </c>
      <c r="E223" s="61">
        <v>0</v>
      </c>
      <c r="F223" s="62">
        <v>111</v>
      </c>
      <c r="G223" s="58">
        <v>1000</v>
      </c>
      <c r="H223" s="224">
        <v>10022054</v>
      </c>
      <c r="I223" s="66">
        <v>0</v>
      </c>
      <c r="J223" s="66">
        <v>0</v>
      </c>
      <c r="K223" s="66">
        <v>897378</v>
      </c>
      <c r="L223" s="66">
        <f t="shared" si="4"/>
        <v>897378</v>
      </c>
      <c r="M223" s="227" t="s">
        <v>2369</v>
      </c>
    </row>
    <row r="224" spans="1:13" x14ac:dyDescent="0.25">
      <c r="A224" s="57">
        <v>231</v>
      </c>
      <c r="B224" s="58">
        <v>0</v>
      </c>
      <c r="C224" s="59">
        <v>2321</v>
      </c>
      <c r="D224" s="223">
        <v>6341</v>
      </c>
      <c r="E224" s="61">
        <v>0</v>
      </c>
      <c r="F224" s="62">
        <v>111</v>
      </c>
      <c r="G224" s="58">
        <v>1000</v>
      </c>
      <c r="H224" s="224">
        <v>10020423</v>
      </c>
      <c r="I224" s="66">
        <v>0</v>
      </c>
      <c r="J224" s="66">
        <v>0</v>
      </c>
      <c r="K224" s="66">
        <v>746622</v>
      </c>
      <c r="L224" s="66">
        <f t="shared" si="4"/>
        <v>746622</v>
      </c>
      <c r="M224" s="227" t="s">
        <v>2370</v>
      </c>
    </row>
    <row r="225" spans="1:13" x14ac:dyDescent="0.25">
      <c r="A225" s="57">
        <v>231</v>
      </c>
      <c r="B225" s="58">
        <v>0</v>
      </c>
      <c r="C225" s="59">
        <v>2321</v>
      </c>
      <c r="D225" s="223">
        <v>6341</v>
      </c>
      <c r="E225" s="61">
        <v>0</v>
      </c>
      <c r="F225" s="62">
        <v>111</v>
      </c>
      <c r="G225" s="58">
        <v>1000</v>
      </c>
      <c r="H225" s="224">
        <v>10020235</v>
      </c>
      <c r="I225" s="66">
        <v>0</v>
      </c>
      <c r="J225" s="66">
        <v>0</v>
      </c>
      <c r="K225" s="66">
        <v>897378</v>
      </c>
      <c r="L225" s="66">
        <f t="shared" si="4"/>
        <v>897378</v>
      </c>
      <c r="M225" s="227" t="s">
        <v>2371</v>
      </c>
    </row>
    <row r="226" spans="1:13" x14ac:dyDescent="0.25">
      <c r="A226" s="57">
        <v>231</v>
      </c>
      <c r="B226" s="58">
        <v>0</v>
      </c>
      <c r="C226" s="59">
        <v>2321</v>
      </c>
      <c r="D226" s="223">
        <v>6341</v>
      </c>
      <c r="E226" s="61">
        <v>0</v>
      </c>
      <c r="F226" s="62">
        <v>111</v>
      </c>
      <c r="G226" s="58">
        <v>1000</v>
      </c>
      <c r="H226" s="224">
        <v>10022170</v>
      </c>
      <c r="I226" s="66">
        <v>0</v>
      </c>
      <c r="J226" s="66">
        <v>0</v>
      </c>
      <c r="K226" s="66">
        <v>897378</v>
      </c>
      <c r="L226" s="66">
        <f t="shared" si="4"/>
        <v>897378</v>
      </c>
      <c r="M226" s="227" t="s">
        <v>2372</v>
      </c>
    </row>
    <row r="227" spans="1:13" x14ac:dyDescent="0.25">
      <c r="A227" s="57">
        <v>231</v>
      </c>
      <c r="B227" s="58">
        <v>0</v>
      </c>
      <c r="C227" s="59">
        <v>2321</v>
      </c>
      <c r="D227" s="223">
        <v>6341</v>
      </c>
      <c r="E227" s="61">
        <v>0</v>
      </c>
      <c r="F227" s="62">
        <v>111</v>
      </c>
      <c r="G227" s="58">
        <v>1000</v>
      </c>
      <c r="H227" s="224">
        <v>10020830</v>
      </c>
      <c r="I227" s="66">
        <v>0</v>
      </c>
      <c r="J227" s="66">
        <v>0</v>
      </c>
      <c r="K227" s="66">
        <v>897378</v>
      </c>
      <c r="L227" s="66">
        <f t="shared" si="4"/>
        <v>897378</v>
      </c>
      <c r="M227" s="227" t="s">
        <v>1687</v>
      </c>
    </row>
    <row r="228" spans="1:13" x14ac:dyDescent="0.25">
      <c r="A228" s="57">
        <v>231</v>
      </c>
      <c r="B228" s="58">
        <v>0</v>
      </c>
      <c r="C228" s="59">
        <v>2321</v>
      </c>
      <c r="D228" s="223">
        <v>6341</v>
      </c>
      <c r="E228" s="61">
        <v>0</v>
      </c>
      <c r="F228" s="62">
        <v>111</v>
      </c>
      <c r="G228" s="58">
        <v>1000</v>
      </c>
      <c r="H228" s="224">
        <v>10022063</v>
      </c>
      <c r="I228" s="66">
        <v>0</v>
      </c>
      <c r="J228" s="66">
        <v>0</v>
      </c>
      <c r="K228" s="66">
        <v>897378</v>
      </c>
      <c r="L228" s="66">
        <f t="shared" si="4"/>
        <v>897378</v>
      </c>
      <c r="M228" s="227" t="s">
        <v>2373</v>
      </c>
    </row>
    <row r="229" spans="1:13" x14ac:dyDescent="0.25">
      <c r="A229" s="57">
        <v>231</v>
      </c>
      <c r="B229" s="58">
        <v>0</v>
      </c>
      <c r="C229" s="59">
        <v>2321</v>
      </c>
      <c r="D229" s="223">
        <v>6349</v>
      </c>
      <c r="E229" s="61">
        <v>0</v>
      </c>
      <c r="F229" s="62">
        <v>111</v>
      </c>
      <c r="G229" s="58">
        <v>1000</v>
      </c>
      <c r="H229" s="224">
        <v>10031297</v>
      </c>
      <c r="I229" s="66">
        <v>0</v>
      </c>
      <c r="J229" s="66">
        <v>0</v>
      </c>
      <c r="K229" s="66">
        <v>897378</v>
      </c>
      <c r="L229" s="66">
        <f t="shared" si="4"/>
        <v>897378</v>
      </c>
      <c r="M229" s="227" t="s">
        <v>2374</v>
      </c>
    </row>
    <row r="230" spans="1:13" x14ac:dyDescent="0.25">
      <c r="A230" s="57">
        <v>231</v>
      </c>
      <c r="B230" s="58">
        <v>0</v>
      </c>
      <c r="C230" s="59">
        <v>2321</v>
      </c>
      <c r="D230" s="223">
        <v>6341</v>
      </c>
      <c r="E230" s="61">
        <v>0</v>
      </c>
      <c r="F230" s="62">
        <v>111</v>
      </c>
      <c r="G230" s="58">
        <v>1000</v>
      </c>
      <c r="H230" s="224">
        <v>10021931</v>
      </c>
      <c r="I230" s="66">
        <v>0</v>
      </c>
      <c r="J230" s="66">
        <v>0</v>
      </c>
      <c r="K230" s="66">
        <v>897378</v>
      </c>
      <c r="L230" s="66">
        <f t="shared" si="4"/>
        <v>897378</v>
      </c>
      <c r="M230" s="227" t="s">
        <v>2375</v>
      </c>
    </row>
    <row r="231" spans="1:13" x14ac:dyDescent="0.25">
      <c r="A231" s="57">
        <v>231</v>
      </c>
      <c r="B231" s="58">
        <v>0</v>
      </c>
      <c r="C231" s="59">
        <v>2321</v>
      </c>
      <c r="D231" s="223">
        <v>6341</v>
      </c>
      <c r="E231" s="61">
        <v>0</v>
      </c>
      <c r="F231" s="62">
        <v>111</v>
      </c>
      <c r="G231" s="58">
        <v>1000</v>
      </c>
      <c r="H231" s="224">
        <v>10021834</v>
      </c>
      <c r="I231" s="66">
        <v>0</v>
      </c>
      <c r="J231" s="66">
        <v>0</v>
      </c>
      <c r="K231" s="66">
        <v>897378</v>
      </c>
      <c r="L231" s="66">
        <f t="shared" si="4"/>
        <v>897378</v>
      </c>
      <c r="M231" s="227" t="s">
        <v>2376</v>
      </c>
    </row>
    <row r="232" spans="1:13" x14ac:dyDescent="0.25">
      <c r="A232" s="57">
        <v>231</v>
      </c>
      <c r="B232" s="58">
        <v>0</v>
      </c>
      <c r="C232" s="59">
        <v>2321</v>
      </c>
      <c r="D232" s="223">
        <v>6341</v>
      </c>
      <c r="E232" s="61">
        <v>0</v>
      </c>
      <c r="F232" s="62">
        <v>111</v>
      </c>
      <c r="G232" s="58">
        <v>1000</v>
      </c>
      <c r="H232" s="224">
        <v>10020350</v>
      </c>
      <c r="I232" s="66">
        <v>0</v>
      </c>
      <c r="J232" s="66">
        <v>0</v>
      </c>
      <c r="K232" s="66">
        <v>897378</v>
      </c>
      <c r="L232" s="66">
        <f t="shared" si="4"/>
        <v>897378</v>
      </c>
      <c r="M232" s="227" t="s">
        <v>2377</v>
      </c>
    </row>
    <row r="233" spans="1:13" x14ac:dyDescent="0.25">
      <c r="A233" s="57">
        <v>231</v>
      </c>
      <c r="B233" s="58">
        <v>0</v>
      </c>
      <c r="C233" s="59">
        <v>2321</v>
      </c>
      <c r="D233" s="223">
        <v>6341</v>
      </c>
      <c r="E233" s="61">
        <v>0</v>
      </c>
      <c r="F233" s="62">
        <v>111</v>
      </c>
      <c r="G233" s="58">
        <v>1000</v>
      </c>
      <c r="H233" s="224">
        <v>10022070</v>
      </c>
      <c r="I233" s="66">
        <v>0</v>
      </c>
      <c r="J233" s="66">
        <v>0</v>
      </c>
      <c r="K233" s="66">
        <v>897378</v>
      </c>
      <c r="L233" s="66">
        <f t="shared" si="4"/>
        <v>897378</v>
      </c>
      <c r="M233" s="227" t="s">
        <v>2012</v>
      </c>
    </row>
    <row r="234" spans="1:13" x14ac:dyDescent="0.25">
      <c r="A234" s="57">
        <v>231</v>
      </c>
      <c r="B234" s="58">
        <v>0</v>
      </c>
      <c r="C234" s="59">
        <v>2321</v>
      </c>
      <c r="D234" s="223">
        <v>6341</v>
      </c>
      <c r="E234" s="61">
        <v>0</v>
      </c>
      <c r="F234" s="62">
        <v>111</v>
      </c>
      <c r="G234" s="58">
        <v>1000</v>
      </c>
      <c r="H234" s="224">
        <v>10020623</v>
      </c>
      <c r="I234" s="66">
        <v>0</v>
      </c>
      <c r="J234" s="66">
        <v>0</v>
      </c>
      <c r="K234" s="66">
        <v>218243</v>
      </c>
      <c r="L234" s="66">
        <f t="shared" ref="L234:L240" si="5">J234+K234</f>
        <v>218243</v>
      </c>
      <c r="M234" s="227" t="s">
        <v>2378</v>
      </c>
    </row>
    <row r="235" spans="1:13" x14ac:dyDescent="0.25">
      <c r="A235" s="57">
        <v>231</v>
      </c>
      <c r="B235" s="58">
        <v>0</v>
      </c>
      <c r="C235" s="59">
        <v>2321</v>
      </c>
      <c r="D235" s="223">
        <v>6341</v>
      </c>
      <c r="E235" s="61">
        <v>0</v>
      </c>
      <c r="F235" s="62">
        <v>111</v>
      </c>
      <c r="G235" s="58">
        <v>1000</v>
      </c>
      <c r="H235" s="224">
        <v>10021438</v>
      </c>
      <c r="I235" s="66">
        <v>0</v>
      </c>
      <c r="J235" s="66">
        <v>0</v>
      </c>
      <c r="K235" s="66">
        <v>897378</v>
      </c>
      <c r="L235" s="66">
        <f t="shared" si="5"/>
        <v>897378</v>
      </c>
      <c r="M235" s="227" t="s">
        <v>2379</v>
      </c>
    </row>
    <row r="236" spans="1:13" x14ac:dyDescent="0.25">
      <c r="A236" s="57">
        <v>231</v>
      </c>
      <c r="B236" s="58">
        <v>0</v>
      </c>
      <c r="C236" s="59">
        <v>2321</v>
      </c>
      <c r="D236" s="223">
        <v>6341</v>
      </c>
      <c r="E236" s="61">
        <v>0</v>
      </c>
      <c r="F236" s="62">
        <v>111</v>
      </c>
      <c r="G236" s="58">
        <v>1000</v>
      </c>
      <c r="H236" s="224">
        <v>10022072</v>
      </c>
      <c r="I236" s="66">
        <v>0</v>
      </c>
      <c r="J236" s="66">
        <v>0</v>
      </c>
      <c r="K236" s="66">
        <v>897378</v>
      </c>
      <c r="L236" s="66">
        <f t="shared" si="5"/>
        <v>897378</v>
      </c>
      <c r="M236" s="227" t="s">
        <v>2380</v>
      </c>
    </row>
    <row r="237" spans="1:13" x14ac:dyDescent="0.25">
      <c r="A237" s="57">
        <v>231</v>
      </c>
      <c r="B237" s="58">
        <v>0</v>
      </c>
      <c r="C237" s="59">
        <v>2321</v>
      </c>
      <c r="D237" s="223">
        <v>6341</v>
      </c>
      <c r="E237" s="61">
        <v>0</v>
      </c>
      <c r="F237" s="62">
        <v>111</v>
      </c>
      <c r="G237" s="58">
        <v>1000</v>
      </c>
      <c r="H237" s="224">
        <v>10022251</v>
      </c>
      <c r="I237" s="66">
        <v>0</v>
      </c>
      <c r="J237" s="66">
        <v>0</v>
      </c>
      <c r="K237" s="66">
        <v>897378</v>
      </c>
      <c r="L237" s="66">
        <f t="shared" si="5"/>
        <v>897378</v>
      </c>
      <c r="M237" s="227" t="s">
        <v>2381</v>
      </c>
    </row>
    <row r="238" spans="1:13" x14ac:dyDescent="0.25">
      <c r="A238" s="57">
        <v>231</v>
      </c>
      <c r="B238" s="58">
        <v>0</v>
      </c>
      <c r="C238" s="59">
        <v>2321</v>
      </c>
      <c r="D238" s="223">
        <v>6341</v>
      </c>
      <c r="E238" s="61">
        <v>0</v>
      </c>
      <c r="F238" s="62">
        <v>111</v>
      </c>
      <c r="G238" s="58">
        <v>1000</v>
      </c>
      <c r="H238" s="224">
        <v>10020246</v>
      </c>
      <c r="I238" s="66">
        <v>0</v>
      </c>
      <c r="J238" s="66">
        <v>1625253</v>
      </c>
      <c r="K238" s="66">
        <v>512448</v>
      </c>
      <c r="L238" s="66">
        <f t="shared" si="5"/>
        <v>2137701</v>
      </c>
      <c r="M238" s="227" t="s">
        <v>2382</v>
      </c>
    </row>
    <row r="239" spans="1:13" x14ac:dyDescent="0.25">
      <c r="A239" s="57">
        <v>231</v>
      </c>
      <c r="B239" s="58">
        <v>0</v>
      </c>
      <c r="C239" s="59">
        <v>2321</v>
      </c>
      <c r="D239" s="223">
        <v>6341</v>
      </c>
      <c r="E239" s="61">
        <v>0</v>
      </c>
      <c r="F239" s="62">
        <v>111</v>
      </c>
      <c r="G239" s="58">
        <v>1000</v>
      </c>
      <c r="H239" s="224">
        <v>10020836</v>
      </c>
      <c r="I239" s="66">
        <v>0</v>
      </c>
      <c r="J239" s="66">
        <v>0</v>
      </c>
      <c r="K239" s="66">
        <v>897378</v>
      </c>
      <c r="L239" s="66">
        <f t="shared" si="5"/>
        <v>897378</v>
      </c>
      <c r="M239" s="227" t="s">
        <v>2383</v>
      </c>
    </row>
    <row r="240" spans="1:13" x14ac:dyDescent="0.25">
      <c r="A240" s="57">
        <v>231</v>
      </c>
      <c r="B240" s="58">
        <v>0</v>
      </c>
      <c r="C240" s="59">
        <v>2321</v>
      </c>
      <c r="D240" s="223">
        <v>6341</v>
      </c>
      <c r="E240" s="61">
        <v>0</v>
      </c>
      <c r="F240" s="62">
        <v>111</v>
      </c>
      <c r="G240" s="58">
        <v>1000</v>
      </c>
      <c r="H240" s="224">
        <v>10022182</v>
      </c>
      <c r="I240" s="66">
        <v>0</v>
      </c>
      <c r="J240" s="66">
        <v>0</v>
      </c>
      <c r="K240" s="66">
        <v>897378</v>
      </c>
      <c r="L240" s="66">
        <f t="shared" si="5"/>
        <v>897378</v>
      </c>
      <c r="M240" s="227" t="s">
        <v>2384</v>
      </c>
    </row>
    <row r="241" spans="1:13" x14ac:dyDescent="0.25">
      <c r="A241" s="61">
        <v>231</v>
      </c>
      <c r="B241" s="58">
        <v>0</v>
      </c>
      <c r="C241" s="59">
        <v>2321</v>
      </c>
      <c r="D241" s="223">
        <v>6341</v>
      </c>
      <c r="E241" s="61">
        <v>0</v>
      </c>
      <c r="F241" s="62">
        <v>111</v>
      </c>
      <c r="G241" s="58">
        <v>1000</v>
      </c>
      <c r="H241" s="231">
        <v>10020355</v>
      </c>
      <c r="I241" s="66">
        <v>0</v>
      </c>
      <c r="J241" s="66">
        <v>1718500.25</v>
      </c>
      <c r="K241" s="66">
        <v>394846</v>
      </c>
      <c r="L241" s="66">
        <f>J241+K241</f>
        <v>2113346.25</v>
      </c>
      <c r="M241" s="227" t="s">
        <v>1651</v>
      </c>
    </row>
    <row r="242" spans="1:13" x14ac:dyDescent="0.25">
      <c r="A242" s="61">
        <v>231</v>
      </c>
      <c r="B242" s="58">
        <v>0</v>
      </c>
      <c r="C242" s="59">
        <v>3742</v>
      </c>
      <c r="D242" s="1183">
        <v>5169</v>
      </c>
      <c r="E242" s="61">
        <v>0</v>
      </c>
      <c r="F242" s="62">
        <v>0</v>
      </c>
      <c r="G242" s="58">
        <v>1000</v>
      </c>
      <c r="H242" s="49">
        <v>10000000</v>
      </c>
      <c r="I242" s="66">
        <v>13350000</v>
      </c>
      <c r="J242" s="66">
        <v>13311323</v>
      </c>
      <c r="K242" s="66">
        <v>-50000</v>
      </c>
      <c r="L242" s="66">
        <f>J242+K242</f>
        <v>13261323</v>
      </c>
      <c r="M242" s="1184" t="s">
        <v>630</v>
      </c>
    </row>
    <row r="243" spans="1:13" ht="15.75" thickBot="1" x14ac:dyDescent="0.3">
      <c r="A243" s="57">
        <v>231</v>
      </c>
      <c r="B243" s="58">
        <v>0</v>
      </c>
      <c r="C243" s="59">
        <v>3742</v>
      </c>
      <c r="D243" s="1183">
        <v>5139</v>
      </c>
      <c r="E243" s="61">
        <v>0</v>
      </c>
      <c r="F243" s="62">
        <v>0</v>
      </c>
      <c r="G243" s="58">
        <v>1000</v>
      </c>
      <c r="H243" s="52">
        <v>10000000</v>
      </c>
      <c r="I243" s="66">
        <v>150000</v>
      </c>
      <c r="J243" s="66">
        <v>200000</v>
      </c>
      <c r="K243" s="66">
        <v>50000</v>
      </c>
      <c r="L243" s="66">
        <f>J243+K243</f>
        <v>250000</v>
      </c>
      <c r="M243" s="1184" t="s">
        <v>1241</v>
      </c>
    </row>
    <row r="244" spans="1:13" ht="16.5" thickBot="1" x14ac:dyDescent="0.3">
      <c r="A244" s="22"/>
      <c r="B244" s="53" t="s">
        <v>23</v>
      </c>
      <c r="C244" s="54"/>
      <c r="D244" s="23"/>
      <c r="E244" s="23"/>
      <c r="F244" s="24"/>
      <c r="G244" s="25"/>
      <c r="H244" s="23"/>
      <c r="I244" s="26">
        <f>SUM(I169:I243)</f>
        <v>63500000</v>
      </c>
      <c r="J244" s="26">
        <f>SUM(J169:J243)</f>
        <v>74899334.25</v>
      </c>
      <c r="K244" s="26">
        <f>SUM(K169:K243)</f>
        <v>0</v>
      </c>
      <c r="L244" s="26">
        <f>SUM(L169:L243)</f>
        <v>74899334.25</v>
      </c>
      <c r="M244" s="27"/>
    </row>
    <row r="245" spans="1:13" ht="15.75" x14ac:dyDescent="0.25">
      <c r="A245" s="28"/>
      <c r="B245" s="28"/>
      <c r="C245" s="28"/>
      <c r="D245" s="29"/>
      <c r="E245" s="29"/>
      <c r="F245" s="30"/>
      <c r="G245" s="31"/>
      <c r="H245" s="29"/>
      <c r="I245" s="32"/>
      <c r="J245" s="29"/>
      <c r="K245" s="33"/>
      <c r="L245" s="29"/>
      <c r="M245" s="1180"/>
    </row>
    <row r="246" spans="1:13" ht="15.75" x14ac:dyDescent="0.25">
      <c r="A246" s="28"/>
      <c r="B246" s="28"/>
      <c r="C246" s="28"/>
      <c r="D246" s="29"/>
      <c r="E246" s="29"/>
      <c r="F246" s="30"/>
      <c r="G246" s="31"/>
      <c r="H246" s="29"/>
      <c r="I246" s="32"/>
      <c r="J246" s="29"/>
      <c r="K246" s="33"/>
      <c r="L246" s="29"/>
      <c r="M246" s="1180"/>
    </row>
    <row r="247" spans="1:13" ht="15.75" x14ac:dyDescent="0.25">
      <c r="A247" s="1180"/>
      <c r="B247" s="29" t="s">
        <v>635</v>
      </c>
      <c r="C247" s="28"/>
      <c r="D247" s="29"/>
      <c r="E247" s="29"/>
      <c r="F247" s="30"/>
      <c r="G247" s="31"/>
      <c r="H247" s="29"/>
      <c r="I247" s="32"/>
      <c r="J247" s="34" t="s">
        <v>2385</v>
      </c>
      <c r="K247" s="35"/>
      <c r="L247" s="29"/>
      <c r="M247" s="1180"/>
    </row>
    <row r="248" spans="1:13" ht="15.75" x14ac:dyDescent="0.25">
      <c r="A248" s="29"/>
      <c r="B248" s="28"/>
      <c r="C248" s="28"/>
      <c r="D248" s="29"/>
      <c r="E248" s="29"/>
      <c r="F248" s="30"/>
      <c r="G248" s="31"/>
      <c r="H248" s="29"/>
      <c r="I248" s="32"/>
      <c r="J248" s="29"/>
      <c r="K248" s="33"/>
      <c r="L248" s="29"/>
      <c r="M248" s="1180"/>
    </row>
    <row r="249" spans="1:13" ht="15.75" x14ac:dyDescent="0.25">
      <c r="A249" s="29"/>
      <c r="B249" s="28"/>
      <c r="C249" s="28"/>
      <c r="D249" s="29"/>
      <c r="E249" s="29"/>
      <c r="F249" s="30"/>
      <c r="G249" s="31"/>
      <c r="H249" s="29"/>
      <c r="I249" s="32"/>
      <c r="J249" s="29"/>
      <c r="K249" s="33"/>
      <c r="L249" s="29"/>
      <c r="M249" s="1180"/>
    </row>
    <row r="250" spans="1:13" x14ac:dyDescent="0.25">
      <c r="A250" s="1180"/>
      <c r="B250" s="1180"/>
      <c r="C250" s="1180"/>
      <c r="D250" s="1180"/>
      <c r="E250" s="1180"/>
      <c r="F250" s="2"/>
      <c r="G250" s="3"/>
      <c r="H250" s="1180"/>
      <c r="I250" s="4"/>
      <c r="J250" s="1180"/>
      <c r="K250" s="1180"/>
      <c r="L250" s="1180"/>
      <c r="M250" s="1180"/>
    </row>
    <row r="251" spans="1:13" x14ac:dyDescent="0.25">
      <c r="A251" s="1180"/>
      <c r="B251" s="29" t="s">
        <v>637</v>
      </c>
      <c r="C251" s="1180"/>
      <c r="D251" s="1180"/>
      <c r="E251" s="1180"/>
      <c r="F251" s="2"/>
      <c r="G251" s="3"/>
      <c r="H251" s="1180"/>
      <c r="I251" s="4"/>
      <c r="J251" s="29" t="s">
        <v>638</v>
      </c>
      <c r="K251" s="1180"/>
      <c r="L251" s="1180"/>
      <c r="M251" s="1180"/>
    </row>
    <row r="252" spans="1:13" x14ac:dyDescent="0.25">
      <c r="A252" s="1180"/>
      <c r="B252" s="29" t="s">
        <v>639</v>
      </c>
      <c r="C252" s="1180"/>
      <c r="D252" s="1180"/>
      <c r="E252" s="1180"/>
      <c r="F252" s="2"/>
      <c r="G252" s="3"/>
      <c r="H252" s="1180"/>
      <c r="I252" s="4"/>
      <c r="J252" s="29" t="s">
        <v>640</v>
      </c>
      <c r="K252" s="1180"/>
      <c r="L252" s="1180"/>
      <c r="M252" s="1180"/>
    </row>
    <row r="253" spans="1:13" x14ac:dyDescent="0.25">
      <c r="A253" s="1180"/>
      <c r="B253" s="29"/>
      <c r="C253" s="1180"/>
      <c r="D253" s="1180"/>
      <c r="E253" s="1180"/>
      <c r="F253" s="2"/>
      <c r="G253" s="3"/>
      <c r="H253" s="1180"/>
      <c r="I253" s="4"/>
      <c r="J253" s="29"/>
      <c r="K253" s="1180"/>
      <c r="L253" s="1180"/>
      <c r="M253" s="1180"/>
    </row>
    <row r="255" spans="1:13" ht="18.75" x14ac:dyDescent="0.3">
      <c r="A255" s="1" t="s">
        <v>617</v>
      </c>
      <c r="B255" s="1"/>
      <c r="C255" s="1"/>
      <c r="D255" s="1205"/>
      <c r="E255" s="1205"/>
      <c r="F255" s="2"/>
      <c r="G255" s="3"/>
      <c r="H255" s="1205"/>
      <c r="I255" s="4"/>
      <c r="J255" s="1205"/>
      <c r="K255" s="1205"/>
      <c r="L255" s="1205"/>
      <c r="M255" s="1205"/>
    </row>
    <row r="256" spans="1:13" x14ac:dyDescent="0.25">
      <c r="A256" s="1205"/>
      <c r="B256" s="1205"/>
      <c r="C256" s="1205"/>
      <c r="D256" s="1204"/>
      <c r="E256" s="1204"/>
      <c r="F256" s="6"/>
      <c r="G256" s="7"/>
      <c r="H256" s="1204"/>
      <c r="I256" s="8"/>
      <c r="J256" s="1204"/>
      <c r="K256" s="1205"/>
      <c r="L256" s="1205"/>
      <c r="M256" s="1205"/>
    </row>
    <row r="257" spans="1:13" ht="18.75" x14ac:dyDescent="0.3">
      <c r="A257" s="3102" t="s">
        <v>2810</v>
      </c>
      <c r="B257" s="3103"/>
      <c r="C257" s="3103"/>
      <c r="D257" s="3103"/>
      <c r="E257" s="3103"/>
      <c r="F257" s="3103"/>
      <c r="G257" s="3103"/>
      <c r="H257" s="3103"/>
      <c r="I257" s="3103"/>
      <c r="J257" s="3103"/>
      <c r="K257" s="3103"/>
      <c r="L257" s="3103"/>
      <c r="M257" s="1205"/>
    </row>
    <row r="258" spans="1:13" ht="15.75" x14ac:dyDescent="0.25">
      <c r="A258" s="1205"/>
      <c r="B258" s="1205"/>
      <c r="C258" s="1205"/>
      <c r="D258" s="1204"/>
      <c r="E258" s="1204"/>
      <c r="F258" s="9"/>
      <c r="G258" s="7"/>
      <c r="H258" s="1204"/>
      <c r="I258" s="8"/>
      <c r="J258" s="1204"/>
      <c r="K258" s="1205"/>
      <c r="L258" s="1205"/>
      <c r="M258" s="1205"/>
    </row>
    <row r="259" spans="1:13" ht="15.75" x14ac:dyDescent="0.25">
      <c r="A259" s="10" t="s">
        <v>1235</v>
      </c>
      <c r="B259" s="11"/>
      <c r="C259" s="11"/>
      <c r="D259" s="11"/>
      <c r="E259" s="11"/>
      <c r="F259" s="9"/>
      <c r="G259" s="3"/>
      <c r="H259" s="1205"/>
      <c r="I259" s="4"/>
      <c r="J259" s="1205"/>
      <c r="K259" s="1205"/>
      <c r="L259" s="1205"/>
      <c r="M259" s="1205"/>
    </row>
    <row r="260" spans="1:13" ht="15.75" x14ac:dyDescent="0.25">
      <c r="A260" s="10"/>
      <c r="B260" s="11"/>
      <c r="C260" s="11"/>
      <c r="D260" s="11"/>
      <c r="E260" s="11"/>
      <c r="F260" s="9"/>
      <c r="G260" s="3"/>
      <c r="H260" s="1205"/>
      <c r="I260" s="4"/>
      <c r="J260" s="1205"/>
      <c r="K260" s="1205"/>
      <c r="L260" s="1205"/>
      <c r="M260" s="1205"/>
    </row>
    <row r="261" spans="1:13" ht="15.75" thickBot="1" x14ac:dyDescent="0.3">
      <c r="A261" s="144" t="s">
        <v>622</v>
      </c>
      <c r="B261" s="1205"/>
      <c r="C261" s="1205"/>
      <c r="D261" s="1205"/>
      <c r="E261" s="1205"/>
      <c r="F261" s="2"/>
      <c r="G261" s="3"/>
      <c r="H261" s="1205"/>
      <c r="I261" s="4"/>
      <c r="J261" s="1205"/>
      <c r="K261" s="13"/>
      <c r="L261" s="1205"/>
      <c r="M261" s="14" t="s">
        <v>4</v>
      </c>
    </row>
    <row r="262" spans="1:13" ht="27" thickBot="1" x14ac:dyDescent="0.3">
      <c r="A262" s="15" t="s">
        <v>5</v>
      </c>
      <c r="B262" s="16" t="s">
        <v>6</v>
      </c>
      <c r="C262" s="16" t="s">
        <v>7</v>
      </c>
      <c r="D262" s="16" t="s">
        <v>8</v>
      </c>
      <c r="E262" s="16" t="s">
        <v>9</v>
      </c>
      <c r="F262" s="17" t="s">
        <v>10</v>
      </c>
      <c r="G262" s="18" t="s">
        <v>11</v>
      </c>
      <c r="H262" s="16" t="s">
        <v>12</v>
      </c>
      <c r="I262" s="19" t="s">
        <v>13</v>
      </c>
      <c r="J262" s="20" t="s">
        <v>14</v>
      </c>
      <c r="K262" s="20" t="s">
        <v>15</v>
      </c>
      <c r="L262" s="20" t="s">
        <v>16</v>
      </c>
      <c r="M262" s="21" t="s">
        <v>17</v>
      </c>
    </row>
    <row r="263" spans="1:13" x14ac:dyDescent="0.25">
      <c r="A263" s="57">
        <v>231</v>
      </c>
      <c r="B263" s="58">
        <v>0</v>
      </c>
      <c r="C263" s="59">
        <v>3799</v>
      </c>
      <c r="D263" s="223">
        <v>5139</v>
      </c>
      <c r="E263" s="61">
        <v>0</v>
      </c>
      <c r="F263" s="62">
        <v>0</v>
      </c>
      <c r="G263" s="58">
        <v>1000</v>
      </c>
      <c r="H263" s="231">
        <v>10000000</v>
      </c>
      <c r="I263" s="66">
        <v>1500000</v>
      </c>
      <c r="J263" s="66">
        <v>3412427</v>
      </c>
      <c r="K263" s="66">
        <v>400000</v>
      </c>
      <c r="L263" s="66">
        <f>J263+K263</f>
        <v>3812427</v>
      </c>
      <c r="M263" s="227" t="s">
        <v>2811</v>
      </c>
    </row>
    <row r="264" spans="1:13" x14ac:dyDescent="0.25">
      <c r="A264" s="57">
        <v>231</v>
      </c>
      <c r="B264" s="58">
        <v>0</v>
      </c>
      <c r="C264" s="59">
        <v>3799</v>
      </c>
      <c r="D264" s="1183">
        <v>5169</v>
      </c>
      <c r="E264" s="61">
        <v>0</v>
      </c>
      <c r="F264" s="62">
        <v>0</v>
      </c>
      <c r="G264" s="58">
        <v>1000</v>
      </c>
      <c r="H264" s="49">
        <v>10000000</v>
      </c>
      <c r="I264" s="66">
        <v>3255000</v>
      </c>
      <c r="J264" s="66">
        <v>4235000</v>
      </c>
      <c r="K264" s="66">
        <v>-480000</v>
      </c>
      <c r="L264" s="66">
        <f>J264+K264</f>
        <v>3755000</v>
      </c>
      <c r="M264" s="1184" t="s">
        <v>1242</v>
      </c>
    </row>
    <row r="265" spans="1:13" ht="15.75" thickBot="1" x14ac:dyDescent="0.3">
      <c r="A265" s="57">
        <v>231</v>
      </c>
      <c r="B265" s="58">
        <v>0</v>
      </c>
      <c r="C265" s="59">
        <v>3799</v>
      </c>
      <c r="D265" s="1183">
        <v>5175</v>
      </c>
      <c r="E265" s="61">
        <v>0</v>
      </c>
      <c r="F265" s="62">
        <v>0</v>
      </c>
      <c r="G265" s="58">
        <v>1000</v>
      </c>
      <c r="H265" s="52">
        <v>10000000</v>
      </c>
      <c r="I265" s="66">
        <v>50000</v>
      </c>
      <c r="J265" s="66">
        <v>70000</v>
      </c>
      <c r="K265" s="66">
        <v>80000</v>
      </c>
      <c r="L265" s="66">
        <f>J265+K265</f>
        <v>150000</v>
      </c>
      <c r="M265" s="968" t="s">
        <v>1243</v>
      </c>
    </row>
    <row r="266" spans="1:13" ht="16.5" thickBot="1" x14ac:dyDescent="0.3">
      <c r="A266" s="22"/>
      <c r="B266" s="53" t="s">
        <v>23</v>
      </c>
      <c r="C266" s="54"/>
      <c r="D266" s="23"/>
      <c r="E266" s="23"/>
      <c r="F266" s="24"/>
      <c r="G266" s="25"/>
      <c r="H266" s="23"/>
      <c r="I266" s="26">
        <f>SUM(I263:I265)</f>
        <v>4805000</v>
      </c>
      <c r="J266" s="26">
        <f>SUM(J263:J265)</f>
        <v>7717427</v>
      </c>
      <c r="K266" s="26">
        <f>SUM(K263:K265)</f>
        <v>0</v>
      </c>
      <c r="L266" s="26">
        <f>SUM(L263:L265)</f>
        <v>7717427</v>
      </c>
      <c r="M266" s="27"/>
    </row>
    <row r="267" spans="1:13" ht="15.75" x14ac:dyDescent="0.25">
      <c r="A267" s="28"/>
      <c r="B267" s="28"/>
      <c r="C267" s="28"/>
      <c r="D267" s="29"/>
      <c r="E267" s="29"/>
      <c r="F267" s="30"/>
      <c r="G267" s="31"/>
      <c r="H267" s="29"/>
      <c r="I267" s="32"/>
      <c r="J267" s="29"/>
      <c r="K267" s="33"/>
      <c r="L267" s="29"/>
      <c r="M267" s="1205"/>
    </row>
    <row r="268" spans="1:13" ht="15.75" x14ac:dyDescent="0.25">
      <c r="A268" s="28"/>
      <c r="B268" s="28"/>
      <c r="C268" s="28"/>
      <c r="D268" s="29"/>
      <c r="E268" s="29"/>
      <c r="F268" s="30"/>
      <c r="G268" s="31"/>
      <c r="H268" s="29"/>
      <c r="I268" s="32"/>
      <c r="J268" s="29"/>
      <c r="K268" s="33"/>
      <c r="L268" s="29"/>
      <c r="M268" s="1205"/>
    </row>
    <row r="269" spans="1:13" ht="15.75" x14ac:dyDescent="0.25">
      <c r="A269" s="1205"/>
      <c r="B269" s="29" t="s">
        <v>635</v>
      </c>
      <c r="C269" s="28"/>
      <c r="D269" s="29"/>
      <c r="E269" s="29"/>
      <c r="F269" s="30"/>
      <c r="G269" s="31"/>
      <c r="H269" s="29"/>
      <c r="I269" s="32"/>
      <c r="J269" s="34" t="s">
        <v>2812</v>
      </c>
      <c r="K269" s="35"/>
      <c r="L269" s="29"/>
      <c r="M269" s="1205"/>
    </row>
    <row r="270" spans="1:13" ht="15.75" x14ac:dyDescent="0.25">
      <c r="A270" s="29"/>
      <c r="B270" s="28"/>
      <c r="C270" s="28"/>
      <c r="D270" s="29"/>
      <c r="E270" s="29"/>
      <c r="F270" s="30"/>
      <c r="G270" s="31"/>
      <c r="H270" s="29"/>
      <c r="I270" s="32"/>
      <c r="J270" s="29"/>
      <c r="K270" s="33"/>
      <c r="L270" s="29"/>
      <c r="M270" s="1205"/>
    </row>
    <row r="271" spans="1:13" ht="15.75" x14ac:dyDescent="0.25">
      <c r="A271" s="29"/>
      <c r="B271" s="28"/>
      <c r="C271" s="28"/>
      <c r="D271" s="29"/>
      <c r="E271" s="29"/>
      <c r="F271" s="30"/>
      <c r="G271" s="31"/>
      <c r="H271" s="29"/>
      <c r="I271" s="32"/>
      <c r="J271" s="29"/>
      <c r="K271" s="33"/>
      <c r="L271" s="29"/>
      <c r="M271" s="1205"/>
    </row>
    <row r="272" spans="1:13" x14ac:dyDescent="0.25">
      <c r="A272" s="1205"/>
      <c r="B272" s="1205"/>
      <c r="C272" s="1205"/>
      <c r="D272" s="1205"/>
      <c r="E272" s="1205"/>
      <c r="F272" s="2"/>
      <c r="G272" s="3"/>
      <c r="H272" s="1205"/>
      <c r="I272" s="4"/>
      <c r="J272" s="1205"/>
      <c r="K272" s="1205"/>
      <c r="L272" s="1205"/>
      <c r="M272" s="1205"/>
    </row>
    <row r="273" spans="1:13" x14ac:dyDescent="0.25">
      <c r="A273" s="1205"/>
      <c r="B273" s="29" t="s">
        <v>637</v>
      </c>
      <c r="C273" s="1205"/>
      <c r="D273" s="1205"/>
      <c r="E273" s="1205"/>
      <c r="F273" s="2"/>
      <c r="G273" s="3"/>
      <c r="H273" s="1205"/>
      <c r="I273" s="4"/>
      <c r="J273" s="29" t="s">
        <v>638</v>
      </c>
      <c r="K273" s="1205"/>
      <c r="L273" s="1205"/>
      <c r="M273" s="1205"/>
    </row>
    <row r="274" spans="1:13" x14ac:dyDescent="0.25">
      <c r="A274" s="1205"/>
      <c r="B274" s="29" t="s">
        <v>639</v>
      </c>
      <c r="C274" s="1205"/>
      <c r="D274" s="1205"/>
      <c r="E274" s="1205"/>
      <c r="F274" s="2"/>
      <c r="G274" s="3"/>
      <c r="H274" s="1205"/>
      <c r="I274" s="4"/>
      <c r="J274" s="29" t="s">
        <v>640</v>
      </c>
      <c r="K274" s="1205"/>
      <c r="L274" s="1205"/>
      <c r="M274" s="1205"/>
    </row>
    <row r="277" spans="1:13" ht="18.75" x14ac:dyDescent="0.3">
      <c r="A277" s="1" t="s">
        <v>617</v>
      </c>
      <c r="B277" s="1"/>
      <c r="C277" s="1"/>
      <c r="D277" s="1232"/>
      <c r="E277" s="1232"/>
      <c r="F277" s="2"/>
      <c r="G277" s="3"/>
      <c r="H277" s="1232"/>
      <c r="I277" s="4"/>
      <c r="J277" s="1232"/>
      <c r="K277" s="1232"/>
      <c r="L277" s="1232"/>
      <c r="M277" s="1232"/>
    </row>
    <row r="278" spans="1:13" x14ac:dyDescent="0.25">
      <c r="A278" s="1232"/>
      <c r="B278" s="1232"/>
      <c r="C278" s="1232"/>
      <c r="D278" s="1231"/>
      <c r="E278" s="1231"/>
      <c r="F278" s="6"/>
      <c r="G278" s="7"/>
      <c r="H278" s="1231"/>
      <c r="I278" s="8"/>
      <c r="J278" s="1231"/>
      <c r="K278" s="1232"/>
      <c r="L278" s="1232"/>
      <c r="M278" s="1232"/>
    </row>
    <row r="279" spans="1:13" ht="18.75" x14ac:dyDescent="0.3">
      <c r="A279" s="3102" t="s">
        <v>3293</v>
      </c>
      <c r="B279" s="3103"/>
      <c r="C279" s="3103"/>
      <c r="D279" s="3103"/>
      <c r="E279" s="3103"/>
      <c r="F279" s="3103"/>
      <c r="G279" s="3103"/>
      <c r="H279" s="3103"/>
      <c r="I279" s="3103"/>
      <c r="J279" s="3103"/>
      <c r="K279" s="3103"/>
      <c r="L279" s="3103"/>
      <c r="M279" s="1232"/>
    </row>
    <row r="280" spans="1:13" ht="15.75" x14ac:dyDescent="0.25">
      <c r="A280" s="1232"/>
      <c r="B280" s="1232"/>
      <c r="C280" s="1232"/>
      <c r="D280" s="1231"/>
      <c r="E280" s="1231"/>
      <c r="F280" s="9"/>
      <c r="G280" s="7"/>
      <c r="H280" s="1231"/>
      <c r="I280" s="8"/>
      <c r="J280" s="1231"/>
      <c r="K280" s="1232"/>
      <c r="L280" s="1232"/>
      <c r="M280" s="1232"/>
    </row>
    <row r="281" spans="1:13" ht="15.75" x14ac:dyDescent="0.25">
      <c r="A281" s="10" t="s">
        <v>1235</v>
      </c>
      <c r="B281" s="11"/>
      <c r="C281" s="11"/>
      <c r="D281" s="11"/>
      <c r="E281" s="11"/>
      <c r="F281" s="9"/>
      <c r="G281" s="3"/>
      <c r="H281" s="1232"/>
      <c r="I281" s="4"/>
      <c r="J281" s="1232"/>
      <c r="K281" s="1232"/>
      <c r="L281" s="1232"/>
      <c r="M281" s="1232"/>
    </row>
    <row r="282" spans="1:13" ht="15.75" x14ac:dyDescent="0.25">
      <c r="A282" s="10"/>
      <c r="B282" s="11"/>
      <c r="C282" s="11"/>
      <c r="D282" s="11"/>
      <c r="E282" s="11"/>
      <c r="F282" s="9"/>
      <c r="G282" s="3"/>
      <c r="H282" s="1232"/>
      <c r="I282" s="4"/>
      <c r="J282" s="1232"/>
      <c r="K282" s="1232"/>
      <c r="L282" s="1232"/>
      <c r="M282" s="1232"/>
    </row>
    <row r="283" spans="1:13" ht="15.75" thickBot="1" x14ac:dyDescent="0.3">
      <c r="A283" s="198" t="s">
        <v>620</v>
      </c>
      <c r="B283" s="1232"/>
      <c r="C283" s="1232"/>
      <c r="D283" s="1232"/>
      <c r="E283" s="1232"/>
      <c r="F283" s="2"/>
      <c r="G283" s="3"/>
      <c r="H283" s="1232"/>
      <c r="I283" s="4"/>
      <c r="J283" s="1232"/>
      <c r="K283" s="13"/>
      <c r="L283" s="1232"/>
      <c r="M283" s="14" t="s">
        <v>4</v>
      </c>
    </row>
    <row r="284" spans="1:13" ht="27" thickBot="1" x14ac:dyDescent="0.3">
      <c r="A284" s="15" t="s">
        <v>5</v>
      </c>
      <c r="B284" s="16" t="s">
        <v>6</v>
      </c>
      <c r="C284" s="16" t="s">
        <v>7</v>
      </c>
      <c r="D284" s="16" t="s">
        <v>8</v>
      </c>
      <c r="E284" s="16" t="s">
        <v>9</v>
      </c>
      <c r="F284" s="17" t="s">
        <v>10</v>
      </c>
      <c r="G284" s="18" t="s">
        <v>11</v>
      </c>
      <c r="H284" s="16" t="s">
        <v>12</v>
      </c>
      <c r="I284" s="19" t="s">
        <v>13</v>
      </c>
      <c r="J284" s="20" t="s">
        <v>14</v>
      </c>
      <c r="K284" s="20" t="s">
        <v>15</v>
      </c>
      <c r="L284" s="20" t="s">
        <v>16</v>
      </c>
      <c r="M284" s="152" t="s">
        <v>17</v>
      </c>
    </row>
    <row r="285" spans="1:13" ht="15.75" thickBot="1" x14ac:dyDescent="0.3">
      <c r="A285" s="57">
        <v>231</v>
      </c>
      <c r="B285" s="58">
        <v>0</v>
      </c>
      <c r="C285" s="59">
        <v>3769</v>
      </c>
      <c r="D285" s="58">
        <v>2212</v>
      </c>
      <c r="E285" s="61">
        <v>0</v>
      </c>
      <c r="F285" s="62">
        <v>122</v>
      </c>
      <c r="G285" s="58">
        <v>1000</v>
      </c>
      <c r="H285" s="49">
        <v>1000000000000</v>
      </c>
      <c r="I285" s="66">
        <v>0</v>
      </c>
      <c r="J285" s="66">
        <v>50000</v>
      </c>
      <c r="K285" s="66">
        <v>137500</v>
      </c>
      <c r="L285" s="66">
        <f>J285+K285</f>
        <v>187500</v>
      </c>
      <c r="M285" s="183" t="s">
        <v>621</v>
      </c>
    </row>
    <row r="286" spans="1:13" ht="16.5" thickBot="1" x14ac:dyDescent="0.3">
      <c r="A286" s="22"/>
      <c r="B286" s="53" t="s">
        <v>23</v>
      </c>
      <c r="C286" s="54"/>
      <c r="D286" s="23"/>
      <c r="E286" s="23"/>
      <c r="F286" s="24"/>
      <c r="G286" s="25"/>
      <c r="H286" s="23"/>
      <c r="I286" s="171">
        <f>SUM(I285:I285)</f>
        <v>0</v>
      </c>
      <c r="J286" s="171">
        <f>SUM(J285:J285)</f>
        <v>50000</v>
      </c>
      <c r="K286" s="171">
        <f>SUM(K285:K285)</f>
        <v>137500</v>
      </c>
      <c r="L286" s="171">
        <f>SUM(L285:L285)</f>
        <v>187500</v>
      </c>
      <c r="M286" s="172"/>
    </row>
    <row r="287" spans="1:13" ht="15.75" x14ac:dyDescent="0.25">
      <c r="A287" s="10"/>
      <c r="B287" s="11"/>
      <c r="C287" s="11"/>
      <c r="D287" s="11"/>
      <c r="E287" s="11"/>
      <c r="F287" s="9"/>
      <c r="G287" s="3"/>
      <c r="H287" s="1232"/>
      <c r="I287" s="4"/>
      <c r="J287" s="1232"/>
      <c r="K287" s="1232"/>
      <c r="L287" s="1232"/>
      <c r="M287" s="1232"/>
    </row>
    <row r="288" spans="1:13" ht="15.75" x14ac:dyDescent="0.25">
      <c r="A288" s="10"/>
      <c r="B288" s="11"/>
      <c r="C288" s="11"/>
      <c r="D288" s="11"/>
      <c r="E288" s="11"/>
      <c r="F288" s="9"/>
      <c r="G288" s="3"/>
      <c r="H288" s="1232"/>
      <c r="I288" s="4"/>
      <c r="J288" s="1232"/>
      <c r="K288" s="1232"/>
      <c r="L288" s="1232"/>
      <c r="M288" s="1232"/>
    </row>
    <row r="289" spans="1:13" ht="15.75" thickBot="1" x14ac:dyDescent="0.3">
      <c r="A289" s="144" t="s">
        <v>622</v>
      </c>
      <c r="B289" s="1232"/>
      <c r="C289" s="1232"/>
      <c r="D289" s="1232"/>
      <c r="E289" s="1232"/>
      <c r="F289" s="2"/>
      <c r="G289" s="3"/>
      <c r="H289" s="1232"/>
      <c r="I289" s="4"/>
      <c r="J289" s="1232"/>
      <c r="K289" s="13"/>
      <c r="L289" s="1232"/>
      <c r="M289" s="14" t="s">
        <v>4</v>
      </c>
    </row>
    <row r="290" spans="1:13" ht="27" thickBot="1" x14ac:dyDescent="0.3">
      <c r="A290" s="15" t="s">
        <v>5</v>
      </c>
      <c r="B290" s="16" t="s">
        <v>6</v>
      </c>
      <c r="C290" s="16" t="s">
        <v>7</v>
      </c>
      <c r="D290" s="16" t="s">
        <v>8</v>
      </c>
      <c r="E290" s="16" t="s">
        <v>9</v>
      </c>
      <c r="F290" s="17" t="s">
        <v>10</v>
      </c>
      <c r="G290" s="18" t="s">
        <v>11</v>
      </c>
      <c r="H290" s="16" t="s">
        <v>12</v>
      </c>
      <c r="I290" s="19" t="s">
        <v>13</v>
      </c>
      <c r="J290" s="20" t="s">
        <v>14</v>
      </c>
      <c r="K290" s="20" t="s">
        <v>15</v>
      </c>
      <c r="L290" s="20" t="s">
        <v>16</v>
      </c>
      <c r="M290" s="21" t="s">
        <v>17</v>
      </c>
    </row>
    <row r="291" spans="1:13" x14ac:dyDescent="0.25">
      <c r="A291" s="36">
        <v>231</v>
      </c>
      <c r="B291" s="37">
        <v>0</v>
      </c>
      <c r="C291" s="1233">
        <v>3792</v>
      </c>
      <c r="D291" s="37">
        <v>5222</v>
      </c>
      <c r="E291" s="39">
        <v>0</v>
      </c>
      <c r="F291" s="40">
        <v>122</v>
      </c>
      <c r="G291" s="37">
        <v>1000</v>
      </c>
      <c r="H291" s="41">
        <v>10000000</v>
      </c>
      <c r="I291" s="42">
        <v>0</v>
      </c>
      <c r="J291" s="1234">
        <v>200000</v>
      </c>
      <c r="K291" s="221">
        <v>137500</v>
      </c>
      <c r="L291" s="221">
        <f>J291+K291</f>
        <v>337500</v>
      </c>
      <c r="M291" s="707" t="s">
        <v>623</v>
      </c>
    </row>
    <row r="292" spans="1:13" ht="39" x14ac:dyDescent="0.25">
      <c r="A292" s="57">
        <v>231</v>
      </c>
      <c r="B292" s="58">
        <v>0</v>
      </c>
      <c r="C292" s="1235">
        <v>2321</v>
      </c>
      <c r="D292" s="223">
        <v>6341</v>
      </c>
      <c r="E292" s="61">
        <v>0</v>
      </c>
      <c r="F292" s="62">
        <v>111</v>
      </c>
      <c r="G292" s="58">
        <v>1000</v>
      </c>
      <c r="H292" s="224">
        <v>10000000</v>
      </c>
      <c r="I292" s="66">
        <v>40000000</v>
      </c>
      <c r="J292" s="66">
        <v>21448089</v>
      </c>
      <c r="K292" s="66">
        <v>-21448089</v>
      </c>
      <c r="L292" s="66">
        <f t="shared" ref="L292:L355" si="6">J292+K292</f>
        <v>0</v>
      </c>
      <c r="M292" s="155" t="s">
        <v>2327</v>
      </c>
    </row>
    <row r="293" spans="1:13" x14ac:dyDescent="0.25">
      <c r="A293" s="57">
        <v>231</v>
      </c>
      <c r="B293" s="58">
        <v>0</v>
      </c>
      <c r="C293" s="1235">
        <v>2310</v>
      </c>
      <c r="D293" s="223">
        <v>6349</v>
      </c>
      <c r="E293" s="61">
        <v>0</v>
      </c>
      <c r="F293" s="62">
        <v>111</v>
      </c>
      <c r="G293" s="58">
        <v>1000</v>
      </c>
      <c r="H293" s="224">
        <v>10030513</v>
      </c>
      <c r="I293" s="66">
        <v>0</v>
      </c>
      <c r="J293" s="327">
        <v>897378</v>
      </c>
      <c r="K293" s="232">
        <v>384941</v>
      </c>
      <c r="L293" s="232">
        <f t="shared" si="6"/>
        <v>1282319</v>
      </c>
      <c r="M293" s="227" t="s">
        <v>2328</v>
      </c>
    </row>
    <row r="294" spans="1:13" x14ac:dyDescent="0.25">
      <c r="A294" s="57">
        <v>231</v>
      </c>
      <c r="B294" s="58">
        <v>0</v>
      </c>
      <c r="C294" s="1235">
        <v>2310</v>
      </c>
      <c r="D294" s="223">
        <v>6341</v>
      </c>
      <c r="E294" s="61">
        <v>0</v>
      </c>
      <c r="F294" s="62">
        <v>111</v>
      </c>
      <c r="G294" s="58">
        <v>1000</v>
      </c>
      <c r="H294" s="224">
        <v>10022301</v>
      </c>
      <c r="I294" s="66">
        <v>0</v>
      </c>
      <c r="J294" s="327">
        <v>897378</v>
      </c>
      <c r="K294" s="232">
        <v>384941</v>
      </c>
      <c r="L294" s="232">
        <f t="shared" si="6"/>
        <v>1282319</v>
      </c>
      <c r="M294" s="227" t="s">
        <v>2329</v>
      </c>
    </row>
    <row r="295" spans="1:13" x14ac:dyDescent="0.25">
      <c r="A295" s="57">
        <v>231</v>
      </c>
      <c r="B295" s="58">
        <v>0</v>
      </c>
      <c r="C295" s="1235">
        <v>2310</v>
      </c>
      <c r="D295" s="223">
        <v>6341</v>
      </c>
      <c r="E295" s="61">
        <v>0</v>
      </c>
      <c r="F295" s="62">
        <v>111</v>
      </c>
      <c r="G295" s="58">
        <v>1000</v>
      </c>
      <c r="H295" s="224">
        <v>10021013</v>
      </c>
      <c r="I295" s="66">
        <v>0</v>
      </c>
      <c r="J295" s="327">
        <v>563315</v>
      </c>
      <c r="K295" s="232">
        <v>241641</v>
      </c>
      <c r="L295" s="232">
        <f t="shared" si="6"/>
        <v>804956</v>
      </c>
      <c r="M295" s="227" t="s">
        <v>2330</v>
      </c>
    </row>
    <row r="296" spans="1:13" x14ac:dyDescent="0.25">
      <c r="A296" s="57">
        <v>231</v>
      </c>
      <c r="B296" s="58">
        <v>0</v>
      </c>
      <c r="C296" s="1235">
        <v>2310</v>
      </c>
      <c r="D296" s="223">
        <v>6349</v>
      </c>
      <c r="E296" s="61">
        <v>0</v>
      </c>
      <c r="F296" s="62">
        <v>111</v>
      </c>
      <c r="G296" s="58">
        <v>1000</v>
      </c>
      <c r="H296" s="224">
        <v>10030102</v>
      </c>
      <c r="I296" s="66">
        <v>0</v>
      </c>
      <c r="J296" s="327">
        <v>897378</v>
      </c>
      <c r="K296" s="232">
        <v>384941</v>
      </c>
      <c r="L296" s="232">
        <f t="shared" si="6"/>
        <v>1282319</v>
      </c>
      <c r="M296" s="227" t="s">
        <v>2331</v>
      </c>
    </row>
    <row r="297" spans="1:13" x14ac:dyDescent="0.25">
      <c r="A297" s="57">
        <v>231</v>
      </c>
      <c r="B297" s="58">
        <v>0</v>
      </c>
      <c r="C297" s="1235">
        <v>2310</v>
      </c>
      <c r="D297" s="223">
        <v>6341</v>
      </c>
      <c r="E297" s="61">
        <v>0</v>
      </c>
      <c r="F297" s="62">
        <v>111</v>
      </c>
      <c r="G297" s="58">
        <v>1000</v>
      </c>
      <c r="H297" s="224">
        <v>10020607</v>
      </c>
      <c r="I297" s="66">
        <v>0</v>
      </c>
      <c r="J297" s="327">
        <v>130697</v>
      </c>
      <c r="K297" s="232">
        <v>56064</v>
      </c>
      <c r="L297" s="232">
        <f t="shared" si="6"/>
        <v>186761</v>
      </c>
      <c r="M297" s="227" t="s">
        <v>1731</v>
      </c>
    </row>
    <row r="298" spans="1:13" x14ac:dyDescent="0.25">
      <c r="A298" s="57">
        <v>231</v>
      </c>
      <c r="B298" s="58">
        <v>0</v>
      </c>
      <c r="C298" s="1235">
        <v>2310</v>
      </c>
      <c r="D298" s="223">
        <v>6341</v>
      </c>
      <c r="E298" s="61">
        <v>0</v>
      </c>
      <c r="F298" s="62">
        <v>111</v>
      </c>
      <c r="G298" s="58">
        <v>1000</v>
      </c>
      <c r="H298" s="224">
        <v>10020523</v>
      </c>
      <c r="I298" s="66">
        <v>0</v>
      </c>
      <c r="J298" s="327">
        <v>57530</v>
      </c>
      <c r="K298" s="232">
        <v>24677</v>
      </c>
      <c r="L298" s="232">
        <f t="shared" si="6"/>
        <v>82207</v>
      </c>
      <c r="M298" s="227" t="s">
        <v>1910</v>
      </c>
    </row>
    <row r="299" spans="1:13" x14ac:dyDescent="0.25">
      <c r="A299" s="57">
        <v>231</v>
      </c>
      <c r="B299" s="58">
        <v>0</v>
      </c>
      <c r="C299" s="1235">
        <v>2310</v>
      </c>
      <c r="D299" s="223">
        <v>6341</v>
      </c>
      <c r="E299" s="61">
        <v>0</v>
      </c>
      <c r="F299" s="62">
        <v>111</v>
      </c>
      <c r="G299" s="58">
        <v>1000</v>
      </c>
      <c r="H299" s="224">
        <v>10022026</v>
      </c>
      <c r="I299" s="66">
        <v>0</v>
      </c>
      <c r="J299" s="327">
        <v>897378</v>
      </c>
      <c r="K299" s="232">
        <v>384941</v>
      </c>
      <c r="L299" s="232">
        <f t="shared" si="6"/>
        <v>1282319</v>
      </c>
      <c r="M299" s="227" t="s">
        <v>1693</v>
      </c>
    </row>
    <row r="300" spans="1:13" x14ac:dyDescent="0.25">
      <c r="A300" s="57">
        <v>231</v>
      </c>
      <c r="B300" s="58">
        <v>0</v>
      </c>
      <c r="C300" s="1235">
        <v>2310</v>
      </c>
      <c r="D300" s="223">
        <v>6341</v>
      </c>
      <c r="E300" s="61">
        <v>0</v>
      </c>
      <c r="F300" s="62">
        <v>111</v>
      </c>
      <c r="G300" s="58">
        <v>1000</v>
      </c>
      <c r="H300" s="224">
        <v>10021040</v>
      </c>
      <c r="I300" s="66">
        <v>0</v>
      </c>
      <c r="J300" s="327">
        <v>897378</v>
      </c>
      <c r="K300" s="232">
        <v>384941</v>
      </c>
      <c r="L300" s="232">
        <f t="shared" si="6"/>
        <v>1282319</v>
      </c>
      <c r="M300" s="227" t="s">
        <v>2332</v>
      </c>
    </row>
    <row r="301" spans="1:13" x14ac:dyDescent="0.25">
      <c r="A301" s="57">
        <v>231</v>
      </c>
      <c r="B301" s="58">
        <v>0</v>
      </c>
      <c r="C301" s="1235">
        <v>2310</v>
      </c>
      <c r="D301" s="223">
        <v>6341</v>
      </c>
      <c r="E301" s="61">
        <v>0</v>
      </c>
      <c r="F301" s="62">
        <v>111</v>
      </c>
      <c r="G301" s="58">
        <v>1000</v>
      </c>
      <c r="H301" s="224">
        <v>10022316</v>
      </c>
      <c r="I301" s="66">
        <v>0</v>
      </c>
      <c r="J301" s="327">
        <v>857404</v>
      </c>
      <c r="K301" s="232">
        <v>367793</v>
      </c>
      <c r="L301" s="232">
        <f t="shared" si="6"/>
        <v>1225197</v>
      </c>
      <c r="M301" s="227" t="s">
        <v>2333</v>
      </c>
    </row>
    <row r="302" spans="1:13" x14ac:dyDescent="0.25">
      <c r="A302" s="57">
        <v>231</v>
      </c>
      <c r="B302" s="58">
        <v>0</v>
      </c>
      <c r="C302" s="1235">
        <v>2310</v>
      </c>
      <c r="D302" s="223">
        <v>6341</v>
      </c>
      <c r="E302" s="61">
        <v>0</v>
      </c>
      <c r="F302" s="62">
        <v>111</v>
      </c>
      <c r="G302" s="58">
        <v>1000</v>
      </c>
      <c r="H302" s="224">
        <v>10020420</v>
      </c>
      <c r="I302" s="66">
        <v>0</v>
      </c>
      <c r="J302" s="327">
        <v>203024</v>
      </c>
      <c r="K302" s="232">
        <v>87089</v>
      </c>
      <c r="L302" s="232">
        <f t="shared" si="6"/>
        <v>290113</v>
      </c>
      <c r="M302" s="227" t="s">
        <v>2334</v>
      </c>
    </row>
    <row r="303" spans="1:13" x14ac:dyDescent="0.25">
      <c r="A303" s="57">
        <v>231</v>
      </c>
      <c r="B303" s="58">
        <v>0</v>
      </c>
      <c r="C303" s="1235">
        <v>2310</v>
      </c>
      <c r="D303" s="223">
        <v>6341</v>
      </c>
      <c r="E303" s="61">
        <v>0</v>
      </c>
      <c r="F303" s="62">
        <v>111</v>
      </c>
      <c r="G303" s="58">
        <v>1000</v>
      </c>
      <c r="H303" s="224">
        <v>10020341</v>
      </c>
      <c r="I303" s="66">
        <v>0</v>
      </c>
      <c r="J303" s="327">
        <v>897378</v>
      </c>
      <c r="K303" s="232">
        <v>384941</v>
      </c>
      <c r="L303" s="232">
        <f t="shared" si="6"/>
        <v>1282319</v>
      </c>
      <c r="M303" s="227" t="s">
        <v>2335</v>
      </c>
    </row>
    <row r="304" spans="1:13" x14ac:dyDescent="0.25">
      <c r="A304" s="895">
        <v>231</v>
      </c>
      <c r="B304" s="296">
        <v>0</v>
      </c>
      <c r="C304" s="1236">
        <v>2321</v>
      </c>
      <c r="D304" s="773">
        <v>6341</v>
      </c>
      <c r="E304" s="897">
        <v>0</v>
      </c>
      <c r="F304" s="473">
        <v>111</v>
      </c>
      <c r="G304" s="296">
        <v>1000</v>
      </c>
      <c r="H304" s="224">
        <v>10020201</v>
      </c>
      <c r="I304" s="232">
        <v>0</v>
      </c>
      <c r="J304" s="327">
        <v>174846</v>
      </c>
      <c r="K304" s="232">
        <v>75002</v>
      </c>
      <c r="L304" s="232">
        <f t="shared" si="6"/>
        <v>249848</v>
      </c>
      <c r="M304" s="1182" t="s">
        <v>2336</v>
      </c>
    </row>
    <row r="305" spans="1:13" x14ac:dyDescent="0.25">
      <c r="A305" s="57">
        <v>231</v>
      </c>
      <c r="B305" s="58">
        <v>0</v>
      </c>
      <c r="C305" s="1235">
        <v>2321</v>
      </c>
      <c r="D305" s="223">
        <v>6341</v>
      </c>
      <c r="E305" s="61">
        <v>0</v>
      </c>
      <c r="F305" s="62">
        <v>111</v>
      </c>
      <c r="G305" s="58">
        <v>1000</v>
      </c>
      <c r="H305" s="224">
        <v>10022102</v>
      </c>
      <c r="I305" s="66">
        <v>0</v>
      </c>
      <c r="J305" s="327">
        <v>346388</v>
      </c>
      <c r="K305" s="232">
        <v>148587</v>
      </c>
      <c r="L305" s="232">
        <f t="shared" si="6"/>
        <v>494975</v>
      </c>
      <c r="M305" s="227" t="s">
        <v>2337</v>
      </c>
    </row>
    <row r="306" spans="1:13" x14ac:dyDescent="0.25">
      <c r="A306" s="57">
        <v>231</v>
      </c>
      <c r="B306" s="58">
        <v>0</v>
      </c>
      <c r="C306" s="1235">
        <v>2321</v>
      </c>
      <c r="D306" s="223">
        <v>6341</v>
      </c>
      <c r="E306" s="61">
        <v>0</v>
      </c>
      <c r="F306" s="62">
        <v>111</v>
      </c>
      <c r="G306" s="58">
        <v>1000</v>
      </c>
      <c r="H306" s="224">
        <v>10020509</v>
      </c>
      <c r="I306" s="66">
        <v>0</v>
      </c>
      <c r="J306" s="327">
        <v>2721000</v>
      </c>
      <c r="K306" s="232">
        <v>213834</v>
      </c>
      <c r="L306" s="232">
        <f t="shared" si="6"/>
        <v>2934834</v>
      </c>
      <c r="M306" s="227" t="s">
        <v>2338</v>
      </c>
    </row>
    <row r="307" spans="1:13" x14ac:dyDescent="0.25">
      <c r="A307" s="57">
        <v>231</v>
      </c>
      <c r="B307" s="58">
        <v>0</v>
      </c>
      <c r="C307" s="1235">
        <v>2321</v>
      </c>
      <c r="D307" s="223">
        <v>6341</v>
      </c>
      <c r="E307" s="61">
        <v>0</v>
      </c>
      <c r="F307" s="62">
        <v>111</v>
      </c>
      <c r="G307" s="58">
        <v>1000</v>
      </c>
      <c r="H307" s="224">
        <v>10021516</v>
      </c>
      <c r="I307" s="66">
        <v>0</v>
      </c>
      <c r="J307" s="327">
        <v>897378</v>
      </c>
      <c r="K307" s="232">
        <v>384941</v>
      </c>
      <c r="L307" s="232">
        <f t="shared" si="6"/>
        <v>1282319</v>
      </c>
      <c r="M307" s="227" t="s">
        <v>2339</v>
      </c>
    </row>
    <row r="308" spans="1:13" x14ac:dyDescent="0.25">
      <c r="A308" s="57">
        <v>231</v>
      </c>
      <c r="B308" s="58">
        <v>0</v>
      </c>
      <c r="C308" s="1235">
        <v>2321</v>
      </c>
      <c r="D308" s="223">
        <v>6341</v>
      </c>
      <c r="E308" s="61">
        <v>0</v>
      </c>
      <c r="F308" s="62">
        <v>111</v>
      </c>
      <c r="G308" s="58">
        <v>1000</v>
      </c>
      <c r="H308" s="224">
        <v>10020605</v>
      </c>
      <c r="I308" s="66">
        <v>0</v>
      </c>
      <c r="J308" s="327">
        <v>539438</v>
      </c>
      <c r="K308" s="232">
        <v>231399</v>
      </c>
      <c r="L308" s="232">
        <f t="shared" si="6"/>
        <v>770837</v>
      </c>
      <c r="M308" s="227" t="s">
        <v>2340</v>
      </c>
    </row>
    <row r="309" spans="1:13" x14ac:dyDescent="0.25">
      <c r="A309" s="57">
        <v>231</v>
      </c>
      <c r="B309" s="58">
        <v>0</v>
      </c>
      <c r="C309" s="1235">
        <v>2321</v>
      </c>
      <c r="D309" s="223">
        <v>6341</v>
      </c>
      <c r="E309" s="61">
        <v>0</v>
      </c>
      <c r="F309" s="62">
        <v>111</v>
      </c>
      <c r="G309" s="58">
        <v>1000</v>
      </c>
      <c r="H309" s="224">
        <v>10022014</v>
      </c>
      <c r="I309" s="66">
        <v>0</v>
      </c>
      <c r="J309" s="327">
        <v>897378</v>
      </c>
      <c r="K309" s="232">
        <v>384941</v>
      </c>
      <c r="L309" s="232">
        <f t="shared" si="6"/>
        <v>1282319</v>
      </c>
      <c r="M309" s="227" t="s">
        <v>2341</v>
      </c>
    </row>
    <row r="310" spans="1:13" x14ac:dyDescent="0.25">
      <c r="A310" s="57">
        <v>231</v>
      </c>
      <c r="B310" s="58">
        <v>0</v>
      </c>
      <c r="C310" s="1235">
        <v>2321</v>
      </c>
      <c r="D310" s="223">
        <v>6341</v>
      </c>
      <c r="E310" s="61">
        <v>0</v>
      </c>
      <c r="F310" s="62">
        <v>111</v>
      </c>
      <c r="G310" s="58">
        <v>1000</v>
      </c>
      <c r="H310" s="224">
        <v>10022405</v>
      </c>
      <c r="I310" s="66">
        <v>0</v>
      </c>
      <c r="J310" s="327">
        <v>897378</v>
      </c>
      <c r="K310" s="232">
        <v>384941</v>
      </c>
      <c r="L310" s="232">
        <f t="shared" si="6"/>
        <v>1282319</v>
      </c>
      <c r="M310" s="227" t="s">
        <v>1977</v>
      </c>
    </row>
    <row r="311" spans="1:13" x14ac:dyDescent="0.25">
      <c r="A311" s="57">
        <v>231</v>
      </c>
      <c r="B311" s="58">
        <v>0</v>
      </c>
      <c r="C311" s="1235">
        <v>2321</v>
      </c>
      <c r="D311" s="223">
        <v>6341</v>
      </c>
      <c r="E311" s="61">
        <v>0</v>
      </c>
      <c r="F311" s="62">
        <v>111</v>
      </c>
      <c r="G311" s="58">
        <v>1000</v>
      </c>
      <c r="H311" s="224">
        <v>10021210</v>
      </c>
      <c r="I311" s="66">
        <v>0</v>
      </c>
      <c r="J311" s="327">
        <v>897378</v>
      </c>
      <c r="K311" s="232">
        <v>384941</v>
      </c>
      <c r="L311" s="232">
        <f t="shared" si="6"/>
        <v>1282319</v>
      </c>
      <c r="M311" s="227" t="s">
        <v>2342</v>
      </c>
    </row>
    <row r="312" spans="1:13" x14ac:dyDescent="0.25">
      <c r="A312" s="57">
        <v>231</v>
      </c>
      <c r="B312" s="58">
        <v>0</v>
      </c>
      <c r="C312" s="1235">
        <v>2321</v>
      </c>
      <c r="D312" s="223">
        <v>6341</v>
      </c>
      <c r="E312" s="61">
        <v>0</v>
      </c>
      <c r="F312" s="62">
        <v>111</v>
      </c>
      <c r="G312" s="58">
        <v>1000</v>
      </c>
      <c r="H312" s="224">
        <v>10021606</v>
      </c>
      <c r="I312" s="66">
        <v>0</v>
      </c>
      <c r="J312" s="327">
        <v>310777</v>
      </c>
      <c r="K312" s="232">
        <v>133310</v>
      </c>
      <c r="L312" s="232">
        <f t="shared" si="6"/>
        <v>444087</v>
      </c>
      <c r="M312" s="227" t="s">
        <v>2343</v>
      </c>
    </row>
    <row r="313" spans="1:13" x14ac:dyDescent="0.25">
      <c r="A313" s="57">
        <v>231</v>
      </c>
      <c r="B313" s="58">
        <v>0</v>
      </c>
      <c r="C313" s="1235">
        <v>2321</v>
      </c>
      <c r="D313" s="223">
        <v>6341</v>
      </c>
      <c r="E313" s="61">
        <v>0</v>
      </c>
      <c r="F313" s="62">
        <v>111</v>
      </c>
      <c r="G313" s="58">
        <v>1000</v>
      </c>
      <c r="H313" s="231">
        <v>10020311</v>
      </c>
      <c r="I313" s="66">
        <v>0</v>
      </c>
      <c r="J313" s="327">
        <v>897378</v>
      </c>
      <c r="K313" s="232">
        <v>384941</v>
      </c>
      <c r="L313" s="232">
        <f t="shared" si="6"/>
        <v>1282319</v>
      </c>
      <c r="M313" s="227" t="s">
        <v>2344</v>
      </c>
    </row>
    <row r="314" spans="1:13" x14ac:dyDescent="0.25">
      <c r="A314" s="57">
        <v>231</v>
      </c>
      <c r="B314" s="58">
        <v>0</v>
      </c>
      <c r="C314" s="1235">
        <v>2321</v>
      </c>
      <c r="D314" s="223">
        <v>6341</v>
      </c>
      <c r="E314" s="61">
        <v>0</v>
      </c>
      <c r="F314" s="62">
        <v>111</v>
      </c>
      <c r="G314" s="58">
        <v>1000</v>
      </c>
      <c r="H314" s="231">
        <v>10022107</v>
      </c>
      <c r="I314" s="66">
        <v>0</v>
      </c>
      <c r="J314" s="327">
        <v>897378</v>
      </c>
      <c r="K314" s="232">
        <v>384941</v>
      </c>
      <c r="L314" s="232">
        <f t="shared" si="6"/>
        <v>1282319</v>
      </c>
      <c r="M314" s="227" t="s">
        <v>2345</v>
      </c>
    </row>
    <row r="315" spans="1:13" x14ac:dyDescent="0.25">
      <c r="A315" s="57">
        <v>231</v>
      </c>
      <c r="B315" s="58">
        <v>0</v>
      </c>
      <c r="C315" s="1235">
        <v>2321</v>
      </c>
      <c r="D315" s="223">
        <v>6341</v>
      </c>
      <c r="E315" s="61">
        <v>0</v>
      </c>
      <c r="F315" s="62">
        <v>111</v>
      </c>
      <c r="G315" s="58">
        <v>1000</v>
      </c>
      <c r="H315" s="231">
        <v>10020606</v>
      </c>
      <c r="I315" s="66">
        <v>0</v>
      </c>
      <c r="J315" s="327">
        <v>1784500</v>
      </c>
      <c r="K315" s="232">
        <v>174916</v>
      </c>
      <c r="L315" s="232">
        <f t="shared" si="6"/>
        <v>1959416</v>
      </c>
      <c r="M315" s="227" t="s">
        <v>2346</v>
      </c>
    </row>
    <row r="316" spans="1:13" x14ac:dyDescent="0.25">
      <c r="A316" s="57">
        <v>231</v>
      </c>
      <c r="B316" s="58">
        <v>0</v>
      </c>
      <c r="C316" s="1235">
        <v>2321</v>
      </c>
      <c r="D316" s="223">
        <v>6341</v>
      </c>
      <c r="E316" s="61">
        <v>0</v>
      </c>
      <c r="F316" s="62">
        <v>111</v>
      </c>
      <c r="G316" s="58">
        <v>1000</v>
      </c>
      <c r="H316" s="224">
        <v>10020519</v>
      </c>
      <c r="I316" s="66">
        <v>0</v>
      </c>
      <c r="J316" s="327">
        <v>897378</v>
      </c>
      <c r="K316" s="232">
        <v>384941</v>
      </c>
      <c r="L316" s="232">
        <f t="shared" si="6"/>
        <v>1282319</v>
      </c>
      <c r="M316" s="227" t="s">
        <v>2347</v>
      </c>
    </row>
    <row r="317" spans="1:13" x14ac:dyDescent="0.25">
      <c r="A317" s="57">
        <v>231</v>
      </c>
      <c r="B317" s="58">
        <v>0</v>
      </c>
      <c r="C317" s="1235">
        <v>2321</v>
      </c>
      <c r="D317" s="223">
        <v>6341</v>
      </c>
      <c r="E317" s="61">
        <v>0</v>
      </c>
      <c r="F317" s="62">
        <v>111</v>
      </c>
      <c r="G317" s="58">
        <v>1000</v>
      </c>
      <c r="H317" s="224">
        <v>10022514</v>
      </c>
      <c r="I317" s="66">
        <v>0</v>
      </c>
      <c r="J317" s="327">
        <v>120788</v>
      </c>
      <c r="K317" s="232">
        <v>51813</v>
      </c>
      <c r="L317" s="232">
        <f t="shared" si="6"/>
        <v>172601</v>
      </c>
      <c r="M317" s="227" t="s">
        <v>2348</v>
      </c>
    </row>
    <row r="318" spans="1:13" x14ac:dyDescent="0.25">
      <c r="A318" s="57">
        <v>231</v>
      </c>
      <c r="B318" s="58">
        <v>0</v>
      </c>
      <c r="C318" s="1235">
        <v>2321</v>
      </c>
      <c r="D318" s="223">
        <v>6341</v>
      </c>
      <c r="E318" s="61">
        <v>0</v>
      </c>
      <c r="F318" s="62">
        <v>111</v>
      </c>
      <c r="G318" s="58">
        <v>1000</v>
      </c>
      <c r="H318" s="224">
        <v>10021608</v>
      </c>
      <c r="I318" s="66">
        <v>0</v>
      </c>
      <c r="J318" s="327">
        <v>897378</v>
      </c>
      <c r="K318" s="232">
        <v>384941</v>
      </c>
      <c r="L318" s="232">
        <f t="shared" si="6"/>
        <v>1282319</v>
      </c>
      <c r="M318" s="227" t="s">
        <v>2349</v>
      </c>
    </row>
    <row r="319" spans="1:13" x14ac:dyDescent="0.25">
      <c r="A319" s="57">
        <v>231</v>
      </c>
      <c r="B319" s="58">
        <v>0</v>
      </c>
      <c r="C319" s="1235">
        <v>2321</v>
      </c>
      <c r="D319" s="223">
        <v>6341</v>
      </c>
      <c r="E319" s="61">
        <v>0</v>
      </c>
      <c r="F319" s="62">
        <v>111</v>
      </c>
      <c r="G319" s="58">
        <v>1000</v>
      </c>
      <c r="H319" s="224">
        <v>10022211</v>
      </c>
      <c r="I319" s="66">
        <v>0</v>
      </c>
      <c r="J319" s="327">
        <v>710972</v>
      </c>
      <c r="K319" s="232">
        <v>304980</v>
      </c>
      <c r="L319" s="232">
        <f t="shared" si="6"/>
        <v>1015952</v>
      </c>
      <c r="M319" s="227" t="s">
        <v>2350</v>
      </c>
    </row>
    <row r="320" spans="1:13" x14ac:dyDescent="0.25">
      <c r="A320" s="57">
        <v>231</v>
      </c>
      <c r="B320" s="58">
        <v>0</v>
      </c>
      <c r="C320" s="1235">
        <v>2321</v>
      </c>
      <c r="D320" s="223">
        <v>6341</v>
      </c>
      <c r="E320" s="61">
        <v>0</v>
      </c>
      <c r="F320" s="62">
        <v>111</v>
      </c>
      <c r="G320" s="58">
        <v>1000</v>
      </c>
      <c r="H320" s="224">
        <v>10021019</v>
      </c>
      <c r="I320" s="66">
        <v>0</v>
      </c>
      <c r="J320" s="327">
        <v>408312</v>
      </c>
      <c r="K320" s="232">
        <v>175150</v>
      </c>
      <c r="L320" s="232">
        <f t="shared" si="6"/>
        <v>583462</v>
      </c>
      <c r="M320" s="227" t="s">
        <v>2351</v>
      </c>
    </row>
    <row r="321" spans="1:13" x14ac:dyDescent="0.25">
      <c r="A321" s="57">
        <v>231</v>
      </c>
      <c r="B321" s="58">
        <v>0</v>
      </c>
      <c r="C321" s="1235">
        <v>2321</v>
      </c>
      <c r="D321" s="223">
        <v>6341</v>
      </c>
      <c r="E321" s="61">
        <v>0</v>
      </c>
      <c r="F321" s="62">
        <v>111</v>
      </c>
      <c r="G321" s="58">
        <v>1000</v>
      </c>
      <c r="H321" s="231">
        <v>10022304</v>
      </c>
      <c r="I321" s="66">
        <v>0</v>
      </c>
      <c r="J321" s="327">
        <v>897378</v>
      </c>
      <c r="K321" s="232">
        <v>384941</v>
      </c>
      <c r="L321" s="232">
        <f t="shared" si="6"/>
        <v>1282319</v>
      </c>
      <c r="M321" s="227" t="s">
        <v>2352</v>
      </c>
    </row>
    <row r="322" spans="1:13" x14ac:dyDescent="0.25">
      <c r="A322" s="57">
        <v>231</v>
      </c>
      <c r="B322" s="58">
        <v>0</v>
      </c>
      <c r="C322" s="1235">
        <v>2321</v>
      </c>
      <c r="D322" s="223">
        <v>6341</v>
      </c>
      <c r="E322" s="61">
        <v>0</v>
      </c>
      <c r="F322" s="62">
        <v>111</v>
      </c>
      <c r="G322" s="58">
        <v>1000</v>
      </c>
      <c r="H322" s="231">
        <v>10022121</v>
      </c>
      <c r="I322" s="66">
        <v>0</v>
      </c>
      <c r="J322" s="327">
        <v>897378</v>
      </c>
      <c r="K322" s="232">
        <v>384941</v>
      </c>
      <c r="L322" s="232">
        <f t="shared" si="6"/>
        <v>1282319</v>
      </c>
      <c r="M322" s="227" t="s">
        <v>2353</v>
      </c>
    </row>
    <row r="323" spans="1:13" x14ac:dyDescent="0.25">
      <c r="A323" s="57">
        <v>231</v>
      </c>
      <c r="B323" s="58">
        <v>0</v>
      </c>
      <c r="C323" s="1235">
        <v>2321</v>
      </c>
      <c r="D323" s="223">
        <v>6341</v>
      </c>
      <c r="E323" s="61">
        <v>0</v>
      </c>
      <c r="F323" s="62">
        <v>111</v>
      </c>
      <c r="G323" s="58">
        <v>1000</v>
      </c>
      <c r="H323" s="231">
        <v>10020121</v>
      </c>
      <c r="I323" s="66">
        <v>0</v>
      </c>
      <c r="J323" s="327">
        <v>195994</v>
      </c>
      <c r="K323" s="232">
        <v>84074</v>
      </c>
      <c r="L323" s="232">
        <f t="shared" si="6"/>
        <v>280068</v>
      </c>
      <c r="M323" s="227" t="s">
        <v>1745</v>
      </c>
    </row>
    <row r="324" spans="1:13" x14ac:dyDescent="0.25">
      <c r="A324" s="57">
        <v>231</v>
      </c>
      <c r="B324" s="58">
        <v>0</v>
      </c>
      <c r="C324" s="1235">
        <v>2321</v>
      </c>
      <c r="D324" s="223">
        <v>6341</v>
      </c>
      <c r="E324" s="61">
        <v>0</v>
      </c>
      <c r="F324" s="62">
        <v>111</v>
      </c>
      <c r="G324" s="58">
        <v>1000</v>
      </c>
      <c r="H324" s="231">
        <v>10022218</v>
      </c>
      <c r="I324" s="66">
        <v>0</v>
      </c>
      <c r="J324" s="327">
        <v>897378</v>
      </c>
      <c r="K324" s="232">
        <v>384941</v>
      </c>
      <c r="L324" s="232">
        <f t="shared" si="6"/>
        <v>1282319</v>
      </c>
      <c r="M324" s="227" t="s">
        <v>2354</v>
      </c>
    </row>
    <row r="325" spans="1:13" x14ac:dyDescent="0.25">
      <c r="A325" s="57">
        <v>231</v>
      </c>
      <c r="B325" s="58">
        <v>0</v>
      </c>
      <c r="C325" s="1235">
        <v>2321</v>
      </c>
      <c r="D325" s="223">
        <v>6341</v>
      </c>
      <c r="E325" s="61">
        <v>0</v>
      </c>
      <c r="F325" s="62">
        <v>111</v>
      </c>
      <c r="G325" s="58">
        <v>1000</v>
      </c>
      <c r="H325" s="224">
        <v>10020611</v>
      </c>
      <c r="I325" s="66">
        <v>0</v>
      </c>
      <c r="J325" s="327">
        <v>464734</v>
      </c>
      <c r="K325" s="232">
        <v>199353</v>
      </c>
      <c r="L325" s="232">
        <f t="shared" si="6"/>
        <v>664087</v>
      </c>
      <c r="M325" s="227" t="s">
        <v>2355</v>
      </c>
    </row>
    <row r="326" spans="1:13" x14ac:dyDescent="0.25">
      <c r="A326" s="57">
        <v>231</v>
      </c>
      <c r="B326" s="58">
        <v>0</v>
      </c>
      <c r="C326" s="1235">
        <v>2321</v>
      </c>
      <c r="D326" s="223">
        <v>6341</v>
      </c>
      <c r="E326" s="61">
        <v>0</v>
      </c>
      <c r="F326" s="62">
        <v>111</v>
      </c>
      <c r="G326" s="58">
        <v>1000</v>
      </c>
      <c r="H326" s="224">
        <v>10022032</v>
      </c>
      <c r="I326" s="66">
        <v>0</v>
      </c>
      <c r="J326" s="327">
        <v>2721000</v>
      </c>
      <c r="K326" s="232">
        <v>213834</v>
      </c>
      <c r="L326" s="232">
        <f t="shared" si="6"/>
        <v>2934834</v>
      </c>
      <c r="M326" s="227" t="s">
        <v>1807</v>
      </c>
    </row>
    <row r="327" spans="1:13" x14ac:dyDescent="0.25">
      <c r="A327" s="57">
        <v>231</v>
      </c>
      <c r="B327" s="58">
        <v>0</v>
      </c>
      <c r="C327" s="1235">
        <v>2321</v>
      </c>
      <c r="D327" s="223">
        <v>6341</v>
      </c>
      <c r="E327" s="61">
        <v>0</v>
      </c>
      <c r="F327" s="62">
        <v>111</v>
      </c>
      <c r="G327" s="58">
        <v>1000</v>
      </c>
      <c r="H327" s="224">
        <v>10020538</v>
      </c>
      <c r="I327" s="66">
        <v>0</v>
      </c>
      <c r="J327" s="327">
        <v>306774</v>
      </c>
      <c r="K327" s="232">
        <v>131593</v>
      </c>
      <c r="L327" s="232">
        <f t="shared" si="6"/>
        <v>438367</v>
      </c>
      <c r="M327" s="227" t="s">
        <v>2356</v>
      </c>
    </row>
    <row r="328" spans="1:13" x14ac:dyDescent="0.25">
      <c r="A328" s="57">
        <v>231</v>
      </c>
      <c r="B328" s="58">
        <v>0</v>
      </c>
      <c r="C328" s="1235">
        <v>2321</v>
      </c>
      <c r="D328" s="223">
        <v>6341</v>
      </c>
      <c r="E328" s="61">
        <v>0</v>
      </c>
      <c r="F328" s="62">
        <v>111</v>
      </c>
      <c r="G328" s="58">
        <v>1000</v>
      </c>
      <c r="H328" s="224">
        <v>10021030</v>
      </c>
      <c r="I328" s="66">
        <v>0</v>
      </c>
      <c r="J328" s="327">
        <v>897378</v>
      </c>
      <c r="K328" s="232">
        <v>384941</v>
      </c>
      <c r="L328" s="232">
        <f t="shared" si="6"/>
        <v>1282319</v>
      </c>
      <c r="M328" s="227" t="s">
        <v>2357</v>
      </c>
    </row>
    <row r="329" spans="1:13" x14ac:dyDescent="0.25">
      <c r="A329" s="57">
        <v>231</v>
      </c>
      <c r="B329" s="58">
        <v>0</v>
      </c>
      <c r="C329" s="1235">
        <v>2321</v>
      </c>
      <c r="D329" s="223">
        <v>6341</v>
      </c>
      <c r="E329" s="61">
        <v>0</v>
      </c>
      <c r="F329" s="62">
        <v>111</v>
      </c>
      <c r="G329" s="58">
        <v>1000</v>
      </c>
      <c r="H329" s="224">
        <v>10022606</v>
      </c>
      <c r="I329" s="66">
        <v>0</v>
      </c>
      <c r="J329" s="327">
        <v>897378</v>
      </c>
      <c r="K329" s="232">
        <v>384941</v>
      </c>
      <c r="L329" s="232">
        <f t="shared" si="6"/>
        <v>1282319</v>
      </c>
      <c r="M329" s="227" t="s">
        <v>1691</v>
      </c>
    </row>
    <row r="330" spans="1:13" x14ac:dyDescent="0.25">
      <c r="A330" s="57">
        <v>231</v>
      </c>
      <c r="B330" s="58">
        <v>0</v>
      </c>
      <c r="C330" s="1235">
        <v>2321</v>
      </c>
      <c r="D330" s="223">
        <v>6341</v>
      </c>
      <c r="E330" s="61">
        <v>0</v>
      </c>
      <c r="F330" s="62">
        <v>111</v>
      </c>
      <c r="G330" s="58">
        <v>1000</v>
      </c>
      <c r="H330" s="224">
        <v>10022222</v>
      </c>
      <c r="I330" s="66">
        <v>0</v>
      </c>
      <c r="J330" s="327">
        <v>897378</v>
      </c>
      <c r="K330" s="232">
        <v>384941</v>
      </c>
      <c r="L330" s="232">
        <f t="shared" si="6"/>
        <v>1282319</v>
      </c>
      <c r="M330" s="227" t="s">
        <v>1817</v>
      </c>
    </row>
    <row r="331" spans="1:13" x14ac:dyDescent="0.25">
      <c r="A331" s="57">
        <v>231</v>
      </c>
      <c r="B331" s="58">
        <v>0</v>
      </c>
      <c r="C331" s="1235">
        <v>2321</v>
      </c>
      <c r="D331" s="223">
        <v>6341</v>
      </c>
      <c r="E331" s="61">
        <v>0</v>
      </c>
      <c r="F331" s="62">
        <v>111</v>
      </c>
      <c r="G331" s="58">
        <v>1000</v>
      </c>
      <c r="H331" s="224">
        <v>10020711</v>
      </c>
      <c r="I331" s="66">
        <v>0</v>
      </c>
      <c r="J331" s="327">
        <v>897378</v>
      </c>
      <c r="K331" s="232">
        <v>384941</v>
      </c>
      <c r="L331" s="232">
        <f t="shared" si="6"/>
        <v>1282319</v>
      </c>
      <c r="M331" s="227" t="s">
        <v>2358</v>
      </c>
    </row>
    <row r="332" spans="1:13" x14ac:dyDescent="0.25">
      <c r="A332" s="57">
        <v>231</v>
      </c>
      <c r="B332" s="58">
        <v>0</v>
      </c>
      <c r="C332" s="1235">
        <v>2321</v>
      </c>
      <c r="D332" s="223">
        <v>6341</v>
      </c>
      <c r="E332" s="61">
        <v>0</v>
      </c>
      <c r="F332" s="62">
        <v>111</v>
      </c>
      <c r="G332" s="58">
        <v>1000</v>
      </c>
      <c r="H332" s="224">
        <v>10020613</v>
      </c>
      <c r="I332" s="66">
        <v>0</v>
      </c>
      <c r="J332" s="327">
        <v>897378</v>
      </c>
      <c r="K332" s="232">
        <v>384941</v>
      </c>
      <c r="L332" s="232">
        <f t="shared" si="6"/>
        <v>1282319</v>
      </c>
      <c r="M332" s="227" t="s">
        <v>2359</v>
      </c>
    </row>
    <row r="333" spans="1:13" x14ac:dyDescent="0.25">
      <c r="A333" s="57">
        <v>231</v>
      </c>
      <c r="B333" s="58">
        <v>0</v>
      </c>
      <c r="C333" s="1235">
        <v>2321</v>
      </c>
      <c r="D333" s="223">
        <v>6341</v>
      </c>
      <c r="E333" s="61">
        <v>0</v>
      </c>
      <c r="F333" s="62">
        <v>111</v>
      </c>
      <c r="G333" s="58">
        <v>1000</v>
      </c>
      <c r="H333" s="224">
        <v>10022138</v>
      </c>
      <c r="I333" s="66">
        <v>0</v>
      </c>
      <c r="J333" s="327">
        <v>2721000</v>
      </c>
      <c r="K333" s="232">
        <v>213834</v>
      </c>
      <c r="L333" s="232">
        <f t="shared" si="6"/>
        <v>2934834</v>
      </c>
      <c r="M333" s="227" t="s">
        <v>1803</v>
      </c>
    </row>
    <row r="334" spans="1:13" x14ac:dyDescent="0.25">
      <c r="A334" s="57">
        <v>231</v>
      </c>
      <c r="B334" s="58">
        <v>0</v>
      </c>
      <c r="C334" s="1235">
        <v>2321</v>
      </c>
      <c r="D334" s="223">
        <v>6341</v>
      </c>
      <c r="E334" s="61">
        <v>0</v>
      </c>
      <c r="F334" s="62">
        <v>111</v>
      </c>
      <c r="G334" s="58">
        <v>1000</v>
      </c>
      <c r="H334" s="224">
        <v>10022240</v>
      </c>
      <c r="I334" s="66">
        <v>0</v>
      </c>
      <c r="J334" s="327">
        <v>897378</v>
      </c>
      <c r="K334" s="232">
        <v>384941</v>
      </c>
      <c r="L334" s="232">
        <f t="shared" si="6"/>
        <v>1282319</v>
      </c>
      <c r="M334" s="227" t="s">
        <v>2360</v>
      </c>
    </row>
    <row r="335" spans="1:13" x14ac:dyDescent="0.25">
      <c r="A335" s="57">
        <v>231</v>
      </c>
      <c r="B335" s="58">
        <v>0</v>
      </c>
      <c r="C335" s="1235">
        <v>2321</v>
      </c>
      <c r="D335" s="223">
        <v>6341</v>
      </c>
      <c r="E335" s="61">
        <v>0</v>
      </c>
      <c r="F335" s="62">
        <v>111</v>
      </c>
      <c r="G335" s="58">
        <v>1000</v>
      </c>
      <c r="H335" s="224">
        <v>10022230</v>
      </c>
      <c r="I335" s="66">
        <v>0</v>
      </c>
      <c r="J335" s="327">
        <v>897378</v>
      </c>
      <c r="K335" s="232">
        <v>384941</v>
      </c>
      <c r="L335" s="232">
        <f t="shared" si="6"/>
        <v>1282319</v>
      </c>
      <c r="M335" s="227" t="s">
        <v>2361</v>
      </c>
    </row>
    <row r="336" spans="1:13" x14ac:dyDescent="0.25">
      <c r="A336" s="57">
        <v>231</v>
      </c>
      <c r="B336" s="58">
        <v>0</v>
      </c>
      <c r="C336" s="1235">
        <v>2321</v>
      </c>
      <c r="D336" s="223">
        <v>6341</v>
      </c>
      <c r="E336" s="61">
        <v>0</v>
      </c>
      <c r="F336" s="62">
        <v>111</v>
      </c>
      <c r="G336" s="58">
        <v>1000</v>
      </c>
      <c r="H336" s="224">
        <v>10022149</v>
      </c>
      <c r="I336" s="66">
        <v>0</v>
      </c>
      <c r="J336" s="327">
        <v>498492</v>
      </c>
      <c r="K336" s="232">
        <v>213834</v>
      </c>
      <c r="L336" s="232">
        <f t="shared" si="6"/>
        <v>712326</v>
      </c>
      <c r="M336" s="227" t="s">
        <v>633</v>
      </c>
    </row>
    <row r="337" spans="1:13" x14ac:dyDescent="0.25">
      <c r="A337" s="57">
        <v>231</v>
      </c>
      <c r="B337" s="58">
        <v>0</v>
      </c>
      <c r="C337" s="1235">
        <v>2321</v>
      </c>
      <c r="D337" s="223">
        <v>6341</v>
      </c>
      <c r="E337" s="61">
        <v>0</v>
      </c>
      <c r="F337" s="62">
        <v>111</v>
      </c>
      <c r="G337" s="58">
        <v>1000</v>
      </c>
      <c r="H337" s="224">
        <v>10020933</v>
      </c>
      <c r="I337" s="66">
        <v>0</v>
      </c>
      <c r="J337" s="327">
        <v>897378</v>
      </c>
      <c r="K337" s="232">
        <v>384941</v>
      </c>
      <c r="L337" s="232">
        <f t="shared" si="6"/>
        <v>1282319</v>
      </c>
      <c r="M337" s="227" t="s">
        <v>1685</v>
      </c>
    </row>
    <row r="338" spans="1:13" x14ac:dyDescent="0.25">
      <c r="A338" s="57">
        <v>231</v>
      </c>
      <c r="B338" s="58">
        <v>0</v>
      </c>
      <c r="C338" s="1235">
        <v>2321</v>
      </c>
      <c r="D338" s="223">
        <v>6341</v>
      </c>
      <c r="E338" s="61">
        <v>0</v>
      </c>
      <c r="F338" s="62">
        <v>111</v>
      </c>
      <c r="G338" s="58">
        <v>1000</v>
      </c>
      <c r="H338" s="224">
        <v>10022430</v>
      </c>
      <c r="I338" s="66">
        <v>0</v>
      </c>
      <c r="J338" s="327">
        <v>565800</v>
      </c>
      <c r="K338" s="232">
        <v>242706</v>
      </c>
      <c r="L338" s="232">
        <f t="shared" si="6"/>
        <v>808506</v>
      </c>
      <c r="M338" s="227" t="s">
        <v>2362</v>
      </c>
    </row>
    <row r="339" spans="1:13" x14ac:dyDescent="0.25">
      <c r="A339" s="57">
        <v>231</v>
      </c>
      <c r="B339" s="58">
        <v>0</v>
      </c>
      <c r="C339" s="1235">
        <v>2321</v>
      </c>
      <c r="D339" s="223">
        <v>6341</v>
      </c>
      <c r="E339" s="61">
        <v>0</v>
      </c>
      <c r="F339" s="62">
        <v>111</v>
      </c>
      <c r="G339" s="58">
        <v>1000</v>
      </c>
      <c r="H339" s="224">
        <v>10020335</v>
      </c>
      <c r="I339" s="66">
        <v>0</v>
      </c>
      <c r="J339" s="327">
        <v>498492</v>
      </c>
      <c r="K339" s="232">
        <v>213834</v>
      </c>
      <c r="L339" s="232">
        <f t="shared" si="6"/>
        <v>712326</v>
      </c>
      <c r="M339" s="227" t="s">
        <v>2363</v>
      </c>
    </row>
    <row r="340" spans="1:13" x14ac:dyDescent="0.25">
      <c r="A340" s="57">
        <v>231</v>
      </c>
      <c r="B340" s="58">
        <v>0</v>
      </c>
      <c r="C340" s="1235">
        <v>2321</v>
      </c>
      <c r="D340" s="223">
        <v>6341</v>
      </c>
      <c r="E340" s="61">
        <v>0</v>
      </c>
      <c r="F340" s="62">
        <v>111</v>
      </c>
      <c r="G340" s="58">
        <v>1000</v>
      </c>
      <c r="H340" s="224">
        <v>10020616</v>
      </c>
      <c r="I340" s="66">
        <v>0</v>
      </c>
      <c r="J340" s="327">
        <v>498492</v>
      </c>
      <c r="K340" s="232">
        <v>213834</v>
      </c>
      <c r="L340" s="232">
        <f t="shared" si="6"/>
        <v>712326</v>
      </c>
      <c r="M340" s="227" t="s">
        <v>2364</v>
      </c>
    </row>
    <row r="341" spans="1:13" x14ac:dyDescent="0.25">
      <c r="A341" s="57">
        <v>231</v>
      </c>
      <c r="B341" s="58">
        <v>0</v>
      </c>
      <c r="C341" s="1235">
        <v>2321</v>
      </c>
      <c r="D341" s="223">
        <v>6341</v>
      </c>
      <c r="E341" s="61">
        <v>0</v>
      </c>
      <c r="F341" s="62">
        <v>111</v>
      </c>
      <c r="G341" s="58">
        <v>1000</v>
      </c>
      <c r="H341" s="224">
        <v>10020137</v>
      </c>
      <c r="I341" s="66">
        <v>0</v>
      </c>
      <c r="J341" s="327">
        <v>185076</v>
      </c>
      <c r="K341" s="232">
        <v>79390</v>
      </c>
      <c r="L341" s="232">
        <f t="shared" si="6"/>
        <v>264466</v>
      </c>
      <c r="M341" s="227" t="s">
        <v>2365</v>
      </c>
    </row>
    <row r="342" spans="1:13" x14ac:dyDescent="0.25">
      <c r="A342" s="57">
        <v>231</v>
      </c>
      <c r="B342" s="58">
        <v>0</v>
      </c>
      <c r="C342" s="1235">
        <v>2321</v>
      </c>
      <c r="D342" s="223">
        <v>6341</v>
      </c>
      <c r="E342" s="61">
        <v>0</v>
      </c>
      <c r="F342" s="62">
        <v>111</v>
      </c>
      <c r="G342" s="58">
        <v>1000</v>
      </c>
      <c r="H342" s="224">
        <v>10021044</v>
      </c>
      <c r="I342" s="66">
        <v>0</v>
      </c>
      <c r="J342" s="327">
        <v>897378</v>
      </c>
      <c r="K342" s="232">
        <v>384941</v>
      </c>
      <c r="L342" s="232">
        <f t="shared" si="6"/>
        <v>1282319</v>
      </c>
      <c r="M342" s="227" t="s">
        <v>2366</v>
      </c>
    </row>
    <row r="343" spans="1:13" x14ac:dyDescent="0.25">
      <c r="A343" s="57">
        <v>231</v>
      </c>
      <c r="B343" s="58">
        <v>0</v>
      </c>
      <c r="C343" s="1235">
        <v>2321</v>
      </c>
      <c r="D343" s="223">
        <v>6341</v>
      </c>
      <c r="E343" s="61">
        <v>0</v>
      </c>
      <c r="F343" s="62">
        <v>111</v>
      </c>
      <c r="G343" s="58">
        <v>1000</v>
      </c>
      <c r="H343" s="224">
        <v>10021045</v>
      </c>
      <c r="I343" s="66">
        <v>0</v>
      </c>
      <c r="J343" s="327">
        <v>897378</v>
      </c>
      <c r="K343" s="232">
        <v>384941</v>
      </c>
      <c r="L343" s="232">
        <f t="shared" si="6"/>
        <v>1282319</v>
      </c>
      <c r="M343" s="227" t="s">
        <v>2367</v>
      </c>
    </row>
    <row r="344" spans="1:13" x14ac:dyDescent="0.25">
      <c r="A344" s="57">
        <v>231</v>
      </c>
      <c r="B344" s="58">
        <v>0</v>
      </c>
      <c r="C344" s="1235">
        <v>2321</v>
      </c>
      <c r="D344" s="223">
        <v>6341</v>
      </c>
      <c r="E344" s="61">
        <v>0</v>
      </c>
      <c r="F344" s="62">
        <v>111</v>
      </c>
      <c r="G344" s="58">
        <v>1000</v>
      </c>
      <c r="H344" s="224">
        <v>10021576</v>
      </c>
      <c r="I344" s="66">
        <v>0</v>
      </c>
      <c r="J344" s="327">
        <v>897378</v>
      </c>
      <c r="K344" s="232">
        <v>384941</v>
      </c>
      <c r="L344" s="232">
        <f t="shared" si="6"/>
        <v>1282319</v>
      </c>
      <c r="M344" s="227" t="s">
        <v>2368</v>
      </c>
    </row>
    <row r="345" spans="1:13" x14ac:dyDescent="0.25">
      <c r="A345" s="57">
        <v>231</v>
      </c>
      <c r="B345" s="58">
        <v>0</v>
      </c>
      <c r="C345" s="1235">
        <v>2321</v>
      </c>
      <c r="D345" s="223">
        <v>6341</v>
      </c>
      <c r="E345" s="61">
        <v>0</v>
      </c>
      <c r="F345" s="62">
        <v>111</v>
      </c>
      <c r="G345" s="58">
        <v>1000</v>
      </c>
      <c r="H345" s="224">
        <v>10022054</v>
      </c>
      <c r="I345" s="66">
        <v>0</v>
      </c>
      <c r="J345" s="327">
        <v>897378</v>
      </c>
      <c r="K345" s="232">
        <v>384941</v>
      </c>
      <c r="L345" s="232">
        <f t="shared" si="6"/>
        <v>1282319</v>
      </c>
      <c r="M345" s="227" t="s">
        <v>2369</v>
      </c>
    </row>
    <row r="346" spans="1:13" x14ac:dyDescent="0.25">
      <c r="A346" s="57">
        <v>231</v>
      </c>
      <c r="B346" s="58">
        <v>0</v>
      </c>
      <c r="C346" s="1235">
        <v>2321</v>
      </c>
      <c r="D346" s="223">
        <v>6341</v>
      </c>
      <c r="E346" s="61">
        <v>0</v>
      </c>
      <c r="F346" s="62">
        <v>111</v>
      </c>
      <c r="G346" s="58">
        <v>1000</v>
      </c>
      <c r="H346" s="224">
        <v>10020423</v>
      </c>
      <c r="I346" s="66">
        <v>0</v>
      </c>
      <c r="J346" s="327">
        <v>746622</v>
      </c>
      <c r="K346" s="232">
        <v>320273</v>
      </c>
      <c r="L346" s="232">
        <f t="shared" si="6"/>
        <v>1066895</v>
      </c>
      <c r="M346" s="227" t="s">
        <v>2370</v>
      </c>
    </row>
    <row r="347" spans="1:13" x14ac:dyDescent="0.25">
      <c r="A347" s="57">
        <v>231</v>
      </c>
      <c r="B347" s="58">
        <v>0</v>
      </c>
      <c r="C347" s="1235">
        <v>2321</v>
      </c>
      <c r="D347" s="223">
        <v>6341</v>
      </c>
      <c r="E347" s="61">
        <v>0</v>
      </c>
      <c r="F347" s="62">
        <v>111</v>
      </c>
      <c r="G347" s="58">
        <v>1000</v>
      </c>
      <c r="H347" s="224">
        <v>10020235</v>
      </c>
      <c r="I347" s="66">
        <v>0</v>
      </c>
      <c r="J347" s="327">
        <v>897378</v>
      </c>
      <c r="K347" s="232">
        <v>384941</v>
      </c>
      <c r="L347" s="232">
        <f t="shared" si="6"/>
        <v>1282319</v>
      </c>
      <c r="M347" s="227" t="s">
        <v>2371</v>
      </c>
    </row>
    <row r="348" spans="1:13" x14ac:dyDescent="0.25">
      <c r="A348" s="57">
        <v>231</v>
      </c>
      <c r="B348" s="58">
        <v>0</v>
      </c>
      <c r="C348" s="1235">
        <v>2321</v>
      </c>
      <c r="D348" s="223">
        <v>6341</v>
      </c>
      <c r="E348" s="61">
        <v>0</v>
      </c>
      <c r="F348" s="62">
        <v>111</v>
      </c>
      <c r="G348" s="58">
        <v>1000</v>
      </c>
      <c r="H348" s="224">
        <v>10022170</v>
      </c>
      <c r="I348" s="66">
        <v>0</v>
      </c>
      <c r="J348" s="327">
        <v>897378</v>
      </c>
      <c r="K348" s="232">
        <v>384941</v>
      </c>
      <c r="L348" s="232">
        <f t="shared" si="6"/>
        <v>1282319</v>
      </c>
      <c r="M348" s="227" t="s">
        <v>2372</v>
      </c>
    </row>
    <row r="349" spans="1:13" x14ac:dyDescent="0.25">
      <c r="A349" s="57">
        <v>231</v>
      </c>
      <c r="B349" s="58">
        <v>0</v>
      </c>
      <c r="C349" s="1235">
        <v>2321</v>
      </c>
      <c r="D349" s="223">
        <v>6341</v>
      </c>
      <c r="E349" s="61">
        <v>0</v>
      </c>
      <c r="F349" s="62">
        <v>111</v>
      </c>
      <c r="G349" s="58">
        <v>1000</v>
      </c>
      <c r="H349" s="224">
        <v>10020830</v>
      </c>
      <c r="I349" s="66">
        <v>0</v>
      </c>
      <c r="J349" s="327">
        <v>897378</v>
      </c>
      <c r="K349" s="232">
        <v>384941</v>
      </c>
      <c r="L349" s="232">
        <f t="shared" si="6"/>
        <v>1282319</v>
      </c>
      <c r="M349" s="227" t="s">
        <v>1687</v>
      </c>
    </row>
    <row r="350" spans="1:13" x14ac:dyDescent="0.25">
      <c r="A350" s="57">
        <v>231</v>
      </c>
      <c r="B350" s="58">
        <v>0</v>
      </c>
      <c r="C350" s="1235">
        <v>2321</v>
      </c>
      <c r="D350" s="223">
        <v>6341</v>
      </c>
      <c r="E350" s="61">
        <v>0</v>
      </c>
      <c r="F350" s="62">
        <v>111</v>
      </c>
      <c r="G350" s="58">
        <v>1000</v>
      </c>
      <c r="H350" s="224">
        <v>10022063</v>
      </c>
      <c r="I350" s="66">
        <v>0</v>
      </c>
      <c r="J350" s="327">
        <v>897378</v>
      </c>
      <c r="K350" s="232">
        <v>384941</v>
      </c>
      <c r="L350" s="232">
        <f t="shared" si="6"/>
        <v>1282319</v>
      </c>
      <c r="M350" s="227" t="s">
        <v>2373</v>
      </c>
    </row>
    <row r="351" spans="1:13" x14ac:dyDescent="0.25">
      <c r="A351" s="57">
        <v>231</v>
      </c>
      <c r="B351" s="58">
        <v>0</v>
      </c>
      <c r="C351" s="1235">
        <v>2321</v>
      </c>
      <c r="D351" s="223">
        <v>6349</v>
      </c>
      <c r="E351" s="61">
        <v>0</v>
      </c>
      <c r="F351" s="62">
        <v>111</v>
      </c>
      <c r="G351" s="58">
        <v>1000</v>
      </c>
      <c r="H351" s="224">
        <v>10031297</v>
      </c>
      <c r="I351" s="66">
        <v>0</v>
      </c>
      <c r="J351" s="327">
        <v>897378</v>
      </c>
      <c r="K351" s="232">
        <v>384941</v>
      </c>
      <c r="L351" s="232">
        <f t="shared" si="6"/>
        <v>1282319</v>
      </c>
      <c r="M351" s="227" t="s">
        <v>2374</v>
      </c>
    </row>
    <row r="352" spans="1:13" x14ac:dyDescent="0.25">
      <c r="A352" s="57">
        <v>231</v>
      </c>
      <c r="B352" s="58">
        <v>0</v>
      </c>
      <c r="C352" s="1235">
        <v>2321</v>
      </c>
      <c r="D352" s="223">
        <v>6341</v>
      </c>
      <c r="E352" s="61">
        <v>0</v>
      </c>
      <c r="F352" s="62">
        <v>111</v>
      </c>
      <c r="G352" s="58">
        <v>1000</v>
      </c>
      <c r="H352" s="224">
        <v>10021931</v>
      </c>
      <c r="I352" s="66">
        <v>0</v>
      </c>
      <c r="J352" s="327">
        <v>897378</v>
      </c>
      <c r="K352" s="232">
        <v>384941</v>
      </c>
      <c r="L352" s="232">
        <f t="shared" si="6"/>
        <v>1282319</v>
      </c>
      <c r="M352" s="227" t="s">
        <v>2375</v>
      </c>
    </row>
    <row r="353" spans="1:13" x14ac:dyDescent="0.25">
      <c r="A353" s="57">
        <v>231</v>
      </c>
      <c r="B353" s="58">
        <v>0</v>
      </c>
      <c r="C353" s="1235">
        <v>2321</v>
      </c>
      <c r="D353" s="223">
        <v>6341</v>
      </c>
      <c r="E353" s="61">
        <v>0</v>
      </c>
      <c r="F353" s="62">
        <v>111</v>
      </c>
      <c r="G353" s="58">
        <v>1000</v>
      </c>
      <c r="H353" s="224">
        <v>10021834</v>
      </c>
      <c r="I353" s="66">
        <v>0</v>
      </c>
      <c r="J353" s="327">
        <v>897378</v>
      </c>
      <c r="K353" s="232">
        <v>384941</v>
      </c>
      <c r="L353" s="232">
        <f t="shared" si="6"/>
        <v>1282319</v>
      </c>
      <c r="M353" s="227" t="s">
        <v>2376</v>
      </c>
    </row>
    <row r="354" spans="1:13" x14ac:dyDescent="0.25">
      <c r="A354" s="57">
        <v>231</v>
      </c>
      <c r="B354" s="58">
        <v>0</v>
      </c>
      <c r="C354" s="1235">
        <v>2321</v>
      </c>
      <c r="D354" s="223">
        <v>6341</v>
      </c>
      <c r="E354" s="61">
        <v>0</v>
      </c>
      <c r="F354" s="62">
        <v>111</v>
      </c>
      <c r="G354" s="58">
        <v>1000</v>
      </c>
      <c r="H354" s="224">
        <v>10020350</v>
      </c>
      <c r="I354" s="66">
        <v>0</v>
      </c>
      <c r="J354" s="327">
        <v>897378</v>
      </c>
      <c r="K354" s="232">
        <v>384941</v>
      </c>
      <c r="L354" s="232">
        <f t="shared" si="6"/>
        <v>1282319</v>
      </c>
      <c r="M354" s="227" t="s">
        <v>2377</v>
      </c>
    </row>
    <row r="355" spans="1:13" x14ac:dyDescent="0.25">
      <c r="A355" s="57">
        <v>231</v>
      </c>
      <c r="B355" s="58">
        <v>0</v>
      </c>
      <c r="C355" s="1235">
        <v>2321</v>
      </c>
      <c r="D355" s="223">
        <v>6341</v>
      </c>
      <c r="E355" s="61">
        <v>0</v>
      </c>
      <c r="F355" s="62">
        <v>111</v>
      </c>
      <c r="G355" s="58">
        <v>1000</v>
      </c>
      <c r="H355" s="224">
        <v>10022070</v>
      </c>
      <c r="I355" s="66">
        <v>0</v>
      </c>
      <c r="J355" s="327">
        <v>897378</v>
      </c>
      <c r="K355" s="232">
        <v>384941</v>
      </c>
      <c r="L355" s="232">
        <f t="shared" si="6"/>
        <v>1282319</v>
      </c>
      <c r="M355" s="227" t="s">
        <v>2012</v>
      </c>
    </row>
    <row r="356" spans="1:13" x14ac:dyDescent="0.25">
      <c r="A356" s="57">
        <v>231</v>
      </c>
      <c r="B356" s="58">
        <v>0</v>
      </c>
      <c r="C356" s="1235">
        <v>2321</v>
      </c>
      <c r="D356" s="223">
        <v>6341</v>
      </c>
      <c r="E356" s="61">
        <v>0</v>
      </c>
      <c r="F356" s="62">
        <v>111</v>
      </c>
      <c r="G356" s="58">
        <v>1000</v>
      </c>
      <c r="H356" s="224">
        <v>10020623</v>
      </c>
      <c r="I356" s="66">
        <v>0</v>
      </c>
      <c r="J356" s="327">
        <v>218243</v>
      </c>
      <c r="K356" s="232">
        <v>93617</v>
      </c>
      <c r="L356" s="232">
        <f t="shared" ref="L356:L362" si="7">J356+K356</f>
        <v>311860</v>
      </c>
      <c r="M356" s="227" t="s">
        <v>2378</v>
      </c>
    </row>
    <row r="357" spans="1:13" x14ac:dyDescent="0.25">
      <c r="A357" s="57">
        <v>231</v>
      </c>
      <c r="B357" s="58">
        <v>0</v>
      </c>
      <c r="C357" s="1235">
        <v>2321</v>
      </c>
      <c r="D357" s="223">
        <v>6341</v>
      </c>
      <c r="E357" s="61">
        <v>0</v>
      </c>
      <c r="F357" s="62">
        <v>111</v>
      </c>
      <c r="G357" s="58">
        <v>1000</v>
      </c>
      <c r="H357" s="231">
        <v>10021438</v>
      </c>
      <c r="I357" s="66">
        <v>0</v>
      </c>
      <c r="J357" s="327">
        <v>897378</v>
      </c>
      <c r="K357" s="232">
        <v>384941</v>
      </c>
      <c r="L357" s="232">
        <f t="shared" si="7"/>
        <v>1282319</v>
      </c>
      <c r="M357" s="227" t="s">
        <v>2379</v>
      </c>
    </row>
    <row r="358" spans="1:13" x14ac:dyDescent="0.25">
      <c r="A358" s="57">
        <v>231</v>
      </c>
      <c r="B358" s="58">
        <v>0</v>
      </c>
      <c r="C358" s="1235">
        <v>2321</v>
      </c>
      <c r="D358" s="223">
        <v>6341</v>
      </c>
      <c r="E358" s="61">
        <v>0</v>
      </c>
      <c r="F358" s="62">
        <v>111</v>
      </c>
      <c r="G358" s="58">
        <v>1000</v>
      </c>
      <c r="H358" s="231">
        <v>10022072</v>
      </c>
      <c r="I358" s="66">
        <v>0</v>
      </c>
      <c r="J358" s="327">
        <v>897378</v>
      </c>
      <c r="K358" s="232">
        <v>384941</v>
      </c>
      <c r="L358" s="232">
        <f t="shared" si="7"/>
        <v>1282319</v>
      </c>
      <c r="M358" s="227" t="s">
        <v>2380</v>
      </c>
    </row>
    <row r="359" spans="1:13" x14ac:dyDescent="0.25">
      <c r="A359" s="57">
        <v>231</v>
      </c>
      <c r="B359" s="58">
        <v>0</v>
      </c>
      <c r="C359" s="1235">
        <v>2321</v>
      </c>
      <c r="D359" s="223">
        <v>6341</v>
      </c>
      <c r="E359" s="61">
        <v>0</v>
      </c>
      <c r="F359" s="62">
        <v>111</v>
      </c>
      <c r="G359" s="58">
        <v>1000</v>
      </c>
      <c r="H359" s="231">
        <v>10022251</v>
      </c>
      <c r="I359" s="66">
        <v>0</v>
      </c>
      <c r="J359" s="327">
        <v>897378</v>
      </c>
      <c r="K359" s="232">
        <v>384941</v>
      </c>
      <c r="L359" s="232">
        <f t="shared" si="7"/>
        <v>1282319</v>
      </c>
      <c r="M359" s="227" t="s">
        <v>2381</v>
      </c>
    </row>
    <row r="360" spans="1:13" x14ac:dyDescent="0.25">
      <c r="A360" s="57">
        <v>231</v>
      </c>
      <c r="B360" s="58">
        <v>0</v>
      </c>
      <c r="C360" s="1235">
        <v>2321</v>
      </c>
      <c r="D360" s="223">
        <v>6341</v>
      </c>
      <c r="E360" s="61">
        <v>0</v>
      </c>
      <c r="F360" s="62">
        <v>111</v>
      </c>
      <c r="G360" s="58">
        <v>1000</v>
      </c>
      <c r="H360" s="224">
        <v>10020246</v>
      </c>
      <c r="I360" s="66">
        <v>0</v>
      </c>
      <c r="J360" s="327">
        <v>2137701</v>
      </c>
      <c r="K360" s="232">
        <v>219821</v>
      </c>
      <c r="L360" s="232">
        <f t="shared" si="7"/>
        <v>2357522</v>
      </c>
      <c r="M360" s="227" t="s">
        <v>2382</v>
      </c>
    </row>
    <row r="361" spans="1:13" x14ac:dyDescent="0.25">
      <c r="A361" s="57">
        <v>231</v>
      </c>
      <c r="B361" s="58">
        <v>0</v>
      </c>
      <c r="C361" s="1235">
        <v>2321</v>
      </c>
      <c r="D361" s="223">
        <v>6341</v>
      </c>
      <c r="E361" s="61">
        <v>0</v>
      </c>
      <c r="F361" s="62">
        <v>111</v>
      </c>
      <c r="G361" s="58">
        <v>1000</v>
      </c>
      <c r="H361" s="224">
        <v>10020836</v>
      </c>
      <c r="I361" s="66">
        <v>0</v>
      </c>
      <c r="J361" s="327">
        <v>897378</v>
      </c>
      <c r="K361" s="232">
        <v>384941</v>
      </c>
      <c r="L361" s="232">
        <f t="shared" si="7"/>
        <v>1282319</v>
      </c>
      <c r="M361" s="227" t="s">
        <v>2383</v>
      </c>
    </row>
    <row r="362" spans="1:13" x14ac:dyDescent="0.25">
      <c r="A362" s="57">
        <v>231</v>
      </c>
      <c r="B362" s="58">
        <v>0</v>
      </c>
      <c r="C362" s="1235">
        <v>2321</v>
      </c>
      <c r="D362" s="223">
        <v>6341</v>
      </c>
      <c r="E362" s="61">
        <v>0</v>
      </c>
      <c r="F362" s="62">
        <v>111</v>
      </c>
      <c r="G362" s="58">
        <v>1000</v>
      </c>
      <c r="H362" s="224">
        <v>10022182</v>
      </c>
      <c r="I362" s="66">
        <v>0</v>
      </c>
      <c r="J362" s="327">
        <v>897378</v>
      </c>
      <c r="K362" s="232">
        <v>384941</v>
      </c>
      <c r="L362" s="232">
        <f t="shared" si="7"/>
        <v>1282319</v>
      </c>
      <c r="M362" s="227" t="s">
        <v>2384</v>
      </c>
    </row>
    <row r="363" spans="1:13" x14ac:dyDescent="0.25">
      <c r="A363" s="57">
        <v>231</v>
      </c>
      <c r="B363" s="58">
        <v>0</v>
      </c>
      <c r="C363" s="1235">
        <v>2321</v>
      </c>
      <c r="D363" s="223">
        <v>6341</v>
      </c>
      <c r="E363" s="61">
        <v>0</v>
      </c>
      <c r="F363" s="62">
        <v>111</v>
      </c>
      <c r="G363" s="58">
        <v>1000</v>
      </c>
      <c r="H363" s="231">
        <v>10020355</v>
      </c>
      <c r="I363" s="66">
        <v>0</v>
      </c>
      <c r="J363" s="327">
        <v>2113346.25</v>
      </c>
      <c r="K363" s="232">
        <v>169374</v>
      </c>
      <c r="L363" s="232">
        <f>J363+K363</f>
        <v>2282720.25</v>
      </c>
      <c r="M363" s="227" t="s">
        <v>1651</v>
      </c>
    </row>
    <row r="364" spans="1:13" x14ac:dyDescent="0.25">
      <c r="A364" s="57">
        <v>231</v>
      </c>
      <c r="B364" s="58">
        <v>0</v>
      </c>
      <c r="C364" s="1235">
        <v>2310</v>
      </c>
      <c r="D364" s="223">
        <v>6313</v>
      </c>
      <c r="E364" s="61">
        <v>0</v>
      </c>
      <c r="F364" s="62">
        <v>0</v>
      </c>
      <c r="G364" s="58">
        <v>1000</v>
      </c>
      <c r="H364" s="231">
        <v>10000000</v>
      </c>
      <c r="I364" s="66">
        <v>0</v>
      </c>
      <c r="J364" s="327">
        <v>11795000</v>
      </c>
      <c r="K364" s="232">
        <v>-11795000</v>
      </c>
      <c r="L364" s="232">
        <f>J364+K364</f>
        <v>0</v>
      </c>
      <c r="M364" s="227" t="s">
        <v>3294</v>
      </c>
    </row>
    <row r="365" spans="1:13" ht="15.75" thickBot="1" x14ac:dyDescent="0.3">
      <c r="A365" s="574">
        <v>231</v>
      </c>
      <c r="B365" s="575">
        <v>0</v>
      </c>
      <c r="C365" s="1237">
        <v>2310</v>
      </c>
      <c r="D365" s="775">
        <v>6352</v>
      </c>
      <c r="E365" s="776">
        <v>0</v>
      </c>
      <c r="F365" s="777">
        <v>0</v>
      </c>
      <c r="G365" s="575">
        <v>1000</v>
      </c>
      <c r="H365" s="1238">
        <v>10000000</v>
      </c>
      <c r="I365" s="85">
        <v>0</v>
      </c>
      <c r="J365" s="1239">
        <v>0</v>
      </c>
      <c r="K365" s="1240">
        <v>11795000</v>
      </c>
      <c r="L365" s="1240">
        <f>J365+K365</f>
        <v>11795000</v>
      </c>
      <c r="M365" s="779" t="s">
        <v>3295</v>
      </c>
    </row>
    <row r="366" spans="1:13" ht="16.5" thickBot="1" x14ac:dyDescent="0.3">
      <c r="A366" s="22"/>
      <c r="B366" s="53" t="s">
        <v>23</v>
      </c>
      <c r="C366" s="54"/>
      <c r="D366" s="23"/>
      <c r="E366" s="23"/>
      <c r="F366" s="24"/>
      <c r="G366" s="25"/>
      <c r="H366" s="23"/>
      <c r="I366" s="26">
        <f>SUM(I291:I365)</f>
        <v>40000000</v>
      </c>
      <c r="J366" s="26">
        <f>SUM(J291:J365)</f>
        <v>94831100.25</v>
      </c>
      <c r="K366" s="26">
        <f>SUM(K291:K365)</f>
        <v>137500</v>
      </c>
      <c r="L366" s="26">
        <f>SUM(L291:L365)</f>
        <v>94968600.25</v>
      </c>
      <c r="M366" s="27"/>
    </row>
    <row r="367" spans="1:13" ht="15.75" x14ac:dyDescent="0.25">
      <c r="A367" s="28"/>
      <c r="B367" s="28"/>
      <c r="C367" s="28"/>
      <c r="D367" s="29"/>
      <c r="E367" s="29"/>
      <c r="F367" s="30"/>
      <c r="G367" s="31"/>
      <c r="H367" s="29"/>
      <c r="I367" s="32"/>
      <c r="J367" s="29"/>
      <c r="K367" s="33"/>
      <c r="L367" s="29"/>
      <c r="M367" s="1232"/>
    </row>
    <row r="368" spans="1:13" ht="15.75" x14ac:dyDescent="0.25">
      <c r="A368" s="28"/>
      <c r="B368" s="28"/>
      <c r="C368" s="28"/>
      <c r="D368" s="29"/>
      <c r="E368" s="29"/>
      <c r="F368" s="30"/>
      <c r="G368" s="31"/>
      <c r="H368" s="29"/>
      <c r="I368" s="32"/>
      <c r="J368" s="29"/>
      <c r="K368" s="33"/>
      <c r="L368" s="29"/>
      <c r="M368" s="1232"/>
    </row>
    <row r="369" spans="1:13" ht="15.75" x14ac:dyDescent="0.25">
      <c r="A369" s="1232"/>
      <c r="B369" s="29" t="s">
        <v>3296</v>
      </c>
      <c r="C369" s="28"/>
      <c r="D369" s="29"/>
      <c r="E369" s="29"/>
      <c r="F369" s="30"/>
      <c r="G369" s="31"/>
      <c r="H369" s="29"/>
      <c r="I369" s="32"/>
      <c r="J369" s="34" t="s">
        <v>3297</v>
      </c>
      <c r="K369" s="35"/>
      <c r="L369" s="29"/>
      <c r="M369" s="1232"/>
    </row>
    <row r="370" spans="1:13" ht="15.75" x14ac:dyDescent="0.25">
      <c r="A370" s="29"/>
      <c r="B370" s="28"/>
      <c r="C370" s="28"/>
      <c r="D370" s="29"/>
      <c r="E370" s="29"/>
      <c r="F370" s="30"/>
      <c r="G370" s="31"/>
      <c r="H370" s="29"/>
      <c r="I370" s="32"/>
      <c r="J370" s="29"/>
      <c r="K370" s="33"/>
      <c r="L370" s="29"/>
      <c r="M370" s="1232"/>
    </row>
    <row r="371" spans="1:13" ht="15.75" x14ac:dyDescent="0.25">
      <c r="A371" s="29"/>
      <c r="B371" s="28"/>
      <c r="C371" s="28"/>
      <c r="D371" s="29"/>
      <c r="E371" s="29"/>
      <c r="F371" s="30"/>
      <c r="G371" s="31"/>
      <c r="H371" s="29"/>
      <c r="I371" s="32"/>
      <c r="J371" s="29"/>
      <c r="K371" s="33"/>
      <c r="L371" s="29"/>
      <c r="M371" s="1232"/>
    </row>
    <row r="372" spans="1:13" x14ac:dyDescent="0.25">
      <c r="A372" s="1232"/>
      <c r="B372" s="1232"/>
      <c r="C372" s="1232"/>
      <c r="D372" s="1232"/>
      <c r="E372" s="1232"/>
      <c r="F372" s="2"/>
      <c r="G372" s="3"/>
      <c r="H372" s="1232"/>
      <c r="I372" s="4"/>
      <c r="J372" s="1232"/>
      <c r="K372" s="1232"/>
      <c r="L372" s="1232"/>
      <c r="M372" s="1232"/>
    </row>
    <row r="373" spans="1:13" x14ac:dyDescent="0.25">
      <c r="A373" s="1232"/>
      <c r="B373" s="29" t="s">
        <v>637</v>
      </c>
      <c r="C373" s="1232"/>
      <c r="D373" s="1232"/>
      <c r="E373" s="1232"/>
      <c r="F373" s="2"/>
      <c r="G373" s="3"/>
      <c r="H373" s="1232"/>
      <c r="I373" s="4"/>
      <c r="J373" s="29" t="s">
        <v>638</v>
      </c>
      <c r="K373" s="1232"/>
      <c r="L373" s="1232"/>
      <c r="M373" s="1232"/>
    </row>
    <row r="374" spans="1:13" x14ac:dyDescent="0.25">
      <c r="A374" s="1232"/>
      <c r="B374" s="29" t="s">
        <v>639</v>
      </c>
      <c r="C374" s="1232"/>
      <c r="D374" s="1232"/>
      <c r="E374" s="1232"/>
      <c r="F374" s="2"/>
      <c r="G374" s="3"/>
      <c r="H374" s="1232"/>
      <c r="I374" s="4"/>
      <c r="J374" s="29" t="s">
        <v>640</v>
      </c>
      <c r="K374" s="1232"/>
      <c r="L374" s="1232"/>
      <c r="M374" s="1232"/>
    </row>
    <row r="375" spans="1:13" x14ac:dyDescent="0.25">
      <c r="A375" s="1232"/>
      <c r="B375" s="29"/>
      <c r="C375" s="1232"/>
      <c r="D375" s="1232"/>
      <c r="E375" s="1232"/>
      <c r="F375" s="2"/>
      <c r="G375" s="3"/>
      <c r="H375" s="1232"/>
      <c r="I375" s="4"/>
      <c r="J375" s="29"/>
      <c r="K375" s="1232"/>
      <c r="L375" s="1232"/>
      <c r="M375" s="1232"/>
    </row>
    <row r="376" spans="1:13" x14ac:dyDescent="0.25">
      <c r="A376" s="1232"/>
      <c r="B376" s="29"/>
      <c r="C376" s="1232"/>
      <c r="D376" s="1232"/>
      <c r="E376" s="1232"/>
      <c r="F376" s="2"/>
      <c r="G376" s="3"/>
      <c r="H376" s="1232"/>
      <c r="I376" s="4"/>
      <c r="J376" s="29"/>
      <c r="K376" s="1232"/>
      <c r="L376" s="1232"/>
      <c r="M376" s="1232"/>
    </row>
    <row r="377" spans="1:13" ht="18.75" x14ac:dyDescent="0.3">
      <c r="A377" s="1" t="s">
        <v>617</v>
      </c>
      <c r="B377" s="1"/>
      <c r="C377" s="1"/>
      <c r="D377" s="2449"/>
      <c r="E377" s="2449"/>
      <c r="F377" s="2"/>
      <c r="G377" s="3"/>
      <c r="H377" s="2449"/>
      <c r="I377" s="4"/>
      <c r="J377" s="2449"/>
      <c r="K377" s="2449"/>
      <c r="L377" s="2449"/>
      <c r="M377" s="2449"/>
    </row>
    <row r="378" spans="1:13" x14ac:dyDescent="0.25">
      <c r="A378" s="2449"/>
      <c r="B378" s="2449"/>
      <c r="C378" s="2449"/>
      <c r="D378" s="2445"/>
      <c r="E378" s="2445"/>
      <c r="F378" s="6"/>
      <c r="G378" s="2451"/>
      <c r="H378" s="2445"/>
      <c r="I378" s="8"/>
      <c r="J378" s="2445"/>
      <c r="K378" s="2449"/>
      <c r="L378" s="2449"/>
      <c r="M378" s="2449"/>
    </row>
    <row r="379" spans="1:13" ht="18.75" x14ac:dyDescent="0.3">
      <c r="A379" s="3102" t="s">
        <v>3870</v>
      </c>
      <c r="B379" s="3103"/>
      <c r="C379" s="3103"/>
      <c r="D379" s="3103"/>
      <c r="E379" s="3103"/>
      <c r="F379" s="3103"/>
      <c r="G379" s="3103"/>
      <c r="H379" s="3103"/>
      <c r="I379" s="3103"/>
      <c r="J379" s="3103"/>
      <c r="K379" s="3103"/>
      <c r="L379" s="3103"/>
      <c r="M379" s="2449"/>
    </row>
    <row r="380" spans="1:13" ht="15.75" x14ac:dyDescent="0.25">
      <c r="A380" s="2449"/>
      <c r="B380" s="2449"/>
      <c r="C380" s="2449"/>
      <c r="D380" s="2445"/>
      <c r="E380" s="2445"/>
      <c r="F380" s="9"/>
      <c r="G380" s="2451"/>
      <c r="H380" s="2445"/>
      <c r="I380" s="8"/>
      <c r="J380" s="2445"/>
      <c r="K380" s="2449"/>
      <c r="L380" s="2449"/>
      <c r="M380" s="2449"/>
    </row>
    <row r="381" spans="1:13" ht="15.75" x14ac:dyDescent="0.25">
      <c r="A381" s="10" t="s">
        <v>3871</v>
      </c>
      <c r="B381" s="11"/>
      <c r="C381" s="11"/>
      <c r="D381" s="11"/>
      <c r="E381" s="11"/>
      <c r="F381" s="9"/>
      <c r="G381" s="3"/>
      <c r="H381" s="2449"/>
      <c r="I381" s="4"/>
      <c r="J381" s="2449"/>
      <c r="K381" s="2449"/>
      <c r="L381" s="2449"/>
      <c r="M381" s="2449"/>
    </row>
    <row r="382" spans="1:13" ht="15.75" x14ac:dyDescent="0.25">
      <c r="A382" s="10"/>
      <c r="B382" s="11"/>
      <c r="C382" s="11"/>
      <c r="D382" s="11"/>
      <c r="E382" s="11"/>
      <c r="F382" s="9"/>
      <c r="G382" s="3"/>
      <c r="H382" s="2449"/>
      <c r="I382" s="4"/>
      <c r="J382" s="2449"/>
      <c r="K382" s="2449"/>
      <c r="L382" s="2449"/>
      <c r="M382" s="2449"/>
    </row>
    <row r="383" spans="1:13" ht="15.75" thickBot="1" x14ac:dyDescent="0.3">
      <c r="A383" s="2452" t="s">
        <v>620</v>
      </c>
      <c r="B383" s="2449"/>
      <c r="C383" s="2449"/>
      <c r="D383" s="2449"/>
      <c r="E383" s="2449"/>
      <c r="F383" s="2"/>
      <c r="G383" s="3"/>
      <c r="H383" s="2449"/>
      <c r="I383" s="4"/>
      <c r="J383" s="2449"/>
      <c r="K383" s="13"/>
      <c r="L383" s="2449"/>
      <c r="M383" s="14" t="s">
        <v>4</v>
      </c>
    </row>
    <row r="384" spans="1:13" ht="27" thickBot="1" x14ac:dyDescent="0.3">
      <c r="A384" s="15" t="s">
        <v>5</v>
      </c>
      <c r="B384" s="16" t="s">
        <v>6</v>
      </c>
      <c r="C384" s="16" t="s">
        <v>7</v>
      </c>
      <c r="D384" s="16" t="s">
        <v>8</v>
      </c>
      <c r="E384" s="16" t="s">
        <v>9</v>
      </c>
      <c r="F384" s="17" t="s">
        <v>10</v>
      </c>
      <c r="G384" s="18" t="s">
        <v>11</v>
      </c>
      <c r="H384" s="16" t="s">
        <v>12</v>
      </c>
      <c r="I384" s="19" t="s">
        <v>13</v>
      </c>
      <c r="J384" s="20" t="s">
        <v>14</v>
      </c>
      <c r="K384" s="20" t="s">
        <v>15</v>
      </c>
      <c r="L384" s="20" t="s">
        <v>16</v>
      </c>
      <c r="M384" s="152" t="s">
        <v>17</v>
      </c>
    </row>
    <row r="385" spans="1:13" ht="15.75" thickBot="1" x14ac:dyDescent="0.3">
      <c r="A385" s="57">
        <v>231</v>
      </c>
      <c r="B385" s="58">
        <v>0</v>
      </c>
      <c r="C385" s="59">
        <v>3769</v>
      </c>
      <c r="D385" s="58">
        <v>2212</v>
      </c>
      <c r="E385" s="61">
        <v>0</v>
      </c>
      <c r="F385" s="62">
        <v>122</v>
      </c>
      <c r="G385" s="58">
        <v>1000</v>
      </c>
      <c r="H385" s="49">
        <v>1000000000000</v>
      </c>
      <c r="I385" s="66">
        <v>0</v>
      </c>
      <c r="J385" s="66">
        <v>187500</v>
      </c>
      <c r="K385" s="66">
        <v>205000</v>
      </c>
      <c r="L385" s="66">
        <f>J385+K385</f>
        <v>392500</v>
      </c>
      <c r="M385" s="183" t="s">
        <v>621</v>
      </c>
    </row>
    <row r="386" spans="1:13" ht="16.5" thickBot="1" x14ac:dyDescent="0.3">
      <c r="A386" s="22"/>
      <c r="B386" s="53" t="s">
        <v>23</v>
      </c>
      <c r="C386" s="54"/>
      <c r="D386" s="23"/>
      <c r="E386" s="23"/>
      <c r="F386" s="24"/>
      <c r="G386" s="25"/>
      <c r="H386" s="23"/>
      <c r="I386" s="171">
        <f>SUM(I385:I385)</f>
        <v>0</v>
      </c>
      <c r="J386" s="171">
        <f>SUM(J385:J385)</f>
        <v>187500</v>
      </c>
      <c r="K386" s="171">
        <f>SUM(K385:K385)</f>
        <v>205000</v>
      </c>
      <c r="L386" s="171">
        <f>SUM(L385:L385)</f>
        <v>392500</v>
      </c>
      <c r="M386" s="172"/>
    </row>
    <row r="387" spans="1:13" ht="15.75" x14ac:dyDescent="0.25">
      <c r="A387" s="10"/>
      <c r="B387" s="11"/>
      <c r="C387" s="11"/>
      <c r="D387" s="11"/>
      <c r="E387" s="11"/>
      <c r="F387" s="9"/>
      <c r="G387" s="3"/>
      <c r="H387" s="2449"/>
      <c r="I387" s="4"/>
      <c r="J387" s="2449"/>
      <c r="K387" s="2449"/>
      <c r="L387" s="2449"/>
      <c r="M387" s="2449"/>
    </row>
    <row r="388" spans="1:13" ht="15.75" x14ac:dyDescent="0.25">
      <c r="A388" s="10"/>
      <c r="B388" s="11"/>
      <c r="C388" s="11"/>
      <c r="D388" s="11"/>
      <c r="E388" s="11"/>
      <c r="F388" s="9"/>
      <c r="G388" s="3"/>
      <c r="H388" s="2449"/>
      <c r="I388" s="4"/>
      <c r="J388" s="2449"/>
      <c r="K388" s="2449"/>
      <c r="L388" s="2449"/>
      <c r="M388" s="2449"/>
    </row>
    <row r="389" spans="1:13" ht="15.75" thickBot="1" x14ac:dyDescent="0.3">
      <c r="A389" s="144" t="s">
        <v>622</v>
      </c>
      <c r="B389" s="2449"/>
      <c r="C389" s="2449"/>
      <c r="D389" s="2449"/>
      <c r="E389" s="2449"/>
      <c r="F389" s="2"/>
      <c r="G389" s="3"/>
      <c r="H389" s="2449"/>
      <c r="I389" s="4"/>
      <c r="J389" s="2449"/>
      <c r="K389" s="13"/>
      <c r="L389" s="2449"/>
      <c r="M389" s="14" t="s">
        <v>4</v>
      </c>
    </row>
    <row r="390" spans="1:13" ht="27" thickBot="1" x14ac:dyDescent="0.3">
      <c r="A390" s="15" t="s">
        <v>5</v>
      </c>
      <c r="B390" s="16" t="s">
        <v>6</v>
      </c>
      <c r="C390" s="16" t="s">
        <v>7</v>
      </c>
      <c r="D390" s="16" t="s">
        <v>8</v>
      </c>
      <c r="E390" s="16" t="s">
        <v>9</v>
      </c>
      <c r="F390" s="17" t="s">
        <v>10</v>
      </c>
      <c r="G390" s="18" t="s">
        <v>11</v>
      </c>
      <c r="H390" s="16" t="s">
        <v>12</v>
      </c>
      <c r="I390" s="19" t="s">
        <v>13</v>
      </c>
      <c r="J390" s="20" t="s">
        <v>14</v>
      </c>
      <c r="K390" s="20" t="s">
        <v>15</v>
      </c>
      <c r="L390" s="20" t="s">
        <v>16</v>
      </c>
      <c r="M390" s="21" t="s">
        <v>17</v>
      </c>
    </row>
    <row r="391" spans="1:13" x14ac:dyDescent="0.25">
      <c r="A391" s="36">
        <v>231</v>
      </c>
      <c r="B391" s="37">
        <v>0</v>
      </c>
      <c r="C391" s="1233">
        <v>3792</v>
      </c>
      <c r="D391" s="37">
        <v>5222</v>
      </c>
      <c r="E391" s="39">
        <v>0</v>
      </c>
      <c r="F391" s="40">
        <v>122</v>
      </c>
      <c r="G391" s="37">
        <v>1000</v>
      </c>
      <c r="H391" s="41">
        <v>10000000</v>
      </c>
      <c r="I391" s="42">
        <v>0</v>
      </c>
      <c r="J391" s="1234">
        <v>337500</v>
      </c>
      <c r="K391" s="221">
        <v>205000</v>
      </c>
      <c r="L391" s="221">
        <f>J391+K391</f>
        <v>542500</v>
      </c>
      <c r="M391" s="707" t="s">
        <v>623</v>
      </c>
    </row>
    <row r="392" spans="1:13" x14ac:dyDescent="0.25">
      <c r="A392" s="57">
        <v>231</v>
      </c>
      <c r="B392" s="58">
        <v>0</v>
      </c>
      <c r="C392" s="1235">
        <v>3729</v>
      </c>
      <c r="D392" s="223">
        <v>5166</v>
      </c>
      <c r="E392" s="61">
        <v>0</v>
      </c>
      <c r="F392" s="62">
        <v>0</v>
      </c>
      <c r="G392" s="58">
        <v>1000</v>
      </c>
      <c r="H392" s="52">
        <v>10000000</v>
      </c>
      <c r="I392" s="66">
        <v>500000</v>
      </c>
      <c r="J392" s="327">
        <v>955450</v>
      </c>
      <c r="K392" s="232">
        <v>-100000</v>
      </c>
      <c r="L392" s="232">
        <f>J392+K392</f>
        <v>855450</v>
      </c>
      <c r="M392" s="227" t="s">
        <v>3872</v>
      </c>
    </row>
    <row r="393" spans="1:13" ht="15.75" thickBot="1" x14ac:dyDescent="0.3">
      <c r="A393" s="57">
        <v>231</v>
      </c>
      <c r="B393" s="58">
        <v>0</v>
      </c>
      <c r="C393" s="1235">
        <v>3729</v>
      </c>
      <c r="D393" s="223">
        <v>5169</v>
      </c>
      <c r="E393" s="61">
        <v>0</v>
      </c>
      <c r="F393" s="62">
        <v>0</v>
      </c>
      <c r="G393" s="58">
        <v>1000</v>
      </c>
      <c r="H393" s="52">
        <v>10000000</v>
      </c>
      <c r="I393" s="66">
        <v>550000</v>
      </c>
      <c r="J393" s="327">
        <v>550000</v>
      </c>
      <c r="K393" s="232">
        <v>100000</v>
      </c>
      <c r="L393" s="232">
        <f>J393+K393</f>
        <v>650000</v>
      </c>
      <c r="M393" s="227" t="s">
        <v>3873</v>
      </c>
    </row>
    <row r="394" spans="1:13" ht="16.5" thickBot="1" x14ac:dyDescent="0.3">
      <c r="A394" s="22"/>
      <c r="B394" s="53" t="s">
        <v>23</v>
      </c>
      <c r="C394" s="54"/>
      <c r="D394" s="23"/>
      <c r="E394" s="23"/>
      <c r="F394" s="24"/>
      <c r="G394" s="25"/>
      <c r="H394" s="23"/>
      <c r="I394" s="26">
        <f>SUM(I391:I393)</f>
        <v>1050000</v>
      </c>
      <c r="J394" s="26">
        <f>SUM(J391:J393)</f>
        <v>1842950</v>
      </c>
      <c r="K394" s="26">
        <f>SUM(K391:K393)</f>
        <v>205000</v>
      </c>
      <c r="L394" s="26">
        <f>SUM(L391:L393)</f>
        <v>2047950</v>
      </c>
      <c r="M394" s="27"/>
    </row>
    <row r="395" spans="1:13" ht="15.75" x14ac:dyDescent="0.25">
      <c r="A395" s="28"/>
      <c r="B395" s="28"/>
      <c r="C395" s="28"/>
      <c r="D395" s="29"/>
      <c r="E395" s="29"/>
      <c r="F395" s="30"/>
      <c r="G395" s="31"/>
      <c r="H395" s="29"/>
      <c r="I395" s="32"/>
      <c r="J395" s="29"/>
      <c r="K395" s="33"/>
      <c r="L395" s="29"/>
      <c r="M395" s="2449"/>
    </row>
    <row r="396" spans="1:13" ht="15.75" x14ac:dyDescent="0.25">
      <c r="A396" s="28"/>
      <c r="B396" s="28"/>
      <c r="C396" s="28"/>
      <c r="D396" s="29"/>
      <c r="E396" s="29"/>
      <c r="F396" s="30"/>
      <c r="G396" s="31"/>
      <c r="H396" s="29"/>
      <c r="I396" s="32"/>
      <c r="J396" s="29"/>
      <c r="K396" s="33"/>
      <c r="L396" s="29"/>
      <c r="M396" s="2449"/>
    </row>
    <row r="397" spans="1:13" ht="15.75" x14ac:dyDescent="0.25">
      <c r="A397" s="2449"/>
      <c r="B397" s="29" t="s">
        <v>3296</v>
      </c>
      <c r="C397" s="28"/>
      <c r="D397" s="29"/>
      <c r="E397" s="29"/>
      <c r="F397" s="30"/>
      <c r="G397" s="31"/>
      <c r="H397" s="29"/>
      <c r="I397" s="32"/>
      <c r="J397" s="34" t="s">
        <v>3874</v>
      </c>
      <c r="K397" s="35"/>
      <c r="L397" s="29"/>
      <c r="M397" s="2449"/>
    </row>
    <row r="398" spans="1:13" ht="15.75" x14ac:dyDescent="0.25">
      <c r="A398" s="29"/>
      <c r="B398" s="28"/>
      <c r="C398" s="28"/>
      <c r="D398" s="29"/>
      <c r="E398" s="29"/>
      <c r="F398" s="30"/>
      <c r="G398" s="31"/>
      <c r="H398" s="29"/>
      <c r="I398" s="32"/>
      <c r="J398" s="29"/>
      <c r="K398" s="33"/>
      <c r="L398" s="29"/>
      <c r="M398" s="2449"/>
    </row>
    <row r="399" spans="1:13" ht="15.75" x14ac:dyDescent="0.25">
      <c r="A399" s="29"/>
      <c r="B399" s="28"/>
      <c r="C399" s="28"/>
      <c r="D399" s="29"/>
      <c r="E399" s="29"/>
      <c r="F399" s="30"/>
      <c r="G399" s="31"/>
      <c r="H399" s="29"/>
      <c r="I399" s="32"/>
      <c r="J399" s="29"/>
      <c r="K399" s="33"/>
      <c r="L399" s="29"/>
      <c r="M399" s="2449"/>
    </row>
    <row r="400" spans="1:13" x14ac:dyDescent="0.25">
      <c r="A400" s="2449"/>
      <c r="B400" s="2449"/>
      <c r="C400" s="2449"/>
      <c r="D400" s="2449"/>
      <c r="E400" s="2449"/>
      <c r="F400" s="2"/>
      <c r="G400" s="3"/>
      <c r="H400" s="2449"/>
      <c r="I400" s="4"/>
      <c r="J400" s="2449"/>
      <c r="K400" s="2449"/>
      <c r="L400" s="2449"/>
      <c r="M400" s="2449"/>
    </row>
    <row r="401" spans="1:13" x14ac:dyDescent="0.25">
      <c r="A401" s="2449"/>
      <c r="B401" s="29" t="s">
        <v>637</v>
      </c>
      <c r="C401" s="2449"/>
      <c r="D401" s="2449"/>
      <c r="E401" s="2449"/>
      <c r="F401" s="2"/>
      <c r="G401" s="3"/>
      <c r="H401" s="2449"/>
      <c r="I401" s="4"/>
      <c r="J401" s="29" t="s">
        <v>638</v>
      </c>
      <c r="K401" s="2449"/>
      <c r="L401" s="2449"/>
      <c r="M401" s="2449"/>
    </row>
    <row r="402" spans="1:13" x14ac:dyDescent="0.25">
      <c r="A402" s="2449"/>
      <c r="B402" s="29" t="s">
        <v>639</v>
      </c>
      <c r="C402" s="2449"/>
      <c r="D402" s="2449"/>
      <c r="E402" s="2449"/>
      <c r="F402" s="2"/>
      <c r="G402" s="3"/>
      <c r="H402" s="2449"/>
      <c r="I402" s="4"/>
      <c r="J402" s="29" t="s">
        <v>640</v>
      </c>
      <c r="K402" s="2449"/>
      <c r="L402" s="2449"/>
      <c r="M402" s="2449"/>
    </row>
    <row r="403" spans="1:13" x14ac:dyDescent="0.25">
      <c r="A403" s="2449"/>
      <c r="B403" s="29"/>
      <c r="C403" s="2449"/>
      <c r="D403" s="2449"/>
      <c r="E403" s="2449"/>
      <c r="F403" s="2"/>
      <c r="G403" s="3"/>
      <c r="H403" s="2449"/>
      <c r="I403" s="4"/>
      <c r="J403" s="29"/>
      <c r="K403" s="2449"/>
      <c r="L403" s="2449"/>
      <c r="M403" s="2449"/>
    </row>
    <row r="404" spans="1:13" x14ac:dyDescent="0.25">
      <c r="A404" s="2449"/>
      <c r="B404" s="29"/>
      <c r="C404" s="2449"/>
      <c r="D404" s="2449"/>
      <c r="E404" s="2449"/>
      <c r="F404" s="2"/>
      <c r="G404" s="3"/>
      <c r="H404" s="2449"/>
      <c r="I404" s="4"/>
      <c r="J404" s="29"/>
      <c r="K404" s="2449"/>
      <c r="L404" s="2449"/>
      <c r="M404" s="2449"/>
    </row>
    <row r="405" spans="1:13" ht="18.75" x14ac:dyDescent="0.3">
      <c r="A405" s="1" t="s">
        <v>617</v>
      </c>
      <c r="B405" s="1"/>
      <c r="C405" s="1"/>
      <c r="D405" s="2449"/>
      <c r="E405" s="2449"/>
      <c r="F405" s="2"/>
      <c r="G405" s="3"/>
      <c r="H405" s="2449"/>
      <c r="I405" s="4"/>
      <c r="J405" s="2449"/>
      <c r="K405" s="2449"/>
      <c r="L405" s="2449"/>
      <c r="M405" s="2449"/>
    </row>
    <row r="406" spans="1:13" x14ac:dyDescent="0.25">
      <c r="A406" s="2449"/>
      <c r="B406" s="2449"/>
      <c r="C406" s="2449"/>
      <c r="D406" s="2445"/>
      <c r="E406" s="2445"/>
      <c r="F406" s="6"/>
      <c r="G406" s="2451"/>
      <c r="H406" s="2445"/>
      <c r="I406" s="8"/>
      <c r="J406" s="2445"/>
      <c r="K406" s="2449"/>
      <c r="L406" s="2449"/>
      <c r="M406" s="2449"/>
    </row>
    <row r="407" spans="1:13" ht="18.75" x14ac:dyDescent="0.3">
      <c r="A407" s="3102" t="s">
        <v>3875</v>
      </c>
      <c r="B407" s="3103"/>
      <c r="C407" s="3103"/>
      <c r="D407" s="3103"/>
      <c r="E407" s="3103"/>
      <c r="F407" s="3103"/>
      <c r="G407" s="3103"/>
      <c r="H407" s="3103"/>
      <c r="I407" s="3103"/>
      <c r="J407" s="3103"/>
      <c r="K407" s="3103"/>
      <c r="L407" s="3103"/>
      <c r="M407" s="2449"/>
    </row>
    <row r="408" spans="1:13" ht="15.75" x14ac:dyDescent="0.25">
      <c r="A408" s="2449"/>
      <c r="B408" s="2449"/>
      <c r="C408" s="2449"/>
      <c r="D408" s="2445"/>
      <c r="E408" s="2445"/>
      <c r="F408" s="9"/>
      <c r="G408" s="2451"/>
      <c r="H408" s="2445"/>
      <c r="I408" s="8"/>
      <c r="J408" s="2445"/>
      <c r="K408" s="2449"/>
      <c r="L408" s="2449"/>
      <c r="M408" s="2449"/>
    </row>
    <row r="409" spans="1:13" ht="15.75" x14ac:dyDescent="0.25">
      <c r="A409" s="10" t="s">
        <v>3871</v>
      </c>
      <c r="B409" s="11"/>
      <c r="C409" s="11"/>
      <c r="D409" s="11"/>
      <c r="E409" s="11"/>
      <c r="F409" s="9"/>
      <c r="G409" s="3"/>
      <c r="H409" s="2449"/>
      <c r="I409" s="4"/>
      <c r="J409" s="2449"/>
      <c r="K409" s="2449"/>
      <c r="L409" s="2449"/>
      <c r="M409" s="2449"/>
    </row>
    <row r="410" spans="1:13" ht="15.75" x14ac:dyDescent="0.25">
      <c r="A410" s="10"/>
      <c r="B410" s="11"/>
      <c r="C410" s="11"/>
      <c r="D410" s="11"/>
      <c r="E410" s="11"/>
      <c r="F410" s="9"/>
      <c r="G410" s="3"/>
      <c r="H410" s="2449"/>
      <c r="I410" s="4"/>
      <c r="J410" s="2449"/>
      <c r="K410" s="2449"/>
      <c r="L410" s="2449"/>
      <c r="M410" s="2449"/>
    </row>
    <row r="411" spans="1:13" ht="15.75" thickBot="1" x14ac:dyDescent="0.3">
      <c r="A411" s="144" t="s">
        <v>622</v>
      </c>
      <c r="B411" s="2449"/>
      <c r="C411" s="2449"/>
      <c r="D411" s="2449"/>
      <c r="E411" s="2449"/>
      <c r="F411" s="2"/>
      <c r="G411" s="3"/>
      <c r="H411" s="2449"/>
      <c r="I411" s="4"/>
      <c r="J411" s="2449"/>
      <c r="K411" s="13"/>
      <c r="L411" s="2449"/>
      <c r="M411" s="14" t="s">
        <v>4</v>
      </c>
    </row>
    <row r="412" spans="1:13" ht="27" thickBot="1" x14ac:dyDescent="0.3">
      <c r="A412" s="15" t="s">
        <v>5</v>
      </c>
      <c r="B412" s="16" t="s">
        <v>6</v>
      </c>
      <c r="C412" s="16" t="s">
        <v>7</v>
      </c>
      <c r="D412" s="16" t="s">
        <v>8</v>
      </c>
      <c r="E412" s="16" t="s">
        <v>9</v>
      </c>
      <c r="F412" s="17" t="s">
        <v>10</v>
      </c>
      <c r="G412" s="18" t="s">
        <v>11</v>
      </c>
      <c r="H412" s="16" t="s">
        <v>12</v>
      </c>
      <c r="I412" s="19" t="s">
        <v>13</v>
      </c>
      <c r="J412" s="20" t="s">
        <v>14</v>
      </c>
      <c r="K412" s="20" t="s">
        <v>15</v>
      </c>
      <c r="L412" s="20" t="s">
        <v>16</v>
      </c>
      <c r="M412" s="21" t="s">
        <v>17</v>
      </c>
    </row>
    <row r="413" spans="1:13" ht="26.25" x14ac:dyDescent="0.25">
      <c r="A413" s="44">
        <v>231</v>
      </c>
      <c r="B413" s="45">
        <v>0</v>
      </c>
      <c r="C413" s="2561">
        <v>1031</v>
      </c>
      <c r="D413" s="45">
        <v>5213</v>
      </c>
      <c r="E413" s="47">
        <v>0</v>
      </c>
      <c r="F413" s="48">
        <v>103</v>
      </c>
      <c r="G413" s="45">
        <v>1000</v>
      </c>
      <c r="H413" s="52">
        <v>10000000</v>
      </c>
      <c r="I413" s="50">
        <v>2500000</v>
      </c>
      <c r="J413" s="2330">
        <v>2515733</v>
      </c>
      <c r="K413" s="915">
        <v>-2438050</v>
      </c>
      <c r="L413" s="915">
        <f>J413+K413</f>
        <v>77683</v>
      </c>
      <c r="M413" s="2562" t="s">
        <v>3876</v>
      </c>
    </row>
    <row r="414" spans="1:13" x14ac:dyDescent="0.25">
      <c r="A414" s="44">
        <v>231</v>
      </c>
      <c r="B414" s="45">
        <v>0</v>
      </c>
      <c r="C414" s="2561">
        <v>1031</v>
      </c>
      <c r="D414" s="45">
        <v>5321</v>
      </c>
      <c r="E414" s="47">
        <v>0</v>
      </c>
      <c r="F414" s="48">
        <v>104</v>
      </c>
      <c r="G414" s="45">
        <v>1000</v>
      </c>
      <c r="H414" s="52">
        <v>10000000</v>
      </c>
      <c r="I414" s="50">
        <v>2500000</v>
      </c>
      <c r="J414" s="2330">
        <v>7500000</v>
      </c>
      <c r="K414" s="915">
        <v>-3369204</v>
      </c>
      <c r="L414" s="915">
        <f t="shared" ref="L414:L421" si="8">J414+K414</f>
        <v>4130796</v>
      </c>
      <c r="M414" s="2562" t="s">
        <v>3877</v>
      </c>
    </row>
    <row r="415" spans="1:13" ht="26.25" x14ac:dyDescent="0.25">
      <c r="A415" s="44">
        <v>231</v>
      </c>
      <c r="B415" s="45">
        <v>0</v>
      </c>
      <c r="C415" s="2561">
        <v>1031</v>
      </c>
      <c r="D415" s="45">
        <v>5212</v>
      </c>
      <c r="E415" s="47">
        <v>0</v>
      </c>
      <c r="F415" s="48">
        <v>103</v>
      </c>
      <c r="G415" s="45">
        <v>1000</v>
      </c>
      <c r="H415" s="52">
        <v>10000000</v>
      </c>
      <c r="I415" s="50">
        <v>0</v>
      </c>
      <c r="J415" s="2330">
        <v>28308</v>
      </c>
      <c r="K415" s="915">
        <v>13545</v>
      </c>
      <c r="L415" s="915">
        <f t="shared" si="8"/>
        <v>41853</v>
      </c>
      <c r="M415" s="2562" t="s">
        <v>3878</v>
      </c>
    </row>
    <row r="416" spans="1:13" ht="26.25" x14ac:dyDescent="0.25">
      <c r="A416" s="44">
        <v>231</v>
      </c>
      <c r="B416" s="45">
        <v>0</v>
      </c>
      <c r="C416" s="2561">
        <v>1031</v>
      </c>
      <c r="D416" s="45">
        <v>5212</v>
      </c>
      <c r="E416" s="47">
        <v>0</v>
      </c>
      <c r="F416" s="48">
        <v>104</v>
      </c>
      <c r="G416" s="45">
        <v>1000</v>
      </c>
      <c r="H416" s="52">
        <v>10000000</v>
      </c>
      <c r="I416" s="50">
        <v>0</v>
      </c>
      <c r="J416" s="2330">
        <v>100642</v>
      </c>
      <c r="K416" s="915">
        <v>1644502</v>
      </c>
      <c r="L416" s="915">
        <f t="shared" si="8"/>
        <v>1745144</v>
      </c>
      <c r="M416" s="2562" t="s">
        <v>3879</v>
      </c>
    </row>
    <row r="417" spans="1:13" ht="26.25" x14ac:dyDescent="0.25">
      <c r="A417" s="44">
        <v>231</v>
      </c>
      <c r="B417" s="45">
        <v>0</v>
      </c>
      <c r="C417" s="2561">
        <v>1031</v>
      </c>
      <c r="D417" s="45">
        <v>5213</v>
      </c>
      <c r="E417" s="47">
        <v>0</v>
      </c>
      <c r="F417" s="48">
        <v>104</v>
      </c>
      <c r="G417" s="45">
        <v>1000</v>
      </c>
      <c r="H417" s="52">
        <v>10000000</v>
      </c>
      <c r="I417" s="50">
        <v>0</v>
      </c>
      <c r="J417" s="2330">
        <v>246180</v>
      </c>
      <c r="K417" s="915">
        <v>3141023</v>
      </c>
      <c r="L417" s="915">
        <f t="shared" si="8"/>
        <v>3387203</v>
      </c>
      <c r="M417" s="2562" t="s">
        <v>3880</v>
      </c>
    </row>
    <row r="418" spans="1:13" ht="26.25" x14ac:dyDescent="0.25">
      <c r="A418" s="44">
        <v>231</v>
      </c>
      <c r="B418" s="45">
        <v>0</v>
      </c>
      <c r="C418" s="2561">
        <v>1031</v>
      </c>
      <c r="D418" s="45">
        <v>5221</v>
      </c>
      <c r="E418" s="47">
        <v>0</v>
      </c>
      <c r="F418" s="48">
        <v>104</v>
      </c>
      <c r="G418" s="45">
        <v>1000</v>
      </c>
      <c r="H418" s="52">
        <v>10000000</v>
      </c>
      <c r="I418" s="50">
        <v>0</v>
      </c>
      <c r="J418" s="2330">
        <v>0</v>
      </c>
      <c r="K418" s="915">
        <v>5774</v>
      </c>
      <c r="L418" s="915">
        <f t="shared" si="8"/>
        <v>5774</v>
      </c>
      <c r="M418" s="2562" t="s">
        <v>3881</v>
      </c>
    </row>
    <row r="419" spans="1:13" ht="26.25" x14ac:dyDescent="0.25">
      <c r="A419" s="44">
        <v>231</v>
      </c>
      <c r="B419" s="45">
        <v>0</v>
      </c>
      <c r="C419" s="2561">
        <v>1031</v>
      </c>
      <c r="D419" s="45">
        <v>5223</v>
      </c>
      <c r="E419" s="47">
        <v>0</v>
      </c>
      <c r="F419" s="48">
        <v>104</v>
      </c>
      <c r="G419" s="45">
        <v>1000</v>
      </c>
      <c r="H419" s="52">
        <v>10000000</v>
      </c>
      <c r="I419" s="50">
        <v>0</v>
      </c>
      <c r="J419" s="2330">
        <v>376143</v>
      </c>
      <c r="K419" s="915">
        <v>448773</v>
      </c>
      <c r="L419" s="915">
        <f t="shared" si="8"/>
        <v>824916</v>
      </c>
      <c r="M419" s="2562" t="s">
        <v>3882</v>
      </c>
    </row>
    <row r="420" spans="1:13" x14ac:dyDescent="0.25">
      <c r="A420" s="44">
        <v>231</v>
      </c>
      <c r="B420" s="45">
        <v>0</v>
      </c>
      <c r="C420" s="2561">
        <v>1031</v>
      </c>
      <c r="D420" s="45">
        <v>5329</v>
      </c>
      <c r="E420" s="47">
        <v>0</v>
      </c>
      <c r="F420" s="48">
        <v>104</v>
      </c>
      <c r="G420" s="45">
        <v>1000</v>
      </c>
      <c r="H420" s="52">
        <v>10030104</v>
      </c>
      <c r="I420" s="50">
        <v>0</v>
      </c>
      <c r="J420" s="2330">
        <v>0</v>
      </c>
      <c r="K420" s="915">
        <v>34307</v>
      </c>
      <c r="L420" s="915">
        <f t="shared" si="8"/>
        <v>34307</v>
      </c>
      <c r="M420" s="2562" t="s">
        <v>3883</v>
      </c>
    </row>
    <row r="421" spans="1:13" ht="27" thickBot="1" x14ac:dyDescent="0.3">
      <c r="A421" s="44">
        <v>231</v>
      </c>
      <c r="B421" s="45">
        <v>0</v>
      </c>
      <c r="C421" s="2561">
        <v>1031</v>
      </c>
      <c r="D421" s="45">
        <v>5493</v>
      </c>
      <c r="E421" s="47">
        <v>0</v>
      </c>
      <c r="F421" s="48">
        <v>104</v>
      </c>
      <c r="G421" s="45">
        <v>1000</v>
      </c>
      <c r="H421" s="52">
        <v>10000000</v>
      </c>
      <c r="I421" s="50">
        <v>0</v>
      </c>
      <c r="J421" s="2330">
        <v>6571</v>
      </c>
      <c r="K421" s="915">
        <v>519330</v>
      </c>
      <c r="L421" s="915">
        <f t="shared" si="8"/>
        <v>525901</v>
      </c>
      <c r="M421" s="2562" t="s">
        <v>3884</v>
      </c>
    </row>
    <row r="422" spans="1:13" ht="16.5" thickBot="1" x14ac:dyDescent="0.3">
      <c r="A422" s="22"/>
      <c r="B422" s="53" t="s">
        <v>23</v>
      </c>
      <c r="C422" s="54"/>
      <c r="D422" s="23"/>
      <c r="E422" s="23"/>
      <c r="F422" s="24"/>
      <c r="G422" s="25"/>
      <c r="H422" s="23"/>
      <c r="I422" s="26">
        <f>SUM(I413:I421)</f>
        <v>5000000</v>
      </c>
      <c r="J422" s="26">
        <f>SUM(J413:J421)</f>
        <v>10773577</v>
      </c>
      <c r="K422" s="26">
        <f>SUM(K413:K421)</f>
        <v>0</v>
      </c>
      <c r="L422" s="26">
        <f>SUM(L413:L421)</f>
        <v>10773577</v>
      </c>
      <c r="M422" s="27"/>
    </row>
    <row r="423" spans="1:13" ht="15.75" x14ac:dyDescent="0.25">
      <c r="A423" s="28"/>
      <c r="B423" s="28"/>
      <c r="C423" s="28"/>
      <c r="D423" s="29"/>
      <c r="E423" s="29"/>
      <c r="F423" s="30"/>
      <c r="G423" s="31"/>
      <c r="H423" s="29"/>
      <c r="I423" s="32"/>
      <c r="J423" s="29"/>
      <c r="K423" s="33"/>
      <c r="L423" s="29"/>
      <c r="M423" s="2449"/>
    </row>
    <row r="424" spans="1:13" ht="15.75" x14ac:dyDescent="0.25">
      <c r="A424" s="28"/>
      <c r="B424" s="28"/>
      <c r="C424" s="28"/>
      <c r="D424" s="29"/>
      <c r="E424" s="29"/>
      <c r="F424" s="30"/>
      <c r="G424" s="31"/>
      <c r="H424" s="29"/>
      <c r="I424" s="32"/>
      <c r="J424" s="29"/>
      <c r="K424" s="33"/>
      <c r="L424" s="29"/>
      <c r="M424" s="2449"/>
    </row>
    <row r="425" spans="1:13" ht="15.75" x14ac:dyDescent="0.25">
      <c r="A425" s="2449"/>
      <c r="B425" s="29" t="s">
        <v>3296</v>
      </c>
      <c r="C425" s="28"/>
      <c r="D425" s="29"/>
      <c r="E425" s="29"/>
      <c r="F425" s="30"/>
      <c r="G425" s="31"/>
      <c r="H425" s="29"/>
      <c r="I425" s="32"/>
      <c r="J425" s="34" t="s">
        <v>3885</v>
      </c>
      <c r="K425" s="35"/>
      <c r="L425" s="29"/>
      <c r="M425" s="2449"/>
    </row>
    <row r="426" spans="1:13" ht="15.75" x14ac:dyDescent="0.25">
      <c r="A426" s="29"/>
      <c r="B426" s="28"/>
      <c r="C426" s="28"/>
      <c r="D426" s="29"/>
      <c r="E426" s="29"/>
      <c r="F426" s="30"/>
      <c r="G426" s="31"/>
      <c r="H426" s="29"/>
      <c r="I426" s="32"/>
      <c r="J426" s="29"/>
      <c r="K426" s="33"/>
      <c r="L426" s="29"/>
      <c r="M426" s="2449"/>
    </row>
    <row r="427" spans="1:13" ht="15.75" x14ac:dyDescent="0.25">
      <c r="A427" s="29"/>
      <c r="B427" s="28"/>
      <c r="C427" s="28"/>
      <c r="D427" s="29"/>
      <c r="E427" s="29"/>
      <c r="F427" s="30"/>
      <c r="G427" s="31"/>
      <c r="H427" s="29"/>
      <c r="I427" s="32"/>
      <c r="J427" s="29"/>
      <c r="K427" s="33"/>
      <c r="L427" s="29"/>
      <c r="M427" s="2449"/>
    </row>
    <row r="428" spans="1:13" x14ac:dyDescent="0.25">
      <c r="A428" s="2449"/>
      <c r="B428" s="2449"/>
      <c r="C428" s="2449"/>
      <c r="D428" s="2449"/>
      <c r="E428" s="2449"/>
      <c r="F428" s="2"/>
      <c r="G428" s="3"/>
      <c r="H428" s="2449"/>
      <c r="I428" s="4"/>
      <c r="J428" s="2449"/>
      <c r="K428" s="2449"/>
      <c r="L428" s="2449"/>
      <c r="M428" s="2449"/>
    </row>
    <row r="429" spans="1:13" x14ac:dyDescent="0.25">
      <c r="A429" s="2449"/>
      <c r="B429" s="29" t="s">
        <v>637</v>
      </c>
      <c r="C429" s="2449"/>
      <c r="D429" s="2449"/>
      <c r="E429" s="2449"/>
      <c r="F429" s="2"/>
      <c r="G429" s="3"/>
      <c r="H429" s="2449"/>
      <c r="I429" s="4"/>
      <c r="J429" s="29" t="s">
        <v>638</v>
      </c>
      <c r="K429" s="2449"/>
      <c r="L429" s="2449"/>
      <c r="M429" s="2449"/>
    </row>
    <row r="430" spans="1:13" x14ac:dyDescent="0.25">
      <c r="A430" s="2449"/>
      <c r="B430" s="29" t="s">
        <v>639</v>
      </c>
      <c r="C430" s="2449"/>
      <c r="D430" s="2449"/>
      <c r="E430" s="2449"/>
      <c r="F430" s="2"/>
      <c r="G430" s="3"/>
      <c r="H430" s="2449"/>
      <c r="I430" s="4"/>
      <c r="J430" s="29" t="s">
        <v>640</v>
      </c>
      <c r="K430" s="2449"/>
      <c r="L430" s="2449"/>
      <c r="M430" s="2449"/>
    </row>
    <row r="433" spans="1:13" ht="18.75" x14ac:dyDescent="0.3">
      <c r="A433" s="1" t="s">
        <v>617</v>
      </c>
      <c r="B433" s="1"/>
      <c r="C433" s="1"/>
      <c r="D433" s="2449"/>
      <c r="E433" s="2449"/>
      <c r="F433" s="2"/>
      <c r="G433" s="3"/>
      <c r="H433" s="2449"/>
      <c r="I433" s="4"/>
      <c r="J433" s="2449"/>
      <c r="K433" s="2449"/>
      <c r="L433" s="2449"/>
      <c r="M433" s="2449"/>
    </row>
    <row r="434" spans="1:13" x14ac:dyDescent="0.25">
      <c r="A434" s="2449"/>
      <c r="B434" s="2449"/>
      <c r="C434" s="2449"/>
      <c r="D434" s="2445"/>
      <c r="E434" s="2445"/>
      <c r="F434" s="6"/>
      <c r="G434" s="2451"/>
      <c r="H434" s="2445"/>
      <c r="I434" s="8"/>
      <c r="J434" s="2445"/>
      <c r="K434" s="2449"/>
      <c r="L434" s="2449"/>
      <c r="M434" s="2449"/>
    </row>
    <row r="435" spans="1:13" ht="18.75" x14ac:dyDescent="0.3">
      <c r="A435" s="3102" t="s">
        <v>3886</v>
      </c>
      <c r="B435" s="3103"/>
      <c r="C435" s="3103"/>
      <c r="D435" s="3103"/>
      <c r="E435" s="3103"/>
      <c r="F435" s="3103"/>
      <c r="G435" s="3103"/>
      <c r="H435" s="3103"/>
      <c r="I435" s="3103"/>
      <c r="J435" s="3103"/>
      <c r="K435" s="3103"/>
      <c r="L435" s="3103"/>
      <c r="M435" s="2449"/>
    </row>
    <row r="436" spans="1:13" ht="15.75" x14ac:dyDescent="0.25">
      <c r="A436" s="2449"/>
      <c r="B436" s="2449"/>
      <c r="C436" s="2449"/>
      <c r="D436" s="2445"/>
      <c r="E436" s="2445"/>
      <c r="F436" s="9"/>
      <c r="G436" s="2451"/>
      <c r="H436" s="2445"/>
      <c r="I436" s="8"/>
      <c r="J436" s="2445"/>
      <c r="K436" s="2449"/>
      <c r="L436" s="2449"/>
      <c r="M436" s="2449"/>
    </row>
    <row r="437" spans="1:13" ht="15.75" x14ac:dyDescent="0.25">
      <c r="A437" s="10" t="s">
        <v>3871</v>
      </c>
      <c r="B437" s="11"/>
      <c r="C437" s="11"/>
      <c r="D437" s="11"/>
      <c r="E437" s="11"/>
      <c r="F437" s="9"/>
      <c r="G437" s="3"/>
      <c r="H437" s="2449"/>
      <c r="I437" s="4"/>
      <c r="J437" s="2449"/>
      <c r="K437" s="2449"/>
      <c r="L437" s="2449"/>
      <c r="M437" s="2449"/>
    </row>
    <row r="438" spans="1:13" ht="15.75" x14ac:dyDescent="0.25">
      <c r="A438" s="10"/>
      <c r="B438" s="11"/>
      <c r="C438" s="11"/>
      <c r="D438" s="11"/>
      <c r="E438" s="11"/>
      <c r="F438" s="9"/>
      <c r="G438" s="3"/>
      <c r="H438" s="2449"/>
      <c r="I438" s="4"/>
      <c r="J438" s="2449"/>
      <c r="K438" s="2449"/>
      <c r="L438" s="2449"/>
      <c r="M438" s="2449"/>
    </row>
    <row r="439" spans="1:13" ht="15.75" thickBot="1" x14ac:dyDescent="0.3">
      <c r="A439" s="144" t="s">
        <v>622</v>
      </c>
      <c r="B439" s="2449"/>
      <c r="C439" s="2449"/>
      <c r="D439" s="2449"/>
      <c r="E439" s="2449"/>
      <c r="F439" s="2"/>
      <c r="G439" s="3"/>
      <c r="H439" s="2449"/>
      <c r="I439" s="4"/>
      <c r="J439" s="2449"/>
      <c r="K439" s="13"/>
      <c r="L439" s="2449"/>
      <c r="M439" s="14" t="s">
        <v>4</v>
      </c>
    </row>
    <row r="440" spans="1:13" ht="27" thickBot="1" x14ac:dyDescent="0.3">
      <c r="A440" s="15" t="s">
        <v>5</v>
      </c>
      <c r="B440" s="16" t="s">
        <v>6</v>
      </c>
      <c r="C440" s="16" t="s">
        <v>7</v>
      </c>
      <c r="D440" s="16" t="s">
        <v>8</v>
      </c>
      <c r="E440" s="16" t="s">
        <v>9</v>
      </c>
      <c r="F440" s="17" t="s">
        <v>10</v>
      </c>
      <c r="G440" s="18" t="s">
        <v>11</v>
      </c>
      <c r="H440" s="16" t="s">
        <v>12</v>
      </c>
      <c r="I440" s="19" t="s">
        <v>13</v>
      </c>
      <c r="J440" s="20" t="s">
        <v>14</v>
      </c>
      <c r="K440" s="20" t="s">
        <v>15</v>
      </c>
      <c r="L440" s="20" t="s">
        <v>16</v>
      </c>
      <c r="M440" s="21" t="s">
        <v>17</v>
      </c>
    </row>
    <row r="441" spans="1:13" x14ac:dyDescent="0.25">
      <c r="A441" s="36">
        <v>231</v>
      </c>
      <c r="B441" s="37">
        <v>0</v>
      </c>
      <c r="C441" s="1233">
        <v>1031</v>
      </c>
      <c r="D441" s="37">
        <v>5321</v>
      </c>
      <c r="E441" s="39">
        <v>0</v>
      </c>
      <c r="F441" s="40">
        <v>104</v>
      </c>
      <c r="G441" s="37">
        <v>1000</v>
      </c>
      <c r="H441" s="41">
        <v>10000000</v>
      </c>
      <c r="I441" s="42">
        <v>2500000</v>
      </c>
      <c r="J441" s="1234">
        <v>4130796</v>
      </c>
      <c r="K441" s="221">
        <v>-1130676</v>
      </c>
      <c r="L441" s="221">
        <f>J441+K441</f>
        <v>3000120</v>
      </c>
      <c r="M441" s="2562" t="s">
        <v>3877</v>
      </c>
    </row>
    <row r="442" spans="1:13" x14ac:dyDescent="0.25">
      <c r="A442" s="910">
        <v>231</v>
      </c>
      <c r="B442" s="911">
        <v>0</v>
      </c>
      <c r="C442" s="2563">
        <v>1031</v>
      </c>
      <c r="D442" s="911">
        <v>5321</v>
      </c>
      <c r="E442" s="913">
        <v>0</v>
      </c>
      <c r="F442" s="914">
        <v>103</v>
      </c>
      <c r="G442" s="911">
        <v>1000</v>
      </c>
      <c r="H442" s="224">
        <v>10022016</v>
      </c>
      <c r="I442" s="915"/>
      <c r="J442" s="2330"/>
      <c r="K442" s="915">
        <v>3599</v>
      </c>
      <c r="L442" s="915">
        <f>J442+K442</f>
        <v>3599</v>
      </c>
      <c r="M442" s="2564" t="s">
        <v>3887</v>
      </c>
    </row>
    <row r="443" spans="1:13" x14ac:dyDescent="0.25">
      <c r="A443" s="910">
        <v>231</v>
      </c>
      <c r="B443" s="911">
        <v>0</v>
      </c>
      <c r="C443" s="2563">
        <v>1031</v>
      </c>
      <c r="D443" s="911">
        <v>5321</v>
      </c>
      <c r="E443" s="913">
        <v>0</v>
      </c>
      <c r="F443" s="914">
        <v>103</v>
      </c>
      <c r="G443" s="911">
        <v>1000</v>
      </c>
      <c r="H443" s="224">
        <v>10022069</v>
      </c>
      <c r="I443" s="915"/>
      <c r="J443" s="2330"/>
      <c r="K443" s="915">
        <v>2716</v>
      </c>
      <c r="L443" s="915">
        <f>J443+K443</f>
        <v>2716</v>
      </c>
      <c r="M443" s="2564" t="s">
        <v>3888</v>
      </c>
    </row>
    <row r="444" spans="1:13" x14ac:dyDescent="0.25">
      <c r="A444" s="910">
        <v>231</v>
      </c>
      <c r="B444" s="911">
        <v>0</v>
      </c>
      <c r="C444" s="2563">
        <v>1031</v>
      </c>
      <c r="D444" s="911">
        <v>5321</v>
      </c>
      <c r="E444" s="913">
        <v>0</v>
      </c>
      <c r="F444" s="914">
        <v>103</v>
      </c>
      <c r="G444" s="911">
        <v>1000</v>
      </c>
      <c r="H444" s="224">
        <v>10022046</v>
      </c>
      <c r="I444" s="915"/>
      <c r="J444" s="2330"/>
      <c r="K444" s="915">
        <v>1019</v>
      </c>
      <c r="L444" s="915">
        <f>J444+K444</f>
        <v>1019</v>
      </c>
      <c r="M444" s="2564" t="s">
        <v>3889</v>
      </c>
    </row>
    <row r="445" spans="1:13" x14ac:dyDescent="0.25">
      <c r="A445" s="44">
        <v>231</v>
      </c>
      <c r="B445" s="45">
        <v>0</v>
      </c>
      <c r="C445" s="2561">
        <v>1031</v>
      </c>
      <c r="D445" s="45">
        <v>5321</v>
      </c>
      <c r="E445" s="47">
        <v>0</v>
      </c>
      <c r="F445" s="48">
        <v>104</v>
      </c>
      <c r="G445" s="45">
        <v>1000</v>
      </c>
      <c r="H445" s="52">
        <v>10022505</v>
      </c>
      <c r="I445" s="50"/>
      <c r="J445" s="2330"/>
      <c r="K445" s="915">
        <v>11210</v>
      </c>
      <c r="L445" s="915">
        <f>J445+K445</f>
        <v>11210</v>
      </c>
      <c r="M445" s="229" t="s">
        <v>3890</v>
      </c>
    </row>
    <row r="446" spans="1:13" x14ac:dyDescent="0.25">
      <c r="A446" s="44">
        <v>231</v>
      </c>
      <c r="B446" s="45">
        <v>0</v>
      </c>
      <c r="C446" s="2561">
        <v>1031</v>
      </c>
      <c r="D446" s="45">
        <v>5321</v>
      </c>
      <c r="E446" s="47">
        <v>0</v>
      </c>
      <c r="F446" s="48">
        <v>104</v>
      </c>
      <c r="G446" s="45">
        <v>1000</v>
      </c>
      <c r="H446" s="52">
        <v>10021922</v>
      </c>
      <c r="I446" s="50"/>
      <c r="J446" s="2330"/>
      <c r="K446" s="915">
        <v>10522</v>
      </c>
      <c r="L446" s="915">
        <f t="shared" ref="L446:L510" si="9">J446+K446</f>
        <v>10522</v>
      </c>
      <c r="M446" s="229" t="s">
        <v>3891</v>
      </c>
    </row>
    <row r="447" spans="1:13" x14ac:dyDescent="0.25">
      <c r="A447" s="44">
        <v>231</v>
      </c>
      <c r="B447" s="45">
        <v>0</v>
      </c>
      <c r="C447" s="2561">
        <v>1031</v>
      </c>
      <c r="D447" s="45">
        <v>5321</v>
      </c>
      <c r="E447" s="47">
        <v>0</v>
      </c>
      <c r="F447" s="48">
        <v>104</v>
      </c>
      <c r="G447" s="45">
        <v>1000</v>
      </c>
      <c r="H447" s="52">
        <v>10022520</v>
      </c>
      <c r="I447" s="50"/>
      <c r="J447" s="2330"/>
      <c r="K447" s="915">
        <v>38754</v>
      </c>
      <c r="L447" s="915">
        <f t="shared" si="9"/>
        <v>38754</v>
      </c>
      <c r="M447" s="229" t="s">
        <v>3892</v>
      </c>
    </row>
    <row r="448" spans="1:13" x14ac:dyDescent="0.25">
      <c r="A448" s="44">
        <v>231</v>
      </c>
      <c r="B448" s="45">
        <v>0</v>
      </c>
      <c r="C448" s="2561">
        <v>1031</v>
      </c>
      <c r="D448" s="45">
        <v>5321</v>
      </c>
      <c r="E448" s="47">
        <v>0</v>
      </c>
      <c r="F448" s="48">
        <v>104</v>
      </c>
      <c r="G448" s="45">
        <v>1000</v>
      </c>
      <c r="H448" s="52">
        <v>10021202</v>
      </c>
      <c r="I448" s="50"/>
      <c r="J448" s="2330"/>
      <c r="K448" s="915">
        <v>10156</v>
      </c>
      <c r="L448" s="915">
        <f t="shared" si="9"/>
        <v>10156</v>
      </c>
      <c r="M448" s="229" t="s">
        <v>3893</v>
      </c>
    </row>
    <row r="449" spans="1:13" x14ac:dyDescent="0.25">
      <c r="A449" s="44">
        <v>231</v>
      </c>
      <c r="B449" s="45">
        <v>0</v>
      </c>
      <c r="C449" s="2561">
        <v>1031</v>
      </c>
      <c r="D449" s="45">
        <v>5321</v>
      </c>
      <c r="E449" s="47">
        <v>0</v>
      </c>
      <c r="F449" s="48">
        <v>104</v>
      </c>
      <c r="G449" s="45">
        <v>1000</v>
      </c>
      <c r="H449" s="52">
        <v>10021535</v>
      </c>
      <c r="I449" s="50"/>
      <c r="J449" s="2330"/>
      <c r="K449" s="915">
        <v>7405</v>
      </c>
      <c r="L449" s="915">
        <f t="shared" si="9"/>
        <v>7405</v>
      </c>
      <c r="M449" s="229" t="s">
        <v>3894</v>
      </c>
    </row>
    <row r="450" spans="1:13" x14ac:dyDescent="0.25">
      <c r="A450" s="44">
        <v>231</v>
      </c>
      <c r="B450" s="45">
        <v>0</v>
      </c>
      <c r="C450" s="2561">
        <v>1031</v>
      </c>
      <c r="D450" s="45">
        <v>5321</v>
      </c>
      <c r="E450" s="47">
        <v>0</v>
      </c>
      <c r="F450" s="48">
        <v>104</v>
      </c>
      <c r="G450" s="45">
        <v>1000</v>
      </c>
      <c r="H450" s="52">
        <v>10020429</v>
      </c>
      <c r="I450" s="50"/>
      <c r="J450" s="2330"/>
      <c r="K450" s="915">
        <v>13859</v>
      </c>
      <c r="L450" s="915">
        <f t="shared" si="9"/>
        <v>13859</v>
      </c>
      <c r="M450" s="229" t="s">
        <v>3895</v>
      </c>
    </row>
    <row r="451" spans="1:13" x14ac:dyDescent="0.25">
      <c r="A451" s="44">
        <v>231</v>
      </c>
      <c r="B451" s="45">
        <v>0</v>
      </c>
      <c r="C451" s="2561">
        <v>1031</v>
      </c>
      <c r="D451" s="45">
        <v>5321</v>
      </c>
      <c r="E451" s="47">
        <v>0</v>
      </c>
      <c r="F451" s="48">
        <v>104</v>
      </c>
      <c r="G451" s="45">
        <v>1000</v>
      </c>
      <c r="H451" s="52">
        <v>10021015</v>
      </c>
      <c r="I451" s="50"/>
      <c r="J451" s="2330"/>
      <c r="K451" s="915">
        <v>21637</v>
      </c>
      <c r="L451" s="915">
        <f t="shared" si="9"/>
        <v>21637</v>
      </c>
      <c r="M451" s="229" t="s">
        <v>3896</v>
      </c>
    </row>
    <row r="452" spans="1:13" x14ac:dyDescent="0.25">
      <c r="A452" s="44">
        <v>231</v>
      </c>
      <c r="B452" s="45">
        <v>0</v>
      </c>
      <c r="C452" s="2561">
        <v>1031</v>
      </c>
      <c r="D452" s="45">
        <v>5321</v>
      </c>
      <c r="E452" s="47">
        <v>0</v>
      </c>
      <c r="F452" s="48">
        <v>104</v>
      </c>
      <c r="G452" s="45">
        <v>1000</v>
      </c>
      <c r="H452" s="52">
        <v>10021207</v>
      </c>
      <c r="I452" s="50"/>
      <c r="J452" s="2330"/>
      <c r="K452" s="915">
        <v>27513</v>
      </c>
      <c r="L452" s="915">
        <f t="shared" si="9"/>
        <v>27513</v>
      </c>
      <c r="M452" s="229" t="s">
        <v>3897</v>
      </c>
    </row>
    <row r="453" spans="1:13" x14ac:dyDescent="0.25">
      <c r="A453" s="44">
        <v>231</v>
      </c>
      <c r="B453" s="45">
        <v>0</v>
      </c>
      <c r="C453" s="2561">
        <v>1031</v>
      </c>
      <c r="D453" s="45">
        <v>5321</v>
      </c>
      <c r="E453" s="47">
        <v>0</v>
      </c>
      <c r="F453" s="48">
        <v>104</v>
      </c>
      <c r="G453" s="45">
        <v>1000</v>
      </c>
      <c r="H453" s="52">
        <v>10022183</v>
      </c>
      <c r="I453" s="50"/>
      <c r="J453" s="2330"/>
      <c r="K453" s="915">
        <v>24457</v>
      </c>
      <c r="L453" s="915">
        <f t="shared" si="9"/>
        <v>24457</v>
      </c>
      <c r="M453" s="229" t="s">
        <v>3898</v>
      </c>
    </row>
    <row r="454" spans="1:13" x14ac:dyDescent="0.25">
      <c r="A454" s="44">
        <v>231</v>
      </c>
      <c r="B454" s="45">
        <v>0</v>
      </c>
      <c r="C454" s="2561">
        <v>1031</v>
      </c>
      <c r="D454" s="45">
        <v>5321</v>
      </c>
      <c r="E454" s="47">
        <v>0</v>
      </c>
      <c r="F454" s="48">
        <v>104</v>
      </c>
      <c r="G454" s="45">
        <v>1000</v>
      </c>
      <c r="H454" s="52">
        <v>10022522</v>
      </c>
      <c r="I454" s="50"/>
      <c r="J454" s="2330"/>
      <c r="K454" s="915">
        <v>32269</v>
      </c>
      <c r="L454" s="915">
        <f t="shared" si="9"/>
        <v>32269</v>
      </c>
      <c r="M454" s="229" t="s">
        <v>1993</v>
      </c>
    </row>
    <row r="455" spans="1:13" x14ac:dyDescent="0.25">
      <c r="A455" s="44">
        <v>231</v>
      </c>
      <c r="B455" s="45">
        <v>0</v>
      </c>
      <c r="C455" s="2561">
        <v>1031</v>
      </c>
      <c r="D455" s="45">
        <v>5321</v>
      </c>
      <c r="E455" s="47">
        <v>0</v>
      </c>
      <c r="F455" s="48">
        <v>104</v>
      </c>
      <c r="G455" s="45">
        <v>1000</v>
      </c>
      <c r="H455" s="52">
        <v>10020431</v>
      </c>
      <c r="I455" s="50"/>
      <c r="J455" s="2330"/>
      <c r="K455" s="915">
        <v>6250</v>
      </c>
      <c r="L455" s="915">
        <f t="shared" si="9"/>
        <v>6250</v>
      </c>
      <c r="M455" s="229" t="s">
        <v>3899</v>
      </c>
    </row>
    <row r="456" spans="1:13" x14ac:dyDescent="0.25">
      <c r="A456" s="44">
        <v>231</v>
      </c>
      <c r="B456" s="45">
        <v>0</v>
      </c>
      <c r="C456" s="2561">
        <v>1031</v>
      </c>
      <c r="D456" s="45">
        <v>5321</v>
      </c>
      <c r="E456" s="47">
        <v>0</v>
      </c>
      <c r="F456" s="48">
        <v>104</v>
      </c>
      <c r="G456" s="45">
        <v>1000</v>
      </c>
      <c r="H456" s="52">
        <v>10021610</v>
      </c>
      <c r="I456" s="50"/>
      <c r="J456" s="2330"/>
      <c r="K456" s="915">
        <v>17222</v>
      </c>
      <c r="L456" s="915">
        <f t="shared" si="9"/>
        <v>17222</v>
      </c>
      <c r="M456" s="229" t="s">
        <v>3900</v>
      </c>
    </row>
    <row r="457" spans="1:13" x14ac:dyDescent="0.25">
      <c r="A457" s="44">
        <v>231</v>
      </c>
      <c r="B457" s="45">
        <v>0</v>
      </c>
      <c r="C457" s="2561">
        <v>1031</v>
      </c>
      <c r="D457" s="45">
        <v>5321</v>
      </c>
      <c r="E457" s="47">
        <v>0</v>
      </c>
      <c r="F457" s="48">
        <v>104</v>
      </c>
      <c r="G457" s="45">
        <v>1000</v>
      </c>
      <c r="H457" s="52">
        <v>10022115</v>
      </c>
      <c r="I457" s="50"/>
      <c r="J457" s="2330"/>
      <c r="K457" s="915">
        <v>42970</v>
      </c>
      <c r="L457" s="915">
        <f t="shared" si="9"/>
        <v>42970</v>
      </c>
      <c r="M457" s="229" t="s">
        <v>3901</v>
      </c>
    </row>
    <row r="458" spans="1:13" x14ac:dyDescent="0.25">
      <c r="A458" s="44">
        <v>231</v>
      </c>
      <c r="B458" s="45">
        <v>0</v>
      </c>
      <c r="C458" s="2561">
        <v>1031</v>
      </c>
      <c r="D458" s="45">
        <v>5321</v>
      </c>
      <c r="E458" s="47">
        <v>0</v>
      </c>
      <c r="F458" s="48">
        <v>104</v>
      </c>
      <c r="G458" s="45">
        <v>1000</v>
      </c>
      <c r="H458" s="52">
        <v>10020604</v>
      </c>
      <c r="I458" s="50"/>
      <c r="J458" s="2330"/>
      <c r="K458" s="915">
        <v>40249</v>
      </c>
      <c r="L458" s="915">
        <f t="shared" si="9"/>
        <v>40249</v>
      </c>
      <c r="M458" s="229" t="s">
        <v>3902</v>
      </c>
    </row>
    <row r="459" spans="1:13" x14ac:dyDescent="0.25">
      <c r="A459" s="44">
        <v>231</v>
      </c>
      <c r="B459" s="45">
        <v>0</v>
      </c>
      <c r="C459" s="2561">
        <v>1031</v>
      </c>
      <c r="D459" s="45">
        <v>5321</v>
      </c>
      <c r="E459" s="47">
        <v>0</v>
      </c>
      <c r="F459" s="48">
        <v>104</v>
      </c>
      <c r="G459" s="45">
        <v>1000</v>
      </c>
      <c r="H459" s="52">
        <v>10022615</v>
      </c>
      <c r="I459" s="50"/>
      <c r="J459" s="2330"/>
      <c r="K459" s="915">
        <v>5197</v>
      </c>
      <c r="L459" s="915">
        <f t="shared" si="9"/>
        <v>5197</v>
      </c>
      <c r="M459" s="229" t="s">
        <v>3903</v>
      </c>
    </row>
    <row r="460" spans="1:13" x14ac:dyDescent="0.25">
      <c r="A460" s="44">
        <v>231</v>
      </c>
      <c r="B460" s="45">
        <v>0</v>
      </c>
      <c r="C460" s="2561">
        <v>1031</v>
      </c>
      <c r="D460" s="45">
        <v>5321</v>
      </c>
      <c r="E460" s="47">
        <v>0</v>
      </c>
      <c r="F460" s="48">
        <v>104</v>
      </c>
      <c r="G460" s="45">
        <v>1000</v>
      </c>
      <c r="H460" s="52">
        <v>10022069</v>
      </c>
      <c r="I460" s="50"/>
      <c r="J460" s="2330"/>
      <c r="K460" s="915">
        <v>14436</v>
      </c>
      <c r="L460" s="915">
        <f t="shared" si="9"/>
        <v>14436</v>
      </c>
      <c r="M460" s="229" t="s">
        <v>3888</v>
      </c>
    </row>
    <row r="461" spans="1:13" x14ac:dyDescent="0.25">
      <c r="A461" s="44">
        <v>231</v>
      </c>
      <c r="B461" s="45">
        <v>0</v>
      </c>
      <c r="C461" s="2561">
        <v>1031</v>
      </c>
      <c r="D461" s="45">
        <v>5321</v>
      </c>
      <c r="E461" s="47">
        <v>0</v>
      </c>
      <c r="F461" s="48">
        <v>104</v>
      </c>
      <c r="G461" s="45">
        <v>1000</v>
      </c>
      <c r="H461" s="52">
        <v>10021511</v>
      </c>
      <c r="I461" s="50"/>
      <c r="J461" s="2330"/>
      <c r="K461" s="915">
        <v>3193</v>
      </c>
      <c r="L461" s="915">
        <f t="shared" si="9"/>
        <v>3193</v>
      </c>
      <c r="M461" s="229" t="s">
        <v>3904</v>
      </c>
    </row>
    <row r="462" spans="1:13" x14ac:dyDescent="0.25">
      <c r="A462" s="44">
        <v>231</v>
      </c>
      <c r="B462" s="45">
        <v>0</v>
      </c>
      <c r="C462" s="2561">
        <v>1031</v>
      </c>
      <c r="D462" s="45">
        <v>5321</v>
      </c>
      <c r="E462" s="47">
        <v>0</v>
      </c>
      <c r="F462" s="48">
        <v>104</v>
      </c>
      <c r="G462" s="45">
        <v>1000</v>
      </c>
      <c r="H462" s="52">
        <v>10022605</v>
      </c>
      <c r="I462" s="50"/>
      <c r="J462" s="2330"/>
      <c r="K462" s="915">
        <v>5095</v>
      </c>
      <c r="L462" s="915">
        <f t="shared" si="9"/>
        <v>5095</v>
      </c>
      <c r="M462" s="229" t="s">
        <v>3905</v>
      </c>
    </row>
    <row r="463" spans="1:13" x14ac:dyDescent="0.25">
      <c r="A463" s="44">
        <v>231</v>
      </c>
      <c r="B463" s="45">
        <v>0</v>
      </c>
      <c r="C463" s="2561">
        <v>1031</v>
      </c>
      <c r="D463" s="45">
        <v>5321</v>
      </c>
      <c r="E463" s="47">
        <v>0</v>
      </c>
      <c r="F463" s="48">
        <v>104</v>
      </c>
      <c r="G463" s="45">
        <v>1000</v>
      </c>
      <c r="H463" s="52">
        <v>10022046</v>
      </c>
      <c r="I463" s="50"/>
      <c r="J463" s="2330"/>
      <c r="K463" s="915">
        <v>12397</v>
      </c>
      <c r="L463" s="915">
        <f t="shared" si="9"/>
        <v>12397</v>
      </c>
      <c r="M463" s="229" t="s">
        <v>3889</v>
      </c>
    </row>
    <row r="464" spans="1:13" x14ac:dyDescent="0.25">
      <c r="A464" s="44">
        <v>231</v>
      </c>
      <c r="B464" s="45">
        <v>0</v>
      </c>
      <c r="C464" s="2561">
        <v>1031</v>
      </c>
      <c r="D464" s="45">
        <v>5321</v>
      </c>
      <c r="E464" s="47">
        <v>0</v>
      </c>
      <c r="F464" s="48">
        <v>104</v>
      </c>
      <c r="G464" s="45">
        <v>1000</v>
      </c>
      <c r="H464" s="52">
        <v>10022531</v>
      </c>
      <c r="I464" s="50"/>
      <c r="J464" s="2330"/>
      <c r="K464" s="915">
        <v>15285</v>
      </c>
      <c r="L464" s="915">
        <f t="shared" si="9"/>
        <v>15285</v>
      </c>
      <c r="M464" s="229" t="s">
        <v>3906</v>
      </c>
    </row>
    <row r="465" spans="1:13" x14ac:dyDescent="0.25">
      <c r="A465" s="44">
        <v>231</v>
      </c>
      <c r="B465" s="45">
        <v>0</v>
      </c>
      <c r="C465" s="2561">
        <v>1031</v>
      </c>
      <c r="D465" s="45">
        <v>5321</v>
      </c>
      <c r="E465" s="47">
        <v>0</v>
      </c>
      <c r="F465" s="48">
        <v>104</v>
      </c>
      <c r="G465" s="45">
        <v>1000</v>
      </c>
      <c r="H465" s="52">
        <v>10022310</v>
      </c>
      <c r="I465" s="50"/>
      <c r="J465" s="2330"/>
      <c r="K465" s="915">
        <v>10190</v>
      </c>
      <c r="L465" s="915">
        <f t="shared" si="9"/>
        <v>10190</v>
      </c>
      <c r="M465" s="229" t="s">
        <v>3907</v>
      </c>
    </row>
    <row r="466" spans="1:13" x14ac:dyDescent="0.25">
      <c r="A466" s="44">
        <v>231</v>
      </c>
      <c r="B466" s="45">
        <v>0</v>
      </c>
      <c r="C466" s="2561">
        <v>1031</v>
      </c>
      <c r="D466" s="45">
        <v>5321</v>
      </c>
      <c r="E466" s="47">
        <v>0</v>
      </c>
      <c r="F466" s="48">
        <v>104</v>
      </c>
      <c r="G466" s="45">
        <v>1000</v>
      </c>
      <c r="H466" s="52">
        <v>10020244</v>
      </c>
      <c r="I466" s="50"/>
      <c r="J466" s="2330"/>
      <c r="K466" s="915">
        <v>8322</v>
      </c>
      <c r="L466" s="915">
        <f t="shared" si="9"/>
        <v>8322</v>
      </c>
      <c r="M466" s="229" t="s">
        <v>3908</v>
      </c>
    </row>
    <row r="467" spans="1:13" x14ac:dyDescent="0.25">
      <c r="A467" s="44">
        <v>231</v>
      </c>
      <c r="B467" s="45">
        <v>0</v>
      </c>
      <c r="C467" s="2561">
        <v>1031</v>
      </c>
      <c r="D467" s="45">
        <v>5321</v>
      </c>
      <c r="E467" s="47">
        <v>0</v>
      </c>
      <c r="F467" s="48">
        <v>104</v>
      </c>
      <c r="G467" s="45">
        <v>1000</v>
      </c>
      <c r="H467" s="52">
        <v>10020821</v>
      </c>
      <c r="I467" s="50"/>
      <c r="J467" s="2330"/>
      <c r="K467" s="915">
        <v>21739</v>
      </c>
      <c r="L467" s="915">
        <f t="shared" si="9"/>
        <v>21739</v>
      </c>
      <c r="M467" s="229" t="s">
        <v>3909</v>
      </c>
    </row>
    <row r="468" spans="1:13" x14ac:dyDescent="0.25">
      <c r="A468" s="44">
        <v>231</v>
      </c>
      <c r="B468" s="45">
        <v>0</v>
      </c>
      <c r="C468" s="2561">
        <v>1031</v>
      </c>
      <c r="D468" s="45">
        <v>5321</v>
      </c>
      <c r="E468" s="47">
        <v>0</v>
      </c>
      <c r="F468" s="48">
        <v>104</v>
      </c>
      <c r="G468" s="45">
        <v>1000</v>
      </c>
      <c r="H468" s="52">
        <v>10020816</v>
      </c>
      <c r="I468" s="50"/>
      <c r="J468" s="2330"/>
      <c r="K468" s="915">
        <v>7472</v>
      </c>
      <c r="L468" s="915">
        <f t="shared" si="9"/>
        <v>7472</v>
      </c>
      <c r="M468" s="229" t="s">
        <v>3910</v>
      </c>
    </row>
    <row r="469" spans="1:13" x14ac:dyDescent="0.25">
      <c r="A469" s="44">
        <v>231</v>
      </c>
      <c r="B469" s="45">
        <v>0</v>
      </c>
      <c r="C469" s="2561">
        <v>1031</v>
      </c>
      <c r="D469" s="45">
        <v>5321</v>
      </c>
      <c r="E469" s="47">
        <v>0</v>
      </c>
      <c r="F469" s="48">
        <v>104</v>
      </c>
      <c r="G469" s="45">
        <v>1000</v>
      </c>
      <c r="H469" s="52">
        <v>10020413</v>
      </c>
      <c r="I469" s="50"/>
      <c r="J469" s="2330"/>
      <c r="K469" s="915">
        <v>10190</v>
      </c>
      <c r="L469" s="915">
        <f t="shared" si="9"/>
        <v>10190</v>
      </c>
      <c r="M469" s="229" t="s">
        <v>3911</v>
      </c>
    </row>
    <row r="470" spans="1:13" x14ac:dyDescent="0.25">
      <c r="A470" s="44">
        <v>231</v>
      </c>
      <c r="B470" s="45">
        <v>0</v>
      </c>
      <c r="C470" s="2561">
        <v>1031</v>
      </c>
      <c r="D470" s="45">
        <v>5321</v>
      </c>
      <c r="E470" s="47">
        <v>0</v>
      </c>
      <c r="F470" s="48">
        <v>104</v>
      </c>
      <c r="G470" s="45">
        <v>1000</v>
      </c>
      <c r="H470" s="52">
        <v>10021567</v>
      </c>
      <c r="I470" s="50"/>
      <c r="J470" s="2330"/>
      <c r="K470" s="915">
        <v>10870</v>
      </c>
      <c r="L470" s="915">
        <f t="shared" si="9"/>
        <v>10870</v>
      </c>
      <c r="M470" s="229" t="s">
        <v>3912</v>
      </c>
    </row>
    <row r="471" spans="1:13" x14ac:dyDescent="0.25">
      <c r="A471" s="44">
        <v>231</v>
      </c>
      <c r="B471" s="45">
        <v>0</v>
      </c>
      <c r="C471" s="2561">
        <v>1031</v>
      </c>
      <c r="D471" s="45">
        <v>5321</v>
      </c>
      <c r="E471" s="47">
        <v>0</v>
      </c>
      <c r="F471" s="48">
        <v>104</v>
      </c>
      <c r="G471" s="45">
        <v>1000</v>
      </c>
      <c r="H471" s="52">
        <v>10021902</v>
      </c>
      <c r="I471" s="50"/>
      <c r="J471" s="2330"/>
      <c r="K471" s="915">
        <v>5095</v>
      </c>
      <c r="L471" s="915">
        <f t="shared" si="9"/>
        <v>5095</v>
      </c>
      <c r="M471" s="229" t="s">
        <v>3913</v>
      </c>
    </row>
    <row r="472" spans="1:13" x14ac:dyDescent="0.25">
      <c r="A472" s="44">
        <v>231</v>
      </c>
      <c r="B472" s="45">
        <v>0</v>
      </c>
      <c r="C472" s="2561">
        <v>1031</v>
      </c>
      <c r="D472" s="45">
        <v>5321</v>
      </c>
      <c r="E472" s="47">
        <v>0</v>
      </c>
      <c r="F472" s="48">
        <v>104</v>
      </c>
      <c r="G472" s="45">
        <v>1000</v>
      </c>
      <c r="H472" s="52">
        <v>10021908</v>
      </c>
      <c r="I472" s="50"/>
      <c r="J472" s="2330"/>
      <c r="K472" s="915">
        <v>17663</v>
      </c>
      <c r="L472" s="915">
        <f t="shared" si="9"/>
        <v>17663</v>
      </c>
      <c r="M472" s="229" t="s">
        <v>3914</v>
      </c>
    </row>
    <row r="473" spans="1:13" x14ac:dyDescent="0.25">
      <c r="A473" s="44">
        <v>231</v>
      </c>
      <c r="B473" s="45">
        <v>0</v>
      </c>
      <c r="C473" s="2561">
        <v>1031</v>
      </c>
      <c r="D473" s="45">
        <v>5321</v>
      </c>
      <c r="E473" s="47">
        <v>0</v>
      </c>
      <c r="F473" s="48">
        <v>104</v>
      </c>
      <c r="G473" s="45">
        <v>1000</v>
      </c>
      <c r="H473" s="52">
        <v>10021621</v>
      </c>
      <c r="I473" s="50"/>
      <c r="J473" s="2330"/>
      <c r="K473" s="915">
        <v>18682</v>
      </c>
      <c r="L473" s="915">
        <f t="shared" si="9"/>
        <v>18682</v>
      </c>
      <c r="M473" s="229" t="s">
        <v>3915</v>
      </c>
    </row>
    <row r="474" spans="1:13" x14ac:dyDescent="0.25">
      <c r="A474" s="44">
        <v>231</v>
      </c>
      <c r="B474" s="45">
        <v>0</v>
      </c>
      <c r="C474" s="2561">
        <v>1031</v>
      </c>
      <c r="D474" s="45">
        <v>5321</v>
      </c>
      <c r="E474" s="47">
        <v>0</v>
      </c>
      <c r="F474" s="48">
        <v>104</v>
      </c>
      <c r="G474" s="45">
        <v>1000</v>
      </c>
      <c r="H474" s="52">
        <v>10022019</v>
      </c>
      <c r="I474" s="50"/>
      <c r="J474" s="2330"/>
      <c r="K474" s="915">
        <v>10156</v>
      </c>
      <c r="L474" s="915">
        <f t="shared" si="9"/>
        <v>10156</v>
      </c>
      <c r="M474" s="229" t="s">
        <v>1783</v>
      </c>
    </row>
    <row r="475" spans="1:13" x14ac:dyDescent="0.25">
      <c r="A475" s="44">
        <v>231</v>
      </c>
      <c r="B475" s="45">
        <v>0</v>
      </c>
      <c r="C475" s="2561">
        <v>1031</v>
      </c>
      <c r="D475" s="45">
        <v>5321</v>
      </c>
      <c r="E475" s="47">
        <v>0</v>
      </c>
      <c r="F475" s="48">
        <v>104</v>
      </c>
      <c r="G475" s="45">
        <v>1000</v>
      </c>
      <c r="H475" s="52">
        <v>10022005</v>
      </c>
      <c r="I475" s="50"/>
      <c r="J475" s="2330"/>
      <c r="K475" s="915">
        <v>22418</v>
      </c>
      <c r="L475" s="915">
        <f t="shared" si="9"/>
        <v>22418</v>
      </c>
      <c r="M475" s="229" t="s">
        <v>1665</v>
      </c>
    </row>
    <row r="476" spans="1:13" x14ac:dyDescent="0.25">
      <c r="A476" s="44">
        <v>231</v>
      </c>
      <c r="B476" s="45">
        <v>0</v>
      </c>
      <c r="C476" s="2561">
        <v>1031</v>
      </c>
      <c r="D476" s="45">
        <v>5321</v>
      </c>
      <c r="E476" s="47">
        <v>0</v>
      </c>
      <c r="F476" s="48">
        <v>104</v>
      </c>
      <c r="G476" s="45">
        <v>1000</v>
      </c>
      <c r="H476" s="52">
        <v>10022065</v>
      </c>
      <c r="I476" s="50"/>
      <c r="J476" s="2330">
        <v>5911</v>
      </c>
      <c r="K476" s="915">
        <v>23437</v>
      </c>
      <c r="L476" s="915">
        <f t="shared" si="9"/>
        <v>29348</v>
      </c>
      <c r="M476" s="229" t="s">
        <v>3916</v>
      </c>
    </row>
    <row r="477" spans="1:13" x14ac:dyDescent="0.25">
      <c r="A477" s="44">
        <v>231</v>
      </c>
      <c r="B477" s="45">
        <v>0</v>
      </c>
      <c r="C477" s="2561">
        <v>1031</v>
      </c>
      <c r="D477" s="45">
        <v>5321</v>
      </c>
      <c r="E477" s="47">
        <v>0</v>
      </c>
      <c r="F477" s="48">
        <v>104</v>
      </c>
      <c r="G477" s="45">
        <v>1000</v>
      </c>
      <c r="H477" s="52">
        <v>10021935</v>
      </c>
      <c r="I477" s="50"/>
      <c r="J477" s="2330"/>
      <c r="K477" s="915">
        <v>13587</v>
      </c>
      <c r="L477" s="915">
        <f t="shared" si="9"/>
        <v>13587</v>
      </c>
      <c r="M477" s="229" t="s">
        <v>3917</v>
      </c>
    </row>
    <row r="478" spans="1:13" x14ac:dyDescent="0.25">
      <c r="A478" s="44">
        <v>231</v>
      </c>
      <c r="B478" s="45">
        <v>0</v>
      </c>
      <c r="C478" s="2561">
        <v>1031</v>
      </c>
      <c r="D478" s="45">
        <v>5321</v>
      </c>
      <c r="E478" s="47">
        <v>0</v>
      </c>
      <c r="F478" s="48">
        <v>104</v>
      </c>
      <c r="G478" s="45">
        <v>1000</v>
      </c>
      <c r="H478" s="52">
        <v>10022073</v>
      </c>
      <c r="I478" s="50"/>
      <c r="J478" s="2330"/>
      <c r="K478" s="915">
        <v>12906</v>
      </c>
      <c r="L478" s="915">
        <f t="shared" si="9"/>
        <v>12906</v>
      </c>
      <c r="M478" s="229" t="s">
        <v>3918</v>
      </c>
    </row>
    <row r="479" spans="1:13" x14ac:dyDescent="0.25">
      <c r="A479" s="44">
        <v>231</v>
      </c>
      <c r="B479" s="45">
        <v>0</v>
      </c>
      <c r="C479" s="2561">
        <v>1031</v>
      </c>
      <c r="D479" s="45">
        <v>5321</v>
      </c>
      <c r="E479" s="47">
        <v>0</v>
      </c>
      <c r="F479" s="48">
        <v>104</v>
      </c>
      <c r="G479" s="45">
        <v>1000</v>
      </c>
      <c r="H479" s="52">
        <v>10021925</v>
      </c>
      <c r="I479" s="50"/>
      <c r="J479" s="2330"/>
      <c r="K479" s="915">
        <v>15626</v>
      </c>
      <c r="L479" s="915">
        <f t="shared" si="9"/>
        <v>15626</v>
      </c>
      <c r="M479" s="229" t="s">
        <v>3919</v>
      </c>
    </row>
    <row r="480" spans="1:13" x14ac:dyDescent="0.25">
      <c r="A480" s="44">
        <v>231</v>
      </c>
      <c r="B480" s="45">
        <v>0</v>
      </c>
      <c r="C480" s="2561">
        <v>1031</v>
      </c>
      <c r="D480" s="45">
        <v>5321</v>
      </c>
      <c r="E480" s="47">
        <v>0</v>
      </c>
      <c r="F480" s="48">
        <v>104</v>
      </c>
      <c r="G480" s="45">
        <v>1000</v>
      </c>
      <c r="H480" s="52">
        <v>10022541</v>
      </c>
      <c r="I480" s="50"/>
      <c r="J480" s="2330">
        <v>4548</v>
      </c>
      <c r="K480" s="915">
        <v>15285</v>
      </c>
      <c r="L480" s="915">
        <f t="shared" si="9"/>
        <v>19833</v>
      </c>
      <c r="M480" s="229" t="s">
        <v>3920</v>
      </c>
    </row>
    <row r="481" spans="1:13" x14ac:dyDescent="0.25">
      <c r="A481" s="44">
        <v>231</v>
      </c>
      <c r="B481" s="45">
        <v>0</v>
      </c>
      <c r="C481" s="2561">
        <v>1031</v>
      </c>
      <c r="D481" s="45">
        <v>5321</v>
      </c>
      <c r="E481" s="47">
        <v>0</v>
      </c>
      <c r="F481" s="48">
        <v>104</v>
      </c>
      <c r="G481" s="45">
        <v>1000</v>
      </c>
      <c r="H481" s="52">
        <v>10022534</v>
      </c>
      <c r="I481" s="50"/>
      <c r="J481" s="2330"/>
      <c r="K481" s="915">
        <v>7201</v>
      </c>
      <c r="L481" s="915">
        <f t="shared" si="9"/>
        <v>7201</v>
      </c>
      <c r="M481" s="229" t="s">
        <v>3921</v>
      </c>
    </row>
    <row r="482" spans="1:13" x14ac:dyDescent="0.25">
      <c r="A482" s="44">
        <v>231</v>
      </c>
      <c r="B482" s="45">
        <v>0</v>
      </c>
      <c r="C482" s="2561">
        <v>1031</v>
      </c>
      <c r="D482" s="45">
        <v>5321</v>
      </c>
      <c r="E482" s="47">
        <v>0</v>
      </c>
      <c r="F482" s="48">
        <v>104</v>
      </c>
      <c r="G482" s="45">
        <v>1000</v>
      </c>
      <c r="H482" s="52">
        <v>10022538</v>
      </c>
      <c r="I482" s="50"/>
      <c r="J482" s="2330">
        <v>11711</v>
      </c>
      <c r="K482" s="915">
        <v>18920</v>
      </c>
      <c r="L482" s="915">
        <f t="shared" si="9"/>
        <v>30631</v>
      </c>
      <c r="M482" s="229" t="s">
        <v>3922</v>
      </c>
    </row>
    <row r="483" spans="1:13" x14ac:dyDescent="0.25">
      <c r="A483" s="44">
        <v>231</v>
      </c>
      <c r="B483" s="45">
        <v>0</v>
      </c>
      <c r="C483" s="2561">
        <v>1031</v>
      </c>
      <c r="D483" s="45">
        <v>5321</v>
      </c>
      <c r="E483" s="47">
        <v>0</v>
      </c>
      <c r="F483" s="48">
        <v>104</v>
      </c>
      <c r="G483" s="45">
        <v>1000</v>
      </c>
      <c r="H483" s="224">
        <v>10022525</v>
      </c>
      <c r="I483" s="50"/>
      <c r="J483" s="2330"/>
      <c r="K483" s="915">
        <v>27241</v>
      </c>
      <c r="L483" s="915">
        <f t="shared" si="9"/>
        <v>27241</v>
      </c>
      <c r="M483" s="229" t="s">
        <v>1817</v>
      </c>
    </row>
    <row r="484" spans="1:13" x14ac:dyDescent="0.25">
      <c r="A484" s="44">
        <v>231</v>
      </c>
      <c r="B484" s="45">
        <v>0</v>
      </c>
      <c r="C484" s="2561">
        <v>1031</v>
      </c>
      <c r="D484" s="45">
        <v>5321</v>
      </c>
      <c r="E484" s="47">
        <v>0</v>
      </c>
      <c r="F484" s="48">
        <v>104</v>
      </c>
      <c r="G484" s="45">
        <v>1000</v>
      </c>
      <c r="H484" s="52">
        <v>10022172</v>
      </c>
      <c r="I484" s="50"/>
      <c r="J484" s="2330"/>
      <c r="K484" s="915">
        <v>11446</v>
      </c>
      <c r="L484" s="915">
        <f t="shared" si="9"/>
        <v>11446</v>
      </c>
      <c r="M484" s="229" t="s">
        <v>3923</v>
      </c>
    </row>
    <row r="485" spans="1:13" x14ac:dyDescent="0.25">
      <c r="A485" s="44">
        <v>231</v>
      </c>
      <c r="B485" s="45">
        <v>0</v>
      </c>
      <c r="C485" s="2561">
        <v>1031</v>
      </c>
      <c r="D485" s="45">
        <v>5321</v>
      </c>
      <c r="E485" s="47">
        <v>0</v>
      </c>
      <c r="F485" s="48">
        <v>104</v>
      </c>
      <c r="G485" s="45">
        <v>1000</v>
      </c>
      <c r="H485" s="52">
        <v>10020129</v>
      </c>
      <c r="I485" s="50"/>
      <c r="J485" s="2330">
        <v>22419</v>
      </c>
      <c r="K485" s="915">
        <v>6657</v>
      </c>
      <c r="L485" s="915">
        <f t="shared" si="9"/>
        <v>29076</v>
      </c>
      <c r="M485" s="229" t="s">
        <v>3924</v>
      </c>
    </row>
    <row r="486" spans="1:13" x14ac:dyDescent="0.25">
      <c r="A486" s="44">
        <v>231</v>
      </c>
      <c r="B486" s="45">
        <v>0</v>
      </c>
      <c r="C486" s="2561">
        <v>1031</v>
      </c>
      <c r="D486" s="45">
        <v>5321</v>
      </c>
      <c r="E486" s="47">
        <v>0</v>
      </c>
      <c r="F486" s="48">
        <v>104</v>
      </c>
      <c r="G486" s="45">
        <v>1000</v>
      </c>
      <c r="H486" s="52">
        <v>10020125</v>
      </c>
      <c r="I486" s="50"/>
      <c r="J486" s="2330">
        <v>3365</v>
      </c>
      <c r="K486" s="915">
        <v>5468</v>
      </c>
      <c r="L486" s="915">
        <f t="shared" si="9"/>
        <v>8833</v>
      </c>
      <c r="M486" s="229" t="s">
        <v>3925</v>
      </c>
    </row>
    <row r="487" spans="1:13" x14ac:dyDescent="0.25">
      <c r="A487" s="44">
        <v>231</v>
      </c>
      <c r="B487" s="45">
        <v>0</v>
      </c>
      <c r="C487" s="2561">
        <v>1031</v>
      </c>
      <c r="D487" s="45">
        <v>5321</v>
      </c>
      <c r="E487" s="47">
        <v>0</v>
      </c>
      <c r="F487" s="48">
        <v>104</v>
      </c>
      <c r="G487" s="45">
        <v>1000</v>
      </c>
      <c r="H487" s="52">
        <v>10022071</v>
      </c>
      <c r="I487" s="50"/>
      <c r="J487" s="2330"/>
      <c r="K487" s="915">
        <v>8491</v>
      </c>
      <c r="L487" s="915">
        <f t="shared" si="9"/>
        <v>8491</v>
      </c>
      <c r="M487" s="229" t="s">
        <v>3926</v>
      </c>
    </row>
    <row r="488" spans="1:13" x14ac:dyDescent="0.25">
      <c r="A488" s="44">
        <v>231</v>
      </c>
      <c r="B488" s="45">
        <v>0</v>
      </c>
      <c r="C488" s="2561">
        <v>1031</v>
      </c>
      <c r="D488" s="45">
        <v>5321</v>
      </c>
      <c r="E488" s="47">
        <v>0</v>
      </c>
      <c r="F488" s="48">
        <v>104</v>
      </c>
      <c r="G488" s="45">
        <v>1000</v>
      </c>
      <c r="H488" s="52">
        <v>10022061</v>
      </c>
      <c r="I488" s="50"/>
      <c r="J488" s="2330"/>
      <c r="K488" s="915">
        <v>6793</v>
      </c>
      <c r="L488" s="915">
        <f t="shared" si="9"/>
        <v>6793</v>
      </c>
      <c r="M488" s="229" t="s">
        <v>3927</v>
      </c>
    </row>
    <row r="489" spans="1:13" x14ac:dyDescent="0.25">
      <c r="A489" s="44">
        <v>231</v>
      </c>
      <c r="B489" s="45">
        <v>0</v>
      </c>
      <c r="C489" s="2561">
        <v>1031</v>
      </c>
      <c r="D489" s="45">
        <v>5321</v>
      </c>
      <c r="E489" s="47">
        <v>0</v>
      </c>
      <c r="F489" s="48">
        <v>104</v>
      </c>
      <c r="G489" s="45">
        <v>1000</v>
      </c>
      <c r="H489" s="52">
        <v>10022219</v>
      </c>
      <c r="I489" s="50"/>
      <c r="J489" s="2330"/>
      <c r="K489" s="915">
        <v>14775</v>
      </c>
      <c r="L489" s="915">
        <f t="shared" si="9"/>
        <v>14775</v>
      </c>
      <c r="M489" s="229" t="s">
        <v>3928</v>
      </c>
    </row>
    <row r="490" spans="1:13" x14ac:dyDescent="0.25">
      <c r="A490" s="44">
        <v>231</v>
      </c>
      <c r="B490" s="45">
        <v>0</v>
      </c>
      <c r="C490" s="2561">
        <v>1031</v>
      </c>
      <c r="D490" s="45">
        <v>5321</v>
      </c>
      <c r="E490" s="47">
        <v>0</v>
      </c>
      <c r="F490" s="48">
        <v>104</v>
      </c>
      <c r="G490" s="45">
        <v>1000</v>
      </c>
      <c r="H490" s="52">
        <v>10020802</v>
      </c>
      <c r="I490" s="50"/>
      <c r="J490" s="2330"/>
      <c r="K490" s="915">
        <v>11207</v>
      </c>
      <c r="L490" s="915">
        <f t="shared" si="9"/>
        <v>11207</v>
      </c>
      <c r="M490" s="229" t="s">
        <v>3929</v>
      </c>
    </row>
    <row r="491" spans="1:13" x14ac:dyDescent="0.25">
      <c r="A491" s="44">
        <v>231</v>
      </c>
      <c r="B491" s="45">
        <v>0</v>
      </c>
      <c r="C491" s="2561">
        <v>1031</v>
      </c>
      <c r="D491" s="45">
        <v>5321</v>
      </c>
      <c r="E491" s="47">
        <v>0</v>
      </c>
      <c r="F491" s="48">
        <v>104</v>
      </c>
      <c r="G491" s="45">
        <v>1000</v>
      </c>
      <c r="H491" s="224">
        <v>10022202</v>
      </c>
      <c r="I491" s="50"/>
      <c r="J491" s="2330"/>
      <c r="K491" s="915">
        <v>9171</v>
      </c>
      <c r="L491" s="915">
        <f t="shared" si="9"/>
        <v>9171</v>
      </c>
      <c r="M491" s="229" t="s">
        <v>3930</v>
      </c>
    </row>
    <row r="492" spans="1:13" x14ac:dyDescent="0.25">
      <c r="A492" s="44">
        <v>231</v>
      </c>
      <c r="B492" s="45">
        <v>0</v>
      </c>
      <c r="C492" s="2561">
        <v>1031</v>
      </c>
      <c r="D492" s="45">
        <v>5321</v>
      </c>
      <c r="E492" s="47">
        <v>0</v>
      </c>
      <c r="F492" s="48">
        <v>104</v>
      </c>
      <c r="G492" s="45">
        <v>1000</v>
      </c>
      <c r="H492" s="52">
        <v>10020141</v>
      </c>
      <c r="I492" s="50"/>
      <c r="J492" s="2330"/>
      <c r="K492" s="915">
        <v>20244</v>
      </c>
      <c r="L492" s="915">
        <f t="shared" si="9"/>
        <v>20244</v>
      </c>
      <c r="M492" s="229" t="s">
        <v>3931</v>
      </c>
    </row>
    <row r="493" spans="1:13" x14ac:dyDescent="0.25">
      <c r="A493" s="44">
        <v>231</v>
      </c>
      <c r="B493" s="45">
        <v>0</v>
      </c>
      <c r="C493" s="2561">
        <v>1031</v>
      </c>
      <c r="D493" s="45">
        <v>5321</v>
      </c>
      <c r="E493" s="47">
        <v>0</v>
      </c>
      <c r="F493" s="48">
        <v>104</v>
      </c>
      <c r="G493" s="45">
        <v>1000</v>
      </c>
      <c r="H493" s="52">
        <v>10022048</v>
      </c>
      <c r="I493" s="50"/>
      <c r="J493" s="2330"/>
      <c r="K493" s="915">
        <v>6793</v>
      </c>
      <c r="L493" s="915">
        <f t="shared" si="9"/>
        <v>6793</v>
      </c>
      <c r="M493" s="229" t="s">
        <v>3932</v>
      </c>
    </row>
    <row r="494" spans="1:13" x14ac:dyDescent="0.25">
      <c r="A494" s="44">
        <v>231</v>
      </c>
      <c r="B494" s="45">
        <v>0</v>
      </c>
      <c r="C494" s="2561">
        <v>1031</v>
      </c>
      <c r="D494" s="45">
        <v>5321</v>
      </c>
      <c r="E494" s="47">
        <v>0</v>
      </c>
      <c r="F494" s="48">
        <v>104</v>
      </c>
      <c r="G494" s="45">
        <v>1000</v>
      </c>
      <c r="H494" s="52">
        <v>10022024</v>
      </c>
      <c r="I494" s="50"/>
      <c r="J494" s="2330"/>
      <c r="K494" s="915">
        <v>9613</v>
      </c>
      <c r="L494" s="915">
        <f t="shared" si="9"/>
        <v>9613</v>
      </c>
      <c r="M494" s="229" t="s">
        <v>3933</v>
      </c>
    </row>
    <row r="495" spans="1:13" x14ac:dyDescent="0.25">
      <c r="A495" s="44">
        <v>231</v>
      </c>
      <c r="B495" s="45">
        <v>0</v>
      </c>
      <c r="C495" s="2561">
        <v>1031</v>
      </c>
      <c r="D495" s="45">
        <v>5321</v>
      </c>
      <c r="E495" s="47">
        <v>0</v>
      </c>
      <c r="F495" s="48">
        <v>104</v>
      </c>
      <c r="G495" s="45">
        <v>1000</v>
      </c>
      <c r="H495" s="52">
        <v>10022060</v>
      </c>
      <c r="I495" s="50"/>
      <c r="J495" s="2330"/>
      <c r="K495" s="915">
        <v>8900</v>
      </c>
      <c r="L495" s="915">
        <f t="shared" si="9"/>
        <v>8900</v>
      </c>
      <c r="M495" s="229" t="s">
        <v>3934</v>
      </c>
    </row>
    <row r="496" spans="1:13" x14ac:dyDescent="0.25">
      <c r="A496" s="44">
        <v>231</v>
      </c>
      <c r="B496" s="45">
        <v>0</v>
      </c>
      <c r="C496" s="2561">
        <v>1031</v>
      </c>
      <c r="D496" s="45">
        <v>5321</v>
      </c>
      <c r="E496" s="47">
        <v>0</v>
      </c>
      <c r="F496" s="48">
        <v>104</v>
      </c>
      <c r="G496" s="45">
        <v>1000</v>
      </c>
      <c r="H496" s="52">
        <v>10022057</v>
      </c>
      <c r="I496" s="50"/>
      <c r="J496" s="2330">
        <v>2274</v>
      </c>
      <c r="K496" s="915">
        <v>6114</v>
      </c>
      <c r="L496" s="915">
        <f t="shared" si="9"/>
        <v>8388</v>
      </c>
      <c r="M496" s="229" t="s">
        <v>3935</v>
      </c>
    </row>
    <row r="497" spans="1:13" x14ac:dyDescent="0.25">
      <c r="A497" s="44">
        <v>231</v>
      </c>
      <c r="B497" s="45">
        <v>0</v>
      </c>
      <c r="C497" s="2561">
        <v>1031</v>
      </c>
      <c r="D497" s="45">
        <v>5321</v>
      </c>
      <c r="E497" s="47">
        <v>0</v>
      </c>
      <c r="F497" s="48">
        <v>104</v>
      </c>
      <c r="G497" s="45">
        <v>1000</v>
      </c>
      <c r="H497" s="52">
        <v>10022045</v>
      </c>
      <c r="I497" s="50"/>
      <c r="J497" s="2330"/>
      <c r="K497" s="915">
        <v>4076</v>
      </c>
      <c r="L497" s="915">
        <f t="shared" si="9"/>
        <v>4076</v>
      </c>
      <c r="M497" s="229" t="s">
        <v>3936</v>
      </c>
    </row>
    <row r="498" spans="1:13" x14ac:dyDescent="0.25">
      <c r="A498" s="44">
        <v>231</v>
      </c>
      <c r="B498" s="45">
        <v>0</v>
      </c>
      <c r="C498" s="2561">
        <v>1031</v>
      </c>
      <c r="D498" s="45">
        <v>5321</v>
      </c>
      <c r="E498" s="47">
        <v>0</v>
      </c>
      <c r="F498" s="48">
        <v>104</v>
      </c>
      <c r="G498" s="45">
        <v>1000</v>
      </c>
      <c r="H498" s="52">
        <v>10022054</v>
      </c>
      <c r="I498" s="50"/>
      <c r="J498" s="2330"/>
      <c r="K498" s="915">
        <v>31893</v>
      </c>
      <c r="L498" s="915">
        <f t="shared" si="9"/>
        <v>31893</v>
      </c>
      <c r="M498" s="229" t="s">
        <v>2369</v>
      </c>
    </row>
    <row r="499" spans="1:13" x14ac:dyDescent="0.25">
      <c r="A499" s="44">
        <v>231</v>
      </c>
      <c r="B499" s="45">
        <v>0</v>
      </c>
      <c r="C499" s="2561">
        <v>1031</v>
      </c>
      <c r="D499" s="45">
        <v>5321</v>
      </c>
      <c r="E499" s="47">
        <v>0</v>
      </c>
      <c r="F499" s="48">
        <v>104</v>
      </c>
      <c r="G499" s="45">
        <v>1000</v>
      </c>
      <c r="H499" s="52">
        <v>10021215</v>
      </c>
      <c r="I499" s="50"/>
      <c r="J499" s="2330"/>
      <c r="K499" s="915">
        <v>12907</v>
      </c>
      <c r="L499" s="915">
        <f t="shared" si="9"/>
        <v>12907</v>
      </c>
      <c r="M499" s="229" t="s">
        <v>3937</v>
      </c>
    </row>
    <row r="500" spans="1:13" x14ac:dyDescent="0.25">
      <c r="A500" s="44">
        <v>231</v>
      </c>
      <c r="B500" s="45">
        <v>0</v>
      </c>
      <c r="C500" s="2561">
        <v>1031</v>
      </c>
      <c r="D500" s="45">
        <v>5321</v>
      </c>
      <c r="E500" s="47">
        <v>0</v>
      </c>
      <c r="F500" s="48">
        <v>104</v>
      </c>
      <c r="G500" s="45">
        <v>1000</v>
      </c>
      <c r="H500" s="52">
        <v>10022519</v>
      </c>
      <c r="I500" s="50"/>
      <c r="J500" s="2330"/>
      <c r="K500" s="915">
        <v>46705</v>
      </c>
      <c r="L500" s="915">
        <f t="shared" si="9"/>
        <v>46705</v>
      </c>
      <c r="M500" s="229" t="s">
        <v>1991</v>
      </c>
    </row>
    <row r="501" spans="1:13" x14ac:dyDescent="0.25">
      <c r="A501" s="44">
        <v>231</v>
      </c>
      <c r="B501" s="45">
        <v>0</v>
      </c>
      <c r="C501" s="2561">
        <v>1031</v>
      </c>
      <c r="D501" s="45">
        <v>5321</v>
      </c>
      <c r="E501" s="47">
        <v>0</v>
      </c>
      <c r="F501" s="48">
        <v>104</v>
      </c>
      <c r="G501" s="45">
        <v>1000</v>
      </c>
      <c r="H501" s="52">
        <v>10022029</v>
      </c>
      <c r="I501" s="50"/>
      <c r="J501" s="2330">
        <v>10004</v>
      </c>
      <c r="K501" s="915">
        <v>12261</v>
      </c>
      <c r="L501" s="915">
        <f t="shared" si="9"/>
        <v>22265</v>
      </c>
      <c r="M501" s="229" t="s">
        <v>3938</v>
      </c>
    </row>
    <row r="502" spans="1:13" x14ac:dyDescent="0.25">
      <c r="A502" s="44">
        <v>231</v>
      </c>
      <c r="B502" s="45">
        <v>0</v>
      </c>
      <c r="C502" s="2561">
        <v>1031</v>
      </c>
      <c r="D502" s="45">
        <v>5321</v>
      </c>
      <c r="E502" s="47">
        <v>0</v>
      </c>
      <c r="F502" s="48">
        <v>104</v>
      </c>
      <c r="G502" s="45">
        <v>1000</v>
      </c>
      <c r="H502" s="52">
        <v>10020556</v>
      </c>
      <c r="I502" s="50"/>
      <c r="J502" s="2330">
        <v>35815</v>
      </c>
      <c r="K502" s="915">
        <v>38010</v>
      </c>
      <c r="L502" s="915">
        <f t="shared" si="9"/>
        <v>73825</v>
      </c>
      <c r="M502" s="229" t="s">
        <v>732</v>
      </c>
    </row>
    <row r="503" spans="1:13" x14ac:dyDescent="0.25">
      <c r="A503" s="44">
        <v>231</v>
      </c>
      <c r="B503" s="45">
        <v>0</v>
      </c>
      <c r="C503" s="2561">
        <v>1031</v>
      </c>
      <c r="D503" s="45">
        <v>5321</v>
      </c>
      <c r="E503" s="47">
        <v>0</v>
      </c>
      <c r="F503" s="48">
        <v>104</v>
      </c>
      <c r="G503" s="45">
        <v>1000</v>
      </c>
      <c r="H503" s="52">
        <v>10022318</v>
      </c>
      <c r="I503" s="50"/>
      <c r="J503" s="2330"/>
      <c r="K503" s="915">
        <v>29960</v>
      </c>
      <c r="L503" s="915">
        <f t="shared" si="9"/>
        <v>29960</v>
      </c>
      <c r="M503" s="229" t="s">
        <v>3939</v>
      </c>
    </row>
    <row r="504" spans="1:13" x14ac:dyDescent="0.25">
      <c r="A504" s="44">
        <v>231</v>
      </c>
      <c r="B504" s="45">
        <v>0</v>
      </c>
      <c r="C504" s="2561">
        <v>1031</v>
      </c>
      <c r="D504" s="45">
        <v>5321</v>
      </c>
      <c r="E504" s="47">
        <v>0</v>
      </c>
      <c r="F504" s="48">
        <v>104</v>
      </c>
      <c r="G504" s="45">
        <v>1000</v>
      </c>
      <c r="H504" s="52">
        <v>10020569</v>
      </c>
      <c r="I504" s="50"/>
      <c r="J504" s="2330"/>
      <c r="K504" s="915">
        <v>10122</v>
      </c>
      <c r="L504" s="915">
        <f t="shared" si="9"/>
        <v>10122</v>
      </c>
      <c r="M504" s="229" t="s">
        <v>3940</v>
      </c>
    </row>
    <row r="505" spans="1:13" x14ac:dyDescent="0.25">
      <c r="A505" s="44">
        <v>231</v>
      </c>
      <c r="B505" s="45">
        <v>0</v>
      </c>
      <c r="C505" s="2561">
        <v>1031</v>
      </c>
      <c r="D505" s="45">
        <v>5321</v>
      </c>
      <c r="E505" s="47">
        <v>0</v>
      </c>
      <c r="F505" s="48">
        <v>104</v>
      </c>
      <c r="G505" s="45">
        <v>1000</v>
      </c>
      <c r="H505" s="52">
        <v>10020108</v>
      </c>
      <c r="I505" s="50"/>
      <c r="J505" s="2330">
        <v>5298</v>
      </c>
      <c r="K505" s="915">
        <v>77140</v>
      </c>
      <c r="L505" s="915">
        <f t="shared" si="9"/>
        <v>82438</v>
      </c>
      <c r="M505" s="229" t="s">
        <v>1862</v>
      </c>
    </row>
    <row r="506" spans="1:13" x14ac:dyDescent="0.25">
      <c r="A506" s="44">
        <v>231</v>
      </c>
      <c r="B506" s="45">
        <v>0</v>
      </c>
      <c r="C506" s="2561">
        <v>1031</v>
      </c>
      <c r="D506" s="45">
        <v>5321</v>
      </c>
      <c r="E506" s="47">
        <v>0</v>
      </c>
      <c r="F506" s="48">
        <v>104</v>
      </c>
      <c r="G506" s="45">
        <v>1000</v>
      </c>
      <c r="H506" s="52">
        <v>10020407</v>
      </c>
      <c r="I506" s="50"/>
      <c r="J506" s="2330"/>
      <c r="K506" s="915">
        <v>10530</v>
      </c>
      <c r="L506" s="915">
        <f t="shared" si="9"/>
        <v>10530</v>
      </c>
      <c r="M506" s="229" t="s">
        <v>3941</v>
      </c>
    </row>
    <row r="507" spans="1:13" x14ac:dyDescent="0.25">
      <c r="A507" s="44">
        <v>231</v>
      </c>
      <c r="B507" s="45">
        <v>0</v>
      </c>
      <c r="C507" s="2561">
        <v>1031</v>
      </c>
      <c r="D507" s="45">
        <v>5321</v>
      </c>
      <c r="E507" s="47">
        <v>0</v>
      </c>
      <c r="F507" s="48">
        <v>104</v>
      </c>
      <c r="G507" s="45">
        <v>1000</v>
      </c>
      <c r="H507" s="52">
        <v>10022540</v>
      </c>
      <c r="I507" s="50"/>
      <c r="J507" s="2330"/>
      <c r="K507" s="915">
        <v>52888</v>
      </c>
      <c r="L507" s="915">
        <f t="shared" si="9"/>
        <v>52888</v>
      </c>
      <c r="M507" s="229" t="s">
        <v>3942</v>
      </c>
    </row>
    <row r="508" spans="1:13" x14ac:dyDescent="0.25">
      <c r="A508" s="44">
        <v>231</v>
      </c>
      <c r="B508" s="45">
        <v>0</v>
      </c>
      <c r="C508" s="2561">
        <v>1031</v>
      </c>
      <c r="D508" s="45">
        <v>5321</v>
      </c>
      <c r="E508" s="47">
        <v>0</v>
      </c>
      <c r="F508" s="48">
        <v>104</v>
      </c>
      <c r="G508" s="45">
        <v>1000</v>
      </c>
      <c r="H508" s="52">
        <v>10021503</v>
      </c>
      <c r="I508" s="50"/>
      <c r="J508" s="2330"/>
      <c r="K508" s="915">
        <v>34102</v>
      </c>
      <c r="L508" s="915">
        <f t="shared" si="9"/>
        <v>34102</v>
      </c>
      <c r="M508" s="229" t="s">
        <v>3943</v>
      </c>
    </row>
    <row r="509" spans="1:13" x14ac:dyDescent="0.25">
      <c r="A509" s="44">
        <v>231</v>
      </c>
      <c r="B509" s="45">
        <v>0</v>
      </c>
      <c r="C509" s="2561">
        <v>3742</v>
      </c>
      <c r="D509" s="45">
        <v>5169</v>
      </c>
      <c r="E509" s="47">
        <v>0</v>
      </c>
      <c r="F509" s="48">
        <v>0</v>
      </c>
      <c r="G509" s="45">
        <v>1000</v>
      </c>
      <c r="H509" s="52">
        <v>10000000</v>
      </c>
      <c r="I509" s="50">
        <v>13350000</v>
      </c>
      <c r="J509" s="2330">
        <v>13261323</v>
      </c>
      <c r="K509" s="915">
        <v>-86360</v>
      </c>
      <c r="L509" s="915">
        <f t="shared" si="9"/>
        <v>13174963</v>
      </c>
      <c r="M509" s="229" t="s">
        <v>630</v>
      </c>
    </row>
    <row r="510" spans="1:13" ht="15.75" thickBot="1" x14ac:dyDescent="0.3">
      <c r="A510" s="44">
        <v>231</v>
      </c>
      <c r="B510" s="45">
        <v>0</v>
      </c>
      <c r="C510" s="2561">
        <v>3742</v>
      </c>
      <c r="D510" s="45">
        <v>5169</v>
      </c>
      <c r="E510" s="47">
        <v>0</v>
      </c>
      <c r="F510" s="48">
        <v>0</v>
      </c>
      <c r="G510" s="45">
        <v>1000</v>
      </c>
      <c r="H510" s="52">
        <v>10022546</v>
      </c>
      <c r="I510" s="50"/>
      <c r="J510" s="2330"/>
      <c r="K510" s="915">
        <v>86360</v>
      </c>
      <c r="L510" s="915">
        <f t="shared" si="9"/>
        <v>86360</v>
      </c>
      <c r="M510" s="229" t="s">
        <v>1717</v>
      </c>
    </row>
    <row r="511" spans="1:13" ht="16.5" thickBot="1" x14ac:dyDescent="0.3">
      <c r="A511" s="22"/>
      <c r="B511" s="53" t="s">
        <v>23</v>
      </c>
      <c r="C511" s="54"/>
      <c r="D511" s="23"/>
      <c r="E511" s="23"/>
      <c r="F511" s="24"/>
      <c r="G511" s="25"/>
      <c r="H511" s="23"/>
      <c r="I511" s="26">
        <f>SUM(I441:I510)</f>
        <v>15850000</v>
      </c>
      <c r="J511" s="26">
        <f>SUM(J441:J510)</f>
        <v>17493464</v>
      </c>
      <c r="K511" s="26">
        <f>SUM(K441:K510)</f>
        <v>0</v>
      </c>
      <c r="L511" s="26">
        <f>SUM(L441:L510)</f>
        <v>17493464</v>
      </c>
      <c r="M511" s="27"/>
    </row>
    <row r="512" spans="1:13" ht="15.75" x14ac:dyDescent="0.25">
      <c r="A512" s="28"/>
      <c r="B512" s="28"/>
      <c r="C512" s="28"/>
      <c r="D512" s="29"/>
      <c r="E512" s="29"/>
      <c r="F512" s="30"/>
      <c r="G512" s="31"/>
      <c r="H512" s="29"/>
      <c r="I512" s="32"/>
      <c r="J512" s="29"/>
      <c r="K512" s="33"/>
      <c r="L512" s="29"/>
      <c r="M512" s="2449"/>
    </row>
    <row r="513" spans="1:13" ht="15.75" x14ac:dyDescent="0.25">
      <c r="A513" s="28"/>
      <c r="B513" s="28"/>
      <c r="C513" s="28"/>
      <c r="D513" s="29"/>
      <c r="E513" s="29"/>
      <c r="F513" s="30"/>
      <c r="G513" s="31"/>
      <c r="H513" s="29"/>
      <c r="I513" s="32"/>
      <c r="J513" s="29"/>
      <c r="K513" s="33"/>
      <c r="L513" s="29"/>
      <c r="M513" s="2449"/>
    </row>
    <row r="514" spans="1:13" ht="15.75" x14ac:dyDescent="0.25">
      <c r="A514" s="2449"/>
      <c r="B514" s="29" t="s">
        <v>3296</v>
      </c>
      <c r="C514" s="28"/>
      <c r="D514" s="29"/>
      <c r="E514" s="29"/>
      <c r="F514" s="30"/>
      <c r="G514" s="31"/>
      <c r="H514" s="29"/>
      <c r="I514" s="32"/>
      <c r="J514" s="34" t="s">
        <v>3944</v>
      </c>
      <c r="K514" s="35"/>
      <c r="L514" s="29"/>
      <c r="M514" s="2449"/>
    </row>
    <row r="515" spans="1:13" ht="15.75" x14ac:dyDescent="0.25">
      <c r="A515" s="29"/>
      <c r="B515" s="28"/>
      <c r="C515" s="28"/>
      <c r="D515" s="29"/>
      <c r="E515" s="29"/>
      <c r="F515" s="30"/>
      <c r="G515" s="31"/>
      <c r="H515" s="29"/>
      <c r="I515" s="32"/>
      <c r="J515" s="29"/>
      <c r="K515" s="33"/>
      <c r="L515" s="29"/>
      <c r="M515" s="2449"/>
    </row>
    <row r="516" spans="1:13" ht="15.75" x14ac:dyDescent="0.25">
      <c r="A516" s="29"/>
      <c r="B516" s="28"/>
      <c r="C516" s="28"/>
      <c r="D516" s="29"/>
      <c r="E516" s="29"/>
      <c r="F516" s="30"/>
      <c r="G516" s="31"/>
      <c r="H516" s="29"/>
      <c r="I516" s="32"/>
      <c r="J516" s="29"/>
      <c r="K516" s="33"/>
      <c r="L516" s="29"/>
      <c r="M516" s="2449"/>
    </row>
    <row r="517" spans="1:13" x14ac:dyDescent="0.25">
      <c r="A517" s="2449"/>
      <c r="B517" s="2449"/>
      <c r="C517" s="2449"/>
      <c r="D517" s="2449"/>
      <c r="E517" s="2449"/>
      <c r="F517" s="2"/>
      <c r="G517" s="3"/>
      <c r="H517" s="2449"/>
      <c r="I517" s="4"/>
      <c r="J517" s="2449"/>
      <c r="K517" s="2449"/>
      <c r="L517" s="2449"/>
      <c r="M517" s="2449"/>
    </row>
    <row r="518" spans="1:13" x14ac:dyDescent="0.25">
      <c r="A518" s="2449"/>
      <c r="B518" s="29" t="s">
        <v>637</v>
      </c>
      <c r="C518" s="2449"/>
      <c r="D518" s="2449"/>
      <c r="E518" s="2449"/>
      <c r="F518" s="2"/>
      <c r="G518" s="3"/>
      <c r="H518" s="2449"/>
      <c r="I518" s="4"/>
      <c r="J518" s="29" t="s">
        <v>638</v>
      </c>
      <c r="K518" s="2449"/>
      <c r="L518" s="2449"/>
      <c r="M518" s="2449"/>
    </row>
    <row r="519" spans="1:13" x14ac:dyDescent="0.25">
      <c r="A519" s="2449"/>
      <c r="B519" s="29" t="s">
        <v>639</v>
      </c>
      <c r="C519" s="2449"/>
      <c r="D519" s="2449"/>
      <c r="E519" s="2449"/>
      <c r="F519" s="2"/>
      <c r="G519" s="3"/>
      <c r="H519" s="2449"/>
      <c r="I519" s="4"/>
      <c r="J519" s="29" t="s">
        <v>640</v>
      </c>
      <c r="K519" s="2449"/>
      <c r="L519" s="2449"/>
      <c r="M519" s="2449"/>
    </row>
    <row r="522" spans="1:13" ht="18.75" x14ac:dyDescent="0.3">
      <c r="A522" s="1" t="s">
        <v>617</v>
      </c>
      <c r="B522" s="1"/>
      <c r="C522" s="1"/>
      <c r="D522" s="2467"/>
      <c r="E522" s="2467"/>
      <c r="F522" s="2"/>
      <c r="G522" s="3"/>
      <c r="H522" s="2467"/>
      <c r="I522" s="4"/>
      <c r="J522" s="2467"/>
      <c r="K522" s="2467"/>
      <c r="L522" s="2467"/>
      <c r="M522" s="2467"/>
    </row>
    <row r="523" spans="1:13" x14ac:dyDescent="0.25">
      <c r="A523" s="2467"/>
      <c r="B523" s="2467"/>
      <c r="C523" s="2467"/>
      <c r="D523" s="2461"/>
      <c r="E523" s="2461"/>
      <c r="F523" s="6"/>
      <c r="G523" s="2470"/>
      <c r="H523" s="2461"/>
      <c r="I523" s="8"/>
      <c r="J523" s="2461"/>
      <c r="K523" s="2467"/>
      <c r="L523" s="2467"/>
      <c r="M523" s="2467"/>
    </row>
    <row r="524" spans="1:13" ht="18.75" x14ac:dyDescent="0.3">
      <c r="A524" s="3102" t="s">
        <v>4439</v>
      </c>
      <c r="B524" s="3103"/>
      <c r="C524" s="3103"/>
      <c r="D524" s="3103"/>
      <c r="E524" s="3103"/>
      <c r="F524" s="3103"/>
      <c r="G524" s="3103"/>
      <c r="H524" s="3103"/>
      <c r="I524" s="3103"/>
      <c r="J524" s="3103"/>
      <c r="K524" s="3103"/>
      <c r="L524" s="3103"/>
      <c r="M524" s="2467"/>
    </row>
    <row r="525" spans="1:13" ht="15.75" x14ac:dyDescent="0.25">
      <c r="A525" s="2467"/>
      <c r="B525" s="2467"/>
      <c r="C525" s="2467"/>
      <c r="D525" s="2461"/>
      <c r="E525" s="2461"/>
      <c r="F525" s="9"/>
      <c r="G525" s="2470"/>
      <c r="H525" s="2461"/>
      <c r="I525" s="8"/>
      <c r="J525" s="2461"/>
      <c r="K525" s="2467"/>
      <c r="L525" s="2467"/>
      <c r="M525" s="2467"/>
    </row>
    <row r="526" spans="1:13" ht="15.75" x14ac:dyDescent="0.25">
      <c r="A526" s="10" t="s">
        <v>4440</v>
      </c>
      <c r="B526" s="11"/>
      <c r="C526" s="11"/>
      <c r="D526" s="11"/>
      <c r="E526" s="11"/>
      <c r="F526" s="9"/>
      <c r="G526" s="3"/>
      <c r="H526" s="2467"/>
      <c r="I526" s="4"/>
      <c r="J526" s="2467"/>
      <c r="K526" s="2467"/>
      <c r="L526" s="2467"/>
      <c r="M526" s="2467"/>
    </row>
    <row r="527" spans="1:13" ht="15.75" x14ac:dyDescent="0.25">
      <c r="A527" s="10"/>
      <c r="B527" s="11"/>
      <c r="C527" s="11"/>
      <c r="D527" s="11"/>
      <c r="E527" s="11"/>
      <c r="F527" s="9"/>
      <c r="G527" s="3"/>
      <c r="H527" s="2467"/>
      <c r="I527" s="4"/>
      <c r="J527" s="2467"/>
      <c r="K527" s="2467"/>
      <c r="L527" s="2467"/>
      <c r="M527" s="2467"/>
    </row>
    <row r="528" spans="1:13" ht="15.75" thickBot="1" x14ac:dyDescent="0.3">
      <c r="A528" s="2471" t="s">
        <v>620</v>
      </c>
      <c r="B528" s="2467"/>
      <c r="C528" s="2467"/>
      <c r="D528" s="2467"/>
      <c r="E528" s="2467"/>
      <c r="F528" s="2"/>
      <c r="G528" s="3"/>
      <c r="H528" s="2467"/>
      <c r="I528" s="4"/>
      <c r="J528" s="2467"/>
      <c r="K528" s="13"/>
      <c r="L528" s="2467"/>
      <c r="M528" s="14" t="s">
        <v>4</v>
      </c>
    </row>
    <row r="529" spans="1:13" ht="27" thickBot="1" x14ac:dyDescent="0.3">
      <c r="A529" s="15" t="s">
        <v>5</v>
      </c>
      <c r="B529" s="16" t="s">
        <v>6</v>
      </c>
      <c r="C529" s="16" t="s">
        <v>7</v>
      </c>
      <c r="D529" s="16" t="s">
        <v>8</v>
      </c>
      <c r="E529" s="16" t="s">
        <v>9</v>
      </c>
      <c r="F529" s="17" t="s">
        <v>10</v>
      </c>
      <c r="G529" s="18" t="s">
        <v>11</v>
      </c>
      <c r="H529" s="16" t="s">
        <v>12</v>
      </c>
      <c r="I529" s="19" t="s">
        <v>13</v>
      </c>
      <c r="J529" s="20" t="s">
        <v>14</v>
      </c>
      <c r="K529" s="20" t="s">
        <v>15</v>
      </c>
      <c r="L529" s="20" t="s">
        <v>16</v>
      </c>
      <c r="M529" s="152" t="s">
        <v>17</v>
      </c>
    </row>
    <row r="530" spans="1:13" ht="39.75" thickBot="1" x14ac:dyDescent="0.3">
      <c r="A530" s="57">
        <v>236</v>
      </c>
      <c r="B530" s="58">
        <v>0</v>
      </c>
      <c r="C530" s="59">
        <v>2310</v>
      </c>
      <c r="D530" s="58">
        <v>2342</v>
      </c>
      <c r="E530" s="61">
        <v>0</v>
      </c>
      <c r="F530" s="62">
        <v>191</v>
      </c>
      <c r="G530" s="58">
        <v>1000</v>
      </c>
      <c r="H530" s="49">
        <v>1000000000000</v>
      </c>
      <c r="I530" s="66">
        <v>0</v>
      </c>
      <c r="J530" s="66">
        <v>0</v>
      </c>
      <c r="K530" s="66">
        <v>242604.54</v>
      </c>
      <c r="L530" s="66">
        <f>J530+K530</f>
        <v>242604.54</v>
      </c>
      <c r="M530" s="155" t="s">
        <v>4441</v>
      </c>
    </row>
    <row r="531" spans="1:13" ht="16.5" thickBot="1" x14ac:dyDescent="0.3">
      <c r="A531" s="22"/>
      <c r="B531" s="53" t="s">
        <v>23</v>
      </c>
      <c r="C531" s="54"/>
      <c r="D531" s="23"/>
      <c r="E531" s="23"/>
      <c r="F531" s="24"/>
      <c r="G531" s="25"/>
      <c r="H531" s="23"/>
      <c r="I531" s="171">
        <f>SUM(I530:I530)</f>
        <v>0</v>
      </c>
      <c r="J531" s="171">
        <f>SUM(J530:J530)</f>
        <v>0</v>
      </c>
      <c r="K531" s="171">
        <f>SUM(K530:K530)</f>
        <v>242604.54</v>
      </c>
      <c r="L531" s="171">
        <f>SUM(L530:L530)</f>
        <v>242604.54</v>
      </c>
      <c r="M531" s="172"/>
    </row>
    <row r="532" spans="1:13" ht="15.75" x14ac:dyDescent="0.25">
      <c r="A532" s="10"/>
      <c r="B532" s="11"/>
      <c r="C532" s="11"/>
      <c r="D532" s="11"/>
      <c r="E532" s="11"/>
      <c r="F532" s="9"/>
      <c r="G532" s="3"/>
      <c r="H532" s="2467"/>
      <c r="I532" s="4"/>
      <c r="J532" s="2467"/>
      <c r="K532" s="2467"/>
      <c r="L532" s="2467"/>
      <c r="M532" s="2467"/>
    </row>
    <row r="533" spans="1:13" ht="15.75" x14ac:dyDescent="0.25">
      <c r="A533" s="10"/>
      <c r="B533" s="11"/>
      <c r="C533" s="11"/>
      <c r="D533" s="11"/>
      <c r="E533" s="11"/>
      <c r="F533" s="9"/>
      <c r="G533" s="3"/>
      <c r="H533" s="2467"/>
      <c r="I533" s="4"/>
      <c r="J533" s="2467"/>
      <c r="K533" s="2467"/>
      <c r="L533" s="2467"/>
      <c r="M533" s="2467"/>
    </row>
    <row r="534" spans="1:13" ht="15.75" thickBot="1" x14ac:dyDescent="0.3">
      <c r="A534" s="144" t="s">
        <v>622</v>
      </c>
      <c r="B534" s="2467"/>
      <c r="C534" s="2467"/>
      <c r="D534" s="2467"/>
      <c r="E534" s="2467"/>
      <c r="F534" s="2"/>
      <c r="G534" s="3"/>
      <c r="H534" s="2467"/>
      <c r="I534" s="4"/>
      <c r="J534" s="2467"/>
      <c r="K534" s="13"/>
      <c r="L534" s="2467"/>
      <c r="M534" s="14" t="s">
        <v>4</v>
      </c>
    </row>
    <row r="535" spans="1:13" ht="27" thickBot="1" x14ac:dyDescent="0.3">
      <c r="A535" s="15" t="s">
        <v>5</v>
      </c>
      <c r="B535" s="16" t="s">
        <v>6</v>
      </c>
      <c r="C535" s="16" t="s">
        <v>7</v>
      </c>
      <c r="D535" s="16" t="s">
        <v>8</v>
      </c>
      <c r="E535" s="16" t="s">
        <v>9</v>
      </c>
      <c r="F535" s="17" t="s">
        <v>10</v>
      </c>
      <c r="G535" s="18" t="s">
        <v>11</v>
      </c>
      <c r="H535" s="16" t="s">
        <v>12</v>
      </c>
      <c r="I535" s="19" t="s">
        <v>13</v>
      </c>
      <c r="J535" s="20" t="s">
        <v>14</v>
      </c>
      <c r="K535" s="20" t="s">
        <v>15</v>
      </c>
      <c r="L535" s="20" t="s">
        <v>16</v>
      </c>
      <c r="M535" s="21" t="s">
        <v>17</v>
      </c>
    </row>
    <row r="536" spans="1:13" x14ac:dyDescent="0.25">
      <c r="A536" s="57">
        <v>236</v>
      </c>
      <c r="B536" s="58">
        <v>0</v>
      </c>
      <c r="C536" s="59">
        <v>2310</v>
      </c>
      <c r="D536" s="1183">
        <v>5321</v>
      </c>
      <c r="E536" s="61">
        <v>0</v>
      </c>
      <c r="F536" s="62">
        <v>92</v>
      </c>
      <c r="G536" s="58">
        <v>1000</v>
      </c>
      <c r="H536" s="41">
        <v>10000000</v>
      </c>
      <c r="I536" s="42">
        <v>10000000</v>
      </c>
      <c r="J536" s="1234">
        <v>2049043.69</v>
      </c>
      <c r="K536" s="221">
        <v>242604.54</v>
      </c>
      <c r="L536" s="221">
        <f>J536+K536</f>
        <v>2291648.23</v>
      </c>
      <c r="M536" s="707" t="s">
        <v>624</v>
      </c>
    </row>
    <row r="537" spans="1:13" ht="26.25" x14ac:dyDescent="0.25">
      <c r="A537" s="57">
        <v>231</v>
      </c>
      <c r="B537" s="58">
        <v>0</v>
      </c>
      <c r="C537" s="59">
        <v>2310</v>
      </c>
      <c r="D537" s="1183">
        <v>5909</v>
      </c>
      <c r="E537" s="61">
        <v>0</v>
      </c>
      <c r="F537" s="62">
        <v>191</v>
      </c>
      <c r="G537" s="58">
        <v>1000</v>
      </c>
      <c r="H537" s="49">
        <v>10000000</v>
      </c>
      <c r="I537" s="50">
        <v>0</v>
      </c>
      <c r="J537" s="2330">
        <v>535384.6</v>
      </c>
      <c r="K537" s="915">
        <v>-33.6</v>
      </c>
      <c r="L537" s="915">
        <f>J537+K537</f>
        <v>535351</v>
      </c>
      <c r="M537" s="229" t="s">
        <v>4442</v>
      </c>
    </row>
    <row r="538" spans="1:13" x14ac:dyDescent="0.25">
      <c r="A538" s="44">
        <v>231</v>
      </c>
      <c r="B538" s="45">
        <v>0</v>
      </c>
      <c r="C538" s="46">
        <v>2310</v>
      </c>
      <c r="D538" s="45">
        <v>6341</v>
      </c>
      <c r="E538" s="47">
        <v>0</v>
      </c>
      <c r="F538" s="48">
        <v>191</v>
      </c>
      <c r="G538" s="45">
        <v>1000</v>
      </c>
      <c r="H538" s="52">
        <v>10020213</v>
      </c>
      <c r="I538" s="50">
        <v>0</v>
      </c>
      <c r="J538" s="2330">
        <v>0</v>
      </c>
      <c r="K538" s="915">
        <v>33.6</v>
      </c>
      <c r="L538" s="915">
        <f t="shared" ref="L538:L555" si="10">J538+K538</f>
        <v>33.6</v>
      </c>
      <c r="M538" s="229" t="s">
        <v>1236</v>
      </c>
    </row>
    <row r="539" spans="1:13" x14ac:dyDescent="0.25">
      <c r="A539" s="44">
        <v>231</v>
      </c>
      <c r="B539" s="45">
        <v>0</v>
      </c>
      <c r="C539" s="1235">
        <v>2341</v>
      </c>
      <c r="D539" s="1183">
        <v>5321</v>
      </c>
      <c r="E539" s="61">
        <v>0</v>
      </c>
      <c r="F539" s="62">
        <v>91</v>
      </c>
      <c r="G539" s="58">
        <v>1000</v>
      </c>
      <c r="H539" s="52">
        <v>10021922</v>
      </c>
      <c r="I539" s="50">
        <v>0</v>
      </c>
      <c r="J539" s="2330">
        <v>1000000</v>
      </c>
      <c r="K539" s="915">
        <v>-265247.09000000003</v>
      </c>
      <c r="L539" s="915">
        <f t="shared" si="10"/>
        <v>734752.90999999992</v>
      </c>
      <c r="M539" s="229" t="s">
        <v>3891</v>
      </c>
    </row>
    <row r="540" spans="1:13" x14ac:dyDescent="0.25">
      <c r="A540" s="44">
        <v>231</v>
      </c>
      <c r="B540" s="45">
        <v>0</v>
      </c>
      <c r="C540" s="1235">
        <v>2310</v>
      </c>
      <c r="D540" s="1183">
        <v>6341</v>
      </c>
      <c r="E540" s="61">
        <v>0</v>
      </c>
      <c r="F540" s="62">
        <v>91</v>
      </c>
      <c r="G540" s="58">
        <v>1000</v>
      </c>
      <c r="H540" s="52">
        <v>10022609</v>
      </c>
      <c r="I540" s="50">
        <v>0</v>
      </c>
      <c r="J540" s="2330">
        <v>810910</v>
      </c>
      <c r="K540" s="915">
        <v>-83310.52</v>
      </c>
      <c r="L540" s="915">
        <f t="shared" si="10"/>
        <v>727599.48</v>
      </c>
      <c r="M540" s="229" t="s">
        <v>4443</v>
      </c>
    </row>
    <row r="541" spans="1:13" x14ac:dyDescent="0.25">
      <c r="A541" s="44">
        <v>231</v>
      </c>
      <c r="B541" s="45">
        <v>0</v>
      </c>
      <c r="C541" s="1235">
        <v>2341</v>
      </c>
      <c r="D541" s="1183">
        <v>5321</v>
      </c>
      <c r="E541" s="61">
        <v>0</v>
      </c>
      <c r="F541" s="62">
        <v>91</v>
      </c>
      <c r="G541" s="58">
        <v>1000</v>
      </c>
      <c r="H541" s="52">
        <v>133020810</v>
      </c>
      <c r="I541" s="50">
        <v>0</v>
      </c>
      <c r="J541" s="2330">
        <v>330688</v>
      </c>
      <c r="K541" s="915">
        <v>-106818.17</v>
      </c>
      <c r="L541" s="915">
        <f t="shared" si="10"/>
        <v>223869.83000000002</v>
      </c>
      <c r="M541" s="229" t="s">
        <v>4444</v>
      </c>
    </row>
    <row r="542" spans="1:13" ht="26.25" x14ac:dyDescent="0.25">
      <c r="A542" s="44">
        <v>231</v>
      </c>
      <c r="B542" s="45">
        <v>0</v>
      </c>
      <c r="C542" s="1235">
        <v>2310</v>
      </c>
      <c r="D542" s="1183">
        <v>6341</v>
      </c>
      <c r="E542" s="61">
        <v>0</v>
      </c>
      <c r="F542" s="62">
        <v>91</v>
      </c>
      <c r="G542" s="58">
        <v>1000</v>
      </c>
      <c r="H542" s="52">
        <v>133000000</v>
      </c>
      <c r="I542" s="50">
        <v>10000000</v>
      </c>
      <c r="J542" s="2330">
        <v>0</v>
      </c>
      <c r="K542" s="915">
        <v>106818.17</v>
      </c>
      <c r="L542" s="915">
        <f t="shared" si="10"/>
        <v>106818.17</v>
      </c>
      <c r="M542" s="229" t="s">
        <v>4445</v>
      </c>
    </row>
    <row r="543" spans="1:13" x14ac:dyDescent="0.25">
      <c r="A543" s="44">
        <v>231</v>
      </c>
      <c r="B543" s="45">
        <v>0</v>
      </c>
      <c r="C543" s="1235">
        <v>2310</v>
      </c>
      <c r="D543" s="1183">
        <v>6341</v>
      </c>
      <c r="E543" s="61">
        <v>0</v>
      </c>
      <c r="F543" s="62">
        <v>91</v>
      </c>
      <c r="G543" s="58">
        <v>1000</v>
      </c>
      <c r="H543" s="52">
        <v>10000000</v>
      </c>
      <c r="I543" s="50">
        <v>10000000</v>
      </c>
      <c r="J543" s="2330">
        <v>20000000</v>
      </c>
      <c r="K543" s="915">
        <v>348557.61</v>
      </c>
      <c r="L543" s="915">
        <f t="shared" si="10"/>
        <v>20348557.609999999</v>
      </c>
      <c r="M543" s="229" t="s">
        <v>1972</v>
      </c>
    </row>
    <row r="544" spans="1:13" x14ac:dyDescent="0.25">
      <c r="A544" s="57">
        <v>231</v>
      </c>
      <c r="B544" s="58">
        <v>0</v>
      </c>
      <c r="C544" s="59">
        <v>3719</v>
      </c>
      <c r="D544" s="1183">
        <v>5011</v>
      </c>
      <c r="E544" s="61">
        <v>0</v>
      </c>
      <c r="F544" s="62">
        <v>811</v>
      </c>
      <c r="G544" s="58">
        <v>1000</v>
      </c>
      <c r="H544" s="49">
        <v>4381000000</v>
      </c>
      <c r="I544" s="50">
        <v>0</v>
      </c>
      <c r="J544" s="2330">
        <v>225246.5</v>
      </c>
      <c r="K544" s="915">
        <v>-18650</v>
      </c>
      <c r="L544" s="915">
        <f t="shared" si="10"/>
        <v>206596.5</v>
      </c>
      <c r="M544" s="1184" t="s">
        <v>4446</v>
      </c>
    </row>
    <row r="545" spans="1:13" x14ac:dyDescent="0.25">
      <c r="A545" s="57">
        <v>231</v>
      </c>
      <c r="B545" s="58">
        <v>0</v>
      </c>
      <c r="C545" s="59">
        <v>3719</v>
      </c>
      <c r="D545" s="1183">
        <v>5011</v>
      </c>
      <c r="E545" s="61">
        <v>0</v>
      </c>
      <c r="F545" s="62">
        <v>911</v>
      </c>
      <c r="G545" s="58">
        <v>1000</v>
      </c>
      <c r="H545" s="49">
        <v>4381000000</v>
      </c>
      <c r="I545" s="50">
        <v>0</v>
      </c>
      <c r="J545" s="2330">
        <v>225246.5</v>
      </c>
      <c r="K545" s="915">
        <v>-18650</v>
      </c>
      <c r="L545" s="915">
        <f t="shared" si="10"/>
        <v>206596.5</v>
      </c>
      <c r="M545" s="1184" t="s">
        <v>4447</v>
      </c>
    </row>
    <row r="546" spans="1:13" x14ac:dyDescent="0.25">
      <c r="A546" s="57">
        <v>231</v>
      </c>
      <c r="B546" s="58">
        <v>0</v>
      </c>
      <c r="C546" s="59">
        <v>3719</v>
      </c>
      <c r="D546" s="1183">
        <v>5031</v>
      </c>
      <c r="E546" s="61">
        <v>0</v>
      </c>
      <c r="F546" s="62">
        <v>811</v>
      </c>
      <c r="G546" s="58">
        <v>1000</v>
      </c>
      <c r="H546" s="49">
        <v>4381000000</v>
      </c>
      <c r="I546" s="50">
        <v>0</v>
      </c>
      <c r="J546" s="2330">
        <v>56061.599999999999</v>
      </c>
      <c r="K546" s="915">
        <v>-4625.2</v>
      </c>
      <c r="L546" s="915">
        <f t="shared" si="10"/>
        <v>51436.4</v>
      </c>
      <c r="M546" s="1184" t="s">
        <v>4448</v>
      </c>
    </row>
    <row r="547" spans="1:13" x14ac:dyDescent="0.25">
      <c r="A547" s="57">
        <v>231</v>
      </c>
      <c r="B547" s="58">
        <v>0</v>
      </c>
      <c r="C547" s="59">
        <v>3719</v>
      </c>
      <c r="D547" s="1183">
        <v>5031</v>
      </c>
      <c r="E547" s="61">
        <v>0</v>
      </c>
      <c r="F547" s="62">
        <v>911</v>
      </c>
      <c r="G547" s="58">
        <v>1000</v>
      </c>
      <c r="H547" s="49">
        <v>4381000000</v>
      </c>
      <c r="I547" s="50">
        <v>0</v>
      </c>
      <c r="J547" s="2330">
        <v>56061.65</v>
      </c>
      <c r="K547" s="915">
        <v>-4625.2</v>
      </c>
      <c r="L547" s="915">
        <f t="shared" si="10"/>
        <v>51436.450000000004</v>
      </c>
      <c r="M547" s="1184" t="s">
        <v>4449</v>
      </c>
    </row>
    <row r="548" spans="1:13" x14ac:dyDescent="0.25">
      <c r="A548" s="57">
        <v>231</v>
      </c>
      <c r="B548" s="58">
        <v>0</v>
      </c>
      <c r="C548" s="59">
        <v>3719</v>
      </c>
      <c r="D548" s="1183">
        <v>5032</v>
      </c>
      <c r="E548" s="61">
        <v>0</v>
      </c>
      <c r="F548" s="62">
        <v>811</v>
      </c>
      <c r="G548" s="58">
        <v>1000</v>
      </c>
      <c r="H548" s="49">
        <v>4381000000</v>
      </c>
      <c r="I548" s="50">
        <v>0</v>
      </c>
      <c r="J548" s="2330">
        <v>20182</v>
      </c>
      <c r="K548" s="915">
        <v>-1678.5</v>
      </c>
      <c r="L548" s="915">
        <f t="shared" si="10"/>
        <v>18503.5</v>
      </c>
      <c r="M548" s="1184" t="s">
        <v>4450</v>
      </c>
    </row>
    <row r="549" spans="1:13" x14ac:dyDescent="0.25">
      <c r="A549" s="57">
        <v>231</v>
      </c>
      <c r="B549" s="58">
        <v>0</v>
      </c>
      <c r="C549" s="59">
        <v>3719</v>
      </c>
      <c r="D549" s="1183">
        <v>5032</v>
      </c>
      <c r="E549" s="61">
        <v>0</v>
      </c>
      <c r="F549" s="62">
        <v>911</v>
      </c>
      <c r="G549" s="58">
        <v>1000</v>
      </c>
      <c r="H549" s="49">
        <v>4381000000</v>
      </c>
      <c r="I549" s="50">
        <v>0</v>
      </c>
      <c r="J549" s="2330">
        <v>20182</v>
      </c>
      <c r="K549" s="915">
        <v>-1678.5</v>
      </c>
      <c r="L549" s="915">
        <f t="shared" si="10"/>
        <v>18503.5</v>
      </c>
      <c r="M549" s="1184" t="s">
        <v>4451</v>
      </c>
    </row>
    <row r="550" spans="1:13" x14ac:dyDescent="0.25">
      <c r="A550" s="57">
        <v>231</v>
      </c>
      <c r="B550" s="58">
        <v>0</v>
      </c>
      <c r="C550" s="59">
        <v>3719</v>
      </c>
      <c r="D550" s="1183">
        <v>5011</v>
      </c>
      <c r="E550" s="61">
        <v>0</v>
      </c>
      <c r="F550" s="62">
        <v>811</v>
      </c>
      <c r="G550" s="58">
        <v>1000</v>
      </c>
      <c r="H550" s="49">
        <v>4381000019</v>
      </c>
      <c r="I550" s="50">
        <v>0</v>
      </c>
      <c r="J550" s="2330">
        <v>0</v>
      </c>
      <c r="K550" s="915">
        <v>18650</v>
      </c>
      <c r="L550" s="915">
        <f t="shared" si="10"/>
        <v>18650</v>
      </c>
      <c r="M550" s="1184" t="s">
        <v>4452</v>
      </c>
    </row>
    <row r="551" spans="1:13" x14ac:dyDescent="0.25">
      <c r="A551" s="57">
        <v>231</v>
      </c>
      <c r="B551" s="58">
        <v>0</v>
      </c>
      <c r="C551" s="59">
        <v>3719</v>
      </c>
      <c r="D551" s="1183">
        <v>5011</v>
      </c>
      <c r="E551" s="61">
        <v>0</v>
      </c>
      <c r="F551" s="62">
        <v>911</v>
      </c>
      <c r="G551" s="58">
        <v>1000</v>
      </c>
      <c r="H551" s="49">
        <v>4381000019</v>
      </c>
      <c r="I551" s="50">
        <v>0</v>
      </c>
      <c r="J551" s="2330">
        <v>0</v>
      </c>
      <c r="K551" s="915">
        <v>18650</v>
      </c>
      <c r="L551" s="915">
        <f t="shared" si="10"/>
        <v>18650</v>
      </c>
      <c r="M551" s="1184" t="s">
        <v>4453</v>
      </c>
    </row>
    <row r="552" spans="1:13" ht="26.25" x14ac:dyDescent="0.25">
      <c r="A552" s="57">
        <v>231</v>
      </c>
      <c r="B552" s="58">
        <v>0</v>
      </c>
      <c r="C552" s="59">
        <v>3719</v>
      </c>
      <c r="D552" s="1183">
        <v>5031</v>
      </c>
      <c r="E552" s="61">
        <v>0</v>
      </c>
      <c r="F552" s="62">
        <v>811</v>
      </c>
      <c r="G552" s="58">
        <v>1000</v>
      </c>
      <c r="H552" s="49">
        <v>4381000019</v>
      </c>
      <c r="I552" s="50">
        <v>0</v>
      </c>
      <c r="J552" s="2330">
        <v>0</v>
      </c>
      <c r="K552" s="915">
        <v>4625.2</v>
      </c>
      <c r="L552" s="915">
        <f t="shared" si="10"/>
        <v>4625.2</v>
      </c>
      <c r="M552" s="155" t="s">
        <v>4454</v>
      </c>
    </row>
    <row r="553" spans="1:13" ht="26.25" x14ac:dyDescent="0.25">
      <c r="A553" s="61">
        <v>231</v>
      </c>
      <c r="B553" s="58">
        <v>0</v>
      </c>
      <c r="C553" s="59">
        <v>3719</v>
      </c>
      <c r="D553" s="1183">
        <v>5031</v>
      </c>
      <c r="E553" s="61">
        <v>0</v>
      </c>
      <c r="F553" s="62">
        <v>911</v>
      </c>
      <c r="G553" s="58">
        <v>1000</v>
      </c>
      <c r="H553" s="49">
        <v>4381000019</v>
      </c>
      <c r="I553" s="66">
        <v>0</v>
      </c>
      <c r="J553" s="327">
        <v>0</v>
      </c>
      <c r="K553" s="232">
        <v>4625.2</v>
      </c>
      <c r="L553" s="232">
        <f t="shared" si="10"/>
        <v>4625.2</v>
      </c>
      <c r="M553" s="155" t="s">
        <v>4455</v>
      </c>
    </row>
    <row r="554" spans="1:13" ht="26.25" x14ac:dyDescent="0.25">
      <c r="A554" s="61">
        <v>231</v>
      </c>
      <c r="B554" s="58">
        <v>0</v>
      </c>
      <c r="C554" s="59">
        <v>3719</v>
      </c>
      <c r="D554" s="1183">
        <v>5032</v>
      </c>
      <c r="E554" s="61">
        <v>0</v>
      </c>
      <c r="F554" s="62">
        <v>811</v>
      </c>
      <c r="G554" s="58">
        <v>1000</v>
      </c>
      <c r="H554" s="49">
        <v>4381000019</v>
      </c>
      <c r="I554" s="66">
        <v>0</v>
      </c>
      <c r="J554" s="327">
        <v>0</v>
      </c>
      <c r="K554" s="232">
        <v>1678.5</v>
      </c>
      <c r="L554" s="232">
        <f t="shared" si="10"/>
        <v>1678.5</v>
      </c>
      <c r="M554" s="155" t="s">
        <v>4456</v>
      </c>
    </row>
    <row r="555" spans="1:13" ht="27" thickBot="1" x14ac:dyDescent="0.3">
      <c r="A555" s="57">
        <v>231</v>
      </c>
      <c r="B555" s="58">
        <v>0</v>
      </c>
      <c r="C555" s="59">
        <v>3719</v>
      </c>
      <c r="D555" s="1183">
        <v>5032</v>
      </c>
      <c r="E555" s="61">
        <v>0</v>
      </c>
      <c r="F555" s="62">
        <v>911</v>
      </c>
      <c r="G555" s="58">
        <v>1000</v>
      </c>
      <c r="H555" s="49">
        <v>4381000019</v>
      </c>
      <c r="I555" s="50">
        <v>0</v>
      </c>
      <c r="J555" s="2330">
        <v>0</v>
      </c>
      <c r="K555" s="915">
        <v>1678.5</v>
      </c>
      <c r="L555" s="915">
        <f t="shared" si="10"/>
        <v>1678.5</v>
      </c>
      <c r="M555" s="155" t="s">
        <v>4457</v>
      </c>
    </row>
    <row r="556" spans="1:13" ht="16.5" thickBot="1" x14ac:dyDescent="0.3">
      <c r="A556" s="22"/>
      <c r="B556" s="53" t="s">
        <v>23</v>
      </c>
      <c r="C556" s="54"/>
      <c r="D556" s="23"/>
      <c r="E556" s="23"/>
      <c r="F556" s="24"/>
      <c r="G556" s="25"/>
      <c r="H556" s="23"/>
      <c r="I556" s="26">
        <f>SUM(I536:I555)</f>
        <v>30000000</v>
      </c>
      <c r="J556" s="26">
        <f>SUM(J536:J555)</f>
        <v>25329006.539999999</v>
      </c>
      <c r="K556" s="26">
        <f>SUM(K536:K555)</f>
        <v>242604.53999999998</v>
      </c>
      <c r="L556" s="26">
        <f>SUM(L536:L555)</f>
        <v>25571611.079999994</v>
      </c>
      <c r="M556" s="27"/>
    </row>
    <row r="557" spans="1:13" ht="15.75" x14ac:dyDescent="0.25">
      <c r="A557" s="28"/>
      <c r="B557" s="28"/>
      <c r="C557" s="28"/>
      <c r="D557" s="29"/>
      <c r="E557" s="29"/>
      <c r="F557" s="30"/>
      <c r="G557" s="31"/>
      <c r="H557" s="29"/>
      <c r="I557" s="32"/>
      <c r="J557" s="29"/>
      <c r="K557" s="33"/>
      <c r="L557" s="29"/>
      <c r="M557" s="2467"/>
    </row>
    <row r="558" spans="1:13" ht="15.75" x14ac:dyDescent="0.25">
      <c r="A558" s="28"/>
      <c r="B558" s="28"/>
      <c r="C558" s="28"/>
      <c r="D558" s="29"/>
      <c r="E558" s="29"/>
      <c r="F558" s="30"/>
      <c r="G558" s="31"/>
      <c r="H558" s="29"/>
      <c r="I558" s="32"/>
      <c r="J558" s="29"/>
      <c r="K558" s="33"/>
      <c r="L558" s="29"/>
      <c r="M558" s="2467"/>
    </row>
    <row r="559" spans="1:13" ht="15.75" x14ac:dyDescent="0.25">
      <c r="A559" s="2467"/>
      <c r="B559" s="29" t="s">
        <v>3296</v>
      </c>
      <c r="C559" s="28"/>
      <c r="D559" s="29"/>
      <c r="E559" s="29"/>
      <c r="F559" s="30"/>
      <c r="G559" s="31"/>
      <c r="H559" s="29"/>
      <c r="I559" s="32"/>
      <c r="J559" s="34" t="s">
        <v>4458</v>
      </c>
      <c r="K559" s="35"/>
      <c r="L559" s="29"/>
      <c r="M559" s="2467"/>
    </row>
    <row r="560" spans="1:13" ht="15.75" x14ac:dyDescent="0.25">
      <c r="A560" s="29"/>
      <c r="B560" s="28"/>
      <c r="C560" s="28"/>
      <c r="D560" s="29"/>
      <c r="E560" s="29"/>
      <c r="F560" s="30"/>
      <c r="G560" s="31"/>
      <c r="H560" s="29"/>
      <c r="I560" s="32"/>
      <c r="J560" s="29"/>
      <c r="K560" s="33"/>
      <c r="L560" s="29"/>
      <c r="M560" s="2467"/>
    </row>
    <row r="561" spans="1:13" ht="15.75" x14ac:dyDescent="0.25">
      <c r="A561" s="29"/>
      <c r="B561" s="28"/>
      <c r="C561" s="28"/>
      <c r="D561" s="29"/>
      <c r="E561" s="29"/>
      <c r="F561" s="30"/>
      <c r="G561" s="31"/>
      <c r="H561" s="29"/>
      <c r="I561" s="32"/>
      <c r="J561" s="29"/>
      <c r="K561" s="33"/>
      <c r="L561" s="29"/>
      <c r="M561" s="2467"/>
    </row>
    <row r="562" spans="1:13" x14ac:dyDescent="0.25">
      <c r="A562" s="2467"/>
      <c r="B562" s="2467"/>
      <c r="C562" s="2467"/>
      <c r="D562" s="2467"/>
      <c r="E562" s="2467"/>
      <c r="F562" s="2"/>
      <c r="G562" s="3"/>
      <c r="H562" s="2467"/>
      <c r="I562" s="4"/>
      <c r="J562" s="2467"/>
      <c r="K562" s="2467"/>
      <c r="L562" s="2467"/>
      <c r="M562" s="2467"/>
    </row>
    <row r="563" spans="1:13" x14ac:dyDescent="0.25">
      <c r="A563" s="2467"/>
      <c r="B563" s="29" t="s">
        <v>637</v>
      </c>
      <c r="C563" s="2467"/>
      <c r="D563" s="2467"/>
      <c r="E563" s="2467"/>
      <c r="F563" s="2"/>
      <c r="G563" s="3"/>
      <c r="H563" s="2467"/>
      <c r="I563" s="4"/>
      <c r="J563" s="29" t="s">
        <v>638</v>
      </c>
      <c r="K563" s="2467"/>
      <c r="L563" s="2467"/>
      <c r="M563" s="2467"/>
    </row>
    <row r="564" spans="1:13" x14ac:dyDescent="0.25">
      <c r="A564" s="2467"/>
      <c r="B564" s="29" t="s">
        <v>639</v>
      </c>
      <c r="C564" s="2467"/>
      <c r="D564" s="2467"/>
      <c r="E564" s="2467"/>
      <c r="F564" s="2"/>
      <c r="G564" s="3"/>
      <c r="H564" s="2467"/>
      <c r="I564" s="4"/>
      <c r="J564" s="29" t="s">
        <v>640</v>
      </c>
      <c r="K564" s="2467"/>
      <c r="L564" s="2467"/>
      <c r="M564" s="2467"/>
    </row>
    <row r="565" spans="1:13" x14ac:dyDescent="0.25">
      <c r="A565" s="2467"/>
      <c r="B565" s="29"/>
      <c r="C565" s="2467"/>
      <c r="D565" s="2467"/>
      <c r="E565" s="2467"/>
      <c r="F565" s="2"/>
      <c r="G565" s="3"/>
      <c r="H565" s="2467"/>
      <c r="I565" s="4"/>
      <c r="J565" s="29"/>
      <c r="K565" s="2467"/>
      <c r="L565" s="2467"/>
      <c r="M565" s="2467"/>
    </row>
  </sheetData>
  <mergeCells count="11">
    <mergeCell ref="A524:L524"/>
    <mergeCell ref="A3:L3"/>
    <mergeCell ref="A38:L38"/>
    <mergeCell ref="A65:L65"/>
    <mergeCell ref="A98:L98"/>
    <mergeCell ref="A163:L163"/>
    <mergeCell ref="A379:L379"/>
    <mergeCell ref="A407:L407"/>
    <mergeCell ref="A435:L435"/>
    <mergeCell ref="A279:L279"/>
    <mergeCell ref="A257:L257"/>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5"/>
  <sheetViews>
    <sheetView topLeftCell="A434" workbookViewId="0">
      <selection activeCell="A400" sqref="A400:M465"/>
    </sheetView>
  </sheetViews>
  <sheetFormatPr defaultRowHeight="15" x14ac:dyDescent="0.25"/>
  <cols>
    <col min="1" max="7" width="9.42578125" style="1460" bestFit="1" customWidth="1"/>
    <col min="8" max="8" width="14" style="1460" customWidth="1"/>
    <col min="9" max="9" width="13.7109375" style="1460" bestFit="1" customWidth="1"/>
    <col min="10" max="10" width="21.28515625" style="1460" bestFit="1" customWidth="1"/>
    <col min="11" max="11" width="13.42578125" style="1460" bestFit="1" customWidth="1"/>
    <col min="12" max="12" width="13.85546875" style="1460" bestFit="1" customWidth="1"/>
    <col min="13" max="13" width="34.7109375" style="1460" customWidth="1"/>
    <col min="14" max="16384" width="9.140625" style="1460"/>
  </cols>
  <sheetData>
    <row r="1" spans="1:13" ht="18.75" x14ac:dyDescent="0.3">
      <c r="A1" s="1" t="s">
        <v>251</v>
      </c>
      <c r="B1" s="1"/>
      <c r="C1" s="1"/>
      <c r="D1" s="1459"/>
      <c r="E1" s="1459"/>
      <c r="F1" s="2"/>
      <c r="G1" s="3"/>
      <c r="H1" s="1459"/>
      <c r="I1" s="4"/>
      <c r="J1" s="1459"/>
      <c r="K1" s="1459"/>
      <c r="L1" s="1459"/>
      <c r="M1" s="1459"/>
    </row>
    <row r="2" spans="1:13" x14ac:dyDescent="0.25">
      <c r="A2" s="1459"/>
      <c r="B2" s="1459"/>
      <c r="C2" s="1459"/>
      <c r="D2" s="1455"/>
      <c r="E2" s="1455"/>
      <c r="F2" s="6"/>
      <c r="G2" s="7"/>
      <c r="H2" s="1455"/>
      <c r="I2" s="8"/>
      <c r="J2" s="1455"/>
      <c r="K2" s="1459"/>
      <c r="L2" s="1459"/>
      <c r="M2" s="1459"/>
    </row>
    <row r="3" spans="1:13" ht="18.75" x14ac:dyDescent="0.3">
      <c r="A3" s="3102" t="s">
        <v>252</v>
      </c>
      <c r="B3" s="3103"/>
      <c r="C3" s="3103"/>
      <c r="D3" s="3103"/>
      <c r="E3" s="3103"/>
      <c r="F3" s="3103"/>
      <c r="G3" s="3103"/>
      <c r="H3" s="3103"/>
      <c r="I3" s="3103"/>
      <c r="J3" s="3103"/>
      <c r="K3" s="3103"/>
      <c r="L3" s="3103"/>
      <c r="M3" s="1459"/>
    </row>
    <row r="4" spans="1:13" ht="15.75" x14ac:dyDescent="0.25">
      <c r="A4" s="1459"/>
      <c r="B4" s="1459"/>
      <c r="C4" s="1459"/>
      <c r="D4" s="1455"/>
      <c r="E4" s="1455"/>
      <c r="F4" s="9"/>
      <c r="G4" s="7"/>
      <c r="H4" s="1455"/>
      <c r="I4" s="8"/>
      <c r="J4" s="1455"/>
      <c r="K4" s="1459"/>
      <c r="L4" s="1459"/>
      <c r="M4" s="1459"/>
    </row>
    <row r="5" spans="1:13" ht="15.75" x14ac:dyDescent="0.25">
      <c r="A5" s="10" t="s">
        <v>253</v>
      </c>
      <c r="B5" s="11"/>
      <c r="C5" s="11"/>
      <c r="D5" s="11"/>
      <c r="E5" s="11"/>
      <c r="F5" s="9"/>
      <c r="G5" s="3"/>
      <c r="H5" s="1459"/>
      <c r="I5" s="4"/>
      <c r="J5" s="1459"/>
      <c r="K5" s="1459"/>
      <c r="L5" s="1459"/>
      <c r="M5" s="1459"/>
    </row>
    <row r="6" spans="1:13" ht="15.75" thickBot="1" x14ac:dyDescent="0.3">
      <c r="A6" s="1465"/>
      <c r="B6" s="1459"/>
      <c r="C6" s="1459"/>
      <c r="D6" s="1459"/>
      <c r="E6" s="1459"/>
      <c r="F6" s="2"/>
      <c r="G6" s="3"/>
      <c r="H6" s="1459"/>
      <c r="I6" s="4"/>
      <c r="J6" s="1459"/>
      <c r="K6" s="13"/>
      <c r="L6" s="1459"/>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x14ac:dyDescent="0.25">
      <c r="A8" s="36">
        <v>231</v>
      </c>
      <c r="B8" s="37">
        <v>0</v>
      </c>
      <c r="C8" s="38">
        <v>6172</v>
      </c>
      <c r="D8" s="37">
        <v>5166</v>
      </c>
      <c r="E8" s="39">
        <v>0</v>
      </c>
      <c r="F8" s="40">
        <v>0</v>
      </c>
      <c r="G8" s="37">
        <v>1100</v>
      </c>
      <c r="H8" s="41">
        <v>11000000</v>
      </c>
      <c r="I8" s="42">
        <v>0</v>
      </c>
      <c r="J8" s="42">
        <v>0</v>
      </c>
      <c r="K8" s="42">
        <v>117128</v>
      </c>
      <c r="L8" s="42">
        <v>117128</v>
      </c>
      <c r="M8" s="43" t="s">
        <v>249</v>
      </c>
    </row>
    <row r="9" spans="1:13" x14ac:dyDescent="0.25">
      <c r="A9" s="57">
        <v>231</v>
      </c>
      <c r="B9" s="58">
        <v>0</v>
      </c>
      <c r="C9" s="59">
        <v>6172</v>
      </c>
      <c r="D9" s="58">
        <v>5362</v>
      </c>
      <c r="E9" s="61">
        <v>0</v>
      </c>
      <c r="F9" s="62">
        <v>0</v>
      </c>
      <c r="G9" s="58">
        <v>1100</v>
      </c>
      <c r="H9" s="49">
        <v>11000000</v>
      </c>
      <c r="I9" s="66">
        <v>2000000</v>
      </c>
      <c r="J9" s="66">
        <v>2000000</v>
      </c>
      <c r="K9" s="66">
        <v>-60000</v>
      </c>
      <c r="L9" s="66">
        <v>1940000</v>
      </c>
      <c r="M9" s="56" t="s">
        <v>254</v>
      </c>
    </row>
    <row r="10" spans="1:13" x14ac:dyDescent="0.25">
      <c r="A10" s="57">
        <v>231</v>
      </c>
      <c r="B10" s="58">
        <v>0</v>
      </c>
      <c r="C10" s="59">
        <v>6172</v>
      </c>
      <c r="D10" s="58">
        <v>5163</v>
      </c>
      <c r="E10" s="61">
        <v>0</v>
      </c>
      <c r="F10" s="62">
        <v>0</v>
      </c>
      <c r="G10" s="58">
        <v>1100</v>
      </c>
      <c r="H10" s="49">
        <v>11000000</v>
      </c>
      <c r="I10" s="66">
        <v>55000</v>
      </c>
      <c r="J10" s="66">
        <v>55000</v>
      </c>
      <c r="K10" s="66">
        <v>-50000</v>
      </c>
      <c r="L10" s="66">
        <v>5000</v>
      </c>
      <c r="M10" s="56" t="s">
        <v>255</v>
      </c>
    </row>
    <row r="11" spans="1:13" x14ac:dyDescent="0.25">
      <c r="A11" s="57">
        <v>231</v>
      </c>
      <c r="B11" s="58">
        <v>0</v>
      </c>
      <c r="C11" s="59">
        <v>6172</v>
      </c>
      <c r="D11" s="58">
        <v>5169</v>
      </c>
      <c r="E11" s="61">
        <v>0</v>
      </c>
      <c r="F11" s="62">
        <v>0</v>
      </c>
      <c r="G11" s="58">
        <v>1100</v>
      </c>
      <c r="H11" s="49">
        <v>11000000</v>
      </c>
      <c r="I11" s="66">
        <v>10000</v>
      </c>
      <c r="J11" s="66">
        <v>10000</v>
      </c>
      <c r="K11" s="66">
        <v>-6000</v>
      </c>
      <c r="L11" s="66">
        <v>4000</v>
      </c>
      <c r="M11" s="56" t="s">
        <v>237</v>
      </c>
    </row>
    <row r="12" spans="1:13" x14ac:dyDescent="0.25">
      <c r="A12" s="824">
        <v>231</v>
      </c>
      <c r="B12" s="825">
        <v>0</v>
      </c>
      <c r="C12" s="826">
        <v>6172</v>
      </c>
      <c r="D12" s="60" t="s">
        <v>256</v>
      </c>
      <c r="E12" s="61">
        <v>0</v>
      </c>
      <c r="F12" s="827">
        <v>0</v>
      </c>
      <c r="G12" s="828">
        <v>1100</v>
      </c>
      <c r="H12" s="829">
        <v>11000000</v>
      </c>
      <c r="I12" s="232">
        <v>35000</v>
      </c>
      <c r="J12" s="63">
        <v>35000</v>
      </c>
      <c r="K12" s="63">
        <v>-1128</v>
      </c>
      <c r="L12" s="64">
        <v>33000</v>
      </c>
      <c r="M12" s="67" t="s">
        <v>257</v>
      </c>
    </row>
    <row r="13" spans="1:13" ht="15.75" thickBot="1" x14ac:dyDescent="0.3">
      <c r="A13" s="69"/>
      <c r="B13" s="70"/>
      <c r="C13" s="70"/>
      <c r="D13" s="71"/>
      <c r="E13" s="70"/>
      <c r="F13" s="72"/>
      <c r="G13" s="73"/>
      <c r="H13" s="74"/>
      <c r="I13" s="319"/>
      <c r="J13" s="75"/>
      <c r="K13" s="75"/>
      <c r="L13" s="76"/>
      <c r="M13" s="77"/>
    </row>
    <row r="14" spans="1:13" ht="16.5" thickBot="1" x14ac:dyDescent="0.3">
      <c r="A14" s="326"/>
      <c r="B14" s="341" t="s">
        <v>23</v>
      </c>
      <c r="C14" s="342"/>
      <c r="D14" s="343"/>
      <c r="E14" s="343"/>
      <c r="F14" s="344"/>
      <c r="G14" s="345"/>
      <c r="H14" s="343"/>
      <c r="I14" s="346">
        <f>SUM(I8:I13)</f>
        <v>2100000</v>
      </c>
      <c r="J14" s="347">
        <f>SUM(J8:J13)</f>
        <v>2100000</v>
      </c>
      <c r="K14" s="347">
        <f>SUM(K8:K13)</f>
        <v>0</v>
      </c>
      <c r="L14" s="347">
        <f>SUM(L8:L13)</f>
        <v>2099128</v>
      </c>
      <c r="M14" s="172"/>
    </row>
    <row r="15" spans="1:13" ht="15.75" x14ac:dyDescent="0.25">
      <c r="A15" s="28"/>
      <c r="B15" s="28"/>
      <c r="C15" s="28"/>
      <c r="D15" s="29"/>
      <c r="E15" s="29"/>
      <c r="F15" s="30"/>
      <c r="G15" s="31"/>
      <c r="H15" s="29"/>
      <c r="I15" s="32"/>
      <c r="J15" s="29"/>
      <c r="K15" s="33"/>
      <c r="L15" s="29"/>
      <c r="M15" s="1459"/>
    </row>
    <row r="16" spans="1:13" ht="15.75" x14ac:dyDescent="0.25">
      <c r="A16" s="1459"/>
      <c r="B16" s="29" t="s">
        <v>24</v>
      </c>
      <c r="C16" s="28"/>
      <c r="D16" s="29"/>
      <c r="E16" s="29"/>
      <c r="F16" s="30"/>
      <c r="G16" s="31"/>
      <c r="H16" s="29"/>
      <c r="I16" s="32"/>
      <c r="J16" s="34" t="s">
        <v>3507</v>
      </c>
      <c r="K16" s="35"/>
      <c r="L16" s="29"/>
      <c r="M16" s="1459"/>
    </row>
    <row r="17" spans="1:13" ht="15.75" x14ac:dyDescent="0.25">
      <c r="A17" s="29"/>
      <c r="B17" s="28"/>
      <c r="C17" s="28"/>
      <c r="D17" s="29"/>
      <c r="E17" s="29"/>
      <c r="F17" s="30"/>
      <c r="G17" s="31"/>
      <c r="H17" s="29"/>
      <c r="I17" s="32"/>
      <c r="J17" s="29"/>
      <c r="K17" s="33"/>
      <c r="L17" s="29"/>
      <c r="M17" s="1459"/>
    </row>
    <row r="18" spans="1:13" x14ac:dyDescent="0.25">
      <c r="A18" s="1459"/>
      <c r="B18" s="1459"/>
      <c r="C18" s="1459"/>
      <c r="D18" s="1459"/>
      <c r="E18" s="1459"/>
      <c r="F18" s="2"/>
      <c r="G18" s="3"/>
      <c r="H18" s="1459"/>
      <c r="I18" s="4"/>
      <c r="J18" s="1459"/>
      <c r="K18" s="1459"/>
      <c r="L18" s="1459"/>
      <c r="M18" s="1459"/>
    </row>
    <row r="19" spans="1:13" x14ac:dyDescent="0.25">
      <c r="A19" s="1459"/>
      <c r="B19" s="1459" t="s">
        <v>27</v>
      </c>
      <c r="C19" s="1459"/>
      <c r="D19" s="1459"/>
      <c r="E19" s="1459"/>
      <c r="F19" s="2"/>
      <c r="G19" s="3"/>
      <c r="H19" s="1459"/>
      <c r="I19" s="4"/>
      <c r="J19" s="1459" t="s">
        <v>27</v>
      </c>
      <c r="K19" s="1459"/>
      <c r="L19" s="1459"/>
      <c r="M19" s="1459"/>
    </row>
    <row r="20" spans="1:13" x14ac:dyDescent="0.25">
      <c r="A20" s="1459"/>
      <c r="B20" s="1459"/>
      <c r="C20" s="1459"/>
      <c r="D20" s="1459"/>
      <c r="E20" s="1459"/>
      <c r="F20" s="2"/>
      <c r="G20" s="3"/>
      <c r="H20" s="1459"/>
      <c r="I20" s="4"/>
      <c r="J20" s="1459"/>
      <c r="K20" s="1459"/>
      <c r="L20" s="1459"/>
      <c r="M20" s="1459"/>
    </row>
    <row r="21" spans="1:13" x14ac:dyDescent="0.25">
      <c r="A21" s="1459"/>
      <c r="B21" s="1459" t="s">
        <v>258</v>
      </c>
      <c r="C21" s="1459"/>
      <c r="D21" s="1459"/>
      <c r="E21" s="1459"/>
      <c r="F21" s="2"/>
      <c r="G21" s="3"/>
      <c r="H21" s="1459"/>
      <c r="I21" s="4"/>
      <c r="J21" s="1459" t="s">
        <v>259</v>
      </c>
      <c r="K21" s="1459"/>
      <c r="L21" s="1459"/>
      <c r="M21" s="1459"/>
    </row>
    <row r="24" spans="1:13" ht="18.75" x14ac:dyDescent="0.3">
      <c r="A24" s="1" t="s">
        <v>251</v>
      </c>
      <c r="B24" s="1"/>
      <c r="C24" s="1"/>
      <c r="D24" s="1459"/>
      <c r="E24" s="1459"/>
      <c r="F24" s="2"/>
      <c r="G24" s="3"/>
      <c r="H24" s="1459"/>
      <c r="I24" s="4"/>
      <c r="J24" s="1459"/>
      <c r="K24" s="1459"/>
      <c r="L24" s="1459"/>
      <c r="M24" s="1459"/>
    </row>
    <row r="25" spans="1:13" x14ac:dyDescent="0.25">
      <c r="A25" s="1459"/>
      <c r="B25" s="1459"/>
      <c r="C25" s="1459"/>
      <c r="D25" s="1455"/>
      <c r="E25" s="1455"/>
      <c r="F25" s="6"/>
      <c r="G25" s="7"/>
      <c r="H25" s="1455"/>
      <c r="I25" s="8"/>
      <c r="J25" s="1455"/>
      <c r="K25" s="1459"/>
      <c r="L25" s="1459"/>
      <c r="M25" s="1459"/>
    </row>
    <row r="26" spans="1:13" ht="18.75" x14ac:dyDescent="0.3">
      <c r="A26" s="3102" t="s">
        <v>686</v>
      </c>
      <c r="B26" s="3103"/>
      <c r="C26" s="3103"/>
      <c r="D26" s="3103"/>
      <c r="E26" s="3103"/>
      <c r="F26" s="3103"/>
      <c r="G26" s="3103"/>
      <c r="H26" s="3103"/>
      <c r="I26" s="3103"/>
      <c r="J26" s="3103"/>
      <c r="K26" s="3103"/>
      <c r="L26" s="3103"/>
      <c r="M26" s="1459"/>
    </row>
    <row r="27" spans="1:13" ht="15.75" x14ac:dyDescent="0.25">
      <c r="A27" s="1459"/>
      <c r="B27" s="1459"/>
      <c r="C27" s="1459"/>
      <c r="D27" s="1455"/>
      <c r="E27" s="1455"/>
      <c r="F27" s="9"/>
      <c r="G27" s="7"/>
      <c r="H27" s="1455"/>
      <c r="I27" s="8"/>
      <c r="J27" s="1455"/>
      <c r="K27" s="1459"/>
      <c r="L27" s="1459"/>
      <c r="M27" s="1459"/>
    </row>
    <row r="28" spans="1:13" ht="15.75" x14ac:dyDescent="0.25">
      <c r="A28" s="10" t="s">
        <v>687</v>
      </c>
      <c r="B28" s="11"/>
      <c r="C28" s="11"/>
      <c r="D28" s="11"/>
      <c r="E28" s="11"/>
      <c r="F28" s="9"/>
      <c r="G28" s="3"/>
      <c r="H28" s="1459"/>
      <c r="I28" s="4"/>
      <c r="J28" s="1459"/>
      <c r="K28" s="1459"/>
      <c r="L28" s="1459"/>
      <c r="M28" s="1459"/>
    </row>
    <row r="29" spans="1:13" ht="15.75" thickBot="1" x14ac:dyDescent="0.3">
      <c r="A29" s="1465"/>
      <c r="B29" s="1459"/>
      <c r="C29" s="1459"/>
      <c r="D29" s="1459"/>
      <c r="E29" s="1459"/>
      <c r="F29" s="2"/>
      <c r="G29" s="3"/>
      <c r="H29" s="1459"/>
      <c r="I29" s="4"/>
      <c r="J29" s="1459"/>
      <c r="K29" s="13"/>
      <c r="L29" s="1459"/>
      <c r="M29" s="14" t="s">
        <v>4</v>
      </c>
    </row>
    <row r="30" spans="1:13" ht="27" thickBot="1" x14ac:dyDescent="0.3">
      <c r="A30" s="15" t="s">
        <v>5</v>
      </c>
      <c r="B30" s="16" t="s">
        <v>6</v>
      </c>
      <c r="C30" s="16" t="s">
        <v>7</v>
      </c>
      <c r="D30" s="16" t="s">
        <v>8</v>
      </c>
      <c r="E30" s="16" t="s">
        <v>9</v>
      </c>
      <c r="F30" s="17" t="s">
        <v>10</v>
      </c>
      <c r="G30" s="18" t="s">
        <v>11</v>
      </c>
      <c r="H30" s="16" t="s">
        <v>12</v>
      </c>
      <c r="I30" s="19" t="s">
        <v>13</v>
      </c>
      <c r="J30" s="20" t="s">
        <v>14</v>
      </c>
      <c r="K30" s="20" t="s">
        <v>15</v>
      </c>
      <c r="L30" s="20" t="s">
        <v>16</v>
      </c>
      <c r="M30" s="21" t="s">
        <v>17</v>
      </c>
    </row>
    <row r="31" spans="1:13" x14ac:dyDescent="0.25">
      <c r="A31" s="36">
        <v>231</v>
      </c>
      <c r="B31" s="37">
        <v>0</v>
      </c>
      <c r="C31" s="38">
        <v>3613</v>
      </c>
      <c r="D31" s="37">
        <v>5171</v>
      </c>
      <c r="E31" s="39">
        <v>0</v>
      </c>
      <c r="F31" s="40">
        <v>0</v>
      </c>
      <c r="G31" s="37">
        <v>1100</v>
      </c>
      <c r="H31" s="41">
        <v>11000000</v>
      </c>
      <c r="I31" s="42">
        <v>4200000</v>
      </c>
      <c r="J31" s="42">
        <v>4200000</v>
      </c>
      <c r="K31" s="42">
        <v>-400000</v>
      </c>
      <c r="L31" s="42">
        <v>3800000</v>
      </c>
      <c r="M31" s="43" t="s">
        <v>688</v>
      </c>
    </row>
    <row r="32" spans="1:13" x14ac:dyDescent="0.25">
      <c r="A32" s="57">
        <v>231</v>
      </c>
      <c r="B32" s="58">
        <v>0</v>
      </c>
      <c r="C32" s="59">
        <v>3613</v>
      </c>
      <c r="D32" s="58">
        <v>5169</v>
      </c>
      <c r="E32" s="61">
        <v>0</v>
      </c>
      <c r="F32" s="62">
        <v>0</v>
      </c>
      <c r="G32" s="58">
        <v>1100</v>
      </c>
      <c r="H32" s="49">
        <v>11000000</v>
      </c>
      <c r="I32" s="66">
        <v>1505000</v>
      </c>
      <c r="J32" s="66">
        <v>1505000</v>
      </c>
      <c r="K32" s="66">
        <v>400000</v>
      </c>
      <c r="L32" s="66">
        <v>1905000</v>
      </c>
      <c r="M32" s="56" t="s">
        <v>237</v>
      </c>
    </row>
    <row r="33" spans="1:13" ht="15.75" thickBot="1" x14ac:dyDescent="0.3">
      <c r="A33" s="69"/>
      <c r="B33" s="70"/>
      <c r="C33" s="70"/>
      <c r="D33" s="71"/>
      <c r="E33" s="70"/>
      <c r="F33" s="72"/>
      <c r="G33" s="73"/>
      <c r="H33" s="74"/>
      <c r="I33" s="319"/>
      <c r="J33" s="75"/>
      <c r="K33" s="75"/>
      <c r="L33" s="76"/>
      <c r="M33" s="77"/>
    </row>
    <row r="34" spans="1:13" ht="16.5" thickBot="1" x14ac:dyDescent="0.3">
      <c r="A34" s="326"/>
      <c r="B34" s="341" t="s">
        <v>23</v>
      </c>
      <c r="C34" s="342"/>
      <c r="D34" s="343"/>
      <c r="E34" s="343"/>
      <c r="F34" s="344"/>
      <c r="G34" s="345"/>
      <c r="H34" s="343"/>
      <c r="I34" s="346">
        <f>SUM(I31:I33)</f>
        <v>5705000</v>
      </c>
      <c r="J34" s="347">
        <f>SUM(J31:J33)</f>
        <v>5705000</v>
      </c>
      <c r="K34" s="347">
        <f>SUM(K31:K33)</f>
        <v>0</v>
      </c>
      <c r="L34" s="347">
        <f>SUM(L31:L33)</f>
        <v>5705000</v>
      </c>
      <c r="M34" s="172"/>
    </row>
    <row r="35" spans="1:13" ht="15.75" x14ac:dyDescent="0.25">
      <c r="A35" s="28"/>
      <c r="B35" s="28"/>
      <c r="C35" s="28"/>
      <c r="D35" s="29"/>
      <c r="E35" s="29"/>
      <c r="F35" s="30"/>
      <c r="G35" s="31"/>
      <c r="H35" s="29"/>
      <c r="I35" s="32"/>
      <c r="J35" s="29"/>
      <c r="K35" s="33"/>
      <c r="L35" s="29"/>
      <c r="M35" s="1459"/>
    </row>
    <row r="36" spans="1:13" ht="15.75" x14ac:dyDescent="0.25">
      <c r="A36" s="1459"/>
      <c r="B36" s="29" t="s">
        <v>24</v>
      </c>
      <c r="C36" s="28"/>
      <c r="D36" s="29"/>
      <c r="E36" s="29"/>
      <c r="F36" s="30"/>
      <c r="G36" s="31"/>
      <c r="H36" s="29"/>
      <c r="I36" s="32"/>
      <c r="J36" s="34" t="s">
        <v>3506</v>
      </c>
      <c r="K36" s="35"/>
      <c r="L36" s="29"/>
      <c r="M36" s="1459"/>
    </row>
    <row r="37" spans="1:13" ht="15.75" x14ac:dyDescent="0.25">
      <c r="A37" s="29"/>
      <c r="B37" s="28"/>
      <c r="C37" s="28"/>
      <c r="D37" s="29"/>
      <c r="E37" s="29"/>
      <c r="F37" s="30"/>
      <c r="G37" s="31"/>
      <c r="H37" s="29"/>
      <c r="I37" s="32"/>
      <c r="J37" s="29"/>
      <c r="K37" s="33"/>
      <c r="L37" s="29"/>
      <c r="M37" s="1459"/>
    </row>
    <row r="38" spans="1:13" x14ac:dyDescent="0.25">
      <c r="A38" s="1459"/>
      <c r="B38" s="1459"/>
      <c r="C38" s="1459"/>
      <c r="D38" s="1459"/>
      <c r="E38" s="1459"/>
      <c r="F38" s="2"/>
      <c r="G38" s="3"/>
      <c r="H38" s="1459"/>
      <c r="I38" s="4"/>
      <c r="J38" s="1459"/>
      <c r="K38" s="1459"/>
      <c r="L38" s="1459"/>
      <c r="M38" s="1459"/>
    </row>
    <row r="39" spans="1:13" x14ac:dyDescent="0.25">
      <c r="A39" s="1459"/>
      <c r="B39" s="1459" t="s">
        <v>27</v>
      </c>
      <c r="C39" s="1459"/>
      <c r="D39" s="1459"/>
      <c r="E39" s="1459"/>
      <c r="F39" s="2"/>
      <c r="G39" s="3"/>
      <c r="H39" s="1459"/>
      <c r="I39" s="4"/>
      <c r="J39" s="1459" t="s">
        <v>27</v>
      </c>
      <c r="K39" s="1459"/>
      <c r="L39" s="1459"/>
      <c r="M39" s="1459"/>
    </row>
    <row r="40" spans="1:13" x14ac:dyDescent="0.25">
      <c r="A40" s="1459"/>
      <c r="B40" s="1459"/>
      <c r="C40" s="1459"/>
      <c r="D40" s="1459"/>
      <c r="E40" s="1459"/>
      <c r="F40" s="2"/>
      <c r="G40" s="3"/>
      <c r="H40" s="1459"/>
      <c r="I40" s="4"/>
      <c r="J40" s="1459"/>
      <c r="K40" s="1459"/>
      <c r="L40" s="1459"/>
      <c r="M40" s="1459"/>
    </row>
    <row r="41" spans="1:13" x14ac:dyDescent="0.25">
      <c r="A41" s="1459"/>
      <c r="B41" s="1459" t="s">
        <v>258</v>
      </c>
      <c r="C41" s="1459"/>
      <c r="D41" s="1459"/>
      <c r="E41" s="1459"/>
      <c r="F41" s="2"/>
      <c r="G41" s="3"/>
      <c r="H41" s="1459"/>
      <c r="I41" s="4"/>
      <c r="J41" s="1459" t="s">
        <v>259</v>
      </c>
      <c r="K41" s="1459"/>
      <c r="L41" s="1459"/>
      <c r="M41" s="1459"/>
    </row>
    <row r="44" spans="1:13" ht="18.75" x14ac:dyDescent="0.3">
      <c r="A44" s="1" t="s">
        <v>251</v>
      </c>
      <c r="B44" s="1"/>
      <c r="C44" s="1"/>
      <c r="D44" s="1459"/>
      <c r="E44" s="1459"/>
      <c r="F44" s="2"/>
      <c r="G44" s="3"/>
      <c r="H44" s="1459"/>
      <c r="I44" s="4"/>
      <c r="J44" s="1459"/>
      <c r="K44" s="1459"/>
      <c r="L44" s="1459"/>
      <c r="M44" s="1459"/>
    </row>
    <row r="45" spans="1:13" x14ac:dyDescent="0.25">
      <c r="A45" s="1459"/>
      <c r="B45" s="1459"/>
      <c r="C45" s="1459"/>
      <c r="D45" s="1455"/>
      <c r="E45" s="1455"/>
      <c r="F45" s="6"/>
      <c r="G45" s="7"/>
      <c r="H45" s="1455"/>
      <c r="I45" s="8"/>
      <c r="J45" s="1455"/>
      <c r="K45" s="1459"/>
      <c r="L45" s="1459"/>
      <c r="M45" s="1459"/>
    </row>
    <row r="46" spans="1:13" ht="18.75" x14ac:dyDescent="0.3">
      <c r="A46" s="3102" t="s">
        <v>689</v>
      </c>
      <c r="B46" s="3103"/>
      <c r="C46" s="3103"/>
      <c r="D46" s="3103"/>
      <c r="E46" s="3103"/>
      <c r="F46" s="3103"/>
      <c r="G46" s="3103"/>
      <c r="H46" s="3103"/>
      <c r="I46" s="3103"/>
      <c r="J46" s="3103"/>
      <c r="K46" s="3103"/>
      <c r="L46" s="3103"/>
      <c r="M46" s="1459"/>
    </row>
    <row r="47" spans="1:13" ht="15.75" x14ac:dyDescent="0.25">
      <c r="A47" s="1459"/>
      <c r="B47" s="1459"/>
      <c r="C47" s="1459"/>
      <c r="D47" s="1455"/>
      <c r="E47" s="1455"/>
      <c r="F47" s="9"/>
      <c r="G47" s="7"/>
      <c r="H47" s="1455"/>
      <c r="I47" s="8"/>
      <c r="J47" s="1455"/>
      <c r="K47" s="1459"/>
      <c r="L47" s="1459"/>
      <c r="M47" s="1459"/>
    </row>
    <row r="48" spans="1:13" ht="15.75" x14ac:dyDescent="0.25">
      <c r="A48" s="10" t="s">
        <v>690</v>
      </c>
      <c r="B48" s="11"/>
      <c r="C48" s="11"/>
      <c r="D48" s="11"/>
      <c r="E48" s="11"/>
      <c r="F48" s="9"/>
      <c r="G48" s="3"/>
      <c r="H48" s="1459"/>
      <c r="I48" s="4"/>
      <c r="J48" s="1459"/>
      <c r="K48" s="1459"/>
      <c r="L48" s="1459"/>
      <c r="M48" s="1459"/>
    </row>
    <row r="49" spans="1:13" ht="15.75" thickBot="1" x14ac:dyDescent="0.3">
      <c r="A49" s="1465"/>
      <c r="B49" s="1459"/>
      <c r="C49" s="1459"/>
      <c r="D49" s="1459"/>
      <c r="E49" s="1459"/>
      <c r="F49" s="2"/>
      <c r="G49" s="3"/>
      <c r="H49" s="1459"/>
      <c r="I49" s="4"/>
      <c r="J49" s="1459"/>
      <c r="K49" s="13"/>
      <c r="L49" s="1459"/>
      <c r="M49" s="14" t="s">
        <v>4</v>
      </c>
    </row>
    <row r="50" spans="1:13" ht="27" thickBot="1" x14ac:dyDescent="0.3">
      <c r="A50" s="15" t="s">
        <v>5</v>
      </c>
      <c r="B50" s="16" t="s">
        <v>6</v>
      </c>
      <c r="C50" s="16" t="s">
        <v>7</v>
      </c>
      <c r="D50" s="16" t="s">
        <v>8</v>
      </c>
      <c r="E50" s="16" t="s">
        <v>9</v>
      </c>
      <c r="F50" s="17" t="s">
        <v>10</v>
      </c>
      <c r="G50" s="18" t="s">
        <v>11</v>
      </c>
      <c r="H50" s="16" t="s">
        <v>12</v>
      </c>
      <c r="I50" s="19" t="s">
        <v>13</v>
      </c>
      <c r="J50" s="20" t="s">
        <v>14</v>
      </c>
      <c r="K50" s="20" t="s">
        <v>15</v>
      </c>
      <c r="L50" s="20" t="s">
        <v>16</v>
      </c>
      <c r="M50" s="21" t="s">
        <v>17</v>
      </c>
    </row>
    <row r="51" spans="1:13" x14ac:dyDescent="0.25">
      <c r="A51" s="36">
        <v>231</v>
      </c>
      <c r="B51" s="37">
        <v>0</v>
      </c>
      <c r="C51" s="38">
        <v>3612</v>
      </c>
      <c r="D51" s="37">
        <v>5171</v>
      </c>
      <c r="E51" s="39">
        <v>0</v>
      </c>
      <c r="F51" s="40">
        <v>0</v>
      </c>
      <c r="G51" s="37">
        <v>1100</v>
      </c>
      <c r="H51" s="41">
        <v>11000000</v>
      </c>
      <c r="I51" s="42">
        <v>970000</v>
      </c>
      <c r="J51" s="42">
        <v>970000</v>
      </c>
      <c r="K51" s="42">
        <v>-50000</v>
      </c>
      <c r="L51" s="42">
        <v>920000</v>
      </c>
      <c r="M51" s="43" t="s">
        <v>688</v>
      </c>
    </row>
    <row r="52" spans="1:13" x14ac:dyDescent="0.25">
      <c r="A52" s="57">
        <v>231</v>
      </c>
      <c r="B52" s="58">
        <v>0</v>
      </c>
      <c r="C52" s="59">
        <v>3612</v>
      </c>
      <c r="D52" s="58">
        <v>5123</v>
      </c>
      <c r="E52" s="61">
        <v>0</v>
      </c>
      <c r="F52" s="62">
        <v>0</v>
      </c>
      <c r="G52" s="58">
        <v>1100</v>
      </c>
      <c r="H52" s="49">
        <v>11000000</v>
      </c>
      <c r="I52" s="66">
        <v>0</v>
      </c>
      <c r="J52" s="66">
        <v>0</v>
      </c>
      <c r="K52" s="66">
        <v>50000</v>
      </c>
      <c r="L52" s="66">
        <v>50000</v>
      </c>
      <c r="M52" s="56" t="s">
        <v>691</v>
      </c>
    </row>
    <row r="53" spans="1:13" ht="15.75" thickBot="1" x14ac:dyDescent="0.3">
      <c r="A53" s="69"/>
      <c r="B53" s="70"/>
      <c r="C53" s="70"/>
      <c r="D53" s="71"/>
      <c r="E53" s="70"/>
      <c r="F53" s="72"/>
      <c r="G53" s="73"/>
      <c r="H53" s="74"/>
      <c r="I53" s="319"/>
      <c r="J53" s="75"/>
      <c r="K53" s="75"/>
      <c r="L53" s="76"/>
      <c r="M53" s="77"/>
    </row>
    <row r="54" spans="1:13" ht="16.5" thickBot="1" x14ac:dyDescent="0.3">
      <c r="A54" s="326"/>
      <c r="B54" s="341" t="s">
        <v>23</v>
      </c>
      <c r="C54" s="342"/>
      <c r="D54" s="343"/>
      <c r="E54" s="343"/>
      <c r="F54" s="344"/>
      <c r="G54" s="345"/>
      <c r="H54" s="343"/>
      <c r="I54" s="346">
        <f>SUM(I51:I53)</f>
        <v>970000</v>
      </c>
      <c r="J54" s="347">
        <f>SUM(J51:J53)</f>
        <v>970000</v>
      </c>
      <c r="K54" s="347">
        <f>SUM(K51:K53)</f>
        <v>0</v>
      </c>
      <c r="L54" s="347">
        <f>SUM(L51:L53)</f>
        <v>970000</v>
      </c>
      <c r="M54" s="172"/>
    </row>
    <row r="55" spans="1:13" ht="15.75" x14ac:dyDescent="0.25">
      <c r="A55" s="28"/>
      <c r="B55" s="28"/>
      <c r="C55" s="28"/>
      <c r="D55" s="29"/>
      <c r="E55" s="29"/>
      <c r="F55" s="30"/>
      <c r="G55" s="31"/>
      <c r="H55" s="29"/>
      <c r="I55" s="32"/>
      <c r="J55" s="29"/>
      <c r="K55" s="33"/>
      <c r="L55" s="29"/>
      <c r="M55" s="1459"/>
    </row>
    <row r="56" spans="1:13" ht="15.75" x14ac:dyDescent="0.25">
      <c r="A56" s="1459"/>
      <c r="B56" s="29" t="s">
        <v>24</v>
      </c>
      <c r="C56" s="28"/>
      <c r="D56" s="29"/>
      <c r="E56" s="29"/>
      <c r="F56" s="30"/>
      <c r="G56" s="31"/>
      <c r="H56" s="29"/>
      <c r="I56" s="32"/>
      <c r="J56" s="34" t="s">
        <v>3505</v>
      </c>
      <c r="K56" s="35"/>
      <c r="L56" s="29"/>
      <c r="M56" s="1459"/>
    </row>
    <row r="57" spans="1:13" ht="15.75" x14ac:dyDescent="0.25">
      <c r="A57" s="29"/>
      <c r="B57" s="28"/>
      <c r="C57" s="28"/>
      <c r="D57" s="29"/>
      <c r="E57" s="29"/>
      <c r="F57" s="30"/>
      <c r="G57" s="31"/>
      <c r="H57" s="29"/>
      <c r="I57" s="32"/>
      <c r="J57" s="29"/>
      <c r="K57" s="33"/>
      <c r="L57" s="29"/>
      <c r="M57" s="1459"/>
    </row>
    <row r="58" spans="1:13" x14ac:dyDescent="0.25">
      <c r="A58" s="1459"/>
      <c r="B58" s="1459"/>
      <c r="C58" s="1459"/>
      <c r="D58" s="1459"/>
      <c r="E58" s="1459"/>
      <c r="F58" s="2"/>
      <c r="G58" s="3"/>
      <c r="H58" s="1459"/>
      <c r="I58" s="4"/>
      <c r="J58" s="1459"/>
      <c r="K58" s="1459"/>
      <c r="L58" s="1459"/>
      <c r="M58" s="1459"/>
    </row>
    <row r="59" spans="1:13" x14ac:dyDescent="0.25">
      <c r="A59" s="1459"/>
      <c r="B59" s="1459" t="s">
        <v>27</v>
      </c>
      <c r="C59" s="1459"/>
      <c r="D59" s="1459"/>
      <c r="E59" s="1459"/>
      <c r="F59" s="2"/>
      <c r="G59" s="3"/>
      <c r="H59" s="1459"/>
      <c r="I59" s="4"/>
      <c r="J59" s="1459" t="s">
        <v>27</v>
      </c>
      <c r="K59" s="1459"/>
      <c r="L59" s="1459"/>
      <c r="M59" s="1459"/>
    </row>
    <row r="60" spans="1:13" x14ac:dyDescent="0.25">
      <c r="A60" s="1459"/>
      <c r="B60" s="1459"/>
      <c r="C60" s="1459"/>
      <c r="D60" s="1459"/>
      <c r="E60" s="1459"/>
      <c r="F60" s="2"/>
      <c r="G60" s="3"/>
      <c r="H60" s="1459"/>
      <c r="I60" s="4"/>
      <c r="J60" s="1459"/>
      <c r="K60" s="1459"/>
      <c r="L60" s="1459"/>
      <c r="M60" s="1459"/>
    </row>
    <row r="61" spans="1:13" x14ac:dyDescent="0.25">
      <c r="A61" s="1459"/>
      <c r="B61" s="1459" t="s">
        <v>258</v>
      </c>
      <c r="C61" s="1459"/>
      <c r="D61" s="1459"/>
      <c r="E61" s="1459"/>
      <c r="F61" s="2"/>
      <c r="G61" s="3"/>
      <c r="H61" s="1459"/>
      <c r="I61" s="4"/>
      <c r="J61" s="1459" t="s">
        <v>259</v>
      </c>
      <c r="K61" s="1459"/>
      <c r="L61" s="1459"/>
      <c r="M61" s="1459"/>
    </row>
    <row r="64" spans="1:13" ht="18.75" x14ac:dyDescent="0.3">
      <c r="A64" s="1" t="s">
        <v>251</v>
      </c>
      <c r="B64" s="1"/>
      <c r="C64" s="1"/>
      <c r="D64" s="1459"/>
      <c r="E64" s="1459"/>
      <c r="F64" s="2"/>
      <c r="G64" s="3"/>
      <c r="H64" s="1459"/>
      <c r="I64" s="4"/>
      <c r="J64" s="1459"/>
      <c r="K64" s="1459"/>
      <c r="L64" s="1459"/>
      <c r="M64" s="1459"/>
    </row>
    <row r="65" spans="1:13" x14ac:dyDescent="0.25">
      <c r="A65" s="1459"/>
      <c r="B65" s="1459"/>
      <c r="C65" s="1459"/>
      <c r="D65" s="1455"/>
      <c r="E65" s="1455"/>
      <c r="F65" s="6"/>
      <c r="G65" s="7"/>
      <c r="H65" s="1455"/>
      <c r="I65" s="8"/>
      <c r="J65" s="1455"/>
      <c r="K65" s="1459"/>
      <c r="L65" s="1459"/>
      <c r="M65" s="1459"/>
    </row>
    <row r="66" spans="1:13" ht="18.75" x14ac:dyDescent="0.3">
      <c r="A66" s="3102" t="s">
        <v>692</v>
      </c>
      <c r="B66" s="3103"/>
      <c r="C66" s="3103"/>
      <c r="D66" s="3103"/>
      <c r="E66" s="3103"/>
      <c r="F66" s="3103"/>
      <c r="G66" s="3103"/>
      <c r="H66" s="3103"/>
      <c r="I66" s="3103"/>
      <c r="J66" s="3103"/>
      <c r="K66" s="3103"/>
      <c r="L66" s="3103"/>
      <c r="M66" s="1459"/>
    </row>
    <row r="67" spans="1:13" ht="15.75" x14ac:dyDescent="0.25">
      <c r="A67" s="1459"/>
      <c r="B67" s="1459"/>
      <c r="C67" s="1459"/>
      <c r="D67" s="1455"/>
      <c r="E67" s="1455"/>
      <c r="F67" s="9"/>
      <c r="G67" s="7"/>
      <c r="H67" s="1455"/>
      <c r="I67" s="8"/>
      <c r="J67" s="1455"/>
      <c r="K67" s="1459"/>
      <c r="L67" s="1459"/>
      <c r="M67" s="1459"/>
    </row>
    <row r="68" spans="1:13" ht="15.75" x14ac:dyDescent="0.25">
      <c r="A68" s="10" t="s">
        <v>693</v>
      </c>
      <c r="B68" s="11"/>
      <c r="C68" s="11"/>
      <c r="D68" s="11"/>
      <c r="E68" s="11"/>
      <c r="F68" s="9"/>
      <c r="G68" s="3"/>
      <c r="H68" s="1459"/>
      <c r="I68" s="4"/>
      <c r="J68" s="1459"/>
      <c r="K68" s="1459"/>
      <c r="L68" s="1459"/>
      <c r="M68" s="1459"/>
    </row>
    <row r="69" spans="1:13" ht="15.75" thickBot="1" x14ac:dyDescent="0.3">
      <c r="A69" s="1465"/>
      <c r="B69" s="1459"/>
      <c r="C69" s="1459"/>
      <c r="D69" s="1459"/>
      <c r="E69" s="1459"/>
      <c r="F69" s="2"/>
      <c r="G69" s="3"/>
      <c r="H69" s="1459"/>
      <c r="I69" s="4"/>
      <c r="J69" s="1459"/>
      <c r="K69" s="13"/>
      <c r="L69" s="1459"/>
      <c r="M69" s="14" t="s">
        <v>4</v>
      </c>
    </row>
    <row r="70" spans="1:13" ht="27" thickBot="1" x14ac:dyDescent="0.3">
      <c r="A70" s="15" t="s">
        <v>5</v>
      </c>
      <c r="B70" s="16" t="s">
        <v>6</v>
      </c>
      <c r="C70" s="16" t="s">
        <v>7</v>
      </c>
      <c r="D70" s="16" t="s">
        <v>8</v>
      </c>
      <c r="E70" s="16" t="s">
        <v>9</v>
      </c>
      <c r="F70" s="17" t="s">
        <v>10</v>
      </c>
      <c r="G70" s="18" t="s">
        <v>11</v>
      </c>
      <c r="H70" s="16" t="s">
        <v>12</v>
      </c>
      <c r="I70" s="19" t="s">
        <v>13</v>
      </c>
      <c r="J70" s="20" t="s">
        <v>14</v>
      </c>
      <c r="K70" s="20" t="s">
        <v>15</v>
      </c>
      <c r="L70" s="20" t="s">
        <v>16</v>
      </c>
      <c r="M70" s="21" t="s">
        <v>17</v>
      </c>
    </row>
    <row r="71" spans="1:13" x14ac:dyDescent="0.25">
      <c r="A71" s="36">
        <v>231</v>
      </c>
      <c r="B71" s="37">
        <v>0</v>
      </c>
      <c r="C71" s="38">
        <v>3612</v>
      </c>
      <c r="D71" s="37">
        <v>5171</v>
      </c>
      <c r="E71" s="39">
        <v>0</v>
      </c>
      <c r="F71" s="40">
        <v>0</v>
      </c>
      <c r="G71" s="37">
        <v>1100</v>
      </c>
      <c r="H71" s="41">
        <v>11000000</v>
      </c>
      <c r="I71" s="42">
        <v>970000</v>
      </c>
      <c r="J71" s="42">
        <v>920000</v>
      </c>
      <c r="K71" s="42">
        <v>-200000</v>
      </c>
      <c r="L71" s="42">
        <v>720000</v>
      </c>
      <c r="M71" s="43" t="s">
        <v>688</v>
      </c>
    </row>
    <row r="72" spans="1:13" x14ac:dyDescent="0.25">
      <c r="A72" s="57">
        <v>231</v>
      </c>
      <c r="B72" s="58">
        <v>0</v>
      </c>
      <c r="C72" s="59">
        <v>3612</v>
      </c>
      <c r="D72" s="58">
        <v>5169</v>
      </c>
      <c r="E72" s="61">
        <v>0</v>
      </c>
      <c r="F72" s="62">
        <v>0</v>
      </c>
      <c r="G72" s="58">
        <v>1100</v>
      </c>
      <c r="H72" s="49">
        <v>11000000</v>
      </c>
      <c r="I72" s="66">
        <v>130000</v>
      </c>
      <c r="J72" s="66">
        <v>130000</v>
      </c>
      <c r="K72" s="66">
        <v>200000</v>
      </c>
      <c r="L72" s="66">
        <v>330000</v>
      </c>
      <c r="M72" s="56" t="s">
        <v>237</v>
      </c>
    </row>
    <row r="73" spans="1:13" ht="15.75" thickBot="1" x14ac:dyDescent="0.3">
      <c r="A73" s="69"/>
      <c r="B73" s="70"/>
      <c r="C73" s="70"/>
      <c r="D73" s="71"/>
      <c r="E73" s="70"/>
      <c r="F73" s="72"/>
      <c r="G73" s="73"/>
      <c r="H73" s="74"/>
      <c r="I73" s="319"/>
      <c r="J73" s="75"/>
      <c r="K73" s="75"/>
      <c r="L73" s="76"/>
      <c r="M73" s="77"/>
    </row>
    <row r="74" spans="1:13" ht="16.5" thickBot="1" x14ac:dyDescent="0.3">
      <c r="A74" s="326"/>
      <c r="B74" s="341" t="s">
        <v>23</v>
      </c>
      <c r="C74" s="342"/>
      <c r="D74" s="343"/>
      <c r="E74" s="343"/>
      <c r="F74" s="344"/>
      <c r="G74" s="345"/>
      <c r="H74" s="343"/>
      <c r="I74" s="346">
        <f>SUM(I71:I73)</f>
        <v>1100000</v>
      </c>
      <c r="J74" s="347">
        <f>SUM(J71:J73)</f>
        <v>1050000</v>
      </c>
      <c r="K74" s="347">
        <f>SUM(K71:K73)</f>
        <v>0</v>
      </c>
      <c r="L74" s="347">
        <f>SUM(L71:L73)</f>
        <v>1050000</v>
      </c>
      <c r="M74" s="172"/>
    </row>
    <row r="75" spans="1:13" ht="15.75" x14ac:dyDescent="0.25">
      <c r="A75" s="28"/>
      <c r="B75" s="28"/>
      <c r="C75" s="28"/>
      <c r="D75" s="29"/>
      <c r="E75" s="29"/>
      <c r="F75" s="30"/>
      <c r="G75" s="31"/>
      <c r="H75" s="29"/>
      <c r="I75" s="32"/>
      <c r="J75" s="29"/>
      <c r="K75" s="33"/>
      <c r="L75" s="29"/>
      <c r="M75" s="1459"/>
    </row>
    <row r="76" spans="1:13" ht="15.75" x14ac:dyDescent="0.25">
      <c r="A76" s="1459"/>
      <c r="B76" s="29" t="s">
        <v>24</v>
      </c>
      <c r="C76" s="28"/>
      <c r="D76" s="29"/>
      <c r="E76" s="29"/>
      <c r="F76" s="30"/>
      <c r="G76" s="31"/>
      <c r="H76" s="29"/>
      <c r="I76" s="32"/>
      <c r="J76" s="34" t="s">
        <v>584</v>
      </c>
      <c r="K76" s="35"/>
      <c r="L76" s="29"/>
      <c r="M76" s="1459"/>
    </row>
    <row r="77" spans="1:13" ht="15.75" x14ac:dyDescent="0.25">
      <c r="A77" s="29"/>
      <c r="B77" s="28"/>
      <c r="C77" s="28"/>
      <c r="D77" s="29"/>
      <c r="E77" s="29"/>
      <c r="F77" s="30"/>
      <c r="G77" s="31"/>
      <c r="H77" s="29"/>
      <c r="I77" s="32"/>
      <c r="J77" s="29"/>
      <c r="K77" s="33"/>
      <c r="L77" s="29"/>
      <c r="M77" s="1459"/>
    </row>
    <row r="78" spans="1:13" x14ac:dyDescent="0.25">
      <c r="A78" s="1459"/>
      <c r="B78" s="1459"/>
      <c r="C78" s="1459"/>
      <c r="D78" s="1459"/>
      <c r="E78" s="1459"/>
      <c r="F78" s="2"/>
      <c r="G78" s="3"/>
      <c r="H78" s="1459"/>
      <c r="I78" s="4"/>
      <c r="J78" s="1459"/>
      <c r="K78" s="1459"/>
      <c r="L78" s="1459"/>
      <c r="M78" s="1459"/>
    </row>
    <row r="79" spans="1:13" x14ac:dyDescent="0.25">
      <c r="A79" s="1459"/>
      <c r="B79" s="1459" t="s">
        <v>27</v>
      </c>
      <c r="C79" s="1459"/>
      <c r="D79" s="1459"/>
      <c r="E79" s="1459"/>
      <c r="F79" s="2"/>
      <c r="G79" s="3"/>
      <c r="H79" s="1459"/>
      <c r="I79" s="4"/>
      <c r="J79" s="1459" t="s">
        <v>27</v>
      </c>
      <c r="K79" s="1459"/>
      <c r="L79" s="1459"/>
      <c r="M79" s="1459"/>
    </row>
    <row r="80" spans="1:13" x14ac:dyDescent="0.25">
      <c r="A80" s="1459"/>
      <c r="B80" s="1459"/>
      <c r="C80" s="1459"/>
      <c r="D80" s="1459"/>
      <c r="E80" s="1459"/>
      <c r="F80" s="2"/>
      <c r="G80" s="3"/>
      <c r="H80" s="1459"/>
      <c r="I80" s="4"/>
      <c r="J80" s="1459"/>
      <c r="K80" s="1459"/>
      <c r="L80" s="1459"/>
      <c r="M80" s="1459"/>
    </row>
    <row r="81" spans="1:13" x14ac:dyDescent="0.25">
      <c r="A81" s="1459"/>
      <c r="B81" s="1459" t="s">
        <v>258</v>
      </c>
      <c r="C81" s="1459"/>
      <c r="D81" s="1459"/>
      <c r="E81" s="1459"/>
      <c r="F81" s="2"/>
      <c r="G81" s="3"/>
      <c r="H81" s="1459"/>
      <c r="I81" s="4"/>
      <c r="J81" s="1459" t="s">
        <v>259</v>
      </c>
      <c r="K81" s="1459"/>
      <c r="L81" s="1459"/>
      <c r="M81" s="1459"/>
    </row>
    <row r="84" spans="1:13" ht="18.75" x14ac:dyDescent="0.3">
      <c r="A84" s="1" t="s">
        <v>251</v>
      </c>
      <c r="B84" s="1"/>
      <c r="C84" s="1"/>
      <c r="D84" s="1459"/>
      <c r="E84" s="1459"/>
      <c r="F84" s="2"/>
      <c r="G84" s="3"/>
      <c r="H84" s="1459"/>
      <c r="I84" s="4"/>
      <c r="J84" s="1459"/>
      <c r="K84" s="1459"/>
      <c r="L84" s="1459"/>
      <c r="M84" s="1459"/>
    </row>
    <row r="85" spans="1:13" x14ac:dyDescent="0.25">
      <c r="A85" s="1459"/>
      <c r="B85" s="1459"/>
      <c r="C85" s="1459"/>
      <c r="D85" s="1455"/>
      <c r="E85" s="1455"/>
      <c r="F85" s="6"/>
      <c r="G85" s="7"/>
      <c r="H85" s="1455"/>
      <c r="I85" s="8"/>
      <c r="J85" s="1455"/>
      <c r="K85" s="1459"/>
      <c r="L85" s="1459"/>
      <c r="M85" s="1459"/>
    </row>
    <row r="86" spans="1:13" ht="18.75" x14ac:dyDescent="0.3">
      <c r="A86" s="3102" t="s">
        <v>694</v>
      </c>
      <c r="B86" s="3103"/>
      <c r="C86" s="3103"/>
      <c r="D86" s="3103"/>
      <c r="E86" s="3103"/>
      <c r="F86" s="3103"/>
      <c r="G86" s="3103"/>
      <c r="H86" s="3103"/>
      <c r="I86" s="3103"/>
      <c r="J86" s="3103"/>
      <c r="K86" s="3103"/>
      <c r="L86" s="3103"/>
      <c r="M86" s="1459"/>
    </row>
    <row r="87" spans="1:13" ht="15.75" x14ac:dyDescent="0.25">
      <c r="A87" s="1459"/>
      <c r="B87" s="1459"/>
      <c r="C87" s="1459"/>
      <c r="D87" s="1455"/>
      <c r="E87" s="1455"/>
      <c r="F87" s="9"/>
      <c r="G87" s="7"/>
      <c r="H87" s="1455"/>
      <c r="I87" s="8"/>
      <c r="J87" s="1455"/>
      <c r="K87" s="1459"/>
      <c r="L87" s="1459"/>
      <c r="M87" s="1459"/>
    </row>
    <row r="88" spans="1:13" ht="15.75" x14ac:dyDescent="0.25">
      <c r="A88" s="10" t="s">
        <v>695</v>
      </c>
      <c r="B88" s="11"/>
      <c r="C88" s="11"/>
      <c r="D88" s="11"/>
      <c r="E88" s="11"/>
      <c r="F88" s="9"/>
      <c r="G88" s="3"/>
      <c r="H88" s="1459"/>
      <c r="I88" s="4"/>
      <c r="J88" s="1459"/>
      <c r="K88" s="1459"/>
      <c r="L88" s="1459"/>
      <c r="M88" s="1459"/>
    </row>
    <row r="89" spans="1:13" ht="15.75" thickBot="1" x14ac:dyDescent="0.3">
      <c r="A89" s="1465"/>
      <c r="B89" s="1459"/>
      <c r="C89" s="1459"/>
      <c r="D89" s="1459"/>
      <c r="E89" s="1459"/>
      <c r="F89" s="2"/>
      <c r="G89" s="3"/>
      <c r="H89" s="1459"/>
      <c r="I89" s="4"/>
      <c r="J89" s="1459"/>
      <c r="K89" s="13"/>
      <c r="L89" s="1459"/>
      <c r="M89" s="14" t="s">
        <v>4</v>
      </c>
    </row>
    <row r="90" spans="1:13" ht="27" thickBot="1" x14ac:dyDescent="0.3">
      <c r="A90" s="15" t="s">
        <v>5</v>
      </c>
      <c r="B90" s="16" t="s">
        <v>6</v>
      </c>
      <c r="C90" s="16" t="s">
        <v>7</v>
      </c>
      <c r="D90" s="16" t="s">
        <v>8</v>
      </c>
      <c r="E90" s="16" t="s">
        <v>9</v>
      </c>
      <c r="F90" s="17" t="s">
        <v>10</v>
      </c>
      <c r="G90" s="18" t="s">
        <v>11</v>
      </c>
      <c r="H90" s="16" t="s">
        <v>12</v>
      </c>
      <c r="I90" s="19" t="s">
        <v>13</v>
      </c>
      <c r="J90" s="20" t="s">
        <v>14</v>
      </c>
      <c r="K90" s="20" t="s">
        <v>15</v>
      </c>
      <c r="L90" s="20" t="s">
        <v>16</v>
      </c>
      <c r="M90" s="21" t="s">
        <v>17</v>
      </c>
    </row>
    <row r="91" spans="1:13" x14ac:dyDescent="0.25">
      <c r="A91" s="36">
        <v>231</v>
      </c>
      <c r="B91" s="37">
        <v>0</v>
      </c>
      <c r="C91" s="38">
        <v>3612</v>
      </c>
      <c r="D91" s="37">
        <v>5152</v>
      </c>
      <c r="E91" s="39">
        <v>0</v>
      </c>
      <c r="F91" s="40">
        <v>0</v>
      </c>
      <c r="G91" s="37">
        <v>1100</v>
      </c>
      <c r="H91" s="41">
        <v>11000000</v>
      </c>
      <c r="I91" s="42">
        <v>190000</v>
      </c>
      <c r="J91" s="42">
        <v>190000</v>
      </c>
      <c r="K91" s="42">
        <v>-25000</v>
      </c>
      <c r="L91" s="42">
        <v>165000</v>
      </c>
      <c r="M91" s="43" t="s">
        <v>696</v>
      </c>
    </row>
    <row r="92" spans="1:13" x14ac:dyDescent="0.25">
      <c r="A92" s="57">
        <v>231</v>
      </c>
      <c r="B92" s="58">
        <v>0</v>
      </c>
      <c r="C92" s="59">
        <v>3612</v>
      </c>
      <c r="D92" s="58">
        <v>5171</v>
      </c>
      <c r="E92" s="61">
        <v>0</v>
      </c>
      <c r="F92" s="62">
        <v>0</v>
      </c>
      <c r="G92" s="58">
        <v>1100</v>
      </c>
      <c r="H92" s="49">
        <v>11000000</v>
      </c>
      <c r="I92" s="66">
        <v>970000</v>
      </c>
      <c r="J92" s="66">
        <v>720000</v>
      </c>
      <c r="K92" s="66">
        <v>25000</v>
      </c>
      <c r="L92" s="66">
        <v>745000</v>
      </c>
      <c r="M92" s="56" t="s">
        <v>688</v>
      </c>
    </row>
    <row r="93" spans="1:13" ht="15.75" thickBot="1" x14ac:dyDescent="0.3">
      <c r="A93" s="69"/>
      <c r="B93" s="70"/>
      <c r="C93" s="70"/>
      <c r="D93" s="71"/>
      <c r="E93" s="70"/>
      <c r="F93" s="72"/>
      <c r="G93" s="73"/>
      <c r="H93" s="74"/>
      <c r="I93" s="319"/>
      <c r="J93" s="75"/>
      <c r="K93" s="75"/>
      <c r="L93" s="76"/>
      <c r="M93" s="77"/>
    </row>
    <row r="94" spans="1:13" ht="16.5" thickBot="1" x14ac:dyDescent="0.3">
      <c r="A94" s="326"/>
      <c r="B94" s="341" t="s">
        <v>23</v>
      </c>
      <c r="C94" s="342"/>
      <c r="D94" s="343"/>
      <c r="E94" s="343"/>
      <c r="F94" s="344"/>
      <c r="G94" s="345"/>
      <c r="H94" s="343"/>
      <c r="I94" s="346">
        <f>SUM(I91:I93)</f>
        <v>1160000</v>
      </c>
      <c r="J94" s="347">
        <f>SUM(J91:J93)</f>
        <v>910000</v>
      </c>
      <c r="K94" s="347">
        <f>SUM(K91:K93)</f>
        <v>0</v>
      </c>
      <c r="L94" s="347">
        <f>SUM(L91:L93)</f>
        <v>910000</v>
      </c>
      <c r="M94" s="172"/>
    </row>
    <row r="95" spans="1:13" ht="15.75" x14ac:dyDescent="0.25">
      <c r="A95" s="28"/>
      <c r="B95" s="28"/>
      <c r="C95" s="28"/>
      <c r="D95" s="29"/>
      <c r="E95" s="29"/>
      <c r="F95" s="30"/>
      <c r="G95" s="31"/>
      <c r="H95" s="29"/>
      <c r="I95" s="32"/>
      <c r="J95" s="29"/>
      <c r="K95" s="33"/>
      <c r="L95" s="29"/>
      <c r="M95" s="1459"/>
    </row>
    <row r="96" spans="1:13" ht="15.75" x14ac:dyDescent="0.25">
      <c r="A96" s="1459"/>
      <c r="B96" s="29" t="s">
        <v>24</v>
      </c>
      <c r="C96" s="28"/>
      <c r="D96" s="29"/>
      <c r="E96" s="29"/>
      <c r="F96" s="30"/>
      <c r="G96" s="31"/>
      <c r="H96" s="29"/>
      <c r="I96" s="32"/>
      <c r="J96" s="34" t="s">
        <v>3504</v>
      </c>
      <c r="K96" s="35"/>
      <c r="L96" s="29"/>
      <c r="M96" s="1459"/>
    </row>
    <row r="97" spans="1:13" ht="15.75" x14ac:dyDescent="0.25">
      <c r="A97" s="29"/>
      <c r="B97" s="28"/>
      <c r="C97" s="28"/>
      <c r="D97" s="29"/>
      <c r="E97" s="29"/>
      <c r="F97" s="30"/>
      <c r="G97" s="31"/>
      <c r="H97" s="29"/>
      <c r="I97" s="32"/>
      <c r="J97" s="29"/>
      <c r="K97" s="33"/>
      <c r="L97" s="29"/>
      <c r="M97" s="1459"/>
    </row>
    <row r="98" spans="1:13" x14ac:dyDescent="0.25">
      <c r="A98" s="1459"/>
      <c r="B98" s="1459"/>
      <c r="C98" s="1459"/>
      <c r="D98" s="1459"/>
      <c r="E98" s="1459"/>
      <c r="F98" s="2"/>
      <c r="G98" s="3"/>
      <c r="H98" s="1459"/>
      <c r="I98" s="4"/>
      <c r="J98" s="1459"/>
      <c r="K98" s="1459"/>
      <c r="L98" s="1459"/>
      <c r="M98" s="1459"/>
    </row>
    <row r="99" spans="1:13" x14ac:dyDescent="0.25">
      <c r="A99" s="1459"/>
      <c r="B99" s="1459" t="s">
        <v>27</v>
      </c>
      <c r="C99" s="1459"/>
      <c r="D99" s="1459"/>
      <c r="E99" s="1459"/>
      <c r="F99" s="2"/>
      <c r="G99" s="3"/>
      <c r="H99" s="1459"/>
      <c r="I99" s="4"/>
      <c r="J99" s="1459" t="s">
        <v>27</v>
      </c>
      <c r="K99" s="1459"/>
      <c r="L99" s="1459"/>
      <c r="M99" s="1459"/>
    </row>
    <row r="100" spans="1:13" x14ac:dyDescent="0.25">
      <c r="A100" s="1459"/>
      <c r="B100" s="1459"/>
      <c r="C100" s="1459"/>
      <c r="D100" s="1459"/>
      <c r="E100" s="1459"/>
      <c r="F100" s="2"/>
      <c r="G100" s="3"/>
      <c r="H100" s="1459"/>
      <c r="I100" s="4"/>
      <c r="J100" s="1459"/>
      <c r="K100" s="1459"/>
      <c r="L100" s="1459"/>
      <c r="M100" s="1459"/>
    </row>
    <row r="101" spans="1:13" x14ac:dyDescent="0.25">
      <c r="A101" s="1459"/>
      <c r="B101" s="1459" t="s">
        <v>258</v>
      </c>
      <c r="C101" s="1459"/>
      <c r="D101" s="1459"/>
      <c r="E101" s="1459"/>
      <c r="F101" s="2"/>
      <c r="G101" s="3"/>
      <c r="H101" s="1459"/>
      <c r="I101" s="4"/>
      <c r="J101" s="1459" t="s">
        <v>259</v>
      </c>
      <c r="K101" s="1459"/>
      <c r="L101" s="1459"/>
      <c r="M101" s="1459"/>
    </row>
    <row r="104" spans="1:13" ht="18.75" x14ac:dyDescent="0.3">
      <c r="A104" s="1" t="s">
        <v>251</v>
      </c>
      <c r="B104" s="1"/>
      <c r="C104" s="1"/>
      <c r="D104" s="1459"/>
      <c r="E104" s="1459"/>
      <c r="F104" s="2"/>
      <c r="G104" s="3"/>
      <c r="H104" s="1459"/>
      <c r="I104" s="4"/>
      <c r="J104" s="1459"/>
      <c r="K104" s="1459"/>
      <c r="L104" s="1459"/>
      <c r="M104" s="1459"/>
    </row>
    <row r="105" spans="1:13" x14ac:dyDescent="0.25">
      <c r="A105" s="1459"/>
      <c r="B105" s="1459"/>
      <c r="C105" s="1459"/>
      <c r="D105" s="1455"/>
      <c r="E105" s="1455"/>
      <c r="F105" s="6"/>
      <c r="G105" s="7"/>
      <c r="H105" s="1455"/>
      <c r="I105" s="8"/>
      <c r="J105" s="1455"/>
      <c r="K105" s="1459"/>
      <c r="L105" s="1459"/>
      <c r="M105" s="1459"/>
    </row>
    <row r="106" spans="1:13" ht="18.75" x14ac:dyDescent="0.3">
      <c r="A106" s="3102" t="s">
        <v>1029</v>
      </c>
      <c r="B106" s="3103"/>
      <c r="C106" s="3103"/>
      <c r="D106" s="3103"/>
      <c r="E106" s="3103"/>
      <c r="F106" s="3103"/>
      <c r="G106" s="3103"/>
      <c r="H106" s="3103"/>
      <c r="I106" s="3103"/>
      <c r="J106" s="3103"/>
      <c r="K106" s="3103"/>
      <c r="L106" s="3103"/>
      <c r="M106" s="1459"/>
    </row>
    <row r="107" spans="1:13" ht="15.75" x14ac:dyDescent="0.25">
      <c r="A107" s="1459"/>
      <c r="B107" s="1459"/>
      <c r="C107" s="1459"/>
      <c r="D107" s="1455"/>
      <c r="E107" s="1455"/>
      <c r="F107" s="9"/>
      <c r="G107" s="7"/>
      <c r="H107" s="1455"/>
      <c r="I107" s="8"/>
      <c r="J107" s="1455"/>
      <c r="K107" s="1459"/>
      <c r="L107" s="1459"/>
      <c r="M107" s="1459"/>
    </row>
    <row r="108" spans="1:13" ht="15.75" x14ac:dyDescent="0.25">
      <c r="A108" s="10" t="s">
        <v>1030</v>
      </c>
      <c r="B108" s="11"/>
      <c r="C108" s="11"/>
      <c r="D108" s="11"/>
      <c r="E108" s="11"/>
      <c r="F108" s="9"/>
      <c r="G108" s="3"/>
      <c r="H108" s="1459"/>
      <c r="I108" s="4"/>
      <c r="J108" s="1459"/>
      <c r="K108" s="1459"/>
      <c r="L108" s="1459"/>
      <c r="M108" s="1459"/>
    </row>
    <row r="109" spans="1:13" ht="15.75" thickBot="1" x14ac:dyDescent="0.3">
      <c r="A109" s="1465"/>
      <c r="B109" s="1459"/>
      <c r="C109" s="1459"/>
      <c r="D109" s="1459"/>
      <c r="E109" s="1459"/>
      <c r="F109" s="2"/>
      <c r="G109" s="3"/>
      <c r="H109" s="1459"/>
      <c r="I109" s="4"/>
      <c r="J109" s="1459"/>
      <c r="K109" s="13"/>
      <c r="L109" s="1459"/>
      <c r="M109" s="14" t="s">
        <v>4</v>
      </c>
    </row>
    <row r="110" spans="1:13" ht="27" thickBot="1" x14ac:dyDescent="0.3">
      <c r="A110" s="15" t="s">
        <v>5</v>
      </c>
      <c r="B110" s="16" t="s">
        <v>6</v>
      </c>
      <c r="C110" s="16" t="s">
        <v>7</v>
      </c>
      <c r="D110" s="16" t="s">
        <v>8</v>
      </c>
      <c r="E110" s="16" t="s">
        <v>9</v>
      </c>
      <c r="F110" s="17" t="s">
        <v>10</v>
      </c>
      <c r="G110" s="18" t="s">
        <v>11</v>
      </c>
      <c r="H110" s="16" t="s">
        <v>12</v>
      </c>
      <c r="I110" s="19" t="s">
        <v>13</v>
      </c>
      <c r="J110" s="20" t="s">
        <v>14</v>
      </c>
      <c r="K110" s="20" t="s">
        <v>15</v>
      </c>
      <c r="L110" s="20" t="s">
        <v>16</v>
      </c>
      <c r="M110" s="21" t="s">
        <v>17</v>
      </c>
    </row>
    <row r="111" spans="1:13" x14ac:dyDescent="0.25">
      <c r="A111" s="36">
        <v>231</v>
      </c>
      <c r="B111" s="37">
        <v>0</v>
      </c>
      <c r="C111" s="38">
        <v>3613</v>
      </c>
      <c r="D111" s="37">
        <v>5169</v>
      </c>
      <c r="E111" s="39">
        <v>0</v>
      </c>
      <c r="F111" s="40">
        <v>0</v>
      </c>
      <c r="G111" s="37">
        <v>1100</v>
      </c>
      <c r="H111" s="41">
        <v>11000000</v>
      </c>
      <c r="I111" s="42">
        <v>1505000</v>
      </c>
      <c r="J111" s="42">
        <v>1905000</v>
      </c>
      <c r="K111" s="42">
        <v>1240000</v>
      </c>
      <c r="L111" s="42">
        <v>3145000</v>
      </c>
      <c r="M111" s="43" t="s">
        <v>237</v>
      </c>
    </row>
    <row r="112" spans="1:13" x14ac:dyDescent="0.25">
      <c r="A112" s="57">
        <v>231</v>
      </c>
      <c r="B112" s="58">
        <v>0</v>
      </c>
      <c r="C112" s="59">
        <v>3613</v>
      </c>
      <c r="D112" s="58">
        <v>5171</v>
      </c>
      <c r="E112" s="61">
        <v>0</v>
      </c>
      <c r="F112" s="62">
        <v>0</v>
      </c>
      <c r="G112" s="58">
        <v>1100</v>
      </c>
      <c r="H112" s="49">
        <v>11000000</v>
      </c>
      <c r="I112" s="66">
        <v>4200000</v>
      </c>
      <c r="J112" s="66">
        <v>3800000</v>
      </c>
      <c r="K112" s="66">
        <v>-1240000</v>
      </c>
      <c r="L112" s="66">
        <v>2560000</v>
      </c>
      <c r="M112" s="56" t="s">
        <v>688</v>
      </c>
    </row>
    <row r="113" spans="1:13" ht="15.75" thickBot="1" x14ac:dyDescent="0.3">
      <c r="A113" s="69"/>
      <c r="B113" s="70"/>
      <c r="C113" s="70"/>
      <c r="D113" s="71"/>
      <c r="E113" s="70"/>
      <c r="F113" s="72"/>
      <c r="G113" s="73"/>
      <c r="H113" s="74"/>
      <c r="I113" s="319"/>
      <c r="J113" s="75"/>
      <c r="K113" s="75"/>
      <c r="L113" s="76"/>
      <c r="M113" s="77"/>
    </row>
    <row r="114" spans="1:13" ht="16.5" thickBot="1" x14ac:dyDescent="0.3">
      <c r="A114" s="326"/>
      <c r="B114" s="341" t="s">
        <v>23</v>
      </c>
      <c r="C114" s="342"/>
      <c r="D114" s="343"/>
      <c r="E114" s="343"/>
      <c r="F114" s="344"/>
      <c r="G114" s="345"/>
      <c r="H114" s="343"/>
      <c r="I114" s="346">
        <f>SUM(I111:I113)</f>
        <v>5705000</v>
      </c>
      <c r="J114" s="347">
        <f>SUM(J111:J113)</f>
        <v>5705000</v>
      </c>
      <c r="K114" s="347">
        <f>SUM(K111:K113)</f>
        <v>0</v>
      </c>
      <c r="L114" s="347">
        <f>SUM(L111:L113)</f>
        <v>5705000</v>
      </c>
      <c r="M114" s="172"/>
    </row>
    <row r="115" spans="1:13" ht="15.75" x14ac:dyDescent="0.25">
      <c r="A115" s="28"/>
      <c r="B115" s="28"/>
      <c r="C115" s="28"/>
      <c r="D115" s="29"/>
      <c r="E115" s="29"/>
      <c r="F115" s="30"/>
      <c r="G115" s="31"/>
      <c r="H115" s="29"/>
      <c r="I115" s="32"/>
      <c r="J115" s="29"/>
      <c r="K115" s="33"/>
      <c r="L115" s="29"/>
      <c r="M115" s="1459"/>
    </row>
    <row r="116" spans="1:13" ht="15.75" x14ac:dyDescent="0.25">
      <c r="A116" s="1459"/>
      <c r="B116" s="29" t="s">
        <v>24</v>
      </c>
      <c r="C116" s="28"/>
      <c r="D116" s="29"/>
      <c r="E116" s="29"/>
      <c r="F116" s="30"/>
      <c r="G116" s="31"/>
      <c r="H116" s="29"/>
      <c r="I116" s="32"/>
      <c r="J116" s="34" t="s">
        <v>3503</v>
      </c>
      <c r="K116" s="35"/>
      <c r="L116" s="29"/>
      <c r="M116" s="1459"/>
    </row>
    <row r="117" spans="1:13" ht="15.75" x14ac:dyDescent="0.25">
      <c r="A117" s="29"/>
      <c r="B117" s="28"/>
      <c r="C117" s="28"/>
      <c r="D117" s="29"/>
      <c r="E117" s="29"/>
      <c r="F117" s="30"/>
      <c r="G117" s="31"/>
      <c r="H117" s="29"/>
      <c r="I117" s="32"/>
      <c r="J117" s="29"/>
      <c r="K117" s="33"/>
      <c r="L117" s="29"/>
      <c r="M117" s="1459"/>
    </row>
    <row r="118" spans="1:13" x14ac:dyDescent="0.25">
      <c r="A118" s="1459"/>
      <c r="B118" s="1459"/>
      <c r="C118" s="1459"/>
      <c r="D118" s="1459"/>
      <c r="E118" s="1459"/>
      <c r="F118" s="2"/>
      <c r="G118" s="3"/>
      <c r="H118" s="1459"/>
      <c r="I118" s="4"/>
      <c r="J118" s="1459"/>
      <c r="K118" s="1459"/>
      <c r="L118" s="1459"/>
      <c r="M118" s="1459"/>
    </row>
    <row r="119" spans="1:13" x14ac:dyDescent="0.25">
      <c r="A119" s="1459"/>
      <c r="B119" s="1459" t="s">
        <v>27</v>
      </c>
      <c r="C119" s="1459"/>
      <c r="D119" s="1459"/>
      <c r="E119" s="1459"/>
      <c r="F119" s="2"/>
      <c r="G119" s="3"/>
      <c r="H119" s="1459"/>
      <c r="I119" s="4"/>
      <c r="J119" s="1459" t="s">
        <v>27</v>
      </c>
      <c r="K119" s="1459"/>
      <c r="L119" s="1459"/>
      <c r="M119" s="1459"/>
    </row>
    <row r="120" spans="1:13" x14ac:dyDescent="0.25">
      <c r="A120" s="1459"/>
      <c r="B120" s="1459"/>
      <c r="C120" s="1459"/>
      <c r="D120" s="1459"/>
      <c r="E120" s="1459"/>
      <c r="F120" s="2"/>
      <c r="G120" s="3"/>
      <c r="H120" s="1459"/>
      <c r="I120" s="4"/>
      <c r="J120" s="1459"/>
      <c r="K120" s="1459"/>
      <c r="L120" s="1459"/>
      <c r="M120" s="1459"/>
    </row>
    <row r="121" spans="1:13" x14ac:dyDescent="0.25">
      <c r="A121" s="1459"/>
      <c r="B121" s="1459" t="s">
        <v>258</v>
      </c>
      <c r="C121" s="1459"/>
      <c r="D121" s="1459"/>
      <c r="E121" s="1459"/>
      <c r="F121" s="2"/>
      <c r="G121" s="3"/>
      <c r="H121" s="1459"/>
      <c r="I121" s="4"/>
      <c r="J121" s="1459" t="s">
        <v>259</v>
      </c>
      <c r="K121" s="1459"/>
      <c r="L121" s="1459"/>
      <c r="M121" s="1459"/>
    </row>
    <row r="124" spans="1:13" ht="18.75" x14ac:dyDescent="0.3">
      <c r="A124" s="1" t="s">
        <v>251</v>
      </c>
      <c r="B124" s="1"/>
      <c r="C124" s="1"/>
      <c r="D124" s="1459"/>
      <c r="E124" s="1459"/>
      <c r="F124" s="2"/>
      <c r="G124" s="3"/>
      <c r="H124" s="1459"/>
      <c r="I124" s="4"/>
      <c r="J124" s="1459"/>
      <c r="K124" s="1459"/>
      <c r="L124" s="1459"/>
      <c r="M124" s="1459"/>
    </row>
    <row r="125" spans="1:13" x14ac:dyDescent="0.25">
      <c r="A125" s="1459"/>
      <c r="B125" s="1459"/>
      <c r="C125" s="1459"/>
      <c r="D125" s="1455"/>
      <c r="E125" s="1455"/>
      <c r="F125" s="6"/>
      <c r="G125" s="7"/>
      <c r="H125" s="1455"/>
      <c r="I125" s="8"/>
      <c r="J125" s="1455"/>
      <c r="K125" s="1459"/>
      <c r="L125" s="1459"/>
      <c r="M125" s="1459"/>
    </row>
    <row r="126" spans="1:13" ht="18.75" x14ac:dyDescent="0.3">
      <c r="A126" s="3102" t="s">
        <v>1031</v>
      </c>
      <c r="B126" s="3103"/>
      <c r="C126" s="3103"/>
      <c r="D126" s="3103"/>
      <c r="E126" s="3103"/>
      <c r="F126" s="3103"/>
      <c r="G126" s="3103"/>
      <c r="H126" s="3103"/>
      <c r="I126" s="3103"/>
      <c r="J126" s="3103"/>
      <c r="K126" s="3103"/>
      <c r="L126" s="3103"/>
      <c r="M126" s="1459"/>
    </row>
    <row r="127" spans="1:13" ht="15.75" x14ac:dyDescent="0.25">
      <c r="A127" s="1459"/>
      <c r="B127" s="1459"/>
      <c r="C127" s="1459"/>
      <c r="D127" s="1455"/>
      <c r="E127" s="1455"/>
      <c r="F127" s="9"/>
      <c r="G127" s="7"/>
      <c r="H127" s="1455"/>
      <c r="I127" s="8"/>
      <c r="J127" s="1455"/>
      <c r="K127" s="1459"/>
      <c r="L127" s="1459"/>
      <c r="M127" s="1459"/>
    </row>
    <row r="128" spans="1:13" ht="15.75" x14ac:dyDescent="0.25">
      <c r="A128" s="10" t="s">
        <v>1032</v>
      </c>
      <c r="B128" s="11"/>
      <c r="C128" s="11"/>
      <c r="D128" s="11"/>
      <c r="E128" s="11"/>
      <c r="F128" s="9"/>
      <c r="G128" s="3"/>
      <c r="H128" s="1459"/>
      <c r="I128" s="4"/>
      <c r="J128" s="1459"/>
      <c r="K128" s="1459"/>
      <c r="L128" s="1459"/>
      <c r="M128" s="1459"/>
    </row>
    <row r="129" spans="1:13" ht="15.75" thickBot="1" x14ac:dyDescent="0.3">
      <c r="A129" s="1465"/>
      <c r="B129" s="1459"/>
      <c r="C129" s="1459"/>
      <c r="D129" s="1459"/>
      <c r="E129" s="1459"/>
      <c r="F129" s="2"/>
      <c r="G129" s="3"/>
      <c r="H129" s="1459"/>
      <c r="I129" s="4"/>
      <c r="J129" s="1459"/>
      <c r="K129" s="13"/>
      <c r="L129" s="1459"/>
      <c r="M129" s="14" t="s">
        <v>4</v>
      </c>
    </row>
    <row r="130" spans="1:13" ht="27" thickBot="1" x14ac:dyDescent="0.3">
      <c r="A130" s="15" t="s">
        <v>5</v>
      </c>
      <c r="B130" s="16" t="s">
        <v>6</v>
      </c>
      <c r="C130" s="16" t="s">
        <v>7</v>
      </c>
      <c r="D130" s="16" t="s">
        <v>8</v>
      </c>
      <c r="E130" s="16" t="s">
        <v>9</v>
      </c>
      <c r="F130" s="17" t="s">
        <v>10</v>
      </c>
      <c r="G130" s="18" t="s">
        <v>11</v>
      </c>
      <c r="H130" s="16" t="s">
        <v>12</v>
      </c>
      <c r="I130" s="19" t="s">
        <v>13</v>
      </c>
      <c r="J130" s="20" t="s">
        <v>14</v>
      </c>
      <c r="K130" s="20" t="s">
        <v>15</v>
      </c>
      <c r="L130" s="20" t="s">
        <v>16</v>
      </c>
      <c r="M130" s="21" t="s">
        <v>17</v>
      </c>
    </row>
    <row r="131" spans="1:13" x14ac:dyDescent="0.25">
      <c r="A131" s="36">
        <v>231</v>
      </c>
      <c r="B131" s="37">
        <v>0</v>
      </c>
      <c r="C131" s="38">
        <v>6172</v>
      </c>
      <c r="D131" s="37">
        <v>5362</v>
      </c>
      <c r="E131" s="39">
        <v>0</v>
      </c>
      <c r="F131" s="40">
        <v>0</v>
      </c>
      <c r="G131" s="37">
        <v>1100</v>
      </c>
      <c r="H131" s="41">
        <v>11000000</v>
      </c>
      <c r="I131" s="42">
        <v>2000000</v>
      </c>
      <c r="J131" s="42">
        <v>1940000</v>
      </c>
      <c r="K131" s="42">
        <v>-1940000</v>
      </c>
      <c r="L131" s="42">
        <v>0</v>
      </c>
      <c r="M131" s="43" t="s">
        <v>1033</v>
      </c>
    </row>
    <row r="132" spans="1:13" x14ac:dyDescent="0.25">
      <c r="A132" s="57">
        <v>231</v>
      </c>
      <c r="B132" s="58">
        <v>0</v>
      </c>
      <c r="C132" s="59">
        <v>6172</v>
      </c>
      <c r="D132" s="58">
        <v>5163</v>
      </c>
      <c r="E132" s="61">
        <v>0</v>
      </c>
      <c r="F132" s="62">
        <v>902</v>
      </c>
      <c r="G132" s="58">
        <v>1100</v>
      </c>
      <c r="H132" s="49">
        <v>11000000</v>
      </c>
      <c r="I132" s="66">
        <v>0</v>
      </c>
      <c r="J132" s="66">
        <v>2466142</v>
      </c>
      <c r="K132" s="66">
        <v>1940000</v>
      </c>
      <c r="L132" s="66">
        <v>4406142</v>
      </c>
      <c r="M132" s="56" t="s">
        <v>1034</v>
      </c>
    </row>
    <row r="133" spans="1:13" ht="15.75" thickBot="1" x14ac:dyDescent="0.3">
      <c r="A133" s="69"/>
      <c r="B133" s="70"/>
      <c r="C133" s="70"/>
      <c r="D133" s="71"/>
      <c r="E133" s="70"/>
      <c r="F133" s="72"/>
      <c r="G133" s="73"/>
      <c r="H133" s="74"/>
      <c r="I133" s="319"/>
      <c r="J133" s="75"/>
      <c r="K133" s="75"/>
      <c r="L133" s="76"/>
      <c r="M133" s="77"/>
    </row>
    <row r="134" spans="1:13" ht="16.5" thickBot="1" x14ac:dyDescent="0.3">
      <c r="A134" s="326"/>
      <c r="B134" s="341" t="s">
        <v>23</v>
      </c>
      <c r="C134" s="342"/>
      <c r="D134" s="343"/>
      <c r="E134" s="343"/>
      <c r="F134" s="344"/>
      <c r="G134" s="345"/>
      <c r="H134" s="343"/>
      <c r="I134" s="346">
        <f>SUM(I131:I133)</f>
        <v>2000000</v>
      </c>
      <c r="J134" s="347">
        <f>SUM(J131:J133)</f>
        <v>4406142</v>
      </c>
      <c r="K134" s="347">
        <f>SUM(K131:K133)</f>
        <v>0</v>
      </c>
      <c r="L134" s="347">
        <f>SUM(L131:L133)</f>
        <v>4406142</v>
      </c>
      <c r="M134" s="172"/>
    </row>
    <row r="135" spans="1:13" ht="15.75" x14ac:dyDescent="0.25">
      <c r="A135" s="28"/>
      <c r="B135" s="28"/>
      <c r="C135" s="28"/>
      <c r="D135" s="29"/>
      <c r="E135" s="29"/>
      <c r="F135" s="30"/>
      <c r="G135" s="31"/>
      <c r="H135" s="29"/>
      <c r="I135" s="32"/>
      <c r="J135" s="29"/>
      <c r="K135" s="33"/>
      <c r="L135" s="29"/>
      <c r="M135" s="1459"/>
    </row>
    <row r="136" spans="1:13" ht="15.75" x14ac:dyDescent="0.25">
      <c r="A136" s="1459"/>
      <c r="B136" s="29" t="s">
        <v>24</v>
      </c>
      <c r="C136" s="28"/>
      <c r="D136" s="29"/>
      <c r="E136" s="29"/>
      <c r="F136" s="30"/>
      <c r="G136" s="31"/>
      <c r="H136" s="29"/>
      <c r="I136" s="32"/>
      <c r="J136" s="34" t="s">
        <v>3503</v>
      </c>
      <c r="K136" s="35"/>
      <c r="L136" s="29"/>
      <c r="M136" s="1459"/>
    </row>
    <row r="137" spans="1:13" ht="15.75" x14ac:dyDescent="0.25">
      <c r="A137" s="29"/>
      <c r="B137" s="28"/>
      <c r="C137" s="28"/>
      <c r="D137" s="29"/>
      <c r="E137" s="29"/>
      <c r="F137" s="30"/>
      <c r="G137" s="31"/>
      <c r="H137" s="29"/>
      <c r="I137" s="32"/>
      <c r="J137" s="29"/>
      <c r="K137" s="33"/>
      <c r="L137" s="29"/>
      <c r="M137" s="1459"/>
    </row>
    <row r="138" spans="1:13" x14ac:dyDescent="0.25">
      <c r="A138" s="1459"/>
      <c r="B138" s="1459"/>
      <c r="C138" s="1459"/>
      <c r="D138" s="1459"/>
      <c r="E138" s="1459"/>
      <c r="F138" s="2"/>
      <c r="G138" s="3"/>
      <c r="H138" s="1459"/>
      <c r="I138" s="4"/>
      <c r="J138" s="1459"/>
      <c r="K138" s="1459"/>
      <c r="L138" s="1459"/>
      <c r="M138" s="1459"/>
    </row>
    <row r="139" spans="1:13" x14ac:dyDescent="0.25">
      <c r="A139" s="1459"/>
      <c r="B139" s="1459" t="s">
        <v>27</v>
      </c>
      <c r="C139" s="1459"/>
      <c r="D139" s="1459"/>
      <c r="E139" s="1459"/>
      <c r="F139" s="2"/>
      <c r="G139" s="3"/>
      <c r="H139" s="1459"/>
      <c r="I139" s="4"/>
      <c r="J139" s="1459" t="s">
        <v>27</v>
      </c>
      <c r="K139" s="1459"/>
      <c r="L139" s="1459"/>
      <c r="M139" s="1459"/>
    </row>
    <row r="140" spans="1:13" x14ac:dyDescent="0.25">
      <c r="A140" s="1459"/>
      <c r="B140" s="1459"/>
      <c r="C140" s="1459"/>
      <c r="D140" s="1459"/>
      <c r="E140" s="1459"/>
      <c r="F140" s="2"/>
      <c r="G140" s="3"/>
      <c r="H140" s="1459"/>
      <c r="I140" s="4"/>
      <c r="J140" s="1459"/>
      <c r="K140" s="1459"/>
      <c r="L140" s="1459"/>
      <c r="M140" s="1459"/>
    </row>
    <row r="141" spans="1:13" x14ac:dyDescent="0.25">
      <c r="A141" s="1459"/>
      <c r="B141" s="1459" t="s">
        <v>258</v>
      </c>
      <c r="C141" s="1459"/>
      <c r="D141" s="1459"/>
      <c r="E141" s="1459"/>
      <c r="F141" s="2"/>
      <c r="G141" s="3"/>
      <c r="H141" s="1459"/>
      <c r="I141" s="4"/>
      <c r="J141" s="1459" t="s">
        <v>259</v>
      </c>
      <c r="K141" s="1459"/>
      <c r="L141" s="1459"/>
      <c r="M141" s="1459"/>
    </row>
    <row r="144" spans="1:13" ht="18.75" x14ac:dyDescent="0.3">
      <c r="A144" s="1" t="s">
        <v>251</v>
      </c>
      <c r="B144" s="1"/>
      <c r="C144" s="1"/>
      <c r="D144" s="1459"/>
      <c r="E144" s="1459"/>
      <c r="F144" s="2"/>
      <c r="G144" s="3"/>
      <c r="H144" s="1459"/>
      <c r="I144" s="4"/>
      <c r="J144" s="1459"/>
      <c r="K144" s="1459"/>
      <c r="L144" s="1459"/>
      <c r="M144" s="1459"/>
    </row>
    <row r="145" spans="1:13" x14ac:dyDescent="0.25">
      <c r="A145" s="1459"/>
      <c r="B145" s="1459"/>
      <c r="C145" s="1459"/>
      <c r="D145" s="1455"/>
      <c r="E145" s="1455"/>
      <c r="F145" s="6"/>
      <c r="G145" s="7"/>
      <c r="H145" s="1455"/>
      <c r="I145" s="8"/>
      <c r="J145" s="1455"/>
      <c r="K145" s="1459"/>
      <c r="L145" s="1459"/>
      <c r="M145" s="1459"/>
    </row>
    <row r="146" spans="1:13" ht="18.75" x14ac:dyDescent="0.3">
      <c r="A146" s="3102" t="s">
        <v>1035</v>
      </c>
      <c r="B146" s="3103"/>
      <c r="C146" s="3103"/>
      <c r="D146" s="3103"/>
      <c r="E146" s="3103"/>
      <c r="F146" s="3103"/>
      <c r="G146" s="3103"/>
      <c r="H146" s="3103"/>
      <c r="I146" s="3103"/>
      <c r="J146" s="3103"/>
      <c r="K146" s="3103"/>
      <c r="L146" s="3103"/>
      <c r="M146" s="1459"/>
    </row>
    <row r="147" spans="1:13" ht="15.75" x14ac:dyDescent="0.25">
      <c r="A147" s="1459"/>
      <c r="B147" s="1459"/>
      <c r="C147" s="1459"/>
      <c r="D147" s="1455"/>
      <c r="E147" s="1455"/>
      <c r="F147" s="9"/>
      <c r="G147" s="7"/>
      <c r="H147" s="1455"/>
      <c r="I147" s="8"/>
      <c r="J147" s="1455"/>
      <c r="K147" s="1459"/>
      <c r="L147" s="1459"/>
      <c r="M147" s="1459"/>
    </row>
    <row r="148" spans="1:13" ht="15.75" x14ac:dyDescent="0.25">
      <c r="A148" s="10" t="s">
        <v>1036</v>
      </c>
      <c r="B148" s="11"/>
      <c r="C148" s="11"/>
      <c r="D148" s="11"/>
      <c r="E148" s="11"/>
      <c r="F148" s="9"/>
      <c r="G148" s="3"/>
      <c r="H148" s="1459"/>
      <c r="I148" s="4"/>
      <c r="J148" s="1459"/>
      <c r="K148" s="1459"/>
      <c r="L148" s="1459"/>
      <c r="M148" s="1459"/>
    </row>
    <row r="149" spans="1:13" ht="15.75" thickBot="1" x14ac:dyDescent="0.3">
      <c r="A149" s="1465"/>
      <c r="B149" s="1459"/>
      <c r="C149" s="1459"/>
      <c r="D149" s="1459"/>
      <c r="E149" s="1459"/>
      <c r="F149" s="2"/>
      <c r="G149" s="3"/>
      <c r="H149" s="1459"/>
      <c r="I149" s="4"/>
      <c r="J149" s="1459"/>
      <c r="K149" s="13"/>
      <c r="L149" s="1459"/>
      <c r="M149" s="14" t="s">
        <v>4</v>
      </c>
    </row>
    <row r="150" spans="1:13" ht="27" thickBot="1" x14ac:dyDescent="0.3">
      <c r="A150" s="15" t="s">
        <v>5</v>
      </c>
      <c r="B150" s="16" t="s">
        <v>6</v>
      </c>
      <c r="C150" s="16" t="s">
        <v>7</v>
      </c>
      <c r="D150" s="16" t="s">
        <v>8</v>
      </c>
      <c r="E150" s="16" t="s">
        <v>9</v>
      </c>
      <c r="F150" s="17" t="s">
        <v>10</v>
      </c>
      <c r="G150" s="18" t="s">
        <v>11</v>
      </c>
      <c r="H150" s="16" t="s">
        <v>12</v>
      </c>
      <c r="I150" s="19" t="s">
        <v>13</v>
      </c>
      <c r="J150" s="20" t="s">
        <v>14</v>
      </c>
      <c r="K150" s="20" t="s">
        <v>15</v>
      </c>
      <c r="L150" s="20" t="s">
        <v>16</v>
      </c>
      <c r="M150" s="21" t="s">
        <v>17</v>
      </c>
    </row>
    <row r="151" spans="1:13" x14ac:dyDescent="0.25">
      <c r="A151" s="36">
        <v>231</v>
      </c>
      <c r="B151" s="37">
        <v>0</v>
      </c>
      <c r="C151" s="38">
        <v>3612</v>
      </c>
      <c r="D151" s="37">
        <v>5169</v>
      </c>
      <c r="E151" s="39">
        <v>0</v>
      </c>
      <c r="F151" s="40">
        <v>0</v>
      </c>
      <c r="G151" s="37">
        <v>1100</v>
      </c>
      <c r="H151" s="41">
        <v>11000000</v>
      </c>
      <c r="I151" s="42">
        <v>130000</v>
      </c>
      <c r="J151" s="42">
        <v>330000</v>
      </c>
      <c r="K151" s="42">
        <v>-30000</v>
      </c>
      <c r="L151" s="42">
        <v>300000</v>
      </c>
      <c r="M151" s="43" t="s">
        <v>237</v>
      </c>
    </row>
    <row r="152" spans="1:13" x14ac:dyDescent="0.25">
      <c r="A152" s="57">
        <v>231</v>
      </c>
      <c r="B152" s="58">
        <v>0</v>
      </c>
      <c r="C152" s="59">
        <v>3612</v>
      </c>
      <c r="D152" s="58">
        <v>5171</v>
      </c>
      <c r="E152" s="61">
        <v>0</v>
      </c>
      <c r="F152" s="62">
        <v>902</v>
      </c>
      <c r="G152" s="58">
        <v>1100</v>
      </c>
      <c r="H152" s="49">
        <v>11000000</v>
      </c>
      <c r="I152" s="66">
        <v>970000</v>
      </c>
      <c r="J152" s="66">
        <v>745000</v>
      </c>
      <c r="K152" s="66">
        <v>30000</v>
      </c>
      <c r="L152" s="66">
        <v>775000</v>
      </c>
      <c r="M152" s="56" t="s">
        <v>688</v>
      </c>
    </row>
    <row r="153" spans="1:13" ht="15.75" thickBot="1" x14ac:dyDescent="0.3">
      <c r="A153" s="69"/>
      <c r="B153" s="70"/>
      <c r="C153" s="70"/>
      <c r="D153" s="71"/>
      <c r="E153" s="70"/>
      <c r="F153" s="72"/>
      <c r="G153" s="73"/>
      <c r="H153" s="74"/>
      <c r="I153" s="319"/>
      <c r="J153" s="75"/>
      <c r="K153" s="75"/>
      <c r="L153" s="76"/>
      <c r="M153" s="77"/>
    </row>
    <row r="154" spans="1:13" ht="16.5" thickBot="1" x14ac:dyDescent="0.3">
      <c r="A154" s="326"/>
      <c r="B154" s="341" t="s">
        <v>23</v>
      </c>
      <c r="C154" s="342"/>
      <c r="D154" s="343"/>
      <c r="E154" s="343"/>
      <c r="F154" s="344"/>
      <c r="G154" s="345"/>
      <c r="H154" s="343"/>
      <c r="I154" s="346">
        <f>SUM(I151:I153)</f>
        <v>1100000</v>
      </c>
      <c r="J154" s="347">
        <f>SUM(J151:J153)</f>
        <v>1075000</v>
      </c>
      <c r="K154" s="347">
        <f>SUM(K151:K153)</f>
        <v>0</v>
      </c>
      <c r="L154" s="347">
        <f>SUM(L151:L153)</f>
        <v>1075000</v>
      </c>
      <c r="M154" s="172"/>
    </row>
    <row r="155" spans="1:13" ht="15.75" x14ac:dyDescent="0.25">
      <c r="A155" s="28"/>
      <c r="B155" s="28"/>
      <c r="C155" s="28"/>
      <c r="D155" s="29"/>
      <c r="E155" s="29"/>
      <c r="F155" s="30"/>
      <c r="G155" s="31"/>
      <c r="H155" s="29"/>
      <c r="I155" s="32"/>
      <c r="J155" s="29"/>
      <c r="K155" s="33"/>
      <c r="L155" s="29"/>
      <c r="M155" s="1459"/>
    </row>
    <row r="156" spans="1:13" ht="15.75" x14ac:dyDescent="0.25">
      <c r="A156" s="1459"/>
      <c r="B156" s="29" t="s">
        <v>24</v>
      </c>
      <c r="C156" s="28"/>
      <c r="D156" s="29"/>
      <c r="E156" s="29"/>
      <c r="F156" s="30"/>
      <c r="G156" s="31"/>
      <c r="H156" s="29"/>
      <c r="I156" s="32"/>
      <c r="J156" s="34" t="s">
        <v>3502</v>
      </c>
      <c r="K156" s="35"/>
      <c r="L156" s="29"/>
      <c r="M156" s="1459"/>
    </row>
    <row r="157" spans="1:13" ht="15.75" x14ac:dyDescent="0.25">
      <c r="A157" s="29"/>
      <c r="B157" s="28"/>
      <c r="C157" s="28"/>
      <c r="D157" s="29"/>
      <c r="E157" s="29"/>
      <c r="F157" s="30"/>
      <c r="G157" s="31"/>
      <c r="H157" s="29"/>
      <c r="I157" s="32"/>
      <c r="J157" s="29"/>
      <c r="K157" s="33"/>
      <c r="L157" s="29"/>
      <c r="M157" s="1459"/>
    </row>
    <row r="158" spans="1:13" x14ac:dyDescent="0.25">
      <c r="A158" s="1459"/>
      <c r="B158" s="1459"/>
      <c r="C158" s="1459"/>
      <c r="D158" s="1459"/>
      <c r="E158" s="1459"/>
      <c r="F158" s="2"/>
      <c r="G158" s="3"/>
      <c r="H158" s="1459"/>
      <c r="I158" s="4"/>
      <c r="J158" s="1459"/>
      <c r="K158" s="1459"/>
      <c r="L158" s="1459"/>
      <c r="M158" s="1459"/>
    </row>
    <row r="159" spans="1:13" x14ac:dyDescent="0.25">
      <c r="A159" s="1459"/>
      <c r="B159" s="1459" t="s">
        <v>27</v>
      </c>
      <c r="C159" s="1459"/>
      <c r="D159" s="1459"/>
      <c r="E159" s="1459"/>
      <c r="F159" s="2"/>
      <c r="G159" s="3"/>
      <c r="H159" s="1459"/>
      <c r="I159" s="4"/>
      <c r="J159" s="1459" t="s">
        <v>27</v>
      </c>
      <c r="K159" s="1459"/>
      <c r="L159" s="1459"/>
      <c r="M159" s="1459"/>
    </row>
    <row r="160" spans="1:13" x14ac:dyDescent="0.25">
      <c r="A160" s="1459"/>
      <c r="B160" s="1459"/>
      <c r="C160" s="1459"/>
      <c r="D160" s="1459"/>
      <c r="E160" s="1459"/>
      <c r="F160" s="2"/>
      <c r="G160" s="3"/>
      <c r="H160" s="1459"/>
      <c r="I160" s="4"/>
      <c r="J160" s="1459"/>
      <c r="K160" s="1459"/>
      <c r="L160" s="1459"/>
      <c r="M160" s="1459"/>
    </row>
    <row r="161" spans="1:13" x14ac:dyDescent="0.25">
      <c r="A161" s="1459"/>
      <c r="B161" s="1459" t="s">
        <v>258</v>
      </c>
      <c r="C161" s="1459"/>
      <c r="D161" s="1459"/>
      <c r="E161" s="1459"/>
      <c r="F161" s="2"/>
      <c r="G161" s="3"/>
      <c r="H161" s="1459"/>
      <c r="I161" s="4"/>
      <c r="J161" s="1459" t="s">
        <v>259</v>
      </c>
      <c r="K161" s="1459"/>
      <c r="L161" s="1459"/>
      <c r="M161" s="1459"/>
    </row>
    <row r="164" spans="1:13" ht="18.75" x14ac:dyDescent="0.3">
      <c r="A164" s="1" t="s">
        <v>251</v>
      </c>
      <c r="B164" s="1"/>
      <c r="C164" s="1"/>
      <c r="D164" s="1459"/>
      <c r="E164" s="1459"/>
      <c r="F164" s="2"/>
      <c r="G164" s="3"/>
      <c r="H164" s="1459"/>
      <c r="I164" s="4"/>
      <c r="J164" s="1459"/>
      <c r="K164" s="1459"/>
      <c r="L164" s="1459"/>
      <c r="M164" s="1459"/>
    </row>
    <row r="165" spans="1:13" x14ac:dyDescent="0.25">
      <c r="A165" s="1459"/>
      <c r="B165" s="1459"/>
      <c r="C165" s="1459"/>
      <c r="D165" s="1455"/>
      <c r="E165" s="1455"/>
      <c r="F165" s="6"/>
      <c r="G165" s="7"/>
      <c r="H165" s="1455"/>
      <c r="I165" s="8"/>
      <c r="J165" s="1455"/>
      <c r="K165" s="1459"/>
      <c r="L165" s="1459"/>
      <c r="M165" s="1459"/>
    </row>
    <row r="166" spans="1:13" ht="18.75" x14ac:dyDescent="0.3">
      <c r="A166" s="3102" t="s">
        <v>1410</v>
      </c>
      <c r="B166" s="3103"/>
      <c r="C166" s="3103"/>
      <c r="D166" s="3103"/>
      <c r="E166" s="3103"/>
      <c r="F166" s="3103"/>
      <c r="G166" s="3103"/>
      <c r="H166" s="3103"/>
      <c r="I166" s="3103"/>
      <c r="J166" s="3103"/>
      <c r="K166" s="3103"/>
      <c r="L166" s="3103"/>
      <c r="M166" s="1459"/>
    </row>
    <row r="167" spans="1:13" ht="15.75" x14ac:dyDescent="0.25">
      <c r="A167" s="1459"/>
      <c r="B167" s="1459"/>
      <c r="C167" s="1459"/>
      <c r="D167" s="1455"/>
      <c r="E167" s="1455"/>
      <c r="F167" s="9"/>
      <c r="G167" s="7"/>
      <c r="H167" s="1455"/>
      <c r="I167" s="8"/>
      <c r="J167" s="1455"/>
      <c r="K167" s="1459"/>
      <c r="L167" s="1459"/>
      <c r="M167" s="1459"/>
    </row>
    <row r="168" spans="1:13" ht="15.75" x14ac:dyDescent="0.25">
      <c r="A168" s="10" t="s">
        <v>1411</v>
      </c>
      <c r="B168" s="11"/>
      <c r="C168" s="11"/>
      <c r="D168" s="11"/>
      <c r="E168" s="11"/>
      <c r="F168" s="9"/>
      <c r="G168" s="3"/>
      <c r="H168" s="1459"/>
      <c r="I168" s="4"/>
      <c r="J168" s="1459"/>
      <c r="K168" s="1459"/>
      <c r="L168" s="1459"/>
      <c r="M168" s="1459"/>
    </row>
    <row r="169" spans="1:13" ht="15.75" thickBot="1" x14ac:dyDescent="0.3">
      <c r="A169" s="1465"/>
      <c r="B169" s="1459"/>
      <c r="C169" s="1459"/>
      <c r="D169" s="1459"/>
      <c r="E169" s="1459"/>
      <c r="F169" s="2"/>
      <c r="G169" s="3"/>
      <c r="H169" s="1459"/>
      <c r="I169" s="4"/>
      <c r="J169" s="1459"/>
      <c r="K169" s="13"/>
      <c r="L169" s="1459"/>
      <c r="M169" s="14" t="s">
        <v>4</v>
      </c>
    </row>
    <row r="170" spans="1:13" ht="27" thickBot="1" x14ac:dyDescent="0.3">
      <c r="A170" s="15" t="s">
        <v>5</v>
      </c>
      <c r="B170" s="16" t="s">
        <v>6</v>
      </c>
      <c r="C170" s="16" t="s">
        <v>7</v>
      </c>
      <c r="D170" s="16" t="s">
        <v>8</v>
      </c>
      <c r="E170" s="16" t="s">
        <v>9</v>
      </c>
      <c r="F170" s="17" t="s">
        <v>10</v>
      </c>
      <c r="G170" s="18" t="s">
        <v>11</v>
      </c>
      <c r="H170" s="16" t="s">
        <v>12</v>
      </c>
      <c r="I170" s="19" t="s">
        <v>13</v>
      </c>
      <c r="J170" s="20" t="s">
        <v>14</v>
      </c>
      <c r="K170" s="20" t="s">
        <v>15</v>
      </c>
      <c r="L170" s="20" t="s">
        <v>16</v>
      </c>
      <c r="M170" s="21" t="s">
        <v>17</v>
      </c>
    </row>
    <row r="171" spans="1:13" x14ac:dyDescent="0.25">
      <c r="A171" s="36">
        <v>231</v>
      </c>
      <c r="B171" s="37">
        <v>0</v>
      </c>
      <c r="C171" s="38">
        <v>3612</v>
      </c>
      <c r="D171" s="37">
        <v>5169</v>
      </c>
      <c r="E171" s="39">
        <v>0</v>
      </c>
      <c r="F171" s="40">
        <v>0</v>
      </c>
      <c r="G171" s="37">
        <v>1100</v>
      </c>
      <c r="H171" s="41">
        <v>11000000</v>
      </c>
      <c r="I171" s="42">
        <v>130000</v>
      </c>
      <c r="J171" s="42">
        <v>1075000</v>
      </c>
      <c r="K171" s="42">
        <v>-80000</v>
      </c>
      <c r="L171" s="42">
        <v>995000</v>
      </c>
      <c r="M171" s="43" t="s">
        <v>237</v>
      </c>
    </row>
    <row r="172" spans="1:13" x14ac:dyDescent="0.25">
      <c r="A172" s="57">
        <v>231</v>
      </c>
      <c r="B172" s="58">
        <v>0</v>
      </c>
      <c r="C172" s="59">
        <v>3612</v>
      </c>
      <c r="D172" s="58">
        <v>5171</v>
      </c>
      <c r="E172" s="61">
        <v>0</v>
      </c>
      <c r="F172" s="62">
        <v>0</v>
      </c>
      <c r="G172" s="58">
        <v>1100</v>
      </c>
      <c r="H172" s="49">
        <v>11000000</v>
      </c>
      <c r="I172" s="66">
        <v>970000</v>
      </c>
      <c r="J172" s="66">
        <v>1175000</v>
      </c>
      <c r="K172" s="66">
        <v>-80000</v>
      </c>
      <c r="L172" s="66">
        <v>1095000</v>
      </c>
      <c r="M172" s="56" t="s">
        <v>688</v>
      </c>
    </row>
    <row r="173" spans="1:13" x14ac:dyDescent="0.25">
      <c r="A173" s="57">
        <v>231</v>
      </c>
      <c r="B173" s="58">
        <v>0</v>
      </c>
      <c r="C173" s="59">
        <v>3612</v>
      </c>
      <c r="D173" s="58">
        <v>5152</v>
      </c>
      <c r="E173" s="61">
        <v>0</v>
      </c>
      <c r="F173" s="62">
        <v>0</v>
      </c>
      <c r="G173" s="58">
        <v>1100</v>
      </c>
      <c r="H173" s="49">
        <v>11000000</v>
      </c>
      <c r="I173" s="66">
        <v>190000</v>
      </c>
      <c r="J173" s="66">
        <v>165000</v>
      </c>
      <c r="K173" s="66">
        <v>160000</v>
      </c>
      <c r="L173" s="66">
        <v>325000</v>
      </c>
      <c r="M173" s="56" t="s">
        <v>696</v>
      </c>
    </row>
    <row r="174" spans="1:13" ht="15.75" thickBot="1" x14ac:dyDescent="0.3">
      <c r="A174" s="69"/>
      <c r="B174" s="70"/>
      <c r="C174" s="70"/>
      <c r="D174" s="71"/>
      <c r="E174" s="70"/>
      <c r="F174" s="72"/>
      <c r="G174" s="73"/>
      <c r="H174" s="74"/>
      <c r="I174" s="319"/>
      <c r="J174" s="75"/>
      <c r="K174" s="75"/>
      <c r="L174" s="76"/>
      <c r="M174" s="77"/>
    </row>
    <row r="175" spans="1:13" ht="16.5" thickBot="1" x14ac:dyDescent="0.3">
      <c r="A175" s="326"/>
      <c r="B175" s="341" t="s">
        <v>23</v>
      </c>
      <c r="C175" s="342"/>
      <c r="D175" s="343"/>
      <c r="E175" s="343"/>
      <c r="F175" s="344"/>
      <c r="G175" s="345"/>
      <c r="H175" s="343"/>
      <c r="I175" s="346">
        <f>SUM(I171:I174)</f>
        <v>1290000</v>
      </c>
      <c r="J175" s="347">
        <f>SUM(J171:J174)</f>
        <v>2415000</v>
      </c>
      <c r="K175" s="347">
        <f>SUM(K171:K174)</f>
        <v>0</v>
      </c>
      <c r="L175" s="347">
        <f>SUM(L171:L174)</f>
        <v>2415000</v>
      </c>
      <c r="M175" s="172"/>
    </row>
    <row r="176" spans="1:13" ht="15.75" x14ac:dyDescent="0.25">
      <c r="A176" s="28"/>
      <c r="B176" s="28"/>
      <c r="C176" s="28"/>
      <c r="D176" s="29"/>
      <c r="E176" s="29"/>
      <c r="F176" s="30"/>
      <c r="G176" s="31"/>
      <c r="H176" s="29"/>
      <c r="I176" s="32"/>
      <c r="J176" s="29"/>
      <c r="K176" s="33"/>
      <c r="L176" s="29"/>
      <c r="M176" s="1459"/>
    </row>
    <row r="177" spans="1:13" ht="15.75" x14ac:dyDescent="0.25">
      <c r="A177" s="1459"/>
      <c r="B177" s="29" t="s">
        <v>24</v>
      </c>
      <c r="C177" s="28"/>
      <c r="D177" s="29"/>
      <c r="E177" s="29"/>
      <c r="F177" s="30"/>
      <c r="G177" s="31"/>
      <c r="H177" s="29"/>
      <c r="I177" s="32"/>
      <c r="J177" s="34" t="s">
        <v>3501</v>
      </c>
      <c r="K177" s="35"/>
      <c r="L177" s="29"/>
      <c r="M177" s="1459"/>
    </row>
    <row r="178" spans="1:13" ht="15.75" x14ac:dyDescent="0.25">
      <c r="A178" s="29"/>
      <c r="B178" s="28"/>
      <c r="C178" s="28"/>
      <c r="D178" s="29"/>
      <c r="E178" s="29"/>
      <c r="F178" s="30"/>
      <c r="G178" s="31"/>
      <c r="H178" s="29"/>
      <c r="I178" s="32"/>
      <c r="J178" s="29"/>
      <c r="K178" s="33"/>
      <c r="L178" s="29"/>
      <c r="M178" s="1459"/>
    </row>
    <row r="179" spans="1:13" x14ac:dyDescent="0.25">
      <c r="A179" s="1459"/>
      <c r="B179" s="1459"/>
      <c r="C179" s="1459"/>
      <c r="D179" s="1459"/>
      <c r="E179" s="1459"/>
      <c r="F179" s="2"/>
      <c r="G179" s="3"/>
      <c r="H179" s="1459"/>
      <c r="I179" s="4"/>
      <c r="J179" s="1459"/>
      <c r="K179" s="1459"/>
      <c r="L179" s="1459"/>
      <c r="M179" s="1459"/>
    </row>
    <row r="180" spans="1:13" x14ac:dyDescent="0.25">
      <c r="A180" s="1459"/>
      <c r="B180" s="1459" t="s">
        <v>27</v>
      </c>
      <c r="C180" s="1459"/>
      <c r="D180" s="1459"/>
      <c r="E180" s="1459"/>
      <c r="F180" s="2"/>
      <c r="G180" s="3"/>
      <c r="H180" s="1459"/>
      <c r="I180" s="4"/>
      <c r="J180" s="1459" t="s">
        <v>27</v>
      </c>
      <c r="K180" s="1459"/>
      <c r="L180" s="1459"/>
      <c r="M180" s="1459"/>
    </row>
    <row r="181" spans="1:13" x14ac:dyDescent="0.25">
      <c r="A181" s="1459"/>
      <c r="B181" s="1459"/>
      <c r="C181" s="1459"/>
      <c r="D181" s="1459"/>
      <c r="E181" s="1459"/>
      <c r="F181" s="2"/>
      <c r="G181" s="3"/>
      <c r="H181" s="1459"/>
      <c r="I181" s="4"/>
      <c r="J181" s="1459"/>
      <c r="K181" s="1459"/>
      <c r="L181" s="1459"/>
      <c r="M181" s="1459"/>
    </row>
    <row r="182" spans="1:13" x14ac:dyDescent="0.25">
      <c r="A182" s="1459"/>
      <c r="B182" s="1459" t="s">
        <v>258</v>
      </c>
      <c r="C182" s="1459"/>
      <c r="D182" s="1459"/>
      <c r="E182" s="1459"/>
      <c r="F182" s="2"/>
      <c r="G182" s="3"/>
      <c r="H182" s="1459"/>
      <c r="I182" s="4"/>
      <c r="J182" s="1459" t="s">
        <v>259</v>
      </c>
      <c r="K182" s="1459"/>
      <c r="L182" s="1459"/>
      <c r="M182" s="1459"/>
    </row>
    <row r="185" spans="1:13" ht="18.75" x14ac:dyDescent="0.3">
      <c r="A185" s="830" t="s">
        <v>251</v>
      </c>
      <c r="B185" s="830"/>
      <c r="C185" s="830"/>
      <c r="D185" s="831"/>
      <c r="E185" s="831"/>
      <c r="F185" s="831"/>
      <c r="G185" s="831"/>
      <c r="H185" s="831"/>
      <c r="I185" s="831"/>
      <c r="J185" s="831"/>
      <c r="K185" s="831"/>
      <c r="L185" s="831"/>
      <c r="M185" s="831"/>
    </row>
    <row r="186" spans="1:13" x14ac:dyDescent="0.25">
      <c r="A186" s="831"/>
      <c r="B186" s="831"/>
      <c r="C186" s="831"/>
      <c r="D186" s="832"/>
      <c r="E186" s="832"/>
      <c r="F186" s="833"/>
      <c r="G186" s="834"/>
      <c r="H186" s="832"/>
      <c r="I186" s="835"/>
      <c r="J186" s="832"/>
      <c r="K186" s="831"/>
      <c r="L186" s="831"/>
      <c r="M186" s="831"/>
    </row>
    <row r="187" spans="1:13" ht="18.75" x14ac:dyDescent="0.3">
      <c r="A187" s="3222" t="s">
        <v>1422</v>
      </c>
      <c r="B187" s="3223"/>
      <c r="C187" s="3223"/>
      <c r="D187" s="3223"/>
      <c r="E187" s="3223"/>
      <c r="F187" s="3223"/>
      <c r="G187" s="3223"/>
      <c r="H187" s="3223"/>
      <c r="I187" s="3223"/>
      <c r="J187" s="3223"/>
      <c r="K187" s="3223"/>
      <c r="L187" s="3223"/>
      <c r="M187" s="831"/>
    </row>
    <row r="188" spans="1:13" ht="15.75" x14ac:dyDescent="0.25">
      <c r="A188" s="831"/>
      <c r="B188" s="831"/>
      <c r="C188" s="831"/>
      <c r="D188" s="832"/>
      <c r="E188" s="832"/>
      <c r="F188" s="836"/>
      <c r="G188" s="834"/>
      <c r="H188" s="832"/>
      <c r="I188" s="835"/>
      <c r="J188" s="832"/>
      <c r="K188" s="831"/>
      <c r="L188" s="831"/>
      <c r="M188" s="831"/>
    </row>
    <row r="189" spans="1:13" ht="15.75" x14ac:dyDescent="0.25">
      <c r="A189" s="837" t="s">
        <v>1423</v>
      </c>
      <c r="B189" s="838"/>
      <c r="C189" s="838"/>
      <c r="D189" s="838"/>
      <c r="E189" s="838"/>
      <c r="F189" s="836"/>
      <c r="G189" s="831"/>
      <c r="H189" s="831"/>
      <c r="I189" s="831"/>
      <c r="J189" s="831"/>
      <c r="K189" s="831"/>
      <c r="L189" s="831"/>
      <c r="M189" s="831"/>
    </row>
    <row r="190" spans="1:13" ht="15.75" thickBot="1" x14ac:dyDescent="0.3">
      <c r="A190" s="839"/>
      <c r="B190" s="831"/>
      <c r="C190" s="831"/>
      <c r="D190" s="831"/>
      <c r="E190" s="831"/>
      <c r="F190" s="831"/>
      <c r="G190" s="831"/>
      <c r="H190" s="831"/>
      <c r="I190" s="831"/>
      <c r="J190" s="831"/>
      <c r="K190" s="840"/>
      <c r="L190" s="831"/>
      <c r="M190" s="841" t="s">
        <v>4</v>
      </c>
    </row>
    <row r="191" spans="1:13" ht="27" thickBot="1" x14ac:dyDescent="0.3">
      <c r="A191" s="842" t="s">
        <v>5</v>
      </c>
      <c r="B191" s="843" t="s">
        <v>6</v>
      </c>
      <c r="C191" s="843" t="s">
        <v>7</v>
      </c>
      <c r="D191" s="843" t="s">
        <v>8</v>
      </c>
      <c r="E191" s="843" t="s">
        <v>9</v>
      </c>
      <c r="F191" s="844" t="s">
        <v>10</v>
      </c>
      <c r="G191" s="845" t="s">
        <v>11</v>
      </c>
      <c r="H191" s="843" t="s">
        <v>12</v>
      </c>
      <c r="I191" s="846" t="s">
        <v>13</v>
      </c>
      <c r="J191" s="847" t="s">
        <v>14</v>
      </c>
      <c r="K191" s="847" t="s">
        <v>15</v>
      </c>
      <c r="L191" s="847" t="s">
        <v>16</v>
      </c>
      <c r="M191" s="848" t="s">
        <v>17</v>
      </c>
    </row>
    <row r="192" spans="1:13" x14ac:dyDescent="0.25">
      <c r="A192" s="849">
        <v>231</v>
      </c>
      <c r="B192" s="850">
        <v>0</v>
      </c>
      <c r="C192" s="851">
        <v>6172</v>
      </c>
      <c r="D192" s="850">
        <v>5163</v>
      </c>
      <c r="E192" s="852">
        <v>0</v>
      </c>
      <c r="F192" s="853">
        <v>903</v>
      </c>
      <c r="G192" s="850">
        <v>1100</v>
      </c>
      <c r="H192" s="854">
        <v>11000000</v>
      </c>
      <c r="I192" s="855">
        <v>0</v>
      </c>
      <c r="J192" s="855">
        <v>14075543</v>
      </c>
      <c r="K192" s="855">
        <v>-969180</v>
      </c>
      <c r="L192" s="855">
        <v>13106363</v>
      </c>
      <c r="M192" s="856" t="s">
        <v>255</v>
      </c>
    </row>
    <row r="193" spans="1:13" x14ac:dyDescent="0.25">
      <c r="A193" s="857">
        <v>231</v>
      </c>
      <c r="B193" s="858">
        <v>0</v>
      </c>
      <c r="C193" s="859">
        <v>6172</v>
      </c>
      <c r="D193" s="858">
        <v>5362</v>
      </c>
      <c r="E193" s="860">
        <v>0</v>
      </c>
      <c r="F193" s="861">
        <v>0</v>
      </c>
      <c r="G193" s="858">
        <v>1100</v>
      </c>
      <c r="H193" s="862">
        <v>11000000</v>
      </c>
      <c r="I193" s="863">
        <v>2000000</v>
      </c>
      <c r="J193" s="863">
        <v>1100000</v>
      </c>
      <c r="K193" s="863">
        <v>969180</v>
      </c>
      <c r="L193" s="863">
        <v>2069180</v>
      </c>
      <c r="M193" s="864" t="s">
        <v>1033</v>
      </c>
    </row>
    <row r="194" spans="1:13" x14ac:dyDescent="0.25">
      <c r="A194" s="857">
        <v>231</v>
      </c>
      <c r="B194" s="858">
        <v>0</v>
      </c>
      <c r="C194" s="859">
        <v>3612</v>
      </c>
      <c r="D194" s="858">
        <v>5171</v>
      </c>
      <c r="E194" s="860">
        <v>0</v>
      </c>
      <c r="F194" s="861">
        <v>0</v>
      </c>
      <c r="G194" s="858">
        <v>1100</v>
      </c>
      <c r="H194" s="862">
        <v>11000000</v>
      </c>
      <c r="I194" s="863">
        <v>970000</v>
      </c>
      <c r="J194" s="863">
        <v>1095000</v>
      </c>
      <c r="K194" s="863">
        <v>-100000</v>
      </c>
      <c r="L194" s="863">
        <v>995000</v>
      </c>
      <c r="M194" s="864" t="s">
        <v>688</v>
      </c>
    </row>
    <row r="195" spans="1:13" x14ac:dyDescent="0.25">
      <c r="A195" s="857">
        <v>231</v>
      </c>
      <c r="B195" s="858">
        <v>0</v>
      </c>
      <c r="C195" s="859">
        <v>3612</v>
      </c>
      <c r="D195" s="858">
        <v>5151</v>
      </c>
      <c r="E195" s="860">
        <v>0</v>
      </c>
      <c r="F195" s="861">
        <v>0</v>
      </c>
      <c r="G195" s="858">
        <v>1100</v>
      </c>
      <c r="H195" s="862">
        <v>11000000</v>
      </c>
      <c r="I195" s="863">
        <v>40000</v>
      </c>
      <c r="J195" s="863">
        <v>40000</v>
      </c>
      <c r="K195" s="863">
        <v>100000</v>
      </c>
      <c r="L195" s="863">
        <v>140000</v>
      </c>
      <c r="M195" s="864" t="s">
        <v>1424</v>
      </c>
    </row>
    <row r="196" spans="1:13" ht="15.75" thickBot="1" x14ac:dyDescent="0.3">
      <c r="A196" s="865"/>
      <c r="B196" s="866"/>
      <c r="C196" s="866"/>
      <c r="D196" s="867"/>
      <c r="E196" s="866"/>
      <c r="F196" s="868"/>
      <c r="G196" s="869"/>
      <c r="H196" s="870"/>
      <c r="I196" s="871"/>
      <c r="J196" s="872"/>
      <c r="K196" s="872"/>
      <c r="L196" s="873"/>
      <c r="M196" s="874"/>
    </row>
    <row r="197" spans="1:13" ht="16.5" thickBot="1" x14ac:dyDescent="0.3">
      <c r="A197" s="875"/>
      <c r="B197" s="876" t="s">
        <v>23</v>
      </c>
      <c r="C197" s="877"/>
      <c r="D197" s="878"/>
      <c r="E197" s="878"/>
      <c r="F197" s="879"/>
      <c r="G197" s="880"/>
      <c r="H197" s="878"/>
      <c r="I197" s="881">
        <v>3010000</v>
      </c>
      <c r="J197" s="882">
        <v>16310543</v>
      </c>
      <c r="K197" s="882">
        <v>0</v>
      </c>
      <c r="L197" s="882">
        <v>16310543</v>
      </c>
      <c r="M197" s="883"/>
    </row>
    <row r="198" spans="1:13" ht="15.75" x14ac:dyDescent="0.25">
      <c r="A198" s="884"/>
      <c r="B198" s="884"/>
      <c r="C198" s="884"/>
      <c r="D198" s="885"/>
      <c r="E198" s="885"/>
      <c r="F198" s="886"/>
      <c r="G198" s="887"/>
      <c r="H198" s="885"/>
      <c r="I198" s="888"/>
      <c r="J198" s="885"/>
      <c r="K198" s="889"/>
      <c r="L198" s="885"/>
      <c r="M198" s="831"/>
    </row>
    <row r="199" spans="1:13" ht="15.75" x14ac:dyDescent="0.25">
      <c r="A199" s="831"/>
      <c r="B199" s="885" t="s">
        <v>24</v>
      </c>
      <c r="C199" s="884"/>
      <c r="D199" s="885"/>
      <c r="E199" s="885"/>
      <c r="F199" s="886"/>
      <c r="G199" s="887"/>
      <c r="H199" s="885"/>
      <c r="I199" s="888"/>
      <c r="J199" s="890" t="s">
        <v>3500</v>
      </c>
      <c r="K199" s="891"/>
      <c r="L199" s="885"/>
      <c r="M199" s="831"/>
    </row>
    <row r="200" spans="1:13" ht="15.75" x14ac:dyDescent="0.25">
      <c r="A200" s="885"/>
      <c r="B200" s="884"/>
      <c r="C200" s="884"/>
      <c r="D200" s="885"/>
      <c r="E200" s="885"/>
      <c r="F200" s="886"/>
      <c r="G200" s="887"/>
      <c r="H200" s="885"/>
      <c r="I200" s="888"/>
      <c r="J200" s="885"/>
      <c r="K200" s="889"/>
      <c r="L200" s="885"/>
      <c r="M200" s="831"/>
    </row>
    <row r="201" spans="1:13" x14ac:dyDescent="0.25">
      <c r="A201" s="831"/>
      <c r="B201" s="831"/>
      <c r="C201" s="831"/>
      <c r="D201" s="831"/>
      <c r="E201" s="831"/>
      <c r="F201" s="831"/>
      <c r="G201" s="831"/>
      <c r="H201" s="831"/>
      <c r="I201" s="831"/>
      <c r="J201" s="831"/>
      <c r="K201" s="831"/>
      <c r="L201" s="831"/>
      <c r="M201" s="831"/>
    </row>
    <row r="202" spans="1:13" x14ac:dyDescent="0.25">
      <c r="A202" s="831"/>
      <c r="B202" s="831" t="s">
        <v>27</v>
      </c>
      <c r="C202" s="831"/>
      <c r="D202" s="831"/>
      <c r="E202" s="831"/>
      <c r="F202" s="831"/>
      <c r="G202" s="831"/>
      <c r="H202" s="831"/>
      <c r="I202" s="831"/>
      <c r="J202" s="831" t="s">
        <v>27</v>
      </c>
      <c r="K202" s="831"/>
      <c r="L202" s="831"/>
      <c r="M202" s="831"/>
    </row>
    <row r="204" spans="1:13" x14ac:dyDescent="0.25">
      <c r="A204" s="831"/>
      <c r="B204" s="831" t="s">
        <v>258</v>
      </c>
      <c r="C204" s="831"/>
      <c r="D204" s="831"/>
      <c r="E204" s="831"/>
      <c r="F204" s="831"/>
      <c r="G204" s="831"/>
      <c r="H204" s="831"/>
      <c r="I204" s="831"/>
      <c r="J204" s="831" t="s">
        <v>259</v>
      </c>
      <c r="K204" s="831"/>
      <c r="L204" s="831"/>
      <c r="M204" s="831"/>
    </row>
    <row r="207" spans="1:13" ht="18.75" x14ac:dyDescent="0.3">
      <c r="A207" s="1" t="s">
        <v>251</v>
      </c>
      <c r="B207" s="1"/>
      <c r="C207" s="1"/>
      <c r="D207" s="1459"/>
      <c r="E207" s="1459"/>
      <c r="F207" s="2"/>
      <c r="G207" s="3"/>
      <c r="H207" s="1459"/>
      <c r="I207" s="4"/>
      <c r="J207" s="1459"/>
      <c r="K207" s="1459"/>
      <c r="L207" s="1459"/>
      <c r="M207" s="1459"/>
    </row>
    <row r="208" spans="1:13" x14ac:dyDescent="0.25">
      <c r="A208" s="1459"/>
      <c r="B208" s="1459"/>
      <c r="C208" s="1459"/>
      <c r="D208" s="1455"/>
      <c r="E208" s="1455"/>
      <c r="F208" s="6"/>
      <c r="G208" s="7"/>
      <c r="H208" s="1455"/>
      <c r="I208" s="8"/>
      <c r="J208" s="1455"/>
      <c r="K208" s="1459"/>
      <c r="L208" s="1459"/>
      <c r="M208" s="1459"/>
    </row>
    <row r="209" spans="1:13" ht="18.75" x14ac:dyDescent="0.3">
      <c r="A209" s="3102" t="s">
        <v>1625</v>
      </c>
      <c r="B209" s="3103"/>
      <c r="C209" s="3103"/>
      <c r="D209" s="3103"/>
      <c r="E209" s="3103"/>
      <c r="F209" s="3103"/>
      <c r="G209" s="3103"/>
      <c r="H209" s="3103"/>
      <c r="I209" s="3103"/>
      <c r="J209" s="3103"/>
      <c r="K209" s="3103"/>
      <c r="L209" s="3103"/>
      <c r="M209" s="1459"/>
    </row>
    <row r="210" spans="1:13" ht="15.75" x14ac:dyDescent="0.25">
      <c r="A210" s="1459"/>
      <c r="B210" s="1459"/>
      <c r="C210" s="1459"/>
      <c r="D210" s="1455"/>
      <c r="E210" s="1455"/>
      <c r="F210" s="9"/>
      <c r="G210" s="7"/>
      <c r="H210" s="1455"/>
      <c r="I210" s="8"/>
      <c r="J210" s="1455"/>
      <c r="K210" s="1459"/>
      <c r="L210" s="1459"/>
      <c r="M210" s="1459"/>
    </row>
    <row r="211" spans="1:13" ht="15.75" x14ac:dyDescent="0.25">
      <c r="A211" s="10" t="s">
        <v>1626</v>
      </c>
      <c r="B211" s="11"/>
      <c r="C211" s="11"/>
      <c r="D211" s="11"/>
      <c r="E211" s="11"/>
      <c r="F211" s="9"/>
      <c r="G211" s="3"/>
      <c r="H211" s="1459"/>
      <c r="I211" s="4"/>
      <c r="J211" s="1459"/>
      <c r="K211" s="1459"/>
      <c r="L211" s="1459"/>
      <c r="M211" s="1459"/>
    </row>
    <row r="212" spans="1:13" ht="15.75" thickBot="1" x14ac:dyDescent="0.3">
      <c r="A212" s="1465"/>
      <c r="B212" s="1459"/>
      <c r="C212" s="1459"/>
      <c r="D212" s="1459"/>
      <c r="E212" s="1459"/>
      <c r="F212" s="2"/>
      <c r="G212" s="3"/>
      <c r="H212" s="1459"/>
      <c r="I212" s="4"/>
      <c r="J212" s="1459"/>
      <c r="K212" s="13"/>
      <c r="L212" s="1459"/>
      <c r="M212" s="14" t="s">
        <v>4</v>
      </c>
    </row>
    <row r="213" spans="1:13" ht="27" thickBot="1" x14ac:dyDescent="0.3">
      <c r="A213" s="15" t="s">
        <v>5</v>
      </c>
      <c r="B213" s="16" t="s">
        <v>6</v>
      </c>
      <c r="C213" s="16" t="s">
        <v>7</v>
      </c>
      <c r="D213" s="16" t="s">
        <v>8</v>
      </c>
      <c r="E213" s="16" t="s">
        <v>9</v>
      </c>
      <c r="F213" s="17" t="s">
        <v>10</v>
      </c>
      <c r="G213" s="18" t="s">
        <v>11</v>
      </c>
      <c r="H213" s="16" t="s">
        <v>12</v>
      </c>
      <c r="I213" s="19" t="s">
        <v>13</v>
      </c>
      <c r="J213" s="20" t="s">
        <v>14</v>
      </c>
      <c r="K213" s="20" t="s">
        <v>15</v>
      </c>
      <c r="L213" s="20" t="s">
        <v>16</v>
      </c>
      <c r="M213" s="21" t="s">
        <v>17</v>
      </c>
    </row>
    <row r="214" spans="1:13" x14ac:dyDescent="0.25">
      <c r="A214" s="36">
        <v>231</v>
      </c>
      <c r="B214" s="37">
        <v>0</v>
      </c>
      <c r="C214" s="38">
        <v>6172</v>
      </c>
      <c r="D214" s="37">
        <v>5169</v>
      </c>
      <c r="E214" s="39">
        <v>0</v>
      </c>
      <c r="F214" s="40">
        <v>0</v>
      </c>
      <c r="G214" s="37">
        <v>1100</v>
      </c>
      <c r="H214" s="41">
        <v>11000000</v>
      </c>
      <c r="I214" s="1569">
        <v>10000</v>
      </c>
      <c r="J214" s="42">
        <v>24000</v>
      </c>
      <c r="K214" s="42">
        <v>-10000</v>
      </c>
      <c r="L214" s="42">
        <v>14000</v>
      </c>
      <c r="M214" s="43" t="s">
        <v>237</v>
      </c>
    </row>
    <row r="215" spans="1:13" x14ac:dyDescent="0.25">
      <c r="A215" s="57">
        <v>231</v>
      </c>
      <c r="B215" s="58">
        <v>0</v>
      </c>
      <c r="C215" s="59">
        <v>6172</v>
      </c>
      <c r="D215" s="58">
        <v>5362</v>
      </c>
      <c r="E215" s="61">
        <v>0</v>
      </c>
      <c r="F215" s="62">
        <v>0</v>
      </c>
      <c r="G215" s="58">
        <v>1100</v>
      </c>
      <c r="H215" s="49">
        <v>11000000</v>
      </c>
      <c r="I215" s="1293">
        <v>2000000</v>
      </c>
      <c r="J215" s="66">
        <v>2069180</v>
      </c>
      <c r="K215" s="66">
        <v>10000</v>
      </c>
      <c r="L215" s="66">
        <v>2079180</v>
      </c>
      <c r="M215" s="56" t="s">
        <v>1033</v>
      </c>
    </row>
    <row r="216" spans="1:13" x14ac:dyDescent="0.25">
      <c r="A216" s="57">
        <v>231</v>
      </c>
      <c r="B216" s="58">
        <v>0</v>
      </c>
      <c r="C216" s="59">
        <v>3612</v>
      </c>
      <c r="D216" s="58">
        <v>5169</v>
      </c>
      <c r="E216" s="61">
        <v>0</v>
      </c>
      <c r="F216" s="62">
        <v>0</v>
      </c>
      <c r="G216" s="58">
        <v>1100</v>
      </c>
      <c r="H216" s="49">
        <v>11000000</v>
      </c>
      <c r="I216" s="1293">
        <v>130000</v>
      </c>
      <c r="J216" s="66">
        <v>995000</v>
      </c>
      <c r="K216" s="66">
        <v>-820418</v>
      </c>
      <c r="L216" s="66">
        <v>174582</v>
      </c>
      <c r="M216" s="56" t="s">
        <v>237</v>
      </c>
    </row>
    <row r="217" spans="1:13" x14ac:dyDescent="0.25">
      <c r="A217" s="57">
        <v>231</v>
      </c>
      <c r="B217" s="58">
        <v>0</v>
      </c>
      <c r="C217" s="59">
        <v>3612</v>
      </c>
      <c r="D217" s="58">
        <v>5171</v>
      </c>
      <c r="E217" s="61">
        <v>0</v>
      </c>
      <c r="F217" s="62">
        <v>0</v>
      </c>
      <c r="G217" s="58">
        <v>1100</v>
      </c>
      <c r="H217" s="49">
        <v>11000000</v>
      </c>
      <c r="I217" s="1293">
        <v>970000</v>
      </c>
      <c r="J217" s="66">
        <v>995000</v>
      </c>
      <c r="K217" s="66">
        <v>820418</v>
      </c>
      <c r="L217" s="66">
        <v>1815418</v>
      </c>
      <c r="M217" s="56" t="s">
        <v>688</v>
      </c>
    </row>
    <row r="218" spans="1:13" x14ac:dyDescent="0.25">
      <c r="A218" s="824">
        <v>231</v>
      </c>
      <c r="B218" s="825">
        <v>0</v>
      </c>
      <c r="C218" s="826">
        <v>3612</v>
      </c>
      <c r="D218" s="60" t="s">
        <v>1627</v>
      </c>
      <c r="E218" s="61">
        <v>0</v>
      </c>
      <c r="F218" s="827">
        <v>0</v>
      </c>
      <c r="G218" s="828">
        <v>1100</v>
      </c>
      <c r="H218" s="829">
        <v>11000000</v>
      </c>
      <c r="I218" s="1471">
        <v>0</v>
      </c>
      <c r="J218" s="63">
        <v>50000</v>
      </c>
      <c r="K218" s="63">
        <v>-15348</v>
      </c>
      <c r="L218" s="64">
        <v>34652</v>
      </c>
      <c r="M218" s="67" t="s">
        <v>691</v>
      </c>
    </row>
    <row r="219" spans="1:13" x14ac:dyDescent="0.25">
      <c r="A219" s="824">
        <v>231</v>
      </c>
      <c r="B219" s="825">
        <v>0</v>
      </c>
      <c r="C219" s="826">
        <v>3612</v>
      </c>
      <c r="D219" s="60" t="s">
        <v>1628</v>
      </c>
      <c r="E219" s="61">
        <v>0</v>
      </c>
      <c r="F219" s="827">
        <v>0</v>
      </c>
      <c r="G219" s="828">
        <v>1100</v>
      </c>
      <c r="H219" s="829">
        <v>11000000</v>
      </c>
      <c r="I219" s="1570">
        <v>20000</v>
      </c>
      <c r="J219" s="63">
        <v>20000</v>
      </c>
      <c r="K219" s="63">
        <v>-20000</v>
      </c>
      <c r="L219" s="64">
        <v>0</v>
      </c>
      <c r="M219" s="67" t="s">
        <v>1629</v>
      </c>
    </row>
    <row r="220" spans="1:13" x14ac:dyDescent="0.25">
      <c r="A220" s="824">
        <v>231</v>
      </c>
      <c r="B220" s="825">
        <v>0</v>
      </c>
      <c r="C220" s="826">
        <v>3612</v>
      </c>
      <c r="D220" s="60" t="s">
        <v>1630</v>
      </c>
      <c r="E220" s="61">
        <v>0</v>
      </c>
      <c r="F220" s="827">
        <v>0</v>
      </c>
      <c r="G220" s="828">
        <v>1100</v>
      </c>
      <c r="H220" s="829">
        <v>11000000</v>
      </c>
      <c r="I220" s="1570">
        <v>20000</v>
      </c>
      <c r="J220" s="63">
        <v>20000</v>
      </c>
      <c r="K220" s="63">
        <v>-5000</v>
      </c>
      <c r="L220" s="64">
        <v>15000</v>
      </c>
      <c r="M220" s="67" t="s">
        <v>1190</v>
      </c>
    </row>
    <row r="221" spans="1:13" x14ac:dyDescent="0.25">
      <c r="A221" s="824">
        <v>231</v>
      </c>
      <c r="B221" s="825">
        <v>0</v>
      </c>
      <c r="C221" s="826">
        <v>3612</v>
      </c>
      <c r="D221" s="60" t="s">
        <v>1631</v>
      </c>
      <c r="E221" s="61">
        <v>0</v>
      </c>
      <c r="F221" s="827">
        <v>0</v>
      </c>
      <c r="G221" s="828">
        <v>1100</v>
      </c>
      <c r="H221" s="829">
        <v>11000000</v>
      </c>
      <c r="I221" s="1570">
        <v>40000</v>
      </c>
      <c r="J221" s="63">
        <v>140000</v>
      </c>
      <c r="K221" s="63">
        <v>-52652</v>
      </c>
      <c r="L221" s="64">
        <v>87348</v>
      </c>
      <c r="M221" s="67" t="s">
        <v>1424</v>
      </c>
    </row>
    <row r="222" spans="1:13" x14ac:dyDescent="0.25">
      <c r="A222" s="824">
        <v>231</v>
      </c>
      <c r="B222" s="825">
        <v>0</v>
      </c>
      <c r="C222" s="826">
        <v>3612</v>
      </c>
      <c r="D222" s="60" t="s">
        <v>238</v>
      </c>
      <c r="E222" s="61">
        <v>0</v>
      </c>
      <c r="F222" s="827">
        <v>0</v>
      </c>
      <c r="G222" s="828">
        <v>1100</v>
      </c>
      <c r="H222" s="829">
        <v>11000000</v>
      </c>
      <c r="I222" s="1570">
        <v>0</v>
      </c>
      <c r="J222" s="63">
        <v>0</v>
      </c>
      <c r="K222" s="63">
        <v>93000</v>
      </c>
      <c r="L222" s="64">
        <v>93000</v>
      </c>
      <c r="M222" s="67" t="s">
        <v>1632</v>
      </c>
    </row>
    <row r="223" spans="1:13" ht="15.75" thickBot="1" x14ac:dyDescent="0.3">
      <c r="A223" s="69"/>
      <c r="B223" s="70"/>
      <c r="C223" s="70"/>
      <c r="D223" s="71"/>
      <c r="E223" s="70"/>
      <c r="F223" s="72"/>
      <c r="G223" s="73"/>
      <c r="H223" s="74"/>
      <c r="I223" s="319"/>
      <c r="J223" s="75"/>
      <c r="K223" s="75"/>
      <c r="L223" s="76"/>
      <c r="M223" s="77"/>
    </row>
    <row r="224" spans="1:13" ht="16.5" thickBot="1" x14ac:dyDescent="0.3">
      <c r="A224" s="326"/>
      <c r="B224" s="341" t="s">
        <v>23</v>
      </c>
      <c r="C224" s="342"/>
      <c r="D224" s="343"/>
      <c r="E224" s="343"/>
      <c r="F224" s="344"/>
      <c r="G224" s="345"/>
      <c r="H224" s="343"/>
      <c r="I224" s="346">
        <f>SUM(I214:I223)</f>
        <v>3190000</v>
      </c>
      <c r="J224" s="347">
        <f>SUM(J214:J223)</f>
        <v>4313180</v>
      </c>
      <c r="K224" s="347">
        <f>SUM(K214:K223)</f>
        <v>0</v>
      </c>
      <c r="L224" s="347">
        <f>SUM(L214:L223)</f>
        <v>4313180</v>
      </c>
      <c r="M224" s="172"/>
    </row>
    <row r="225" spans="1:13" ht="15.75" x14ac:dyDescent="0.25">
      <c r="A225" s="28"/>
      <c r="B225" s="28"/>
      <c r="C225" s="28"/>
      <c r="D225" s="29"/>
      <c r="E225" s="29"/>
      <c r="F225" s="30"/>
      <c r="G225" s="31"/>
      <c r="H225" s="29"/>
      <c r="I225" s="32"/>
      <c r="J225" s="29"/>
      <c r="K225" s="33"/>
      <c r="L225" s="29"/>
      <c r="M225" s="1459"/>
    </row>
    <row r="226" spans="1:13" ht="15.75" x14ac:dyDescent="0.25">
      <c r="A226" s="1459"/>
      <c r="B226" s="29" t="s">
        <v>24</v>
      </c>
      <c r="C226" s="28"/>
      <c r="D226" s="29"/>
      <c r="E226" s="29"/>
      <c r="F226" s="30"/>
      <c r="G226" s="31"/>
      <c r="H226" s="29"/>
      <c r="I226" s="32"/>
      <c r="J226" s="34" t="s">
        <v>3499</v>
      </c>
      <c r="K226" s="35"/>
      <c r="L226" s="29"/>
      <c r="M226" s="1459"/>
    </row>
    <row r="227" spans="1:13" ht="15.75" x14ac:dyDescent="0.25">
      <c r="A227" s="29"/>
      <c r="B227" s="28"/>
      <c r="C227" s="28"/>
      <c r="D227" s="29"/>
      <c r="E227" s="29"/>
      <c r="F227" s="30"/>
      <c r="G227" s="31"/>
      <c r="H227" s="29"/>
      <c r="I227" s="32"/>
      <c r="J227" s="29"/>
      <c r="K227" s="33"/>
      <c r="L227" s="29"/>
      <c r="M227" s="1459"/>
    </row>
    <row r="228" spans="1:13" x14ac:dyDescent="0.25">
      <c r="A228" s="1459"/>
      <c r="B228" s="1459"/>
      <c r="C228" s="1459"/>
      <c r="D228" s="1459"/>
      <c r="E228" s="1459"/>
      <c r="F228" s="2"/>
      <c r="G228" s="3"/>
      <c r="H228" s="1459"/>
      <c r="I228" s="4"/>
      <c r="J228" s="1459"/>
      <c r="K228" s="1459"/>
      <c r="L228" s="1459"/>
      <c r="M228" s="1459"/>
    </row>
    <row r="229" spans="1:13" x14ac:dyDescent="0.25">
      <c r="A229" s="1459"/>
      <c r="B229" s="1459" t="s">
        <v>27</v>
      </c>
      <c r="C229" s="1459"/>
      <c r="D229" s="1459"/>
      <c r="E229" s="1459"/>
      <c r="F229" s="2"/>
      <c r="G229" s="3"/>
      <c r="H229" s="1459"/>
      <c r="I229" s="4"/>
      <c r="J229" s="1459" t="s">
        <v>27</v>
      </c>
      <c r="K229" s="1459"/>
      <c r="L229" s="1459"/>
      <c r="M229" s="1459"/>
    </row>
    <row r="230" spans="1:13" x14ac:dyDescent="0.25">
      <c r="A230" s="1459"/>
      <c r="B230" s="1459"/>
      <c r="C230" s="1459"/>
      <c r="D230" s="1459"/>
      <c r="E230" s="1459"/>
      <c r="F230" s="2"/>
      <c r="G230" s="3"/>
      <c r="H230" s="1459"/>
      <c r="I230" s="4"/>
      <c r="J230" s="1459"/>
      <c r="K230" s="1459"/>
      <c r="L230" s="1459"/>
      <c r="M230" s="1459"/>
    </row>
    <row r="231" spans="1:13" x14ac:dyDescent="0.25">
      <c r="A231" s="1459"/>
      <c r="B231" s="1459" t="s">
        <v>258</v>
      </c>
      <c r="C231" s="1459"/>
      <c r="D231" s="1459"/>
      <c r="E231" s="1459"/>
      <c r="F231" s="2"/>
      <c r="G231" s="3"/>
      <c r="H231" s="1459"/>
      <c r="I231" s="4"/>
      <c r="J231" s="1459" t="s">
        <v>259</v>
      </c>
      <c r="K231" s="1459"/>
      <c r="L231" s="1459"/>
      <c r="M231" s="1459"/>
    </row>
    <row r="234" spans="1:13" ht="18.75" x14ac:dyDescent="0.3">
      <c r="A234" s="1" t="s">
        <v>251</v>
      </c>
      <c r="B234" s="1"/>
      <c r="C234" s="1"/>
      <c r="D234" s="2264"/>
      <c r="E234" s="2264"/>
      <c r="F234" s="2"/>
      <c r="G234" s="3"/>
      <c r="H234" s="2264"/>
      <c r="I234" s="4"/>
      <c r="J234" s="2264"/>
      <c r="K234" s="2264"/>
      <c r="L234" s="2264"/>
      <c r="M234" s="2264"/>
    </row>
    <row r="235" spans="1:13" x14ac:dyDescent="0.25">
      <c r="A235" s="2264"/>
      <c r="B235" s="2264"/>
      <c r="C235" s="2264"/>
      <c r="D235" s="2261"/>
      <c r="E235" s="2261"/>
      <c r="F235" s="6"/>
      <c r="G235" s="7"/>
      <c r="H235" s="2261"/>
      <c r="I235" s="8"/>
      <c r="J235" s="2261"/>
      <c r="K235" s="2264"/>
      <c r="L235" s="2264"/>
      <c r="M235" s="2264"/>
    </row>
    <row r="236" spans="1:13" ht="18.75" x14ac:dyDescent="0.3">
      <c r="A236" s="3102" t="s">
        <v>3620</v>
      </c>
      <c r="B236" s="3103"/>
      <c r="C236" s="3103"/>
      <c r="D236" s="3103"/>
      <c r="E236" s="3103"/>
      <c r="F236" s="3103"/>
      <c r="G236" s="3103"/>
      <c r="H236" s="3103"/>
      <c r="I236" s="3103"/>
      <c r="J236" s="3103"/>
      <c r="K236" s="3103"/>
      <c r="L236" s="3103"/>
      <c r="M236" s="2264"/>
    </row>
    <row r="237" spans="1:13" ht="15.75" x14ac:dyDescent="0.25">
      <c r="A237" s="2264"/>
      <c r="B237" s="2264"/>
      <c r="C237" s="2264"/>
      <c r="D237" s="2261"/>
      <c r="E237" s="2261"/>
      <c r="F237" s="9"/>
      <c r="G237" s="7"/>
      <c r="H237" s="2261"/>
      <c r="I237" s="8"/>
      <c r="J237" s="2261"/>
      <c r="K237" s="2264"/>
      <c r="L237" s="2264"/>
      <c r="M237" s="2264"/>
    </row>
    <row r="238" spans="1:13" ht="15.75" x14ac:dyDescent="0.25">
      <c r="A238" s="10" t="s">
        <v>3621</v>
      </c>
      <c r="B238" s="11"/>
      <c r="C238" s="11"/>
      <c r="D238" s="11"/>
      <c r="E238" s="11"/>
      <c r="F238" s="9"/>
      <c r="G238" s="3"/>
      <c r="H238" s="2264"/>
      <c r="I238" s="4"/>
      <c r="J238" s="2264"/>
      <c r="K238" s="2264"/>
      <c r="L238" s="2264"/>
      <c r="M238" s="2264"/>
    </row>
    <row r="239" spans="1:13" ht="15.75" thickBot="1" x14ac:dyDescent="0.3">
      <c r="A239" s="1465"/>
      <c r="B239" s="2264"/>
      <c r="C239" s="2264"/>
      <c r="D239" s="2264"/>
      <c r="E239" s="2264"/>
      <c r="F239" s="2"/>
      <c r="G239" s="3"/>
      <c r="H239" s="2264"/>
      <c r="I239" s="4"/>
      <c r="J239" s="2264"/>
      <c r="K239" s="13"/>
      <c r="L239" s="2264"/>
      <c r="M239" s="14" t="s">
        <v>4</v>
      </c>
    </row>
    <row r="240" spans="1:13" ht="27" thickBot="1" x14ac:dyDescent="0.3">
      <c r="A240" s="15" t="s">
        <v>5</v>
      </c>
      <c r="B240" s="16" t="s">
        <v>6</v>
      </c>
      <c r="C240" s="16" t="s">
        <v>7</v>
      </c>
      <c r="D240" s="16" t="s">
        <v>8</v>
      </c>
      <c r="E240" s="16" t="s">
        <v>9</v>
      </c>
      <c r="F240" s="17" t="s">
        <v>10</v>
      </c>
      <c r="G240" s="18" t="s">
        <v>11</v>
      </c>
      <c r="H240" s="16" t="s">
        <v>12</v>
      </c>
      <c r="I240" s="19" t="s">
        <v>13</v>
      </c>
      <c r="J240" s="20" t="s">
        <v>14</v>
      </c>
      <c r="K240" s="20" t="s">
        <v>15</v>
      </c>
      <c r="L240" s="20" t="s">
        <v>16</v>
      </c>
      <c r="M240" s="21" t="s">
        <v>17</v>
      </c>
    </row>
    <row r="241" spans="1:13" x14ac:dyDescent="0.25">
      <c r="A241" s="36">
        <v>231</v>
      </c>
      <c r="B241" s="37">
        <v>0</v>
      </c>
      <c r="C241" s="38">
        <v>3613</v>
      </c>
      <c r="D241" s="37">
        <v>5169</v>
      </c>
      <c r="E241" s="39">
        <v>0</v>
      </c>
      <c r="F241" s="40">
        <v>0</v>
      </c>
      <c r="G241" s="37">
        <v>1100</v>
      </c>
      <c r="H241" s="41">
        <v>11000000</v>
      </c>
      <c r="I241" s="42">
        <v>1505000</v>
      </c>
      <c r="J241" s="42">
        <v>6403000</v>
      </c>
      <c r="K241" s="42">
        <v>-1000000</v>
      </c>
      <c r="L241" s="42">
        <v>5403000</v>
      </c>
      <c r="M241" s="43" t="s">
        <v>237</v>
      </c>
    </row>
    <row r="242" spans="1:13" x14ac:dyDescent="0.25">
      <c r="A242" s="57">
        <v>231</v>
      </c>
      <c r="B242" s="58">
        <v>0</v>
      </c>
      <c r="C242" s="59">
        <v>3613</v>
      </c>
      <c r="D242" s="58">
        <v>5171</v>
      </c>
      <c r="E242" s="61">
        <v>0</v>
      </c>
      <c r="F242" s="62">
        <v>0</v>
      </c>
      <c r="G242" s="58">
        <v>1100</v>
      </c>
      <c r="H242" s="49">
        <v>11000000</v>
      </c>
      <c r="I242" s="66">
        <v>4200000</v>
      </c>
      <c r="J242" s="66">
        <v>5000000</v>
      </c>
      <c r="K242" s="66">
        <v>1000000</v>
      </c>
      <c r="L242" s="66">
        <v>6000000</v>
      </c>
      <c r="M242" s="56" t="s">
        <v>688</v>
      </c>
    </row>
    <row r="243" spans="1:13" ht="15.75" thickBot="1" x14ac:dyDescent="0.3">
      <c r="A243" s="69"/>
      <c r="B243" s="70"/>
      <c r="C243" s="70"/>
      <c r="D243" s="71"/>
      <c r="E243" s="70"/>
      <c r="F243" s="72"/>
      <c r="G243" s="73"/>
      <c r="H243" s="74"/>
      <c r="I243" s="319"/>
      <c r="J243" s="75"/>
      <c r="K243" s="75"/>
      <c r="L243" s="76"/>
      <c r="M243" s="77"/>
    </row>
    <row r="244" spans="1:13" ht="16.5" thickBot="1" x14ac:dyDescent="0.3">
      <c r="A244" s="326"/>
      <c r="B244" s="341" t="s">
        <v>23</v>
      </c>
      <c r="C244" s="342"/>
      <c r="D244" s="2262"/>
      <c r="E244" s="2262"/>
      <c r="F244" s="344"/>
      <c r="G244" s="345"/>
      <c r="H244" s="2262"/>
      <c r="I244" s="346">
        <f>SUM(I241:I243)</f>
        <v>5705000</v>
      </c>
      <c r="J244" s="347">
        <f>SUM(J241:J243)</f>
        <v>11403000</v>
      </c>
      <c r="K244" s="347">
        <f>SUM(K241:K243)</f>
        <v>0</v>
      </c>
      <c r="L244" s="347">
        <f>SUM(L241:L243)</f>
        <v>11403000</v>
      </c>
      <c r="M244" s="172"/>
    </row>
    <row r="245" spans="1:13" ht="15.75" x14ac:dyDescent="0.25">
      <c r="A245" s="28"/>
      <c r="B245" s="28"/>
      <c r="C245" s="28"/>
      <c r="D245" s="29"/>
      <c r="E245" s="29"/>
      <c r="F245" s="30"/>
      <c r="G245" s="31"/>
      <c r="H245" s="29"/>
      <c r="I245" s="32"/>
      <c r="J245" s="29"/>
      <c r="K245" s="33"/>
      <c r="L245" s="29"/>
      <c r="M245" s="2264"/>
    </row>
    <row r="246" spans="1:13" ht="15.75" x14ac:dyDescent="0.25">
      <c r="A246" s="2264"/>
      <c r="B246" s="29" t="s">
        <v>24</v>
      </c>
      <c r="C246" s="28"/>
      <c r="D246" s="29"/>
      <c r="E246" s="29"/>
      <c r="F246" s="30"/>
      <c r="G246" s="31"/>
      <c r="H246" s="29"/>
      <c r="I246" s="32"/>
      <c r="J246" s="34" t="s">
        <v>25</v>
      </c>
      <c r="K246" s="35">
        <v>43741</v>
      </c>
      <c r="L246" s="29"/>
      <c r="M246" s="2264"/>
    </row>
    <row r="247" spans="1:13" ht="15.75" x14ac:dyDescent="0.25">
      <c r="A247" s="29"/>
      <c r="B247" s="28"/>
      <c r="C247" s="28"/>
      <c r="D247" s="29"/>
      <c r="E247" s="29"/>
      <c r="F247" s="30"/>
      <c r="G247" s="31"/>
      <c r="H247" s="29"/>
      <c r="I247" s="32"/>
      <c r="J247" s="29"/>
      <c r="K247" s="33"/>
      <c r="L247" s="29"/>
      <c r="M247" s="2264"/>
    </row>
    <row r="248" spans="1:13" x14ac:dyDescent="0.25">
      <c r="A248" s="2264"/>
      <c r="B248" s="2264"/>
      <c r="C248" s="2264"/>
      <c r="D248" s="2264"/>
      <c r="E248" s="2264"/>
      <c r="F248" s="2"/>
      <c r="G248" s="3"/>
      <c r="H248" s="2264"/>
      <c r="I248" s="4"/>
      <c r="J248" s="2264"/>
      <c r="K248" s="2264"/>
      <c r="L248" s="2264"/>
      <c r="M248" s="2264"/>
    </row>
    <row r="249" spans="1:13" x14ac:dyDescent="0.25">
      <c r="A249" s="2264"/>
      <c r="B249" s="2264" t="s">
        <v>27</v>
      </c>
      <c r="C249" s="2264"/>
      <c r="D249" s="2264"/>
      <c r="E249" s="2264"/>
      <c r="F249" s="2"/>
      <c r="G249" s="3"/>
      <c r="H249" s="2264"/>
      <c r="I249" s="4"/>
      <c r="J249" s="2264" t="s">
        <v>27</v>
      </c>
      <c r="K249" s="2264"/>
      <c r="L249" s="2264"/>
      <c r="M249" s="2264"/>
    </row>
    <row r="250" spans="1:13" x14ac:dyDescent="0.25">
      <c r="A250" s="2264"/>
      <c r="B250" s="2264"/>
      <c r="C250" s="2264"/>
      <c r="D250" s="2264"/>
      <c r="E250" s="2264"/>
      <c r="F250" s="2"/>
      <c r="G250" s="3"/>
      <c r="H250" s="2264"/>
      <c r="I250" s="4"/>
      <c r="J250" s="2264"/>
      <c r="K250" s="2264"/>
      <c r="L250" s="2264"/>
      <c r="M250" s="2264"/>
    </row>
    <row r="251" spans="1:13" x14ac:dyDescent="0.25">
      <c r="A251" s="2264"/>
      <c r="B251" s="2264" t="s">
        <v>258</v>
      </c>
      <c r="C251" s="2264"/>
      <c r="D251" s="2264"/>
      <c r="E251" s="2264"/>
      <c r="F251" s="2"/>
      <c r="G251" s="3"/>
      <c r="H251" s="2264"/>
      <c r="I251" s="4"/>
      <c r="J251" s="2264" t="s">
        <v>259</v>
      </c>
      <c r="K251" s="2264"/>
      <c r="L251" s="2264"/>
      <c r="M251" s="2264"/>
    </row>
    <row r="252" spans="1:13" x14ac:dyDescent="0.25">
      <c r="A252" s="2264"/>
      <c r="B252" s="2264"/>
      <c r="C252" s="2264"/>
      <c r="D252" s="2264"/>
      <c r="E252" s="2264"/>
      <c r="F252" s="2"/>
      <c r="G252" s="3"/>
      <c r="H252" s="2264"/>
      <c r="I252" s="4"/>
      <c r="J252" s="2264"/>
      <c r="K252" s="2264"/>
      <c r="L252" s="2264"/>
      <c r="M252" s="2264"/>
    </row>
    <row r="253" spans="1:13" ht="18.75" x14ac:dyDescent="0.3">
      <c r="A253" s="1" t="s">
        <v>251</v>
      </c>
      <c r="B253" s="1"/>
      <c r="C253" s="1"/>
      <c r="D253" s="2264"/>
      <c r="E253" s="2264"/>
      <c r="F253" s="2"/>
      <c r="G253" s="3"/>
      <c r="H253" s="2264"/>
      <c r="I253" s="4"/>
      <c r="J253" s="2264"/>
      <c r="K253" s="2264"/>
      <c r="L253" s="2264"/>
      <c r="M253" s="2264"/>
    </row>
    <row r="254" spans="1:13" x14ac:dyDescent="0.25">
      <c r="A254" s="2264"/>
      <c r="B254" s="2264"/>
      <c r="C254" s="2264"/>
      <c r="D254" s="2261"/>
      <c r="E254" s="2261"/>
      <c r="F254" s="6"/>
      <c r="G254" s="7"/>
      <c r="H254" s="2261"/>
      <c r="I254" s="8"/>
      <c r="J254" s="2261"/>
      <c r="K254" s="2264"/>
      <c r="L254" s="2264"/>
      <c r="M254" s="2264"/>
    </row>
    <row r="255" spans="1:13" ht="18.75" x14ac:dyDescent="0.3">
      <c r="A255" s="3102" t="s">
        <v>3622</v>
      </c>
      <c r="B255" s="3103"/>
      <c r="C255" s="3103"/>
      <c r="D255" s="3103"/>
      <c r="E255" s="3103"/>
      <c r="F255" s="3103"/>
      <c r="G255" s="3103"/>
      <c r="H255" s="3103"/>
      <c r="I255" s="3103"/>
      <c r="J255" s="3103"/>
      <c r="K255" s="3103"/>
      <c r="L255" s="3103"/>
      <c r="M255" s="2264"/>
    </row>
    <row r="256" spans="1:13" ht="15.75" x14ac:dyDescent="0.25">
      <c r="A256" s="2264"/>
      <c r="B256" s="2264"/>
      <c r="C256" s="2264"/>
      <c r="D256" s="2261"/>
      <c r="E256" s="2261"/>
      <c r="F256" s="9"/>
      <c r="G256" s="7"/>
      <c r="H256" s="2261"/>
      <c r="I256" s="8"/>
      <c r="J256" s="2261"/>
      <c r="K256" s="2264"/>
      <c r="L256" s="2264"/>
      <c r="M256" s="2264"/>
    </row>
    <row r="257" spans="1:13" ht="15.75" x14ac:dyDescent="0.25">
      <c r="A257" s="10" t="s">
        <v>3623</v>
      </c>
      <c r="B257" s="11"/>
      <c r="C257" s="11"/>
      <c r="D257" s="11"/>
      <c r="E257" s="11"/>
      <c r="F257" s="9"/>
      <c r="G257" s="3"/>
      <c r="H257" s="2264"/>
      <c r="I257" s="4"/>
      <c r="J257" s="2264"/>
      <c r="K257" s="2264"/>
      <c r="L257" s="2264"/>
      <c r="M257" s="2264"/>
    </row>
    <row r="258" spans="1:13" ht="15.75" thickBot="1" x14ac:dyDescent="0.3">
      <c r="A258" s="1465"/>
      <c r="B258" s="2264"/>
      <c r="C258" s="2264"/>
      <c r="D258" s="2264"/>
      <c r="E258" s="2264"/>
      <c r="F258" s="2"/>
      <c r="G258" s="3"/>
      <c r="H258" s="2264"/>
      <c r="I258" s="4"/>
      <c r="J258" s="2264"/>
      <c r="K258" s="13"/>
      <c r="L258" s="2264"/>
      <c r="M258" s="14" t="s">
        <v>4</v>
      </c>
    </row>
    <row r="259" spans="1:13" ht="27" thickBot="1" x14ac:dyDescent="0.3">
      <c r="A259" s="15" t="s">
        <v>5</v>
      </c>
      <c r="B259" s="16" t="s">
        <v>6</v>
      </c>
      <c r="C259" s="16" t="s">
        <v>7</v>
      </c>
      <c r="D259" s="16" t="s">
        <v>8</v>
      </c>
      <c r="E259" s="16" t="s">
        <v>9</v>
      </c>
      <c r="F259" s="17" t="s">
        <v>10</v>
      </c>
      <c r="G259" s="18" t="s">
        <v>11</v>
      </c>
      <c r="H259" s="16" t="s">
        <v>12</v>
      </c>
      <c r="I259" s="19" t="s">
        <v>13</v>
      </c>
      <c r="J259" s="20" t="s">
        <v>14</v>
      </c>
      <c r="K259" s="20" t="s">
        <v>15</v>
      </c>
      <c r="L259" s="20" t="s">
        <v>16</v>
      </c>
      <c r="M259" s="21" t="s">
        <v>17</v>
      </c>
    </row>
    <row r="260" spans="1:13" x14ac:dyDescent="0.25">
      <c r="A260" s="36">
        <v>231</v>
      </c>
      <c r="B260" s="37">
        <v>0</v>
      </c>
      <c r="C260" s="38">
        <v>3612</v>
      </c>
      <c r="D260" s="37">
        <v>5171</v>
      </c>
      <c r="E260" s="39">
        <v>0</v>
      </c>
      <c r="F260" s="40">
        <v>0</v>
      </c>
      <c r="G260" s="37">
        <v>1100</v>
      </c>
      <c r="H260" s="41">
        <v>11000000</v>
      </c>
      <c r="I260" s="1569">
        <v>970000</v>
      </c>
      <c r="J260" s="42">
        <v>1815418</v>
      </c>
      <c r="K260" s="42">
        <v>-30000</v>
      </c>
      <c r="L260" s="42">
        <v>1785418</v>
      </c>
      <c r="M260" s="43" t="s">
        <v>688</v>
      </c>
    </row>
    <row r="261" spans="1:13" x14ac:dyDescent="0.25">
      <c r="A261" s="57">
        <v>231</v>
      </c>
      <c r="B261" s="58">
        <v>0</v>
      </c>
      <c r="C261" s="59">
        <v>3612</v>
      </c>
      <c r="D261" s="58">
        <v>5169</v>
      </c>
      <c r="E261" s="61">
        <v>0</v>
      </c>
      <c r="F261" s="62">
        <v>0</v>
      </c>
      <c r="G261" s="58">
        <v>1100</v>
      </c>
      <c r="H261" s="49">
        <v>11000000</v>
      </c>
      <c r="I261" s="1293">
        <v>130000</v>
      </c>
      <c r="J261" s="66">
        <v>174582</v>
      </c>
      <c r="K261" s="66">
        <v>30000</v>
      </c>
      <c r="L261" s="66">
        <v>204582</v>
      </c>
      <c r="M261" s="56" t="s">
        <v>237</v>
      </c>
    </row>
    <row r="262" spans="1:13" x14ac:dyDescent="0.25">
      <c r="A262" s="57">
        <v>231</v>
      </c>
      <c r="B262" s="58">
        <v>0</v>
      </c>
      <c r="C262" s="59">
        <v>3613</v>
      </c>
      <c r="D262" s="58">
        <v>5137</v>
      </c>
      <c r="E262" s="61">
        <v>0</v>
      </c>
      <c r="F262" s="62">
        <v>0</v>
      </c>
      <c r="G262" s="58">
        <v>1100</v>
      </c>
      <c r="H262" s="49">
        <v>11000000</v>
      </c>
      <c r="I262" s="1293">
        <v>50000</v>
      </c>
      <c r="J262" s="66">
        <v>50000</v>
      </c>
      <c r="K262" s="66">
        <v>-50000</v>
      </c>
      <c r="L262" s="66">
        <v>0</v>
      </c>
      <c r="M262" s="56" t="s">
        <v>3624</v>
      </c>
    </row>
    <row r="263" spans="1:13" x14ac:dyDescent="0.25">
      <c r="A263" s="57">
        <v>231</v>
      </c>
      <c r="B263" s="58">
        <v>0</v>
      </c>
      <c r="C263" s="59">
        <v>3613</v>
      </c>
      <c r="D263" s="58">
        <v>5151</v>
      </c>
      <c r="E263" s="61">
        <v>0</v>
      </c>
      <c r="F263" s="62">
        <v>0</v>
      </c>
      <c r="G263" s="58">
        <v>1100</v>
      </c>
      <c r="H263" s="49">
        <v>11000000</v>
      </c>
      <c r="I263" s="1293">
        <v>300000</v>
      </c>
      <c r="J263" s="66">
        <v>300000</v>
      </c>
      <c r="K263" s="66">
        <v>-50000</v>
      </c>
      <c r="L263" s="66">
        <v>250000</v>
      </c>
      <c r="M263" s="56" t="s">
        <v>1424</v>
      </c>
    </row>
    <row r="264" spans="1:13" x14ac:dyDescent="0.25">
      <c r="A264" s="824">
        <v>231</v>
      </c>
      <c r="B264" s="825">
        <v>0</v>
      </c>
      <c r="C264" s="826">
        <v>3613</v>
      </c>
      <c r="D264" s="60" t="s">
        <v>3625</v>
      </c>
      <c r="E264" s="61">
        <v>0</v>
      </c>
      <c r="F264" s="827">
        <v>0</v>
      </c>
      <c r="G264" s="828">
        <v>1100</v>
      </c>
      <c r="H264" s="829">
        <v>11000000</v>
      </c>
      <c r="I264" s="1471">
        <v>432000</v>
      </c>
      <c r="J264" s="63">
        <v>432000</v>
      </c>
      <c r="K264" s="63">
        <v>-250000</v>
      </c>
      <c r="L264" s="64">
        <v>182000</v>
      </c>
      <c r="M264" s="67" t="s">
        <v>696</v>
      </c>
    </row>
    <row r="265" spans="1:13" x14ac:dyDescent="0.25">
      <c r="A265" s="824">
        <v>231</v>
      </c>
      <c r="B265" s="825">
        <v>0</v>
      </c>
      <c r="C265" s="826">
        <v>3613</v>
      </c>
      <c r="D265" s="60" t="s">
        <v>3626</v>
      </c>
      <c r="E265" s="61">
        <v>0</v>
      </c>
      <c r="F265" s="827">
        <v>0</v>
      </c>
      <c r="G265" s="828">
        <v>1100</v>
      </c>
      <c r="H265" s="829">
        <v>11000000</v>
      </c>
      <c r="I265" s="1570">
        <v>1300000</v>
      </c>
      <c r="J265" s="63">
        <v>1300000</v>
      </c>
      <c r="K265" s="63">
        <v>-400000</v>
      </c>
      <c r="L265" s="64">
        <v>900000</v>
      </c>
      <c r="M265" s="67" t="s">
        <v>2021</v>
      </c>
    </row>
    <row r="266" spans="1:13" x14ac:dyDescent="0.25">
      <c r="A266" s="824">
        <v>231</v>
      </c>
      <c r="B266" s="825">
        <v>0</v>
      </c>
      <c r="C266" s="826">
        <v>3613</v>
      </c>
      <c r="D266" s="60" t="s">
        <v>3580</v>
      </c>
      <c r="E266" s="61">
        <v>0</v>
      </c>
      <c r="F266" s="827">
        <v>0</v>
      </c>
      <c r="G266" s="828">
        <v>1100</v>
      </c>
      <c r="H266" s="829">
        <v>11000000</v>
      </c>
      <c r="I266" s="1570">
        <v>4200000</v>
      </c>
      <c r="J266" s="63">
        <v>4031641.87</v>
      </c>
      <c r="K266" s="63">
        <v>750000</v>
      </c>
      <c r="L266" s="64">
        <v>4781641.87</v>
      </c>
      <c r="M266" s="67" t="s">
        <v>688</v>
      </c>
    </row>
    <row r="267" spans="1:13" ht="15.75" thickBot="1" x14ac:dyDescent="0.3">
      <c r="A267" s="69"/>
      <c r="B267" s="70"/>
      <c r="C267" s="70"/>
      <c r="D267" s="71"/>
      <c r="E267" s="70"/>
      <c r="F267" s="72"/>
      <c r="G267" s="73"/>
      <c r="H267" s="74"/>
      <c r="I267" s="319"/>
      <c r="J267" s="75"/>
      <c r="K267" s="75"/>
      <c r="L267" s="76"/>
      <c r="M267" s="77"/>
    </row>
    <row r="268" spans="1:13" ht="16.5" thickBot="1" x14ac:dyDescent="0.3">
      <c r="A268" s="326"/>
      <c r="B268" s="341" t="s">
        <v>23</v>
      </c>
      <c r="C268" s="342"/>
      <c r="D268" s="2262"/>
      <c r="E268" s="2262"/>
      <c r="F268" s="344"/>
      <c r="G268" s="345"/>
      <c r="H268" s="2262"/>
      <c r="I268" s="346">
        <f>SUM(I260:I267)</f>
        <v>7382000</v>
      </c>
      <c r="J268" s="347">
        <f>SUM(J260:J267)</f>
        <v>8103641.8700000001</v>
      </c>
      <c r="K268" s="347">
        <f>SUM(K260:K267)</f>
        <v>0</v>
      </c>
      <c r="L268" s="347">
        <f>SUM(L260:L267)</f>
        <v>8103641.8700000001</v>
      </c>
      <c r="M268" s="172"/>
    </row>
    <row r="269" spans="1:13" ht="15.75" x14ac:dyDescent="0.25">
      <c r="A269" s="28"/>
      <c r="B269" s="28"/>
      <c r="C269" s="28"/>
      <c r="D269" s="29"/>
      <c r="E269" s="29"/>
      <c r="F269" s="30"/>
      <c r="G269" s="31"/>
      <c r="H269" s="29"/>
      <c r="I269" s="32"/>
      <c r="J269" s="29"/>
      <c r="K269" s="33"/>
      <c r="L269" s="29"/>
      <c r="M269" s="2264"/>
    </row>
    <row r="270" spans="1:13" ht="15.75" x14ac:dyDescent="0.25">
      <c r="A270" s="2264"/>
      <c r="B270" s="29" t="s">
        <v>24</v>
      </c>
      <c r="C270" s="28"/>
      <c r="D270" s="29"/>
      <c r="E270" s="29"/>
      <c r="F270" s="30"/>
      <c r="G270" s="31"/>
      <c r="H270" s="29"/>
      <c r="I270" s="32"/>
      <c r="J270" s="34" t="s">
        <v>25</v>
      </c>
      <c r="K270" s="35">
        <v>43746</v>
      </c>
      <c r="L270" s="29"/>
      <c r="M270" s="2264"/>
    </row>
    <row r="271" spans="1:13" ht="15.75" x14ac:dyDescent="0.25">
      <c r="A271" s="29"/>
      <c r="B271" s="28"/>
      <c r="C271" s="28"/>
      <c r="D271" s="29"/>
      <c r="E271" s="29"/>
      <c r="F271" s="30"/>
      <c r="G271" s="31"/>
      <c r="H271" s="29"/>
      <c r="I271" s="32"/>
      <c r="J271" s="29"/>
      <c r="K271" s="33"/>
      <c r="L271" s="29"/>
      <c r="M271" s="2264"/>
    </row>
    <row r="272" spans="1:13" x14ac:dyDescent="0.25">
      <c r="A272" s="2264"/>
      <c r="B272" s="2264"/>
      <c r="C272" s="2264"/>
      <c r="D272" s="2264"/>
      <c r="E272" s="2264"/>
      <c r="F272" s="2"/>
      <c r="G272" s="3"/>
      <c r="H272" s="2264"/>
      <c r="I272" s="4"/>
      <c r="J272" s="2264"/>
      <c r="K272" s="2264"/>
      <c r="L272" s="2264"/>
      <c r="M272" s="2264"/>
    </row>
    <row r="273" spans="1:13" x14ac:dyDescent="0.25">
      <c r="A273" s="2264"/>
      <c r="B273" s="2264" t="s">
        <v>27</v>
      </c>
      <c r="C273" s="2264"/>
      <c r="D273" s="2264"/>
      <c r="E273" s="2264"/>
      <c r="F273" s="2"/>
      <c r="G273" s="3"/>
      <c r="H273" s="2264"/>
      <c r="I273" s="4"/>
      <c r="J273" s="2264" t="s">
        <v>27</v>
      </c>
      <c r="K273" s="2264"/>
      <c r="L273" s="2264"/>
      <c r="M273" s="2264"/>
    </row>
    <row r="274" spans="1:13" x14ac:dyDescent="0.25">
      <c r="A274" s="2264"/>
      <c r="B274" s="2264"/>
      <c r="C274" s="2264"/>
      <c r="D274" s="2264"/>
      <c r="E274" s="2264"/>
      <c r="F274" s="2"/>
      <c r="G274" s="3"/>
      <c r="H274" s="2264"/>
      <c r="I274" s="4"/>
      <c r="J274" s="2264"/>
      <c r="K274" s="2264"/>
      <c r="L274" s="2264"/>
      <c r="M274" s="2264"/>
    </row>
    <row r="275" spans="1:13" x14ac:dyDescent="0.25">
      <c r="A275" s="2264"/>
      <c r="B275" s="2264" t="s">
        <v>258</v>
      </c>
      <c r="C275" s="2264"/>
      <c r="D275" s="2264"/>
      <c r="E275" s="2264"/>
      <c r="F275" s="2"/>
      <c r="G275" s="3"/>
      <c r="H275" s="2264"/>
      <c r="I275" s="4"/>
      <c r="J275" s="2264" t="s">
        <v>259</v>
      </c>
      <c r="K275" s="2264"/>
      <c r="L275" s="2264"/>
      <c r="M275" s="2264"/>
    </row>
    <row r="276" spans="1:13" x14ac:dyDescent="0.25">
      <c r="A276" s="2265"/>
      <c r="B276" s="2265"/>
      <c r="C276" s="2265"/>
      <c r="D276" s="2265"/>
      <c r="E276" s="2265"/>
      <c r="F276" s="2265"/>
      <c r="G276" s="2265"/>
      <c r="H276" s="2265"/>
      <c r="I276" s="2265"/>
      <c r="J276" s="2265"/>
      <c r="K276" s="2265"/>
      <c r="L276" s="2265"/>
      <c r="M276" s="2265"/>
    </row>
    <row r="277" spans="1:13" ht="18.75" x14ac:dyDescent="0.3">
      <c r="A277" s="1" t="s">
        <v>251</v>
      </c>
      <c r="B277" s="1"/>
      <c r="C277" s="1"/>
      <c r="D277" s="2264"/>
      <c r="E277" s="2264"/>
      <c r="F277" s="2"/>
      <c r="G277" s="3"/>
      <c r="H277" s="2264"/>
      <c r="I277" s="4"/>
      <c r="J277" s="2264"/>
      <c r="K277" s="2264"/>
      <c r="L277" s="2264"/>
      <c r="M277" s="2264"/>
    </row>
    <row r="278" spans="1:13" x14ac:dyDescent="0.25">
      <c r="A278" s="2264"/>
      <c r="B278" s="2264"/>
      <c r="C278" s="2264"/>
      <c r="D278" s="2261"/>
      <c r="E278" s="2261"/>
      <c r="F278" s="6"/>
      <c r="G278" s="7"/>
      <c r="H278" s="2261"/>
      <c r="I278" s="8"/>
      <c r="J278" s="2261"/>
      <c r="K278" s="2264"/>
      <c r="L278" s="2264"/>
      <c r="M278" s="2264"/>
    </row>
    <row r="279" spans="1:13" ht="18.75" x14ac:dyDescent="0.3">
      <c r="A279" s="3102" t="s">
        <v>3627</v>
      </c>
      <c r="B279" s="3103"/>
      <c r="C279" s="3103"/>
      <c r="D279" s="3103"/>
      <c r="E279" s="3103"/>
      <c r="F279" s="3103"/>
      <c r="G279" s="3103"/>
      <c r="H279" s="3103"/>
      <c r="I279" s="3103"/>
      <c r="J279" s="3103"/>
      <c r="K279" s="3103"/>
      <c r="L279" s="3103"/>
      <c r="M279" s="2264"/>
    </row>
    <row r="280" spans="1:13" ht="15.75" x14ac:dyDescent="0.25">
      <c r="A280" s="2264"/>
      <c r="B280" s="2264"/>
      <c r="C280" s="2264"/>
      <c r="D280" s="2261"/>
      <c r="E280" s="2261"/>
      <c r="F280" s="9"/>
      <c r="G280" s="7"/>
      <c r="H280" s="2261"/>
      <c r="I280" s="8"/>
      <c r="J280" s="2261"/>
      <c r="K280" s="2264"/>
      <c r="L280" s="2264"/>
      <c r="M280" s="2264"/>
    </row>
    <row r="281" spans="1:13" ht="15.75" x14ac:dyDescent="0.25">
      <c r="A281" s="10" t="s">
        <v>3628</v>
      </c>
      <c r="B281" s="11"/>
      <c r="C281" s="11"/>
      <c r="D281" s="11"/>
      <c r="E281" s="11"/>
      <c r="F281" s="9"/>
      <c r="G281" s="3"/>
      <c r="H281" s="2264"/>
      <c r="I281" s="4"/>
      <c r="J281" s="2264"/>
      <c r="K281" s="2264"/>
      <c r="L281" s="2264"/>
      <c r="M281" s="2264"/>
    </row>
    <row r="282" spans="1:13" ht="15.75" thickBot="1" x14ac:dyDescent="0.3">
      <c r="A282" s="1465"/>
      <c r="B282" s="2264"/>
      <c r="C282" s="2264"/>
      <c r="D282" s="2264"/>
      <c r="E282" s="2264"/>
      <c r="F282" s="2"/>
      <c r="G282" s="3"/>
      <c r="H282" s="2264"/>
      <c r="I282" s="4"/>
      <c r="J282" s="2264"/>
      <c r="K282" s="13"/>
      <c r="L282" s="2264"/>
      <c r="M282" s="14" t="s">
        <v>4</v>
      </c>
    </row>
    <row r="283" spans="1:13" ht="27" thickBot="1" x14ac:dyDescent="0.3">
      <c r="A283" s="15" t="s">
        <v>5</v>
      </c>
      <c r="B283" s="16" t="s">
        <v>6</v>
      </c>
      <c r="C283" s="16" t="s">
        <v>7</v>
      </c>
      <c r="D283" s="16" t="s">
        <v>8</v>
      </c>
      <c r="E283" s="16" t="s">
        <v>9</v>
      </c>
      <c r="F283" s="17" t="s">
        <v>10</v>
      </c>
      <c r="G283" s="18" t="s">
        <v>11</v>
      </c>
      <c r="H283" s="16" t="s">
        <v>12</v>
      </c>
      <c r="I283" s="19" t="s">
        <v>13</v>
      </c>
      <c r="J283" s="20" t="s">
        <v>14</v>
      </c>
      <c r="K283" s="20" t="s">
        <v>15</v>
      </c>
      <c r="L283" s="20" t="s">
        <v>16</v>
      </c>
      <c r="M283" s="21" t="s">
        <v>17</v>
      </c>
    </row>
    <row r="284" spans="1:13" x14ac:dyDescent="0.25">
      <c r="A284" s="36">
        <v>231</v>
      </c>
      <c r="B284" s="37">
        <v>0</v>
      </c>
      <c r="C284" s="38">
        <v>3613</v>
      </c>
      <c r="D284" s="37">
        <v>5169</v>
      </c>
      <c r="E284" s="39">
        <v>0</v>
      </c>
      <c r="F284" s="40">
        <v>0</v>
      </c>
      <c r="G284" s="37">
        <v>1100</v>
      </c>
      <c r="H284" s="41">
        <v>11000000</v>
      </c>
      <c r="I284" s="42">
        <v>1505000</v>
      </c>
      <c r="J284" s="42">
        <v>5403000</v>
      </c>
      <c r="K284" s="42">
        <v>10000</v>
      </c>
      <c r="L284" s="42">
        <v>5413000</v>
      </c>
      <c r="M284" s="43" t="s">
        <v>237</v>
      </c>
    </row>
    <row r="285" spans="1:13" x14ac:dyDescent="0.25">
      <c r="A285" s="57">
        <v>231</v>
      </c>
      <c r="B285" s="58">
        <v>0</v>
      </c>
      <c r="C285" s="59">
        <v>3613</v>
      </c>
      <c r="D285" s="58">
        <v>5171</v>
      </c>
      <c r="E285" s="61">
        <v>0</v>
      </c>
      <c r="F285" s="62">
        <v>0</v>
      </c>
      <c r="G285" s="58">
        <v>1100</v>
      </c>
      <c r="H285" s="49">
        <v>11000000</v>
      </c>
      <c r="I285" s="66">
        <v>4200000</v>
      </c>
      <c r="J285" s="66">
        <v>4781641.87</v>
      </c>
      <c r="K285" s="66">
        <v>-10000</v>
      </c>
      <c r="L285" s="66">
        <v>4771641.87</v>
      </c>
      <c r="M285" s="56" t="s">
        <v>688</v>
      </c>
    </row>
    <row r="286" spans="1:13" ht="15.75" thickBot="1" x14ac:dyDescent="0.3">
      <c r="A286" s="69"/>
      <c r="B286" s="70"/>
      <c r="C286" s="70"/>
      <c r="D286" s="71"/>
      <c r="E286" s="70"/>
      <c r="F286" s="72"/>
      <c r="G286" s="73"/>
      <c r="H286" s="74"/>
      <c r="I286" s="319"/>
      <c r="J286" s="75"/>
      <c r="K286" s="75"/>
      <c r="L286" s="76"/>
      <c r="M286" s="77"/>
    </row>
    <row r="287" spans="1:13" ht="16.5" thickBot="1" x14ac:dyDescent="0.3">
      <c r="A287" s="326"/>
      <c r="B287" s="341" t="s">
        <v>23</v>
      </c>
      <c r="C287" s="342"/>
      <c r="D287" s="2262"/>
      <c r="E287" s="2262"/>
      <c r="F287" s="344"/>
      <c r="G287" s="345"/>
      <c r="H287" s="2262"/>
      <c r="I287" s="346">
        <f>SUM(I284:I286)</f>
        <v>5705000</v>
      </c>
      <c r="J287" s="347">
        <f>SUM(J284:J286)</f>
        <v>10184641.870000001</v>
      </c>
      <c r="K287" s="347">
        <f>SUM(K284:K286)</f>
        <v>0</v>
      </c>
      <c r="L287" s="347">
        <f>SUM(L284:L286)</f>
        <v>10184641.870000001</v>
      </c>
      <c r="M287" s="172"/>
    </row>
    <row r="288" spans="1:13" ht="15.75" x14ac:dyDescent="0.25">
      <c r="A288" s="28"/>
      <c r="B288" s="28"/>
      <c r="C288" s="28"/>
      <c r="D288" s="29"/>
      <c r="E288" s="29"/>
      <c r="F288" s="30"/>
      <c r="G288" s="31"/>
      <c r="H288" s="29"/>
      <c r="I288" s="32"/>
      <c r="J288" s="29"/>
      <c r="K288" s="33"/>
      <c r="L288" s="29"/>
      <c r="M288" s="2264"/>
    </row>
    <row r="289" spans="1:13" ht="15.75" x14ac:dyDescent="0.25">
      <c r="A289" s="2264"/>
      <c r="B289" s="29" t="s">
        <v>24</v>
      </c>
      <c r="C289" s="28"/>
      <c r="D289" s="29"/>
      <c r="E289" s="29"/>
      <c r="F289" s="30"/>
      <c r="G289" s="31"/>
      <c r="H289" s="29"/>
      <c r="I289" s="32"/>
      <c r="J289" s="34" t="s">
        <v>25</v>
      </c>
      <c r="K289" s="35"/>
      <c r="L289" s="29"/>
      <c r="M289" s="2264"/>
    </row>
    <row r="290" spans="1:13" ht="15.75" x14ac:dyDescent="0.25">
      <c r="A290" s="29"/>
      <c r="B290" s="28"/>
      <c r="C290" s="28"/>
      <c r="D290" s="29"/>
      <c r="E290" s="29"/>
      <c r="F290" s="30"/>
      <c r="G290" s="31"/>
      <c r="H290" s="29"/>
      <c r="I290" s="32"/>
      <c r="J290" s="29"/>
      <c r="K290" s="33"/>
      <c r="L290" s="29"/>
      <c r="M290" s="2264"/>
    </row>
    <row r="291" spans="1:13" x14ac:dyDescent="0.25">
      <c r="A291" s="2264"/>
      <c r="B291" s="2264"/>
      <c r="C291" s="2264"/>
      <c r="D291" s="2264"/>
      <c r="E291" s="2264"/>
      <c r="F291" s="2"/>
      <c r="G291" s="3"/>
      <c r="H291" s="2264"/>
      <c r="I291" s="4"/>
      <c r="J291" s="2264"/>
      <c r="K291" s="2264"/>
      <c r="L291" s="2264"/>
      <c r="M291" s="2264"/>
    </row>
    <row r="292" spans="1:13" x14ac:dyDescent="0.25">
      <c r="A292" s="2264"/>
      <c r="B292" s="2264" t="s">
        <v>27</v>
      </c>
      <c r="C292" s="2264"/>
      <c r="D292" s="2264"/>
      <c r="E292" s="2264"/>
      <c r="F292" s="2"/>
      <c r="G292" s="3"/>
      <c r="H292" s="2264"/>
      <c r="I292" s="4"/>
      <c r="J292" s="2264" t="s">
        <v>27</v>
      </c>
      <c r="K292" s="2264"/>
      <c r="L292" s="2264"/>
      <c r="M292" s="2264"/>
    </row>
    <row r="293" spans="1:13" x14ac:dyDescent="0.25">
      <c r="A293" s="2264"/>
      <c r="B293" s="2264"/>
      <c r="C293" s="2264"/>
      <c r="D293" s="2264"/>
      <c r="E293" s="2264"/>
      <c r="F293" s="2"/>
      <c r="G293" s="3"/>
      <c r="H293" s="2264"/>
      <c r="I293" s="4"/>
      <c r="J293" s="2264"/>
      <c r="K293" s="2264"/>
      <c r="L293" s="2264"/>
      <c r="M293" s="2264"/>
    </row>
    <row r="294" spans="1:13" x14ac:dyDescent="0.25">
      <c r="A294" s="2264"/>
      <c r="B294" s="2264" t="s">
        <v>258</v>
      </c>
      <c r="C294" s="2264"/>
      <c r="D294" s="2264"/>
      <c r="E294" s="2264"/>
      <c r="F294" s="2"/>
      <c r="G294" s="3"/>
      <c r="H294" s="2264"/>
      <c r="I294" s="4"/>
      <c r="J294" s="2264" t="s">
        <v>259</v>
      </c>
      <c r="K294" s="2264"/>
      <c r="L294" s="2264"/>
      <c r="M294" s="2264"/>
    </row>
    <row r="295" spans="1:13" x14ac:dyDescent="0.25">
      <c r="A295" s="2265"/>
      <c r="B295" s="2265"/>
      <c r="C295" s="2265"/>
      <c r="D295" s="2265"/>
      <c r="E295" s="2265"/>
      <c r="F295" s="2265"/>
      <c r="G295" s="2265"/>
      <c r="H295" s="2265"/>
      <c r="I295" s="2265"/>
      <c r="J295" s="2265"/>
      <c r="K295" s="2265"/>
      <c r="L295" s="2265"/>
      <c r="M295" s="2265"/>
    </row>
    <row r="296" spans="1:13" x14ac:dyDescent="0.25">
      <c r="A296" s="2265"/>
      <c r="B296" s="2265"/>
      <c r="C296" s="2265"/>
      <c r="D296" s="2265"/>
      <c r="E296" s="2265"/>
      <c r="F296" s="2265"/>
      <c r="G296" s="2265"/>
      <c r="H296" s="2265"/>
      <c r="I296" s="2265"/>
      <c r="J296" s="2265"/>
      <c r="K296" s="2265"/>
      <c r="L296" s="2265"/>
      <c r="M296" s="2265"/>
    </row>
    <row r="297" spans="1:13" ht="18.75" x14ac:dyDescent="0.3">
      <c r="A297" s="1" t="s">
        <v>251</v>
      </c>
      <c r="B297" s="1"/>
      <c r="C297" s="1"/>
      <c r="D297" s="2264"/>
      <c r="E297" s="2264"/>
      <c r="F297" s="2"/>
      <c r="G297" s="3"/>
      <c r="H297" s="2264"/>
      <c r="I297" s="4"/>
      <c r="J297" s="2264"/>
      <c r="K297" s="2264"/>
      <c r="L297" s="2264"/>
      <c r="M297" s="2264"/>
    </row>
    <row r="298" spans="1:13" x14ac:dyDescent="0.25">
      <c r="A298" s="2264"/>
      <c r="B298" s="2264"/>
      <c r="C298" s="2264"/>
      <c r="D298" s="2261"/>
      <c r="E298" s="2261"/>
      <c r="F298" s="6"/>
      <c r="G298" s="7"/>
      <c r="H298" s="2261"/>
      <c r="I298" s="8"/>
      <c r="J298" s="2261"/>
      <c r="K298" s="2264"/>
      <c r="L298" s="2264"/>
      <c r="M298" s="2264"/>
    </row>
    <row r="299" spans="1:13" ht="18.75" x14ac:dyDescent="0.3">
      <c r="A299" s="3102" t="s">
        <v>3629</v>
      </c>
      <c r="B299" s="3103"/>
      <c r="C299" s="3103"/>
      <c r="D299" s="3103"/>
      <c r="E299" s="3103"/>
      <c r="F299" s="3103"/>
      <c r="G299" s="3103"/>
      <c r="H299" s="3103"/>
      <c r="I299" s="3103"/>
      <c r="J299" s="3103"/>
      <c r="K299" s="3103"/>
      <c r="L299" s="3103"/>
      <c r="M299" s="2264"/>
    </row>
    <row r="300" spans="1:13" ht="15.75" x14ac:dyDescent="0.25">
      <c r="A300" s="2264"/>
      <c r="B300" s="2264"/>
      <c r="C300" s="2264"/>
      <c r="D300" s="2261"/>
      <c r="E300" s="2261"/>
      <c r="F300" s="9"/>
      <c r="G300" s="7"/>
      <c r="H300" s="2261"/>
      <c r="I300" s="8"/>
      <c r="J300" s="2261"/>
      <c r="K300" s="2264"/>
      <c r="L300" s="2264"/>
      <c r="M300" s="2264"/>
    </row>
    <row r="301" spans="1:13" ht="15.75" x14ac:dyDescent="0.25">
      <c r="A301" s="10" t="s">
        <v>3628</v>
      </c>
      <c r="B301" s="11"/>
      <c r="C301" s="11"/>
      <c r="D301" s="11"/>
      <c r="E301" s="11"/>
      <c r="F301" s="9"/>
      <c r="G301" s="3"/>
      <c r="H301" s="2264"/>
      <c r="I301" s="4"/>
      <c r="J301" s="2264"/>
      <c r="K301" s="2264"/>
      <c r="L301" s="2264"/>
      <c r="M301" s="2264"/>
    </row>
    <row r="302" spans="1:13" ht="15.75" thickBot="1" x14ac:dyDescent="0.3">
      <c r="A302" s="1465"/>
      <c r="B302" s="2264"/>
      <c r="C302" s="2264"/>
      <c r="D302" s="2264"/>
      <c r="E302" s="2264"/>
      <c r="F302" s="2"/>
      <c r="G302" s="3"/>
      <c r="H302" s="2264"/>
      <c r="I302" s="4"/>
      <c r="J302" s="2264"/>
      <c r="K302" s="13"/>
      <c r="L302" s="2264"/>
      <c r="M302" s="14" t="s">
        <v>4</v>
      </c>
    </row>
    <row r="303" spans="1:13" ht="27" thickBot="1" x14ac:dyDescent="0.3">
      <c r="A303" s="15" t="s">
        <v>5</v>
      </c>
      <c r="B303" s="16" t="s">
        <v>6</v>
      </c>
      <c r="C303" s="16" t="s">
        <v>7</v>
      </c>
      <c r="D303" s="16" t="s">
        <v>8</v>
      </c>
      <c r="E303" s="16" t="s">
        <v>9</v>
      </c>
      <c r="F303" s="17" t="s">
        <v>10</v>
      </c>
      <c r="G303" s="18" t="s">
        <v>11</v>
      </c>
      <c r="H303" s="16" t="s">
        <v>12</v>
      </c>
      <c r="I303" s="19" t="s">
        <v>13</v>
      </c>
      <c r="J303" s="20" t="s">
        <v>14</v>
      </c>
      <c r="K303" s="20" t="s">
        <v>15</v>
      </c>
      <c r="L303" s="20" t="s">
        <v>16</v>
      </c>
      <c r="M303" s="21" t="s">
        <v>17</v>
      </c>
    </row>
    <row r="304" spans="1:13" x14ac:dyDescent="0.25">
      <c r="A304" s="36">
        <v>231</v>
      </c>
      <c r="B304" s="37">
        <v>0</v>
      </c>
      <c r="C304" s="38">
        <v>6172</v>
      </c>
      <c r="D304" s="37">
        <v>5163</v>
      </c>
      <c r="E304" s="39">
        <v>0</v>
      </c>
      <c r="F304" s="40">
        <v>902</v>
      </c>
      <c r="G304" s="37">
        <v>1100</v>
      </c>
      <c r="H304" s="41">
        <v>11000000</v>
      </c>
      <c r="I304" s="42">
        <v>0</v>
      </c>
      <c r="J304" s="42">
        <v>14790000</v>
      </c>
      <c r="K304" s="42">
        <v>-1940000</v>
      </c>
      <c r="L304" s="42">
        <v>12850000</v>
      </c>
      <c r="M304" s="43" t="s">
        <v>1034</v>
      </c>
    </row>
    <row r="305" spans="1:13" x14ac:dyDescent="0.25">
      <c r="A305" s="57">
        <v>231</v>
      </c>
      <c r="B305" s="58">
        <v>0</v>
      </c>
      <c r="C305" s="59">
        <v>6172</v>
      </c>
      <c r="D305" s="58">
        <v>5169</v>
      </c>
      <c r="E305" s="61">
        <v>0</v>
      </c>
      <c r="F305" s="62">
        <v>0</v>
      </c>
      <c r="G305" s="58">
        <v>1100</v>
      </c>
      <c r="H305" s="49">
        <v>11000000</v>
      </c>
      <c r="I305" s="66">
        <v>10000</v>
      </c>
      <c r="J305" s="66">
        <v>14000</v>
      </c>
      <c r="K305" s="66">
        <v>970820</v>
      </c>
      <c r="L305" s="66">
        <v>984820</v>
      </c>
      <c r="M305" s="56" t="s">
        <v>237</v>
      </c>
    </row>
    <row r="306" spans="1:13" x14ac:dyDescent="0.25">
      <c r="A306" s="57">
        <v>231</v>
      </c>
      <c r="B306" s="58">
        <v>0</v>
      </c>
      <c r="C306" s="59">
        <v>6172</v>
      </c>
      <c r="D306" s="58">
        <v>5163</v>
      </c>
      <c r="E306" s="61">
        <v>0</v>
      </c>
      <c r="F306" s="62">
        <v>903</v>
      </c>
      <c r="G306" s="58">
        <v>1100</v>
      </c>
      <c r="H306" s="49">
        <v>11000000</v>
      </c>
      <c r="I306" s="66">
        <v>0</v>
      </c>
      <c r="J306" s="66">
        <v>13106363</v>
      </c>
      <c r="K306" s="66">
        <v>969180</v>
      </c>
      <c r="L306" s="66">
        <v>14075543</v>
      </c>
      <c r="M306" s="56" t="s">
        <v>3630</v>
      </c>
    </row>
    <row r="307" spans="1:13" ht="15.75" thickBot="1" x14ac:dyDescent="0.3">
      <c r="A307" s="69"/>
      <c r="B307" s="70"/>
      <c r="C307" s="70"/>
      <c r="D307" s="71"/>
      <c r="E307" s="70"/>
      <c r="F307" s="72"/>
      <c r="G307" s="73"/>
      <c r="H307" s="74"/>
      <c r="I307" s="319"/>
      <c r="J307" s="75"/>
      <c r="K307" s="75"/>
      <c r="L307" s="76"/>
      <c r="M307" s="77"/>
    </row>
    <row r="308" spans="1:13" ht="16.5" thickBot="1" x14ac:dyDescent="0.3">
      <c r="A308" s="326"/>
      <c r="B308" s="341" t="s">
        <v>23</v>
      </c>
      <c r="C308" s="342"/>
      <c r="D308" s="2262"/>
      <c r="E308" s="2262"/>
      <c r="F308" s="344"/>
      <c r="G308" s="345"/>
      <c r="H308" s="2262"/>
      <c r="I308" s="346">
        <f>SUM(I304:I307)</f>
        <v>10000</v>
      </c>
      <c r="J308" s="347">
        <f>SUM(J304:J307)</f>
        <v>27910363</v>
      </c>
      <c r="K308" s="347">
        <f>SUM(K304:K307)</f>
        <v>0</v>
      </c>
      <c r="L308" s="347">
        <f>SUM(L304:L307)</f>
        <v>27910363</v>
      </c>
      <c r="M308" s="172"/>
    </row>
    <row r="309" spans="1:13" ht="15.75" x14ac:dyDescent="0.25">
      <c r="A309" s="28"/>
      <c r="B309" s="28"/>
      <c r="C309" s="28"/>
      <c r="D309" s="29"/>
      <c r="E309" s="29"/>
      <c r="F309" s="30"/>
      <c r="G309" s="31"/>
      <c r="H309" s="29"/>
      <c r="I309" s="32"/>
      <c r="J309" s="29"/>
      <c r="K309" s="33"/>
      <c r="L309" s="29"/>
      <c r="M309" s="2264"/>
    </row>
    <row r="310" spans="1:13" ht="15.75" x14ac:dyDescent="0.25">
      <c r="A310" s="2264"/>
      <c r="B310" s="29" t="s">
        <v>24</v>
      </c>
      <c r="C310" s="28"/>
      <c r="D310" s="29"/>
      <c r="E310" s="29"/>
      <c r="F310" s="30"/>
      <c r="G310" s="31"/>
      <c r="H310" s="29"/>
      <c r="I310" s="32"/>
      <c r="J310" s="34" t="s">
        <v>25</v>
      </c>
      <c r="K310" s="35"/>
      <c r="L310" s="29"/>
      <c r="M310" s="2264"/>
    </row>
    <row r="311" spans="1:13" ht="15.75" x14ac:dyDescent="0.25">
      <c r="A311" s="29"/>
      <c r="B311" s="28"/>
      <c r="C311" s="28"/>
      <c r="D311" s="29"/>
      <c r="E311" s="29"/>
      <c r="F311" s="30"/>
      <c r="G311" s="31"/>
      <c r="H311" s="29"/>
      <c r="I311" s="32"/>
      <c r="J311" s="29"/>
      <c r="K311" s="33"/>
      <c r="L311" s="29"/>
      <c r="M311" s="2264"/>
    </row>
    <row r="312" spans="1:13" x14ac:dyDescent="0.25">
      <c r="A312" s="2264"/>
      <c r="B312" s="2264"/>
      <c r="C312" s="2264"/>
      <c r="D312" s="2264"/>
      <c r="E312" s="2264"/>
      <c r="F312" s="2"/>
      <c r="G312" s="3"/>
      <c r="H312" s="2264"/>
      <c r="I312" s="4"/>
      <c r="J312" s="2264"/>
      <c r="K312" s="2264"/>
      <c r="L312" s="2264"/>
      <c r="M312" s="2264"/>
    </row>
    <row r="313" spans="1:13" x14ac:dyDescent="0.25">
      <c r="A313" s="2264"/>
      <c r="B313" s="2264" t="s">
        <v>27</v>
      </c>
      <c r="C313" s="2264"/>
      <c r="D313" s="2264"/>
      <c r="E313" s="2264"/>
      <c r="F313" s="2"/>
      <c r="G313" s="3"/>
      <c r="H313" s="2264"/>
      <c r="I313" s="4"/>
      <c r="J313" s="2264" t="s">
        <v>27</v>
      </c>
      <c r="K313" s="2264"/>
      <c r="L313" s="2264"/>
      <c r="M313" s="2264"/>
    </row>
    <row r="314" spans="1:13" x14ac:dyDescent="0.25">
      <c r="A314" s="2264"/>
      <c r="B314" s="2264"/>
      <c r="C314" s="2264"/>
      <c r="D314" s="2264"/>
      <c r="E314" s="2264"/>
      <c r="F314" s="2"/>
      <c r="G314" s="3"/>
      <c r="H314" s="2264"/>
      <c r="I314" s="4"/>
      <c r="J314" s="2264"/>
      <c r="K314" s="2264"/>
      <c r="L314" s="2264"/>
      <c r="M314" s="2264"/>
    </row>
    <row r="315" spans="1:13" x14ac:dyDescent="0.25">
      <c r="A315" s="2264"/>
      <c r="B315" s="2264" t="s">
        <v>258</v>
      </c>
      <c r="C315" s="2264"/>
      <c r="D315" s="2264"/>
      <c r="E315" s="2264"/>
      <c r="F315" s="2"/>
      <c r="G315" s="3"/>
      <c r="H315" s="2264"/>
      <c r="I315" s="4"/>
      <c r="J315" s="2264" t="s">
        <v>259</v>
      </c>
      <c r="K315" s="2264"/>
      <c r="L315" s="2264"/>
      <c r="M315" s="2264"/>
    </row>
    <row r="316" spans="1:13" x14ac:dyDescent="0.25">
      <c r="A316" s="2265"/>
      <c r="B316" s="2265"/>
      <c r="C316" s="2265"/>
      <c r="D316" s="2265"/>
      <c r="E316" s="2265"/>
      <c r="F316" s="2265"/>
      <c r="G316" s="2265"/>
      <c r="H316" s="2265"/>
      <c r="I316" s="2265"/>
      <c r="J316" s="2265"/>
      <c r="K316" s="2265"/>
      <c r="L316" s="2265"/>
      <c r="M316" s="2265"/>
    </row>
    <row r="317" spans="1:13" x14ac:dyDescent="0.25">
      <c r="A317" s="2265"/>
      <c r="B317" s="2265"/>
      <c r="C317" s="2265"/>
      <c r="D317" s="2265"/>
      <c r="E317" s="2265"/>
      <c r="F317" s="2265"/>
      <c r="G317" s="2265"/>
      <c r="H317" s="2265"/>
      <c r="I317" s="2265"/>
      <c r="J317" s="2265"/>
      <c r="K317" s="2265"/>
      <c r="L317" s="2265"/>
      <c r="M317" s="2265"/>
    </row>
    <row r="318" spans="1:13" ht="18.75" x14ac:dyDescent="0.3">
      <c r="A318" s="1" t="s">
        <v>251</v>
      </c>
      <c r="B318" s="1"/>
      <c r="C318" s="1"/>
      <c r="D318" s="2264"/>
      <c r="E318" s="2264"/>
      <c r="F318" s="2"/>
      <c r="G318" s="3"/>
      <c r="H318" s="2264"/>
      <c r="I318" s="4"/>
      <c r="J318" s="2264"/>
      <c r="K318" s="2264"/>
      <c r="L318" s="2264"/>
      <c r="M318" s="2264"/>
    </row>
    <row r="319" spans="1:13" x14ac:dyDescent="0.25">
      <c r="A319" s="2264"/>
      <c r="B319" s="2264"/>
      <c r="C319" s="2264"/>
      <c r="D319" s="2261"/>
      <c r="E319" s="2261"/>
      <c r="F319" s="6"/>
      <c r="G319" s="7"/>
      <c r="H319" s="2261"/>
      <c r="I319" s="8"/>
      <c r="J319" s="2261"/>
      <c r="K319" s="2264"/>
      <c r="L319" s="2264"/>
      <c r="M319" s="2264"/>
    </row>
    <row r="320" spans="1:13" ht="18.75" x14ac:dyDescent="0.3">
      <c r="A320" s="3102" t="s">
        <v>3631</v>
      </c>
      <c r="B320" s="3103"/>
      <c r="C320" s="3103"/>
      <c r="D320" s="3103"/>
      <c r="E320" s="3103"/>
      <c r="F320" s="3103"/>
      <c r="G320" s="3103"/>
      <c r="H320" s="3103"/>
      <c r="I320" s="3103"/>
      <c r="J320" s="3103"/>
      <c r="K320" s="3103"/>
      <c r="L320" s="3103"/>
      <c r="M320" s="2264"/>
    </row>
    <row r="321" spans="1:13" ht="15.75" x14ac:dyDescent="0.25">
      <c r="A321" s="2264"/>
      <c r="B321" s="2264"/>
      <c r="C321" s="2264"/>
      <c r="D321" s="2261"/>
      <c r="E321" s="2261"/>
      <c r="F321" s="9"/>
      <c r="G321" s="7"/>
      <c r="H321" s="2261"/>
      <c r="I321" s="8"/>
      <c r="J321" s="2261"/>
      <c r="K321" s="2264"/>
      <c r="L321" s="2264"/>
      <c r="M321" s="2264"/>
    </row>
    <row r="322" spans="1:13" ht="15.75" x14ac:dyDescent="0.25">
      <c r="A322" s="10" t="s">
        <v>3632</v>
      </c>
      <c r="B322" s="11"/>
      <c r="C322" s="11"/>
      <c r="D322" s="11"/>
      <c r="E322" s="11"/>
      <c r="F322" s="9"/>
      <c r="G322" s="3"/>
      <c r="H322" s="2264"/>
      <c r="I322" s="4"/>
      <c r="J322" s="2264"/>
      <c r="K322" s="2264"/>
      <c r="L322" s="2264"/>
      <c r="M322" s="2264"/>
    </row>
    <row r="323" spans="1:13" ht="15.75" thickBot="1" x14ac:dyDescent="0.3">
      <c r="A323" s="1465"/>
      <c r="B323" s="2264"/>
      <c r="C323" s="2264"/>
      <c r="D323" s="2264"/>
      <c r="E323" s="2264"/>
      <c r="F323" s="2"/>
      <c r="G323" s="3"/>
      <c r="H323" s="2264"/>
      <c r="I323" s="4"/>
      <c r="J323" s="2264"/>
      <c r="K323" s="13"/>
      <c r="L323" s="2264"/>
      <c r="M323" s="14" t="s">
        <v>4</v>
      </c>
    </row>
    <row r="324" spans="1:13" ht="27" thickBot="1" x14ac:dyDescent="0.3">
      <c r="A324" s="15" t="s">
        <v>5</v>
      </c>
      <c r="B324" s="16" t="s">
        <v>6</v>
      </c>
      <c r="C324" s="16" t="s">
        <v>7</v>
      </c>
      <c r="D324" s="16" t="s">
        <v>8</v>
      </c>
      <c r="E324" s="16" t="s">
        <v>9</v>
      </c>
      <c r="F324" s="17" t="s">
        <v>10</v>
      </c>
      <c r="G324" s="18" t="s">
        <v>11</v>
      </c>
      <c r="H324" s="16" t="s">
        <v>12</v>
      </c>
      <c r="I324" s="19" t="s">
        <v>13</v>
      </c>
      <c r="J324" s="20" t="s">
        <v>14</v>
      </c>
      <c r="K324" s="20" t="s">
        <v>15</v>
      </c>
      <c r="L324" s="20" t="s">
        <v>16</v>
      </c>
      <c r="M324" s="21" t="s">
        <v>17</v>
      </c>
    </row>
    <row r="325" spans="1:13" x14ac:dyDescent="0.25">
      <c r="A325" s="36">
        <v>231</v>
      </c>
      <c r="B325" s="37">
        <v>0</v>
      </c>
      <c r="C325" s="38">
        <v>3613</v>
      </c>
      <c r="D325" s="37">
        <v>5169</v>
      </c>
      <c r="E325" s="39">
        <v>0</v>
      </c>
      <c r="F325" s="40">
        <v>0</v>
      </c>
      <c r="G325" s="37">
        <v>1100</v>
      </c>
      <c r="H325" s="41">
        <v>11000000</v>
      </c>
      <c r="I325" s="42">
        <v>1505000</v>
      </c>
      <c r="J325" s="42">
        <v>5413000</v>
      </c>
      <c r="K325" s="42">
        <v>60000</v>
      </c>
      <c r="L325" s="42">
        <v>5473000</v>
      </c>
      <c r="M325" s="43" t="s">
        <v>237</v>
      </c>
    </row>
    <row r="326" spans="1:13" x14ac:dyDescent="0.25">
      <c r="A326" s="57">
        <v>231</v>
      </c>
      <c r="B326" s="58">
        <v>0</v>
      </c>
      <c r="C326" s="59">
        <v>3613</v>
      </c>
      <c r="D326" s="58">
        <v>5171</v>
      </c>
      <c r="E326" s="61">
        <v>0</v>
      </c>
      <c r="F326" s="62">
        <v>0</v>
      </c>
      <c r="G326" s="58">
        <v>1100</v>
      </c>
      <c r="H326" s="49">
        <v>11000000</v>
      </c>
      <c r="I326" s="66">
        <v>4200000</v>
      </c>
      <c r="J326" s="66">
        <v>4771641.87</v>
      </c>
      <c r="K326" s="66">
        <v>80000</v>
      </c>
      <c r="L326" s="66">
        <v>4851641.87</v>
      </c>
      <c r="M326" s="56" t="s">
        <v>688</v>
      </c>
    </row>
    <row r="327" spans="1:13" x14ac:dyDescent="0.25">
      <c r="A327" s="57">
        <v>231</v>
      </c>
      <c r="B327" s="58">
        <v>0</v>
      </c>
      <c r="C327" s="59">
        <v>3613</v>
      </c>
      <c r="D327" s="58">
        <v>5152</v>
      </c>
      <c r="E327" s="61">
        <v>0</v>
      </c>
      <c r="F327" s="62">
        <v>0</v>
      </c>
      <c r="G327" s="58">
        <v>1100</v>
      </c>
      <c r="H327" s="49">
        <v>11000000</v>
      </c>
      <c r="I327" s="66">
        <v>432000</v>
      </c>
      <c r="J327" s="66">
        <v>182000</v>
      </c>
      <c r="K327" s="66">
        <v>-60000</v>
      </c>
      <c r="L327" s="66">
        <v>122000</v>
      </c>
      <c r="M327" s="56" t="s">
        <v>696</v>
      </c>
    </row>
    <row r="328" spans="1:13" x14ac:dyDescent="0.25">
      <c r="A328" s="57">
        <v>231</v>
      </c>
      <c r="B328" s="58">
        <v>0</v>
      </c>
      <c r="C328" s="59">
        <v>3613</v>
      </c>
      <c r="D328" s="58">
        <v>5153</v>
      </c>
      <c r="E328" s="61">
        <v>0</v>
      </c>
      <c r="F328" s="62">
        <v>0</v>
      </c>
      <c r="G328" s="58">
        <v>1100</v>
      </c>
      <c r="H328" s="49">
        <v>11000000</v>
      </c>
      <c r="I328" s="66">
        <v>1300000</v>
      </c>
      <c r="J328" s="66">
        <v>900000</v>
      </c>
      <c r="K328" s="66">
        <v>-80000</v>
      </c>
      <c r="L328" s="66">
        <v>820000</v>
      </c>
      <c r="M328" s="56" t="s">
        <v>2021</v>
      </c>
    </row>
    <row r="329" spans="1:13" ht="15.75" thickBot="1" x14ac:dyDescent="0.3">
      <c r="A329" s="69"/>
      <c r="B329" s="70"/>
      <c r="C329" s="70"/>
      <c r="D329" s="71"/>
      <c r="E329" s="70"/>
      <c r="F329" s="72"/>
      <c r="G329" s="73"/>
      <c r="H329" s="74"/>
      <c r="I329" s="319"/>
      <c r="J329" s="75"/>
      <c r="K329" s="75"/>
      <c r="L329" s="76"/>
      <c r="M329" s="77"/>
    </row>
    <row r="330" spans="1:13" ht="16.5" thickBot="1" x14ac:dyDescent="0.3">
      <c r="A330" s="326"/>
      <c r="B330" s="341" t="s">
        <v>23</v>
      </c>
      <c r="C330" s="342"/>
      <c r="D330" s="2262"/>
      <c r="E330" s="2262"/>
      <c r="F330" s="344"/>
      <c r="G330" s="345"/>
      <c r="H330" s="2262"/>
      <c r="I330" s="346">
        <f>SUM(I325:I329)</f>
        <v>7437000</v>
      </c>
      <c r="J330" s="347">
        <f>SUM(J325:J329)</f>
        <v>11266641.870000001</v>
      </c>
      <c r="K330" s="347">
        <f>SUM(K325:K329)</f>
        <v>0</v>
      </c>
      <c r="L330" s="347">
        <f>SUM(L325:L329)</f>
        <v>11266641.870000001</v>
      </c>
      <c r="M330" s="172"/>
    </row>
    <row r="331" spans="1:13" ht="15.75" x14ac:dyDescent="0.25">
      <c r="A331" s="28"/>
      <c r="B331" s="28"/>
      <c r="C331" s="28"/>
      <c r="D331" s="29"/>
      <c r="E331" s="29"/>
      <c r="F331" s="30"/>
      <c r="G331" s="31"/>
      <c r="H331" s="29"/>
      <c r="I331" s="32"/>
      <c r="J331" s="29"/>
      <c r="K331" s="33"/>
      <c r="L331" s="29"/>
      <c r="M331" s="2264"/>
    </row>
    <row r="332" spans="1:13" ht="15.75" x14ac:dyDescent="0.25">
      <c r="A332" s="2264"/>
      <c r="B332" s="29" t="s">
        <v>24</v>
      </c>
      <c r="C332" s="28"/>
      <c r="D332" s="29"/>
      <c r="E332" s="29"/>
      <c r="F332" s="30"/>
      <c r="G332" s="31"/>
      <c r="H332" s="29"/>
      <c r="I332" s="32"/>
      <c r="J332" s="34" t="s">
        <v>25</v>
      </c>
      <c r="K332" s="35"/>
      <c r="L332" s="29"/>
      <c r="M332" s="2264"/>
    </row>
    <row r="333" spans="1:13" ht="15.75" x14ac:dyDescent="0.25">
      <c r="A333" s="29"/>
      <c r="B333" s="28"/>
      <c r="C333" s="28"/>
      <c r="D333" s="29"/>
      <c r="E333" s="29"/>
      <c r="F333" s="30"/>
      <c r="G333" s="31"/>
      <c r="H333" s="29"/>
      <c r="I333" s="32"/>
      <c r="J333" s="29"/>
      <c r="K333" s="33"/>
      <c r="L333" s="29"/>
      <c r="M333" s="2264"/>
    </row>
    <row r="334" spans="1:13" x14ac:dyDescent="0.25">
      <c r="A334" s="2264"/>
      <c r="B334" s="2264"/>
      <c r="C334" s="2264"/>
      <c r="D334" s="2264"/>
      <c r="E334" s="2264"/>
      <c r="F334" s="2"/>
      <c r="G334" s="3"/>
      <c r="H334" s="2264"/>
      <c r="I334" s="4"/>
      <c r="J334" s="2264"/>
      <c r="K334" s="2264"/>
      <c r="L334" s="2264"/>
      <c r="M334" s="2264"/>
    </row>
    <row r="335" spans="1:13" x14ac:dyDescent="0.25">
      <c r="A335" s="2264"/>
      <c r="B335" s="2264" t="s">
        <v>27</v>
      </c>
      <c r="C335" s="2264"/>
      <c r="D335" s="2264"/>
      <c r="E335" s="2264"/>
      <c r="F335" s="2"/>
      <c r="G335" s="3"/>
      <c r="H335" s="2264"/>
      <c r="I335" s="4"/>
      <c r="J335" s="2264" t="s">
        <v>27</v>
      </c>
      <c r="K335" s="2264"/>
      <c r="L335" s="2264"/>
      <c r="M335" s="2264"/>
    </row>
    <row r="336" spans="1:13" x14ac:dyDescent="0.25">
      <c r="A336" s="2264"/>
      <c r="B336" s="2264"/>
      <c r="C336" s="2264"/>
      <c r="D336" s="2264"/>
      <c r="E336" s="2264"/>
      <c r="F336" s="2"/>
      <c r="G336" s="3"/>
      <c r="H336" s="2264"/>
      <c r="I336" s="4"/>
      <c r="J336" s="2264"/>
      <c r="K336" s="2264"/>
      <c r="L336" s="2264"/>
      <c r="M336" s="2264"/>
    </row>
    <row r="337" spans="1:13" x14ac:dyDescent="0.25">
      <c r="A337" s="2264"/>
      <c r="B337" s="2264" t="s">
        <v>258</v>
      </c>
      <c r="C337" s="2264"/>
      <c r="D337" s="2264"/>
      <c r="E337" s="2264"/>
      <c r="F337" s="2"/>
      <c r="G337" s="3"/>
      <c r="H337" s="2264"/>
      <c r="I337" s="4"/>
      <c r="J337" s="2264" t="s">
        <v>259</v>
      </c>
      <c r="K337" s="2264"/>
      <c r="L337" s="2264"/>
      <c r="M337" s="2264"/>
    </row>
    <row r="338" spans="1:13" x14ac:dyDescent="0.25">
      <c r="A338" s="2265"/>
      <c r="B338" s="2265"/>
      <c r="C338" s="2265"/>
      <c r="D338" s="2265"/>
      <c r="E338" s="2265"/>
      <c r="F338" s="2265"/>
      <c r="G338" s="2265"/>
      <c r="H338" s="2265"/>
      <c r="I338" s="2265"/>
      <c r="J338" s="2265"/>
      <c r="K338" s="2265"/>
      <c r="L338" s="2265"/>
      <c r="M338" s="2265"/>
    </row>
    <row r="339" spans="1:13" x14ac:dyDescent="0.25">
      <c r="A339" s="2265"/>
      <c r="B339" s="2265"/>
      <c r="C339" s="2265"/>
      <c r="D339" s="2265"/>
      <c r="E339" s="2265"/>
      <c r="F339" s="2265"/>
      <c r="G339" s="2265"/>
      <c r="H339" s="2265"/>
      <c r="I339" s="2265"/>
      <c r="J339" s="2265"/>
      <c r="K339" s="2265"/>
      <c r="L339" s="2265"/>
      <c r="M339" s="2265"/>
    </row>
    <row r="340" spans="1:13" ht="18.75" x14ac:dyDescent="0.3">
      <c r="A340" s="1" t="s">
        <v>251</v>
      </c>
      <c r="B340" s="1"/>
      <c r="C340" s="1"/>
      <c r="D340" s="2449"/>
      <c r="E340" s="2449"/>
      <c r="F340" s="2"/>
      <c r="G340" s="3"/>
      <c r="H340" s="2449"/>
      <c r="I340" s="4"/>
      <c r="J340" s="2449"/>
      <c r="K340" s="2449"/>
      <c r="L340" s="2449"/>
      <c r="M340" s="2449"/>
    </row>
    <row r="341" spans="1:13" x14ac:dyDescent="0.25">
      <c r="A341" s="2449"/>
      <c r="B341" s="2449"/>
      <c r="C341" s="2449"/>
      <c r="D341" s="2445"/>
      <c r="E341" s="2445"/>
      <c r="F341" s="6"/>
      <c r="G341" s="2451"/>
      <c r="H341" s="2445"/>
      <c r="I341" s="8"/>
      <c r="J341" s="2445"/>
      <c r="K341" s="2449"/>
      <c r="L341" s="2449"/>
      <c r="M341" s="2449"/>
    </row>
    <row r="342" spans="1:13" ht="18.75" x14ac:dyDescent="0.3">
      <c r="A342" s="3102" t="s">
        <v>3945</v>
      </c>
      <c r="B342" s="3103"/>
      <c r="C342" s="3103"/>
      <c r="D342" s="3103"/>
      <c r="E342" s="3103"/>
      <c r="F342" s="3103"/>
      <c r="G342" s="3103"/>
      <c r="H342" s="3103"/>
      <c r="I342" s="3103"/>
      <c r="J342" s="3103"/>
      <c r="K342" s="3103"/>
      <c r="L342" s="3103"/>
      <c r="M342" s="2449"/>
    </row>
    <row r="343" spans="1:13" ht="15.75" x14ac:dyDescent="0.25">
      <c r="A343" s="2449"/>
      <c r="B343" s="2449"/>
      <c r="C343" s="2449"/>
      <c r="D343" s="2445"/>
      <c r="E343" s="2445"/>
      <c r="F343" s="9"/>
      <c r="G343" s="2451"/>
      <c r="H343" s="2445"/>
      <c r="I343" s="8"/>
      <c r="J343" s="2445"/>
      <c r="K343" s="2449"/>
      <c r="L343" s="2449"/>
      <c r="M343" s="2449"/>
    </row>
    <row r="344" spans="1:13" ht="15.75" x14ac:dyDescent="0.25">
      <c r="A344" s="10" t="s">
        <v>3946</v>
      </c>
      <c r="B344" s="11"/>
      <c r="C344" s="11"/>
      <c r="D344" s="11"/>
      <c r="E344" s="11"/>
      <c r="F344" s="9"/>
      <c r="G344" s="3"/>
      <c r="H344" s="2449"/>
      <c r="I344" s="4"/>
      <c r="J344" s="2449"/>
      <c r="K344" s="2449"/>
      <c r="L344" s="2449"/>
      <c r="M344" s="2449"/>
    </row>
    <row r="345" spans="1:13" ht="15.75" thickBot="1" x14ac:dyDescent="0.3">
      <c r="A345" s="1465"/>
      <c r="B345" s="2449"/>
      <c r="C345" s="2449"/>
      <c r="D345" s="2449"/>
      <c r="E345" s="2449"/>
      <c r="F345" s="2"/>
      <c r="G345" s="3"/>
      <c r="H345" s="2449"/>
      <c r="I345" s="4"/>
      <c r="J345" s="2449"/>
      <c r="K345" s="13"/>
      <c r="L345" s="2449"/>
      <c r="M345" s="14" t="s">
        <v>4</v>
      </c>
    </row>
    <row r="346" spans="1:13" ht="27" thickBot="1" x14ac:dyDescent="0.3">
      <c r="A346" s="15" t="s">
        <v>5</v>
      </c>
      <c r="B346" s="16" t="s">
        <v>6</v>
      </c>
      <c r="C346" s="16" t="s">
        <v>7</v>
      </c>
      <c r="D346" s="16" t="s">
        <v>8</v>
      </c>
      <c r="E346" s="16" t="s">
        <v>9</v>
      </c>
      <c r="F346" s="17" t="s">
        <v>10</v>
      </c>
      <c r="G346" s="18" t="s">
        <v>11</v>
      </c>
      <c r="H346" s="16" t="s">
        <v>12</v>
      </c>
      <c r="I346" s="19" t="s">
        <v>13</v>
      </c>
      <c r="J346" s="20" t="s">
        <v>14</v>
      </c>
      <c r="K346" s="20" t="s">
        <v>15</v>
      </c>
      <c r="L346" s="20" t="s">
        <v>16</v>
      </c>
      <c r="M346" s="21" t="s">
        <v>17</v>
      </c>
    </row>
    <row r="347" spans="1:13" x14ac:dyDescent="0.25">
      <c r="A347" s="36">
        <v>231</v>
      </c>
      <c r="B347" s="37">
        <v>0</v>
      </c>
      <c r="C347" s="38">
        <v>3613</v>
      </c>
      <c r="D347" s="37">
        <v>6130</v>
      </c>
      <c r="E347" s="39">
        <v>0</v>
      </c>
      <c r="F347" s="40">
        <v>0</v>
      </c>
      <c r="G347" s="37">
        <v>1100</v>
      </c>
      <c r="H347" s="41">
        <v>11000000</v>
      </c>
      <c r="I347" s="42">
        <v>0</v>
      </c>
      <c r="J347" s="42">
        <v>3000000</v>
      </c>
      <c r="K347" s="42">
        <v>-1</v>
      </c>
      <c r="L347" s="42">
        <v>2999999</v>
      </c>
      <c r="M347" s="43" t="s">
        <v>3947</v>
      </c>
    </row>
    <row r="348" spans="1:13" x14ac:dyDescent="0.25">
      <c r="A348" s="57">
        <v>231</v>
      </c>
      <c r="B348" s="58">
        <v>0</v>
      </c>
      <c r="C348" s="59">
        <v>3613</v>
      </c>
      <c r="D348" s="58">
        <v>6130</v>
      </c>
      <c r="E348" s="61">
        <v>0</v>
      </c>
      <c r="F348" s="62">
        <v>0</v>
      </c>
      <c r="G348" s="58">
        <v>1100</v>
      </c>
      <c r="H348" s="49">
        <v>5909000000</v>
      </c>
      <c r="I348" s="66">
        <v>0</v>
      </c>
      <c r="J348" s="66">
        <v>0</v>
      </c>
      <c r="K348" s="66">
        <v>1</v>
      </c>
      <c r="L348" s="66">
        <v>1</v>
      </c>
      <c r="M348" s="56" t="s">
        <v>3948</v>
      </c>
    </row>
    <row r="349" spans="1:13" ht="15.75" thickBot="1" x14ac:dyDescent="0.3">
      <c r="A349" s="69"/>
      <c r="B349" s="70"/>
      <c r="C349" s="70"/>
      <c r="D349" s="71"/>
      <c r="E349" s="70"/>
      <c r="F349" s="72"/>
      <c r="G349" s="73"/>
      <c r="H349" s="74"/>
      <c r="I349" s="319"/>
      <c r="J349" s="75"/>
      <c r="K349" s="75"/>
      <c r="L349" s="76"/>
      <c r="M349" s="77"/>
    </row>
    <row r="350" spans="1:13" ht="16.5" thickBot="1" x14ac:dyDescent="0.3">
      <c r="A350" s="326"/>
      <c r="B350" s="341" t="s">
        <v>23</v>
      </c>
      <c r="C350" s="342"/>
      <c r="D350" s="2447"/>
      <c r="E350" s="2447"/>
      <c r="F350" s="344"/>
      <c r="G350" s="345"/>
      <c r="H350" s="2447"/>
      <c r="I350" s="346">
        <f>SUM(I347:I349)</f>
        <v>0</v>
      </c>
      <c r="J350" s="347">
        <f>SUM(J347:J349)</f>
        <v>3000000</v>
      </c>
      <c r="K350" s="347">
        <f>SUM(K347:K349)</f>
        <v>0</v>
      </c>
      <c r="L350" s="347">
        <f>SUM(L347:L349)</f>
        <v>3000000</v>
      </c>
      <c r="M350" s="172"/>
    </row>
    <row r="351" spans="1:13" ht="15.75" x14ac:dyDescent="0.25">
      <c r="A351" s="28"/>
      <c r="B351" s="28"/>
      <c r="C351" s="28"/>
      <c r="D351" s="29"/>
      <c r="E351" s="29"/>
      <c r="F351" s="30"/>
      <c r="G351" s="31"/>
      <c r="H351" s="29"/>
      <c r="I351" s="32"/>
      <c r="J351" s="29"/>
      <c r="K351" s="33"/>
      <c r="L351" s="29"/>
      <c r="M351" s="2449"/>
    </row>
    <row r="352" spans="1:13" ht="15.75" x14ac:dyDescent="0.25">
      <c r="A352" s="2449"/>
      <c r="B352" s="29" t="s">
        <v>24</v>
      </c>
      <c r="C352" s="28"/>
      <c r="D352" s="29"/>
      <c r="E352" s="29"/>
      <c r="F352" s="30"/>
      <c r="G352" s="31"/>
      <c r="H352" s="29"/>
      <c r="I352" s="32"/>
      <c r="J352" s="34" t="s">
        <v>3949</v>
      </c>
      <c r="K352" s="35"/>
      <c r="L352" s="29"/>
      <c r="M352" s="2449"/>
    </row>
    <row r="353" spans="1:13" ht="15.75" x14ac:dyDescent="0.25">
      <c r="A353" s="29"/>
      <c r="B353" s="28"/>
      <c r="C353" s="28"/>
      <c r="D353" s="29"/>
      <c r="E353" s="29"/>
      <c r="F353" s="30"/>
      <c r="G353" s="31"/>
      <c r="H353" s="29"/>
      <c r="I353" s="32"/>
      <c r="J353" s="29"/>
      <c r="K353" s="33"/>
      <c r="L353" s="29"/>
      <c r="M353" s="2449"/>
    </row>
    <row r="354" spans="1:13" x14ac:dyDescent="0.25">
      <c r="A354" s="2449"/>
      <c r="B354" s="2449"/>
      <c r="C354" s="2449"/>
      <c r="D354" s="2449"/>
      <c r="E354" s="2449"/>
      <c r="F354" s="2"/>
      <c r="G354" s="3"/>
      <c r="H354" s="2449"/>
      <c r="I354" s="4"/>
      <c r="J354" s="2449"/>
      <c r="K354" s="2449"/>
      <c r="L354" s="2449"/>
      <c r="M354" s="2449"/>
    </row>
    <row r="355" spans="1:13" x14ac:dyDescent="0.25">
      <c r="A355" s="2449"/>
      <c r="B355" s="2449" t="s">
        <v>27</v>
      </c>
      <c r="C355" s="2449"/>
      <c r="D355" s="2449"/>
      <c r="E355" s="2449"/>
      <c r="F355" s="2"/>
      <c r="G355" s="3"/>
      <c r="H355" s="2449"/>
      <c r="I355" s="4"/>
      <c r="J355" s="2449" t="s">
        <v>27</v>
      </c>
      <c r="K355" s="2449"/>
      <c r="L355" s="2449"/>
      <c r="M355" s="2449"/>
    </row>
    <row r="356" spans="1:13" x14ac:dyDescent="0.25">
      <c r="A356" s="2449"/>
      <c r="B356" s="2449"/>
      <c r="C356" s="2449"/>
      <c r="D356" s="2449"/>
      <c r="E356" s="2449"/>
      <c r="F356" s="2"/>
      <c r="G356" s="3"/>
      <c r="H356" s="2449"/>
      <c r="I356" s="4"/>
      <c r="J356" s="2449"/>
      <c r="K356" s="2449"/>
      <c r="L356" s="2449"/>
      <c r="M356" s="2449"/>
    </row>
    <row r="357" spans="1:13" x14ac:dyDescent="0.25">
      <c r="A357" s="2449"/>
      <c r="B357" s="2449" t="s">
        <v>258</v>
      </c>
      <c r="C357" s="2449"/>
      <c r="D357" s="2449"/>
      <c r="E357" s="2449"/>
      <c r="F357" s="2"/>
      <c r="G357" s="3"/>
      <c r="H357" s="2449"/>
      <c r="I357" s="4"/>
      <c r="J357" s="2449" t="s">
        <v>259</v>
      </c>
      <c r="K357" s="2449"/>
      <c r="L357" s="2449"/>
      <c r="M357" s="2449"/>
    </row>
    <row r="358" spans="1:13" x14ac:dyDescent="0.25">
      <c r="A358" s="2450"/>
      <c r="B358" s="2450"/>
      <c r="C358" s="2450"/>
      <c r="D358" s="2450"/>
      <c r="E358" s="2450"/>
      <c r="F358" s="2450"/>
      <c r="G358" s="2450"/>
      <c r="H358" s="2450"/>
      <c r="I358" s="2450"/>
      <c r="J358" s="2450"/>
      <c r="K358" s="2450"/>
      <c r="L358" s="2450"/>
      <c r="M358" s="2450"/>
    </row>
    <row r="359" spans="1:13" x14ac:dyDescent="0.25">
      <c r="A359" s="2450"/>
      <c r="B359" s="2450"/>
      <c r="C359" s="2450"/>
      <c r="D359" s="2450"/>
      <c r="E359" s="2450"/>
      <c r="F359" s="2450"/>
      <c r="G359" s="2450"/>
      <c r="H359" s="2450"/>
      <c r="I359" s="2450"/>
      <c r="J359" s="2450"/>
      <c r="K359" s="2450"/>
      <c r="L359" s="2450"/>
      <c r="M359" s="2450"/>
    </row>
    <row r="360" spans="1:13" ht="18.75" x14ac:dyDescent="0.3">
      <c r="A360" s="1" t="s">
        <v>251</v>
      </c>
      <c r="B360" s="1"/>
      <c r="C360" s="1"/>
      <c r="D360" s="2449"/>
      <c r="E360" s="2449"/>
      <c r="F360" s="2"/>
      <c r="G360" s="3"/>
      <c r="H360" s="2449"/>
      <c r="I360" s="4"/>
      <c r="J360" s="2449"/>
      <c r="K360" s="2449"/>
      <c r="L360" s="2449"/>
      <c r="M360" s="2449"/>
    </row>
    <row r="361" spans="1:13" x14ac:dyDescent="0.25">
      <c r="A361" s="2449"/>
      <c r="B361" s="2449"/>
      <c r="C361" s="2449"/>
      <c r="D361" s="2445"/>
      <c r="E361" s="2445"/>
      <c r="F361" s="6"/>
      <c r="G361" s="2451"/>
      <c r="H361" s="2445"/>
      <c r="I361" s="8"/>
      <c r="J361" s="2445"/>
      <c r="K361" s="2449"/>
      <c r="L361" s="2449"/>
      <c r="M361" s="2449"/>
    </row>
    <row r="362" spans="1:13" ht="18.75" x14ac:dyDescent="0.3">
      <c r="A362" s="3102" t="s">
        <v>3950</v>
      </c>
      <c r="B362" s="3103"/>
      <c r="C362" s="3103"/>
      <c r="D362" s="3103"/>
      <c r="E362" s="3103"/>
      <c r="F362" s="3103"/>
      <c r="G362" s="3103"/>
      <c r="H362" s="3103"/>
      <c r="I362" s="3103"/>
      <c r="J362" s="3103"/>
      <c r="K362" s="3103"/>
      <c r="L362" s="3103"/>
      <c r="M362" s="2449"/>
    </row>
    <row r="363" spans="1:13" ht="15.75" x14ac:dyDescent="0.25">
      <c r="A363" s="2449"/>
      <c r="B363" s="2449"/>
      <c r="C363" s="2449"/>
      <c r="D363" s="2445"/>
      <c r="E363" s="2445"/>
      <c r="F363" s="9"/>
      <c r="G363" s="2451"/>
      <c r="H363" s="2445"/>
      <c r="I363" s="8"/>
      <c r="J363" s="2445"/>
      <c r="K363" s="2449"/>
      <c r="L363" s="2449"/>
      <c r="M363" s="2449"/>
    </row>
    <row r="364" spans="1:13" ht="15.75" x14ac:dyDescent="0.25">
      <c r="A364" s="10" t="s">
        <v>3951</v>
      </c>
      <c r="B364" s="11"/>
      <c r="C364" s="11"/>
      <c r="D364" s="11"/>
      <c r="E364" s="11"/>
      <c r="F364" s="9"/>
      <c r="G364" s="3"/>
      <c r="H364" s="2449"/>
      <c r="I364" s="4"/>
      <c r="J364" s="2449"/>
      <c r="K364" s="2449"/>
      <c r="L364" s="2449"/>
      <c r="M364" s="2449"/>
    </row>
    <row r="365" spans="1:13" ht="15.75" thickBot="1" x14ac:dyDescent="0.3">
      <c r="A365" s="1465"/>
      <c r="B365" s="2449"/>
      <c r="C365" s="2449"/>
      <c r="D365" s="2449"/>
      <c r="E365" s="2449"/>
      <c r="F365" s="2"/>
      <c r="G365" s="3"/>
      <c r="H365" s="2449"/>
      <c r="I365" s="4"/>
      <c r="J365" s="2449"/>
      <c r="K365" s="13"/>
      <c r="L365" s="2449"/>
      <c r="M365" s="14" t="s">
        <v>4</v>
      </c>
    </row>
    <row r="366" spans="1:13" ht="27" thickBot="1" x14ac:dyDescent="0.3">
      <c r="A366" s="15" t="s">
        <v>5</v>
      </c>
      <c r="B366" s="16" t="s">
        <v>6</v>
      </c>
      <c r="C366" s="16" t="s">
        <v>7</v>
      </c>
      <c r="D366" s="16" t="s">
        <v>8</v>
      </c>
      <c r="E366" s="16" t="s">
        <v>9</v>
      </c>
      <c r="F366" s="17" t="s">
        <v>10</v>
      </c>
      <c r="G366" s="18" t="s">
        <v>11</v>
      </c>
      <c r="H366" s="16" t="s">
        <v>12</v>
      </c>
      <c r="I366" s="19" t="s">
        <v>13</v>
      </c>
      <c r="J366" s="20" t="s">
        <v>14</v>
      </c>
      <c r="K366" s="20" t="s">
        <v>15</v>
      </c>
      <c r="L366" s="20" t="s">
        <v>16</v>
      </c>
      <c r="M366" s="21" t="s">
        <v>17</v>
      </c>
    </row>
    <row r="367" spans="1:13" x14ac:dyDescent="0.25">
      <c r="A367" s="36">
        <v>231</v>
      </c>
      <c r="B367" s="37">
        <v>0</v>
      </c>
      <c r="C367" s="38">
        <v>3612</v>
      </c>
      <c r="D367" s="37">
        <v>5137</v>
      </c>
      <c r="E367" s="39">
        <v>0</v>
      </c>
      <c r="F367" s="40">
        <v>0</v>
      </c>
      <c r="G367" s="37">
        <v>1100</v>
      </c>
      <c r="H367" s="41">
        <v>11000000</v>
      </c>
      <c r="I367" s="42">
        <v>20000</v>
      </c>
      <c r="J367" s="42">
        <v>0</v>
      </c>
      <c r="K367" s="42">
        <v>20000</v>
      </c>
      <c r="L367" s="42">
        <v>20000</v>
      </c>
      <c r="M367" s="43" t="s">
        <v>3624</v>
      </c>
    </row>
    <row r="368" spans="1:13" x14ac:dyDescent="0.25">
      <c r="A368" s="57">
        <v>231</v>
      </c>
      <c r="B368" s="58">
        <v>0</v>
      </c>
      <c r="C368" s="59">
        <v>3612</v>
      </c>
      <c r="D368" s="58">
        <v>5171</v>
      </c>
      <c r="E368" s="61">
        <v>0</v>
      </c>
      <c r="F368" s="62">
        <v>0</v>
      </c>
      <c r="G368" s="58">
        <v>1100</v>
      </c>
      <c r="H368" s="49">
        <v>5909000000</v>
      </c>
      <c r="I368" s="66">
        <v>970000</v>
      </c>
      <c r="J368" s="66">
        <v>1785418</v>
      </c>
      <c r="K368" s="66">
        <v>-20000</v>
      </c>
      <c r="L368" s="66">
        <v>1765418</v>
      </c>
      <c r="M368" s="56" t="s">
        <v>688</v>
      </c>
    </row>
    <row r="369" spans="1:13" ht="15.75" thickBot="1" x14ac:dyDescent="0.3">
      <c r="A369" s="69"/>
      <c r="B369" s="70"/>
      <c r="C369" s="70"/>
      <c r="D369" s="71"/>
      <c r="E369" s="70"/>
      <c r="F369" s="72"/>
      <c r="G369" s="73"/>
      <c r="H369" s="74"/>
      <c r="I369" s="319"/>
      <c r="J369" s="75"/>
      <c r="K369" s="75"/>
      <c r="L369" s="76"/>
      <c r="M369" s="77"/>
    </row>
    <row r="370" spans="1:13" ht="16.5" thickBot="1" x14ac:dyDescent="0.3">
      <c r="A370" s="326"/>
      <c r="B370" s="341" t="s">
        <v>23</v>
      </c>
      <c r="C370" s="342"/>
      <c r="D370" s="2447"/>
      <c r="E370" s="2447"/>
      <c r="F370" s="344"/>
      <c r="G370" s="345"/>
      <c r="H370" s="2447"/>
      <c r="I370" s="346">
        <f>SUM(I367:I369)</f>
        <v>990000</v>
      </c>
      <c r="J370" s="347">
        <f>SUM(J367:J369)</f>
        <v>1785418</v>
      </c>
      <c r="K370" s="347">
        <f>SUM(K367:K369)</f>
        <v>0</v>
      </c>
      <c r="L370" s="347">
        <f>SUM(L367:L369)</f>
        <v>1785418</v>
      </c>
      <c r="M370" s="172"/>
    </row>
    <row r="371" spans="1:13" ht="15.75" x14ac:dyDescent="0.25">
      <c r="A371" s="28"/>
      <c r="B371" s="28"/>
      <c r="C371" s="28"/>
      <c r="D371" s="29"/>
      <c r="E371" s="29"/>
      <c r="F371" s="30"/>
      <c r="G371" s="31"/>
      <c r="H371" s="29"/>
      <c r="I371" s="32"/>
      <c r="J371" s="29"/>
      <c r="K371" s="33"/>
      <c r="L371" s="29"/>
      <c r="M371" s="2449"/>
    </row>
    <row r="372" spans="1:13" ht="15.75" x14ac:dyDescent="0.25">
      <c r="A372" s="2449"/>
      <c r="B372" s="29" t="s">
        <v>24</v>
      </c>
      <c r="C372" s="28"/>
      <c r="D372" s="29"/>
      <c r="E372" s="29"/>
      <c r="F372" s="30"/>
      <c r="G372" s="31"/>
      <c r="H372" s="29"/>
      <c r="I372" s="32"/>
      <c r="J372" s="34" t="s">
        <v>3885</v>
      </c>
      <c r="K372" s="35"/>
      <c r="L372" s="29"/>
      <c r="M372" s="2449"/>
    </row>
    <row r="373" spans="1:13" ht="15.75" x14ac:dyDescent="0.25">
      <c r="A373" s="29"/>
      <c r="B373" s="28"/>
      <c r="C373" s="28"/>
      <c r="D373" s="29"/>
      <c r="E373" s="29"/>
      <c r="F373" s="30"/>
      <c r="G373" s="31"/>
      <c r="H373" s="29"/>
      <c r="I373" s="32"/>
      <c r="J373" s="29"/>
      <c r="K373" s="33"/>
      <c r="L373" s="29"/>
      <c r="M373" s="2449"/>
    </row>
    <row r="374" spans="1:13" x14ac:dyDescent="0.25">
      <c r="A374" s="2449"/>
      <c r="B374" s="2449"/>
      <c r="C374" s="2449"/>
      <c r="D374" s="2449"/>
      <c r="E374" s="2449"/>
      <c r="F374" s="2"/>
      <c r="G374" s="3"/>
      <c r="H374" s="2449"/>
      <c r="I374" s="4"/>
      <c r="J374" s="2449"/>
      <c r="K374" s="2449"/>
      <c r="L374" s="2449"/>
      <c r="M374" s="2449"/>
    </row>
    <row r="375" spans="1:13" x14ac:dyDescent="0.25">
      <c r="A375" s="2449"/>
      <c r="B375" s="2449" t="s">
        <v>27</v>
      </c>
      <c r="C375" s="2449"/>
      <c r="D375" s="2449"/>
      <c r="E375" s="2449"/>
      <c r="F375" s="2"/>
      <c r="G375" s="3"/>
      <c r="H375" s="2449"/>
      <c r="I375" s="4"/>
      <c r="J375" s="2449" t="s">
        <v>27</v>
      </c>
      <c r="K375" s="2449"/>
      <c r="L375" s="2449"/>
      <c r="M375" s="2449"/>
    </row>
    <row r="376" spans="1:13" x14ac:dyDescent="0.25">
      <c r="A376" s="2449"/>
      <c r="B376" s="2449"/>
      <c r="C376" s="2449"/>
      <c r="D376" s="2449"/>
      <c r="E376" s="2449"/>
      <c r="F376" s="2"/>
      <c r="G376" s="3"/>
      <c r="H376" s="2449"/>
      <c r="I376" s="4"/>
      <c r="J376" s="2449"/>
      <c r="K376" s="2449"/>
      <c r="L376" s="2449"/>
      <c r="M376" s="2449"/>
    </row>
    <row r="377" spans="1:13" x14ac:dyDescent="0.25">
      <c r="A377" s="2449"/>
      <c r="B377" s="2449" t="s">
        <v>258</v>
      </c>
      <c r="C377" s="2449"/>
      <c r="D377" s="2449"/>
      <c r="E377" s="2449"/>
      <c r="F377" s="2"/>
      <c r="G377" s="3"/>
      <c r="H377" s="2449"/>
      <c r="I377" s="4"/>
      <c r="J377" s="2449" t="s">
        <v>259</v>
      </c>
      <c r="K377" s="2449"/>
      <c r="L377" s="2449"/>
      <c r="M377" s="2449"/>
    </row>
    <row r="378" spans="1:13" x14ac:dyDescent="0.25">
      <c r="A378" s="2450"/>
      <c r="B378" s="2450"/>
      <c r="C378" s="2450"/>
      <c r="D378" s="2450"/>
      <c r="E378" s="2450"/>
      <c r="F378" s="2450"/>
      <c r="G378" s="2450"/>
      <c r="H378" s="2450"/>
      <c r="I378" s="2450"/>
      <c r="J378" s="2450"/>
      <c r="K378" s="2450"/>
      <c r="L378" s="2450"/>
      <c r="M378" s="2450"/>
    </row>
    <row r="379" spans="1:13" x14ac:dyDescent="0.25">
      <c r="A379" s="2450"/>
      <c r="B379" s="2450"/>
      <c r="C379" s="2450"/>
      <c r="D379" s="2450"/>
      <c r="E379" s="2450"/>
      <c r="F379" s="2450"/>
      <c r="G379" s="2450"/>
      <c r="H379" s="2450"/>
      <c r="I379" s="2450"/>
      <c r="J379" s="2450"/>
      <c r="K379" s="2450"/>
      <c r="L379" s="2450"/>
      <c r="M379" s="2450"/>
    </row>
    <row r="380" spans="1:13" ht="18.75" x14ac:dyDescent="0.3">
      <c r="A380" s="1" t="s">
        <v>251</v>
      </c>
      <c r="B380" s="1"/>
      <c r="C380" s="1"/>
      <c r="D380" s="2449"/>
      <c r="E380" s="2449"/>
      <c r="F380" s="2"/>
      <c r="G380" s="3"/>
      <c r="H380" s="2449"/>
      <c r="I380" s="4"/>
      <c r="J380" s="2449"/>
      <c r="K380" s="2449"/>
      <c r="L380" s="2449"/>
      <c r="M380" s="2449"/>
    </row>
    <row r="381" spans="1:13" x14ac:dyDescent="0.25">
      <c r="A381" s="2449"/>
      <c r="B381" s="2449"/>
      <c r="C381" s="2449"/>
      <c r="D381" s="2445"/>
      <c r="E381" s="2445"/>
      <c r="F381" s="6"/>
      <c r="G381" s="2451"/>
      <c r="H381" s="2445"/>
      <c r="I381" s="8"/>
      <c r="J381" s="2445"/>
      <c r="K381" s="2449"/>
      <c r="L381" s="2449"/>
      <c r="M381" s="2449"/>
    </row>
    <row r="382" spans="1:13" ht="18.75" x14ac:dyDescent="0.3">
      <c r="A382" s="3102" t="s">
        <v>3952</v>
      </c>
      <c r="B382" s="3103"/>
      <c r="C382" s="3103"/>
      <c r="D382" s="3103"/>
      <c r="E382" s="3103"/>
      <c r="F382" s="3103"/>
      <c r="G382" s="3103"/>
      <c r="H382" s="3103"/>
      <c r="I382" s="3103"/>
      <c r="J382" s="3103"/>
      <c r="K382" s="3103"/>
      <c r="L382" s="3103"/>
      <c r="M382" s="2449"/>
    </row>
    <row r="383" spans="1:13" ht="15.75" x14ac:dyDescent="0.25">
      <c r="A383" s="2449"/>
      <c r="B383" s="2449"/>
      <c r="C383" s="2449"/>
      <c r="D383" s="2445"/>
      <c r="E383" s="2445"/>
      <c r="F383" s="9"/>
      <c r="G383" s="2451"/>
      <c r="H383" s="2445"/>
      <c r="I383" s="8"/>
      <c r="J383" s="2445"/>
      <c r="K383" s="2449"/>
      <c r="L383" s="2449"/>
      <c r="M383" s="2449"/>
    </row>
    <row r="384" spans="1:13" ht="15.75" x14ac:dyDescent="0.25">
      <c r="A384" s="10" t="s">
        <v>3953</v>
      </c>
      <c r="B384" s="11"/>
      <c r="C384" s="11"/>
      <c r="D384" s="11"/>
      <c r="E384" s="11"/>
      <c r="F384" s="9"/>
      <c r="G384" s="3"/>
      <c r="H384" s="2449"/>
      <c r="I384" s="4"/>
      <c r="J384" s="2449"/>
      <c r="K384" s="2449"/>
      <c r="L384" s="2449"/>
      <c r="M384" s="2449"/>
    </row>
    <row r="385" spans="1:13" ht="15.75" thickBot="1" x14ac:dyDescent="0.3">
      <c r="A385" s="1465"/>
      <c r="B385" s="2449"/>
      <c r="C385" s="2449"/>
      <c r="D385" s="2449"/>
      <c r="E385" s="2449"/>
      <c r="F385" s="2"/>
      <c r="G385" s="3"/>
      <c r="H385" s="2449"/>
      <c r="I385" s="4"/>
      <c r="J385" s="2449"/>
      <c r="K385" s="13"/>
      <c r="L385" s="2449"/>
      <c r="M385" s="14" t="s">
        <v>4</v>
      </c>
    </row>
    <row r="386" spans="1:13" ht="27" thickBot="1" x14ac:dyDescent="0.3">
      <c r="A386" s="15" t="s">
        <v>5</v>
      </c>
      <c r="B386" s="16" t="s">
        <v>6</v>
      </c>
      <c r="C386" s="16" t="s">
        <v>7</v>
      </c>
      <c r="D386" s="16" t="s">
        <v>8</v>
      </c>
      <c r="E386" s="16" t="s">
        <v>9</v>
      </c>
      <c r="F386" s="17" t="s">
        <v>10</v>
      </c>
      <c r="G386" s="18" t="s">
        <v>11</v>
      </c>
      <c r="H386" s="16" t="s">
        <v>12</v>
      </c>
      <c r="I386" s="19" t="s">
        <v>13</v>
      </c>
      <c r="J386" s="20" t="s">
        <v>14</v>
      </c>
      <c r="K386" s="20" t="s">
        <v>15</v>
      </c>
      <c r="L386" s="20" t="s">
        <v>16</v>
      </c>
      <c r="M386" s="21" t="s">
        <v>17</v>
      </c>
    </row>
    <row r="387" spans="1:13" x14ac:dyDescent="0.25">
      <c r="A387" s="36">
        <v>231</v>
      </c>
      <c r="B387" s="37">
        <v>0</v>
      </c>
      <c r="C387" s="38">
        <v>3612</v>
      </c>
      <c r="D387" s="37">
        <v>5151</v>
      </c>
      <c r="E387" s="39">
        <v>0</v>
      </c>
      <c r="F387" s="40">
        <v>0</v>
      </c>
      <c r="G387" s="37">
        <v>1100</v>
      </c>
      <c r="H387" s="41">
        <v>11000000</v>
      </c>
      <c r="I387" s="42">
        <v>40000</v>
      </c>
      <c r="J387" s="42">
        <v>87348</v>
      </c>
      <c r="K387" s="42">
        <v>-6039</v>
      </c>
      <c r="L387" s="42">
        <v>81309</v>
      </c>
      <c r="M387" s="43" t="s">
        <v>1424</v>
      </c>
    </row>
    <row r="388" spans="1:13" x14ac:dyDescent="0.25">
      <c r="A388" s="57">
        <v>231</v>
      </c>
      <c r="B388" s="58">
        <v>0</v>
      </c>
      <c r="C388" s="59">
        <v>3612</v>
      </c>
      <c r="D388" s="58">
        <v>5909</v>
      </c>
      <c r="E388" s="61">
        <v>0</v>
      </c>
      <c r="F388" s="62">
        <v>0</v>
      </c>
      <c r="G388" s="58">
        <v>1100</v>
      </c>
      <c r="H388" s="49">
        <v>11000000</v>
      </c>
      <c r="I388" s="66">
        <v>0</v>
      </c>
      <c r="J388" s="66">
        <v>93000</v>
      </c>
      <c r="K388" s="66">
        <v>6039</v>
      </c>
      <c r="L388" s="66">
        <v>99039</v>
      </c>
      <c r="M388" s="56" t="s">
        <v>1632</v>
      </c>
    </row>
    <row r="389" spans="1:13" ht="15.75" thickBot="1" x14ac:dyDescent="0.3">
      <c r="A389" s="69"/>
      <c r="B389" s="70"/>
      <c r="C389" s="70"/>
      <c r="D389" s="71"/>
      <c r="E389" s="70"/>
      <c r="F389" s="72"/>
      <c r="G389" s="73"/>
      <c r="H389" s="74"/>
      <c r="I389" s="319"/>
      <c r="J389" s="75"/>
      <c r="K389" s="75"/>
      <c r="L389" s="76"/>
      <c r="M389" s="77"/>
    </row>
    <row r="390" spans="1:13" ht="16.5" thickBot="1" x14ac:dyDescent="0.3">
      <c r="A390" s="326"/>
      <c r="B390" s="341" t="s">
        <v>23</v>
      </c>
      <c r="C390" s="342"/>
      <c r="D390" s="2447"/>
      <c r="E390" s="2447"/>
      <c r="F390" s="344"/>
      <c r="G390" s="345"/>
      <c r="H390" s="2447"/>
      <c r="I390" s="346">
        <f>SUM(I387:I389)</f>
        <v>40000</v>
      </c>
      <c r="J390" s="347">
        <f>SUM(J387:J389)</f>
        <v>180348</v>
      </c>
      <c r="K390" s="347">
        <f>SUM(K387:K389)</f>
        <v>0</v>
      </c>
      <c r="L390" s="347">
        <f>SUM(L387:L389)</f>
        <v>180348</v>
      </c>
      <c r="M390" s="172"/>
    </row>
    <row r="391" spans="1:13" ht="15.75" x14ac:dyDescent="0.25">
      <c r="A391" s="28"/>
      <c r="B391" s="28"/>
      <c r="C391" s="28"/>
      <c r="D391" s="29"/>
      <c r="E391" s="29"/>
      <c r="F391" s="30"/>
      <c r="G391" s="31"/>
      <c r="H391" s="29"/>
      <c r="I391" s="32"/>
      <c r="J391" s="29"/>
      <c r="K391" s="33"/>
      <c r="L391" s="29"/>
      <c r="M391" s="2449"/>
    </row>
    <row r="392" spans="1:13" ht="15.75" x14ac:dyDescent="0.25">
      <c r="A392" s="2449"/>
      <c r="B392" s="29" t="s">
        <v>24</v>
      </c>
      <c r="C392" s="28"/>
      <c r="D392" s="29"/>
      <c r="E392" s="29"/>
      <c r="F392" s="30"/>
      <c r="G392" s="31"/>
      <c r="H392" s="29"/>
      <c r="I392" s="32"/>
      <c r="J392" s="34" t="s">
        <v>3954</v>
      </c>
      <c r="K392" s="35"/>
      <c r="L392" s="29"/>
      <c r="M392" s="2449"/>
    </row>
    <row r="393" spans="1:13" ht="15.75" x14ac:dyDescent="0.25">
      <c r="A393" s="29"/>
      <c r="B393" s="28"/>
      <c r="C393" s="28"/>
      <c r="D393" s="29"/>
      <c r="E393" s="29"/>
      <c r="F393" s="30"/>
      <c r="G393" s="31"/>
      <c r="H393" s="29"/>
      <c r="I393" s="32"/>
      <c r="J393" s="29"/>
      <c r="K393" s="33"/>
      <c r="L393" s="29"/>
      <c r="M393" s="2449"/>
    </row>
    <row r="394" spans="1:13" x14ac:dyDescent="0.25">
      <c r="A394" s="2449"/>
      <c r="B394" s="2449"/>
      <c r="C394" s="2449"/>
      <c r="D394" s="2449"/>
      <c r="E394" s="2449"/>
      <c r="F394" s="2"/>
      <c r="G394" s="3"/>
      <c r="H394" s="2449"/>
      <c r="I394" s="4"/>
      <c r="J394" s="2449"/>
      <c r="K394" s="2449"/>
      <c r="L394" s="2449"/>
      <c r="M394" s="2449"/>
    </row>
    <row r="395" spans="1:13" x14ac:dyDescent="0.25">
      <c r="A395" s="2449"/>
      <c r="B395" s="2449" t="s">
        <v>27</v>
      </c>
      <c r="C395" s="2449"/>
      <c r="D395" s="2449"/>
      <c r="E395" s="2449"/>
      <c r="F395" s="2"/>
      <c r="G395" s="3"/>
      <c r="H395" s="2449"/>
      <c r="I395" s="4"/>
      <c r="J395" s="2449" t="s">
        <v>27</v>
      </c>
      <c r="K395" s="2449"/>
      <c r="L395" s="2449"/>
      <c r="M395" s="2449"/>
    </row>
    <row r="396" spans="1:13" x14ac:dyDescent="0.25">
      <c r="A396" s="2449"/>
      <c r="B396" s="2449"/>
      <c r="C396" s="2449"/>
      <c r="D396" s="2449"/>
      <c r="E396" s="2449"/>
      <c r="F396" s="2"/>
      <c r="G396" s="3"/>
      <c r="H396" s="2449"/>
      <c r="I396" s="4"/>
      <c r="J396" s="2449"/>
      <c r="K396" s="2449"/>
      <c r="L396" s="2449"/>
      <c r="M396" s="2449"/>
    </row>
    <row r="397" spans="1:13" x14ac:dyDescent="0.25">
      <c r="A397" s="2449"/>
      <c r="B397" s="2449" t="s">
        <v>258</v>
      </c>
      <c r="C397" s="2449"/>
      <c r="D397" s="2449"/>
      <c r="E397" s="2449"/>
      <c r="F397" s="2"/>
      <c r="G397" s="3"/>
      <c r="H397" s="2449"/>
      <c r="I397" s="4"/>
      <c r="J397" s="2449" t="s">
        <v>259</v>
      </c>
      <c r="K397" s="2449"/>
      <c r="L397" s="2449"/>
      <c r="M397" s="2449"/>
    </row>
    <row r="398" spans="1:13" x14ac:dyDescent="0.25">
      <c r="A398" s="2449"/>
      <c r="B398" s="2449"/>
      <c r="C398" s="2449"/>
      <c r="D398" s="2449"/>
      <c r="E398" s="2449"/>
      <c r="F398" s="2"/>
      <c r="G398" s="3"/>
      <c r="H398" s="2449"/>
      <c r="I398" s="4"/>
      <c r="J398" s="2449"/>
      <c r="K398" s="2449"/>
      <c r="L398" s="2449"/>
      <c r="M398" s="2449"/>
    </row>
    <row r="400" spans="1:13" ht="18.75" x14ac:dyDescent="0.3">
      <c r="A400" s="1" t="s">
        <v>251</v>
      </c>
      <c r="B400" s="1"/>
      <c r="C400" s="1"/>
      <c r="D400" s="2467"/>
      <c r="E400" s="2467"/>
      <c r="F400" s="2"/>
      <c r="G400" s="3"/>
      <c r="H400" s="2467"/>
      <c r="I400" s="4"/>
      <c r="J400" s="2467"/>
      <c r="K400" s="2467"/>
      <c r="L400" s="2467"/>
      <c r="M400" s="2467"/>
    </row>
    <row r="401" spans="1:13" x14ac:dyDescent="0.25">
      <c r="A401" s="2467"/>
      <c r="B401" s="2467"/>
      <c r="C401" s="2467"/>
      <c r="D401" s="2461"/>
      <c r="E401" s="2461"/>
      <c r="F401" s="6"/>
      <c r="G401" s="2470"/>
      <c r="H401" s="2461"/>
      <c r="I401" s="8"/>
      <c r="J401" s="2461"/>
      <c r="K401" s="2467"/>
      <c r="L401" s="2467"/>
      <c r="M401" s="2467"/>
    </row>
    <row r="402" spans="1:13" ht="18.75" x14ac:dyDescent="0.3">
      <c r="A402" s="3102" t="s">
        <v>4459</v>
      </c>
      <c r="B402" s="3103"/>
      <c r="C402" s="3103"/>
      <c r="D402" s="3103"/>
      <c r="E402" s="3103"/>
      <c r="F402" s="3103"/>
      <c r="G402" s="3103"/>
      <c r="H402" s="3103"/>
      <c r="I402" s="3103"/>
      <c r="J402" s="3103"/>
      <c r="K402" s="3103"/>
      <c r="L402" s="3103"/>
      <c r="M402" s="2467"/>
    </row>
    <row r="403" spans="1:13" ht="15.75" x14ac:dyDescent="0.25">
      <c r="A403" s="2467"/>
      <c r="B403" s="2467"/>
      <c r="C403" s="2467"/>
      <c r="D403" s="2461"/>
      <c r="E403" s="2461"/>
      <c r="F403" s="9"/>
      <c r="G403" s="2470"/>
      <c r="H403" s="2461"/>
      <c r="I403" s="8"/>
      <c r="J403" s="2461"/>
      <c r="K403" s="2467"/>
      <c r="L403" s="2467"/>
      <c r="M403" s="2467"/>
    </row>
    <row r="404" spans="1:13" ht="15.75" x14ac:dyDescent="0.25">
      <c r="A404" s="10" t="s">
        <v>4460</v>
      </c>
      <c r="B404" s="11"/>
      <c r="C404" s="11"/>
      <c r="D404" s="11"/>
      <c r="E404" s="11"/>
      <c r="F404" s="9"/>
      <c r="G404" s="3"/>
      <c r="H404" s="2467"/>
      <c r="I404" s="4"/>
      <c r="J404" s="2467"/>
      <c r="K404" s="2467"/>
      <c r="L404" s="2467"/>
      <c r="M404" s="2467"/>
    </row>
    <row r="405" spans="1:13" ht="15.75" thickBot="1" x14ac:dyDescent="0.3">
      <c r="A405" s="1465"/>
      <c r="B405" s="2467"/>
      <c r="C405" s="2467"/>
      <c r="D405" s="2467"/>
      <c r="E405" s="2467"/>
      <c r="F405" s="2"/>
      <c r="G405" s="3"/>
      <c r="H405" s="2467"/>
      <c r="I405" s="4"/>
      <c r="J405" s="2467"/>
      <c r="K405" s="13"/>
      <c r="L405" s="2467"/>
      <c r="M405" s="14" t="s">
        <v>4</v>
      </c>
    </row>
    <row r="406" spans="1:13" ht="27" thickBot="1" x14ac:dyDescent="0.3">
      <c r="A406" s="15" t="s">
        <v>5</v>
      </c>
      <c r="B406" s="16" t="s">
        <v>6</v>
      </c>
      <c r="C406" s="16" t="s">
        <v>7</v>
      </c>
      <c r="D406" s="16" t="s">
        <v>8</v>
      </c>
      <c r="E406" s="16" t="s">
        <v>9</v>
      </c>
      <c r="F406" s="17" t="s">
        <v>10</v>
      </c>
      <c r="G406" s="18" t="s">
        <v>11</v>
      </c>
      <c r="H406" s="16" t="s">
        <v>12</v>
      </c>
      <c r="I406" s="19" t="s">
        <v>13</v>
      </c>
      <c r="J406" s="20" t="s">
        <v>14</v>
      </c>
      <c r="K406" s="20" t="s">
        <v>15</v>
      </c>
      <c r="L406" s="20" t="s">
        <v>16</v>
      </c>
      <c r="M406" s="21" t="s">
        <v>17</v>
      </c>
    </row>
    <row r="407" spans="1:13" x14ac:dyDescent="0.25">
      <c r="A407" s="36">
        <v>231</v>
      </c>
      <c r="B407" s="37">
        <v>0</v>
      </c>
      <c r="C407" s="38">
        <v>3613</v>
      </c>
      <c r="D407" s="37">
        <v>5169</v>
      </c>
      <c r="E407" s="39">
        <v>0</v>
      </c>
      <c r="F407" s="40">
        <v>901</v>
      </c>
      <c r="G407" s="37">
        <v>1100</v>
      </c>
      <c r="H407" s="41">
        <v>11000000</v>
      </c>
      <c r="I407" s="42">
        <v>0</v>
      </c>
      <c r="J407" s="42">
        <v>1500000</v>
      </c>
      <c r="K407" s="42">
        <v>-41984</v>
      </c>
      <c r="L407" s="42">
        <v>1458016</v>
      </c>
      <c r="M407" s="43" t="s">
        <v>237</v>
      </c>
    </row>
    <row r="408" spans="1:13" x14ac:dyDescent="0.25">
      <c r="A408" s="57">
        <v>231</v>
      </c>
      <c r="B408" s="58">
        <v>0</v>
      </c>
      <c r="C408" s="59">
        <v>3613</v>
      </c>
      <c r="D408" s="58">
        <v>5152</v>
      </c>
      <c r="E408" s="61">
        <v>0</v>
      </c>
      <c r="F408" s="62">
        <v>0</v>
      </c>
      <c r="G408" s="58">
        <v>1100</v>
      </c>
      <c r="H408" s="49">
        <v>11000000</v>
      </c>
      <c r="I408" s="66">
        <v>432000</v>
      </c>
      <c r="J408" s="66">
        <v>122000</v>
      </c>
      <c r="K408" s="66">
        <v>41984</v>
      </c>
      <c r="L408" s="66">
        <v>163984</v>
      </c>
      <c r="M408" s="56" t="s">
        <v>696</v>
      </c>
    </row>
    <row r="409" spans="1:13" ht="15.75" thickBot="1" x14ac:dyDescent="0.3">
      <c r="A409" s="69"/>
      <c r="B409" s="70"/>
      <c r="C409" s="70"/>
      <c r="D409" s="71"/>
      <c r="E409" s="70"/>
      <c r="F409" s="72"/>
      <c r="G409" s="73"/>
      <c r="H409" s="74"/>
      <c r="I409" s="319"/>
      <c r="J409" s="75"/>
      <c r="K409" s="75"/>
      <c r="L409" s="76"/>
      <c r="M409" s="77"/>
    </row>
    <row r="410" spans="1:13" ht="16.5" thickBot="1" x14ac:dyDescent="0.3">
      <c r="A410" s="326"/>
      <c r="B410" s="341" t="s">
        <v>23</v>
      </c>
      <c r="C410" s="342"/>
      <c r="D410" s="2462"/>
      <c r="E410" s="2462"/>
      <c r="F410" s="344"/>
      <c r="G410" s="345"/>
      <c r="H410" s="2462"/>
      <c r="I410" s="346">
        <f>SUM(I407:I409)</f>
        <v>432000</v>
      </c>
      <c r="J410" s="347">
        <f>SUM(J407:J409)</f>
        <v>1622000</v>
      </c>
      <c r="K410" s="347">
        <f>SUM(K407:K409)</f>
        <v>0</v>
      </c>
      <c r="L410" s="347">
        <f>SUM(L407:L409)</f>
        <v>1622000</v>
      </c>
      <c r="M410" s="172"/>
    </row>
    <row r="411" spans="1:13" ht="15.75" x14ac:dyDescent="0.25">
      <c r="A411" s="28"/>
      <c r="B411" s="28"/>
      <c r="C411" s="28"/>
      <c r="D411" s="29"/>
      <c r="E411" s="29"/>
      <c r="F411" s="30"/>
      <c r="G411" s="31"/>
      <c r="H411" s="29"/>
      <c r="I411" s="32"/>
      <c r="J411" s="29"/>
      <c r="K411" s="33"/>
      <c r="L411" s="29"/>
      <c r="M411" s="2467"/>
    </row>
    <row r="412" spans="1:13" ht="15.75" x14ac:dyDescent="0.25">
      <c r="A412" s="2467"/>
      <c r="B412" s="29" t="s">
        <v>24</v>
      </c>
      <c r="C412" s="28"/>
      <c r="D412" s="29"/>
      <c r="E412" s="29"/>
      <c r="F412" s="30"/>
      <c r="G412" s="31"/>
      <c r="H412" s="29"/>
      <c r="I412" s="32"/>
      <c r="J412" s="34" t="s">
        <v>4461</v>
      </c>
      <c r="K412" s="35"/>
      <c r="L412" s="29"/>
      <c r="M412" s="2467"/>
    </row>
    <row r="413" spans="1:13" ht="15.75" x14ac:dyDescent="0.25">
      <c r="A413" s="29"/>
      <c r="B413" s="28"/>
      <c r="C413" s="28"/>
      <c r="D413" s="29"/>
      <c r="E413" s="29"/>
      <c r="F413" s="30"/>
      <c r="G413" s="31"/>
      <c r="H413" s="29"/>
      <c r="I413" s="32"/>
      <c r="J413" s="29"/>
      <c r="K413" s="33"/>
      <c r="L413" s="29"/>
      <c r="M413" s="2467"/>
    </row>
    <row r="414" spans="1:13" x14ac:dyDescent="0.25">
      <c r="A414" s="2467"/>
      <c r="B414" s="2467"/>
      <c r="C414" s="2467"/>
      <c r="D414" s="2467"/>
      <c r="E414" s="2467"/>
      <c r="F414" s="2"/>
      <c r="G414" s="3"/>
      <c r="H414" s="2467"/>
      <c r="I414" s="4"/>
      <c r="J414" s="2467"/>
      <c r="K414" s="2467"/>
      <c r="L414" s="2467"/>
      <c r="M414" s="2467"/>
    </row>
    <row r="415" spans="1:13" x14ac:dyDescent="0.25">
      <c r="A415" s="2467"/>
      <c r="B415" s="2467" t="s">
        <v>27</v>
      </c>
      <c r="C415" s="2467"/>
      <c r="D415" s="2467"/>
      <c r="E415" s="2467"/>
      <c r="F415" s="2"/>
      <c r="G415" s="3"/>
      <c r="H415" s="2467"/>
      <c r="I415" s="4"/>
      <c r="J415" s="2467" t="s">
        <v>27</v>
      </c>
      <c r="K415" s="2467"/>
      <c r="L415" s="2467"/>
      <c r="M415" s="2467"/>
    </row>
    <row r="416" spans="1:13" x14ac:dyDescent="0.25">
      <c r="A416" s="2467"/>
      <c r="B416" s="2467"/>
      <c r="C416" s="2467"/>
      <c r="D416" s="2467"/>
      <c r="E416" s="2467"/>
      <c r="F416" s="2"/>
      <c r="G416" s="3"/>
      <c r="H416" s="2467"/>
      <c r="I416" s="4"/>
      <c r="J416" s="2467"/>
      <c r="K416" s="2467"/>
      <c r="L416" s="2467"/>
      <c r="M416" s="2467"/>
    </row>
    <row r="417" spans="1:13" x14ac:dyDescent="0.25">
      <c r="A417" s="2467"/>
      <c r="B417" s="2467" t="s">
        <v>258</v>
      </c>
      <c r="C417" s="2467"/>
      <c r="D417" s="2467"/>
      <c r="E417" s="2467"/>
      <c r="F417" s="2"/>
      <c r="G417" s="3"/>
      <c r="H417" s="2467"/>
      <c r="I417" s="4"/>
      <c r="J417" s="2467" t="s">
        <v>259</v>
      </c>
      <c r="K417" s="2467"/>
      <c r="L417" s="2467"/>
      <c r="M417" s="2467"/>
    </row>
    <row r="418" spans="1:13" x14ac:dyDescent="0.25">
      <c r="A418" s="2467"/>
      <c r="B418" s="2467"/>
      <c r="C418" s="2467"/>
      <c r="D418" s="2467"/>
      <c r="E418" s="2467"/>
      <c r="F418" s="2"/>
      <c r="G418" s="3"/>
      <c r="H418" s="2467"/>
      <c r="I418" s="4"/>
      <c r="J418" s="2467"/>
      <c r="K418" s="2467"/>
      <c r="L418" s="2467"/>
      <c r="M418" s="2467"/>
    </row>
    <row r="419" spans="1:13" x14ac:dyDescent="0.25">
      <c r="A419" s="2468"/>
      <c r="B419" s="2468"/>
      <c r="C419" s="2468"/>
      <c r="D419" s="2468"/>
      <c r="E419" s="2468"/>
      <c r="F419" s="2468"/>
      <c r="G419" s="2468"/>
      <c r="H419" s="2468"/>
      <c r="I419" s="2468"/>
      <c r="J419" s="2468"/>
      <c r="K419" s="2468"/>
      <c r="L419" s="2468"/>
      <c r="M419" s="2468"/>
    </row>
    <row r="420" spans="1:13" ht="18.75" x14ac:dyDescent="0.3">
      <c r="A420" s="1" t="s">
        <v>251</v>
      </c>
      <c r="B420" s="1"/>
      <c r="C420" s="1"/>
      <c r="D420" s="2467"/>
      <c r="E420" s="2467"/>
      <c r="F420" s="2"/>
      <c r="G420" s="3"/>
      <c r="H420" s="2467"/>
      <c r="I420" s="4"/>
      <c r="J420" s="2467"/>
      <c r="K420" s="2467"/>
      <c r="L420" s="2467"/>
      <c r="M420" s="2467"/>
    </row>
    <row r="421" spans="1:13" x14ac:dyDescent="0.25">
      <c r="A421" s="2467"/>
      <c r="B421" s="2467"/>
      <c r="C421" s="2467"/>
      <c r="D421" s="2461"/>
      <c r="E421" s="2461"/>
      <c r="F421" s="6"/>
      <c r="G421" s="2470"/>
      <c r="H421" s="2461"/>
      <c r="I421" s="8"/>
      <c r="J421" s="2461"/>
      <c r="K421" s="2467"/>
      <c r="L421" s="2467"/>
      <c r="M421" s="2467"/>
    </row>
    <row r="422" spans="1:13" ht="18.75" x14ac:dyDescent="0.3">
      <c r="A422" s="3102" t="s">
        <v>4462</v>
      </c>
      <c r="B422" s="3103"/>
      <c r="C422" s="3103"/>
      <c r="D422" s="3103"/>
      <c r="E422" s="3103"/>
      <c r="F422" s="3103"/>
      <c r="G422" s="3103"/>
      <c r="H422" s="3103"/>
      <c r="I422" s="3103"/>
      <c r="J422" s="3103"/>
      <c r="K422" s="3103"/>
      <c r="L422" s="3103"/>
      <c r="M422" s="2467"/>
    </row>
    <row r="423" spans="1:13" ht="15.75" x14ac:dyDescent="0.25">
      <c r="A423" s="2467"/>
      <c r="B423" s="2467"/>
      <c r="C423" s="2467"/>
      <c r="D423" s="2461"/>
      <c r="E423" s="2461"/>
      <c r="F423" s="9"/>
      <c r="G423" s="2470"/>
      <c r="H423" s="2461"/>
      <c r="I423" s="8"/>
      <c r="J423" s="2461"/>
      <c r="K423" s="2467"/>
      <c r="L423" s="2467"/>
      <c r="M423" s="2467"/>
    </row>
    <row r="424" spans="1:13" ht="15.75" x14ac:dyDescent="0.25">
      <c r="A424" s="10" t="s">
        <v>4463</v>
      </c>
      <c r="B424" s="11"/>
      <c r="C424" s="11"/>
      <c r="D424" s="11"/>
      <c r="E424" s="11"/>
      <c r="F424" s="9"/>
      <c r="G424" s="3"/>
      <c r="H424" s="2467"/>
      <c r="I424" s="4"/>
      <c r="J424" s="2467"/>
      <c r="K424" s="2467"/>
      <c r="L424" s="2467"/>
      <c r="M424" s="2467"/>
    </row>
    <row r="425" spans="1:13" ht="15.75" thickBot="1" x14ac:dyDescent="0.3">
      <c r="A425" s="1465"/>
      <c r="B425" s="2467"/>
      <c r="C425" s="2467"/>
      <c r="D425" s="2467"/>
      <c r="E425" s="2467"/>
      <c r="F425" s="2"/>
      <c r="G425" s="3"/>
      <c r="H425" s="2467"/>
      <c r="I425" s="4"/>
      <c r="J425" s="2467"/>
      <c r="K425" s="13"/>
      <c r="L425" s="2467"/>
      <c r="M425" s="14" t="s">
        <v>4</v>
      </c>
    </row>
    <row r="426" spans="1:13" ht="27" thickBot="1" x14ac:dyDescent="0.3">
      <c r="A426" s="15" t="s">
        <v>5</v>
      </c>
      <c r="B426" s="16" t="s">
        <v>6</v>
      </c>
      <c r="C426" s="16" t="s">
        <v>7</v>
      </c>
      <c r="D426" s="16" t="s">
        <v>8</v>
      </c>
      <c r="E426" s="16" t="s">
        <v>9</v>
      </c>
      <c r="F426" s="17" t="s">
        <v>10</v>
      </c>
      <c r="G426" s="18" t="s">
        <v>11</v>
      </c>
      <c r="H426" s="16" t="s">
        <v>12</v>
      </c>
      <c r="I426" s="19" t="s">
        <v>13</v>
      </c>
      <c r="J426" s="20" t="s">
        <v>14</v>
      </c>
      <c r="K426" s="20" t="s">
        <v>15</v>
      </c>
      <c r="L426" s="20" t="s">
        <v>16</v>
      </c>
      <c r="M426" s="21" t="s">
        <v>17</v>
      </c>
    </row>
    <row r="427" spans="1:13" x14ac:dyDescent="0.25">
      <c r="A427" s="36">
        <v>231</v>
      </c>
      <c r="B427" s="37">
        <v>0</v>
      </c>
      <c r="C427" s="38">
        <v>3612</v>
      </c>
      <c r="D427" s="37">
        <v>5171</v>
      </c>
      <c r="E427" s="39">
        <v>0</v>
      </c>
      <c r="F427" s="40">
        <v>0</v>
      </c>
      <c r="G427" s="37">
        <v>1100</v>
      </c>
      <c r="H427" s="41">
        <v>11000000</v>
      </c>
      <c r="I427" s="42">
        <v>970000</v>
      </c>
      <c r="J427" s="42">
        <v>1765418</v>
      </c>
      <c r="K427" s="42">
        <v>-21900</v>
      </c>
      <c r="L427" s="42">
        <v>1743518</v>
      </c>
      <c r="M427" s="43" t="s">
        <v>688</v>
      </c>
    </row>
    <row r="428" spans="1:13" x14ac:dyDescent="0.25">
      <c r="A428" s="57">
        <v>231</v>
      </c>
      <c r="B428" s="58">
        <v>0</v>
      </c>
      <c r="C428" s="59">
        <v>3612</v>
      </c>
      <c r="D428" s="58">
        <v>5169</v>
      </c>
      <c r="E428" s="61">
        <v>0</v>
      </c>
      <c r="F428" s="62">
        <v>0</v>
      </c>
      <c r="G428" s="58">
        <v>1100</v>
      </c>
      <c r="H428" s="49">
        <v>11000000</v>
      </c>
      <c r="I428" s="66">
        <v>130000</v>
      </c>
      <c r="J428" s="66">
        <v>204582</v>
      </c>
      <c r="K428" s="66">
        <v>21900</v>
      </c>
      <c r="L428" s="66">
        <v>226482</v>
      </c>
      <c r="M428" s="56" t="s">
        <v>237</v>
      </c>
    </row>
    <row r="429" spans="1:13" x14ac:dyDescent="0.25">
      <c r="A429" s="57">
        <v>231</v>
      </c>
      <c r="B429" s="58">
        <v>0</v>
      </c>
      <c r="C429" s="59">
        <v>3613</v>
      </c>
      <c r="D429" s="58">
        <v>5151</v>
      </c>
      <c r="E429" s="61">
        <v>0</v>
      </c>
      <c r="F429" s="62">
        <v>0</v>
      </c>
      <c r="G429" s="58">
        <v>1100</v>
      </c>
      <c r="H429" s="49">
        <v>11000000</v>
      </c>
      <c r="I429" s="66">
        <v>300000</v>
      </c>
      <c r="J429" s="66">
        <v>250000</v>
      </c>
      <c r="K429" s="66">
        <v>-14000</v>
      </c>
      <c r="L429" s="66">
        <v>236000</v>
      </c>
      <c r="M429" s="56" t="s">
        <v>1424</v>
      </c>
    </row>
    <row r="430" spans="1:13" x14ac:dyDescent="0.25">
      <c r="A430" s="57">
        <v>231</v>
      </c>
      <c r="B430" s="58">
        <v>0</v>
      </c>
      <c r="C430" s="59">
        <v>3613</v>
      </c>
      <c r="D430" s="58">
        <v>5152</v>
      </c>
      <c r="E430" s="61">
        <v>0</v>
      </c>
      <c r="F430" s="62">
        <v>0</v>
      </c>
      <c r="G430" s="58">
        <v>1100</v>
      </c>
      <c r="H430" s="49">
        <v>11000000</v>
      </c>
      <c r="I430" s="66">
        <v>432000</v>
      </c>
      <c r="J430" s="66">
        <v>163984</v>
      </c>
      <c r="K430" s="66">
        <v>-13500</v>
      </c>
      <c r="L430" s="66">
        <v>150484</v>
      </c>
      <c r="M430" s="56" t="s">
        <v>696</v>
      </c>
    </row>
    <row r="431" spans="1:13" x14ac:dyDescent="0.25">
      <c r="A431" s="824">
        <v>231</v>
      </c>
      <c r="B431" s="825">
        <v>0</v>
      </c>
      <c r="C431" s="826">
        <v>3613</v>
      </c>
      <c r="D431" s="60" t="s">
        <v>3626</v>
      </c>
      <c r="E431" s="60" t="s">
        <v>52</v>
      </c>
      <c r="F431" s="827">
        <v>0</v>
      </c>
      <c r="G431" s="828">
        <v>1100</v>
      </c>
      <c r="H431" s="829">
        <v>11000000</v>
      </c>
      <c r="I431" s="232">
        <v>1300000</v>
      </c>
      <c r="J431" s="63">
        <v>820000</v>
      </c>
      <c r="K431" s="63">
        <v>20000</v>
      </c>
      <c r="L431" s="64">
        <v>840000</v>
      </c>
      <c r="M431" s="67" t="s">
        <v>2021</v>
      </c>
    </row>
    <row r="432" spans="1:13" x14ac:dyDescent="0.25">
      <c r="A432" s="824">
        <v>231</v>
      </c>
      <c r="B432" s="60" t="s">
        <v>51</v>
      </c>
      <c r="C432" s="826">
        <v>3613</v>
      </c>
      <c r="D432" s="60" t="s">
        <v>164</v>
      </c>
      <c r="E432" s="60" t="s">
        <v>52</v>
      </c>
      <c r="F432" s="827">
        <v>0</v>
      </c>
      <c r="G432" s="828">
        <v>1100</v>
      </c>
      <c r="H432" s="568" t="s">
        <v>4464</v>
      </c>
      <c r="I432" s="232">
        <v>1505000</v>
      </c>
      <c r="J432" s="63">
        <v>5473000</v>
      </c>
      <c r="K432" s="63">
        <v>7500</v>
      </c>
      <c r="L432" s="64">
        <v>5480500</v>
      </c>
      <c r="M432" s="67" t="s">
        <v>237</v>
      </c>
    </row>
    <row r="433" spans="1:13" ht="15.75" thickBot="1" x14ac:dyDescent="0.3">
      <c r="A433" s="69"/>
      <c r="B433" s="70"/>
      <c r="C433" s="70"/>
      <c r="D433" s="71"/>
      <c r="E433" s="70"/>
      <c r="F433" s="72"/>
      <c r="G433" s="73"/>
      <c r="H433" s="74"/>
      <c r="I433" s="319"/>
      <c r="J433" s="75"/>
      <c r="K433" s="75"/>
      <c r="L433" s="76"/>
      <c r="M433" s="77"/>
    </row>
    <row r="434" spans="1:13" ht="16.5" thickBot="1" x14ac:dyDescent="0.3">
      <c r="A434" s="326"/>
      <c r="B434" s="341" t="s">
        <v>23</v>
      </c>
      <c r="C434" s="342"/>
      <c r="D434" s="2462"/>
      <c r="E434" s="2462"/>
      <c r="F434" s="344"/>
      <c r="G434" s="345"/>
      <c r="H434" s="2462"/>
      <c r="I434" s="346">
        <f>SUM(I427:I433)</f>
        <v>4637000</v>
      </c>
      <c r="J434" s="347">
        <f>SUM(J427:J433)</f>
        <v>8676984</v>
      </c>
      <c r="K434" s="347">
        <f>SUM(K427:K433)</f>
        <v>0</v>
      </c>
      <c r="L434" s="347">
        <f>SUM(L427:L433)</f>
        <v>8676984</v>
      </c>
      <c r="M434" s="172"/>
    </row>
    <row r="435" spans="1:13" ht="15.75" x14ac:dyDescent="0.25">
      <c r="A435" s="28"/>
      <c r="B435" s="28"/>
      <c r="C435" s="28"/>
      <c r="D435" s="29"/>
      <c r="E435" s="29"/>
      <c r="F435" s="30"/>
      <c r="G435" s="31"/>
      <c r="H435" s="29"/>
      <c r="I435" s="32"/>
      <c r="J435" s="29"/>
      <c r="K435" s="33"/>
      <c r="L435" s="29"/>
      <c r="M435" s="2467"/>
    </row>
    <row r="436" spans="1:13" ht="15.75" x14ac:dyDescent="0.25">
      <c r="A436" s="2467"/>
      <c r="B436" s="29" t="s">
        <v>24</v>
      </c>
      <c r="C436" s="28"/>
      <c r="D436" s="29"/>
      <c r="E436" s="29"/>
      <c r="F436" s="30"/>
      <c r="G436" s="31"/>
      <c r="H436" s="29"/>
      <c r="I436" s="32"/>
      <c r="J436" s="34" t="s">
        <v>4465</v>
      </c>
      <c r="K436" s="35"/>
      <c r="L436" s="29"/>
      <c r="M436" s="2467"/>
    </row>
    <row r="437" spans="1:13" ht="15.75" x14ac:dyDescent="0.25">
      <c r="A437" s="29"/>
      <c r="B437" s="28"/>
      <c r="C437" s="28"/>
      <c r="D437" s="29"/>
      <c r="E437" s="29"/>
      <c r="F437" s="30"/>
      <c r="G437" s="31"/>
      <c r="H437" s="29"/>
      <c r="I437" s="32"/>
      <c r="J437" s="29"/>
      <c r="K437" s="33"/>
      <c r="L437" s="29"/>
      <c r="M437" s="2467"/>
    </row>
    <row r="438" spans="1:13" x14ac:dyDescent="0.25">
      <c r="A438" s="2467"/>
      <c r="B438" s="2467"/>
      <c r="C438" s="2467"/>
      <c r="D438" s="2467"/>
      <c r="E438" s="2467"/>
      <c r="F438" s="2"/>
      <c r="G438" s="3"/>
      <c r="H438" s="2467"/>
      <c r="I438" s="4"/>
      <c r="J438" s="2467"/>
      <c r="K438" s="2467"/>
      <c r="L438" s="2467"/>
      <c r="M438" s="2467"/>
    </row>
    <row r="439" spans="1:13" x14ac:dyDescent="0.25">
      <c r="A439" s="2467"/>
      <c r="B439" s="2467" t="s">
        <v>27</v>
      </c>
      <c r="C439" s="2467"/>
      <c r="D439" s="2467"/>
      <c r="E439" s="2467"/>
      <c r="F439" s="2"/>
      <c r="G439" s="3"/>
      <c r="H439" s="2467"/>
      <c r="I439" s="4"/>
      <c r="J439" s="2467" t="s">
        <v>27</v>
      </c>
      <c r="K439" s="2467"/>
      <c r="L439" s="2467"/>
      <c r="M439" s="2467"/>
    </row>
    <row r="440" spans="1:13" x14ac:dyDescent="0.25">
      <c r="A440" s="2467"/>
      <c r="B440" s="2467"/>
      <c r="C440" s="2467"/>
      <c r="D440" s="2467"/>
      <c r="E440" s="2467"/>
      <c r="F440" s="2"/>
      <c r="G440" s="3"/>
      <c r="H440" s="2467"/>
      <c r="I440" s="4"/>
      <c r="J440" s="2467"/>
      <c r="K440" s="2467"/>
      <c r="L440" s="2467"/>
      <c r="M440" s="2467"/>
    </row>
    <row r="441" spans="1:13" x14ac:dyDescent="0.25">
      <c r="A441" s="2467"/>
      <c r="B441" s="2467" t="s">
        <v>258</v>
      </c>
      <c r="C441" s="2467"/>
      <c r="D441" s="2467"/>
      <c r="E441" s="2467"/>
      <c r="F441" s="2"/>
      <c r="G441" s="3"/>
      <c r="H441" s="2467"/>
      <c r="I441" s="4"/>
      <c r="J441" s="2467" t="s">
        <v>259</v>
      </c>
      <c r="K441" s="2467"/>
      <c r="L441" s="2467"/>
      <c r="M441" s="2467"/>
    </row>
    <row r="442" spans="1:13" x14ac:dyDescent="0.25">
      <c r="A442" s="2468"/>
      <c r="B442" s="2468"/>
      <c r="C442" s="2468"/>
      <c r="D442" s="2468"/>
      <c r="E442" s="2468"/>
      <c r="F442" s="2468"/>
      <c r="G442" s="2468"/>
      <c r="H442" s="2468"/>
      <c r="I442" s="2468"/>
      <c r="J442" s="2468"/>
      <c r="K442" s="2468"/>
      <c r="L442" s="2468"/>
      <c r="M442" s="2468"/>
    </row>
    <row r="443" spans="1:13" x14ac:dyDescent="0.25">
      <c r="A443" s="2468"/>
      <c r="B443" s="2468"/>
      <c r="C443" s="2468"/>
      <c r="D443" s="2468"/>
      <c r="E443" s="2468"/>
      <c r="F443" s="2468"/>
      <c r="G443" s="2468"/>
      <c r="H443" s="2468"/>
      <c r="I443" s="2468"/>
      <c r="J443" s="2468"/>
      <c r="K443" s="2468"/>
      <c r="L443" s="2468"/>
      <c r="M443" s="2468"/>
    </row>
    <row r="444" spans="1:13" ht="18.75" x14ac:dyDescent="0.3">
      <c r="A444" s="1" t="s">
        <v>251</v>
      </c>
      <c r="B444" s="1"/>
      <c r="C444" s="1"/>
      <c r="D444" s="2467"/>
      <c r="E444" s="2467"/>
      <c r="F444" s="2"/>
      <c r="G444" s="3"/>
      <c r="H444" s="2467"/>
      <c r="I444" s="4"/>
      <c r="J444" s="2467"/>
      <c r="K444" s="2467"/>
      <c r="L444" s="2467"/>
      <c r="M444" s="2467"/>
    </row>
    <row r="445" spans="1:13" x14ac:dyDescent="0.25">
      <c r="A445" s="2467"/>
      <c r="B445" s="2467"/>
      <c r="C445" s="2467"/>
      <c r="D445" s="2461"/>
      <c r="E445" s="2461"/>
      <c r="F445" s="6"/>
      <c r="G445" s="2470"/>
      <c r="H445" s="2461"/>
      <c r="I445" s="8"/>
      <c r="J445" s="2461"/>
      <c r="K445" s="2467"/>
      <c r="L445" s="2467"/>
      <c r="M445" s="2467"/>
    </row>
    <row r="446" spans="1:13" ht="18.75" x14ac:dyDescent="0.3">
      <c r="A446" s="3102" t="s">
        <v>4466</v>
      </c>
      <c r="B446" s="3103"/>
      <c r="C446" s="3103"/>
      <c r="D446" s="3103"/>
      <c r="E446" s="3103"/>
      <c r="F446" s="3103"/>
      <c r="G446" s="3103"/>
      <c r="H446" s="3103"/>
      <c r="I446" s="3103"/>
      <c r="J446" s="3103"/>
      <c r="K446" s="3103"/>
      <c r="L446" s="3103"/>
      <c r="M446" s="2467"/>
    </row>
    <row r="447" spans="1:13" ht="15.75" x14ac:dyDescent="0.25">
      <c r="A447" s="2467"/>
      <c r="B447" s="2467"/>
      <c r="C447" s="2467"/>
      <c r="D447" s="2461"/>
      <c r="E447" s="2461"/>
      <c r="F447" s="9"/>
      <c r="G447" s="2470"/>
      <c r="H447" s="2461"/>
      <c r="I447" s="8"/>
      <c r="J447" s="2461"/>
      <c r="K447" s="2467"/>
      <c r="L447" s="2467"/>
      <c r="M447" s="2467"/>
    </row>
    <row r="448" spans="1:13" ht="15.75" x14ac:dyDescent="0.25">
      <c r="A448" s="10" t="s">
        <v>4467</v>
      </c>
      <c r="B448" s="11"/>
      <c r="C448" s="11"/>
      <c r="D448" s="11"/>
      <c r="E448" s="11"/>
      <c r="F448" s="9"/>
      <c r="G448" s="3"/>
      <c r="H448" s="2467"/>
      <c r="I448" s="4"/>
      <c r="J448" s="2467"/>
      <c r="K448" s="2467"/>
      <c r="L448" s="2467"/>
      <c r="M448" s="2467"/>
    </row>
    <row r="449" spans="1:13" ht="15.75" thickBot="1" x14ac:dyDescent="0.3">
      <c r="A449" s="1465"/>
      <c r="B449" s="2467"/>
      <c r="C449" s="2467"/>
      <c r="D449" s="2467"/>
      <c r="E449" s="2467"/>
      <c r="F449" s="2"/>
      <c r="G449" s="3"/>
      <c r="H449" s="2467"/>
      <c r="I449" s="4"/>
      <c r="J449" s="2467"/>
      <c r="K449" s="13"/>
      <c r="L449" s="2467"/>
      <c r="M449" s="14" t="s">
        <v>4</v>
      </c>
    </row>
    <row r="450" spans="1:13" ht="27" thickBot="1" x14ac:dyDescent="0.3">
      <c r="A450" s="15" t="s">
        <v>5</v>
      </c>
      <c r="B450" s="16" t="s">
        <v>6</v>
      </c>
      <c r="C450" s="16" t="s">
        <v>7</v>
      </c>
      <c r="D450" s="16" t="s">
        <v>8</v>
      </c>
      <c r="E450" s="16" t="s">
        <v>9</v>
      </c>
      <c r="F450" s="17" t="s">
        <v>10</v>
      </c>
      <c r="G450" s="18" t="s">
        <v>11</v>
      </c>
      <c r="H450" s="16" t="s">
        <v>12</v>
      </c>
      <c r="I450" s="19" t="s">
        <v>13</v>
      </c>
      <c r="J450" s="20" t="s">
        <v>14</v>
      </c>
      <c r="K450" s="20" t="s">
        <v>15</v>
      </c>
      <c r="L450" s="20" t="s">
        <v>16</v>
      </c>
      <c r="M450" s="21" t="s">
        <v>17</v>
      </c>
    </row>
    <row r="451" spans="1:13" x14ac:dyDescent="0.25">
      <c r="A451" s="36">
        <v>231</v>
      </c>
      <c r="B451" s="37">
        <v>0</v>
      </c>
      <c r="C451" s="38">
        <v>3612</v>
      </c>
      <c r="D451" s="37">
        <v>5909</v>
      </c>
      <c r="E451" s="39">
        <v>0</v>
      </c>
      <c r="F451" s="40">
        <v>0</v>
      </c>
      <c r="G451" s="37">
        <v>1100</v>
      </c>
      <c r="H451" s="41">
        <v>11000000</v>
      </c>
      <c r="I451" s="42">
        <v>0</v>
      </c>
      <c r="J451" s="42">
        <v>99039</v>
      </c>
      <c r="K451" s="42">
        <v>-6038.81</v>
      </c>
      <c r="L451" s="42">
        <v>93000.19</v>
      </c>
      <c r="M451" s="43" t="s">
        <v>1632</v>
      </c>
    </row>
    <row r="452" spans="1:13" x14ac:dyDescent="0.25">
      <c r="A452" s="57">
        <v>231</v>
      </c>
      <c r="B452" s="58">
        <v>0</v>
      </c>
      <c r="C452" s="59">
        <v>3612</v>
      </c>
      <c r="D452" s="58">
        <v>5151</v>
      </c>
      <c r="E452" s="61">
        <v>0</v>
      </c>
      <c r="F452" s="62">
        <v>0</v>
      </c>
      <c r="G452" s="58">
        <v>1100</v>
      </c>
      <c r="H452" s="49">
        <v>11000000</v>
      </c>
      <c r="I452" s="66">
        <v>40000</v>
      </c>
      <c r="J452" s="66">
        <v>81309</v>
      </c>
      <c r="K452" s="66">
        <v>3240.6</v>
      </c>
      <c r="L452" s="66">
        <v>84549.6</v>
      </c>
      <c r="M452" s="56" t="s">
        <v>1424</v>
      </c>
    </row>
    <row r="453" spans="1:13" x14ac:dyDescent="0.25">
      <c r="A453" s="57">
        <v>231</v>
      </c>
      <c r="B453" s="58">
        <v>0</v>
      </c>
      <c r="C453" s="59">
        <v>3612</v>
      </c>
      <c r="D453" s="58">
        <v>5154</v>
      </c>
      <c r="E453" s="61">
        <v>0</v>
      </c>
      <c r="F453" s="62">
        <v>0</v>
      </c>
      <c r="G453" s="58">
        <v>1100</v>
      </c>
      <c r="H453" s="49">
        <v>11000000</v>
      </c>
      <c r="I453" s="66">
        <v>30000</v>
      </c>
      <c r="J453" s="66">
        <v>30000</v>
      </c>
      <c r="K453" s="66">
        <v>2068.5300000000002</v>
      </c>
      <c r="L453" s="66">
        <v>32068.53</v>
      </c>
      <c r="M453" s="56" t="s">
        <v>2022</v>
      </c>
    </row>
    <row r="454" spans="1:13" x14ac:dyDescent="0.25">
      <c r="A454" s="57">
        <v>231</v>
      </c>
      <c r="B454" s="58">
        <v>0</v>
      </c>
      <c r="C454" s="59">
        <v>3612</v>
      </c>
      <c r="D454" s="58">
        <v>5153</v>
      </c>
      <c r="E454" s="61">
        <v>0</v>
      </c>
      <c r="F454" s="62">
        <v>0</v>
      </c>
      <c r="G454" s="58">
        <v>1100</v>
      </c>
      <c r="H454" s="49">
        <v>11000000</v>
      </c>
      <c r="I454" s="66">
        <v>0</v>
      </c>
      <c r="J454" s="66">
        <v>0</v>
      </c>
      <c r="K454" s="66">
        <v>729.68</v>
      </c>
      <c r="L454" s="66">
        <v>729.68</v>
      </c>
      <c r="M454" s="56" t="s">
        <v>2021</v>
      </c>
    </row>
    <row r="455" spans="1:13" ht="15.75" thickBot="1" x14ac:dyDescent="0.3">
      <c r="A455" s="69"/>
      <c r="B455" s="70"/>
      <c r="C455" s="70"/>
      <c r="D455" s="71"/>
      <c r="E455" s="70"/>
      <c r="F455" s="72"/>
      <c r="G455" s="73"/>
      <c r="H455" s="74"/>
      <c r="I455" s="319"/>
      <c r="J455" s="75"/>
      <c r="K455" s="75"/>
      <c r="L455" s="76"/>
      <c r="M455" s="77"/>
    </row>
    <row r="456" spans="1:13" ht="16.5" thickBot="1" x14ac:dyDescent="0.3">
      <c r="A456" s="326"/>
      <c r="B456" s="341" t="s">
        <v>23</v>
      </c>
      <c r="C456" s="342"/>
      <c r="D456" s="2462"/>
      <c r="E456" s="2462"/>
      <c r="F456" s="344"/>
      <c r="G456" s="345"/>
      <c r="H456" s="2462"/>
      <c r="I456" s="346">
        <f>SUM(I451:I455)</f>
        <v>70000</v>
      </c>
      <c r="J456" s="347">
        <f>SUM(J451:J455)</f>
        <v>210348</v>
      </c>
      <c r="K456" s="347">
        <f>SUM(K451:K455)</f>
        <v>0</v>
      </c>
      <c r="L456" s="347">
        <f>SUM(L451:L455)</f>
        <v>210348</v>
      </c>
      <c r="M456" s="172"/>
    </row>
    <row r="457" spans="1:13" ht="15.75" x14ac:dyDescent="0.25">
      <c r="A457" s="28"/>
      <c r="B457" s="28"/>
      <c r="C457" s="28"/>
      <c r="D457" s="29"/>
      <c r="E457" s="29"/>
      <c r="F457" s="30"/>
      <c r="G457" s="31"/>
      <c r="H457" s="29"/>
      <c r="I457" s="32"/>
      <c r="J457" s="29"/>
      <c r="K457" s="33"/>
      <c r="L457" s="29"/>
      <c r="M457" s="2467"/>
    </row>
    <row r="458" spans="1:13" ht="15.75" x14ac:dyDescent="0.25">
      <c r="A458" s="2467"/>
      <c r="B458" s="29" t="s">
        <v>24</v>
      </c>
      <c r="C458" s="28"/>
      <c r="D458" s="29"/>
      <c r="E458" s="29"/>
      <c r="F458" s="30"/>
      <c r="G458" s="31"/>
      <c r="H458" s="29"/>
      <c r="I458" s="32"/>
      <c r="J458" s="34" t="s">
        <v>4465</v>
      </c>
      <c r="K458" s="35"/>
      <c r="L458" s="29"/>
      <c r="M458" s="2467"/>
    </row>
    <row r="459" spans="1:13" ht="15.75" x14ac:dyDescent="0.25">
      <c r="A459" s="29"/>
      <c r="B459" s="28"/>
      <c r="C459" s="28"/>
      <c r="D459" s="29"/>
      <c r="E459" s="29"/>
      <c r="F459" s="30"/>
      <c r="G459" s="31"/>
      <c r="H459" s="29"/>
      <c r="I459" s="32"/>
      <c r="J459" s="29"/>
      <c r="K459" s="33"/>
      <c r="L459" s="29"/>
      <c r="M459" s="2467"/>
    </row>
    <row r="460" spans="1:13" x14ac:dyDescent="0.25">
      <c r="A460" s="2467"/>
      <c r="B460" s="2467"/>
      <c r="C460" s="2467"/>
      <c r="D460" s="2467"/>
      <c r="E460" s="2467"/>
      <c r="F460" s="2"/>
      <c r="G460" s="3"/>
      <c r="H460" s="2467"/>
      <c r="I460" s="4"/>
      <c r="J460" s="2467"/>
      <c r="K460" s="2467"/>
      <c r="L460" s="2467"/>
      <c r="M460" s="2467"/>
    </row>
    <row r="461" spans="1:13" x14ac:dyDescent="0.25">
      <c r="A461" s="2467"/>
      <c r="B461" s="2467" t="s">
        <v>27</v>
      </c>
      <c r="C461" s="2467"/>
      <c r="D461" s="2467"/>
      <c r="E461" s="2467"/>
      <c r="F461" s="2"/>
      <c r="G461" s="3"/>
      <c r="H461" s="2467"/>
      <c r="I461" s="4"/>
      <c r="J461" s="2467" t="s">
        <v>27</v>
      </c>
      <c r="K461" s="2467"/>
      <c r="L461" s="2467"/>
      <c r="M461" s="2467"/>
    </row>
    <row r="462" spans="1:13" x14ac:dyDescent="0.25">
      <c r="A462" s="2467"/>
      <c r="B462" s="2467"/>
      <c r="C462" s="2467"/>
      <c r="D462" s="2467"/>
      <c r="E462" s="2467"/>
      <c r="F462" s="2"/>
      <c r="G462" s="3"/>
      <c r="H462" s="2467"/>
      <c r="I462" s="4"/>
      <c r="J462" s="2467"/>
      <c r="K462" s="2467"/>
      <c r="L462" s="2467"/>
      <c r="M462" s="2467"/>
    </row>
    <row r="463" spans="1:13" x14ac:dyDescent="0.25">
      <c r="A463" s="2467"/>
      <c r="B463" s="2467" t="s">
        <v>258</v>
      </c>
      <c r="C463" s="2467"/>
      <c r="D463" s="2467"/>
      <c r="E463" s="2467"/>
      <c r="F463" s="2"/>
      <c r="G463" s="3"/>
      <c r="H463" s="2467"/>
      <c r="I463" s="4"/>
      <c r="J463" s="2467" t="s">
        <v>259</v>
      </c>
      <c r="K463" s="2467"/>
      <c r="L463" s="2467"/>
      <c r="M463" s="2467"/>
    </row>
    <row r="464" spans="1:13" x14ac:dyDescent="0.25">
      <c r="A464" s="2468"/>
      <c r="B464" s="2468"/>
      <c r="C464" s="2468"/>
      <c r="D464" s="2468"/>
      <c r="E464" s="2468"/>
      <c r="F464" s="2468"/>
      <c r="G464" s="2468"/>
      <c r="H464" s="2468"/>
      <c r="I464" s="2468"/>
      <c r="J464" s="2468"/>
      <c r="K464" s="2468"/>
      <c r="L464" s="2468"/>
      <c r="M464" s="2468"/>
    </row>
    <row r="465" spans="1:13" x14ac:dyDescent="0.25">
      <c r="A465" s="2468"/>
      <c r="B465" s="2468"/>
      <c r="C465" s="2468"/>
      <c r="D465" s="2468"/>
      <c r="E465" s="2468"/>
      <c r="F465" s="2468"/>
      <c r="G465" s="2468"/>
      <c r="H465" s="2468"/>
      <c r="I465" s="2468"/>
      <c r="J465" s="2468"/>
      <c r="K465" s="2468"/>
      <c r="L465" s="2468"/>
      <c r="M465" s="2468"/>
    </row>
  </sheetData>
  <mergeCells count="22">
    <mergeCell ref="A446:L446"/>
    <mergeCell ref="A279:L279"/>
    <mergeCell ref="A299:L299"/>
    <mergeCell ref="A320:L320"/>
    <mergeCell ref="A402:L402"/>
    <mergeCell ref="A422:L422"/>
    <mergeCell ref="A342:L342"/>
    <mergeCell ref="A362:L362"/>
    <mergeCell ref="A382:L382"/>
    <mergeCell ref="A236:L236"/>
    <mergeCell ref="A255:L255"/>
    <mergeCell ref="A209:L209"/>
    <mergeCell ref="A3:L3"/>
    <mergeCell ref="A26:L26"/>
    <mergeCell ref="A46:L46"/>
    <mergeCell ref="A66:L66"/>
    <mergeCell ref="A86:L86"/>
    <mergeCell ref="A187:L187"/>
    <mergeCell ref="A166:L166"/>
    <mergeCell ref="A106:L106"/>
    <mergeCell ref="A126:L126"/>
    <mergeCell ref="A146:L146"/>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57"/>
  <sheetViews>
    <sheetView topLeftCell="A1725" workbookViewId="0">
      <selection activeCell="C1745" sqref="C1745"/>
    </sheetView>
  </sheetViews>
  <sheetFormatPr defaultRowHeight="15" x14ac:dyDescent="0.25"/>
  <cols>
    <col min="1" max="7" width="9.28515625" style="1460" bestFit="1" customWidth="1"/>
    <col min="8" max="8" width="14.140625" style="1460" bestFit="1" customWidth="1"/>
    <col min="9" max="9" width="9.28515625" style="1460" bestFit="1" customWidth="1"/>
    <col min="10" max="10" width="14.5703125" style="1460" customWidth="1"/>
    <col min="11" max="11" width="14.28515625" style="1460" customWidth="1"/>
    <col min="12" max="12" width="14.42578125" style="1460" customWidth="1"/>
    <col min="13" max="13" width="60.42578125" style="1460" customWidth="1"/>
    <col min="14" max="16384" width="9.140625" style="1460"/>
  </cols>
  <sheetData>
    <row r="1" spans="1:13" ht="18.75" x14ac:dyDescent="0.3">
      <c r="A1" s="1" t="s">
        <v>103</v>
      </c>
      <c r="B1" s="1"/>
      <c r="C1" s="1"/>
      <c r="D1" s="1459"/>
      <c r="E1" s="1459"/>
      <c r="F1" s="2"/>
      <c r="G1" s="3"/>
      <c r="H1" s="1459"/>
      <c r="I1" s="4"/>
      <c r="J1" s="1459"/>
      <c r="K1" s="55"/>
      <c r="L1" s="1459"/>
      <c r="M1" s="1455"/>
    </row>
    <row r="2" spans="1:13" x14ac:dyDescent="0.25">
      <c r="A2" s="1459"/>
      <c r="B2" s="1459"/>
      <c r="C2" s="1459"/>
      <c r="D2" s="1455"/>
      <c r="E2" s="1455"/>
      <c r="F2" s="6"/>
      <c r="G2" s="7"/>
      <c r="H2" s="1455"/>
      <c r="I2" s="8"/>
      <c r="J2" s="1455"/>
      <c r="K2" s="55"/>
      <c r="L2" s="1459"/>
      <c r="M2" s="1455"/>
    </row>
    <row r="3" spans="1:13" ht="18.75" x14ac:dyDescent="0.3">
      <c r="A3" s="3102" t="s">
        <v>134</v>
      </c>
      <c r="B3" s="3103"/>
      <c r="C3" s="3103"/>
      <c r="D3" s="3103"/>
      <c r="E3" s="3103"/>
      <c r="F3" s="3103"/>
      <c r="G3" s="3103"/>
      <c r="H3" s="3103"/>
      <c r="I3" s="3103"/>
      <c r="J3" s="3103"/>
      <c r="K3" s="3103"/>
      <c r="L3" s="3103"/>
      <c r="M3" s="3183"/>
    </row>
    <row r="4" spans="1:13" ht="15.75" x14ac:dyDescent="0.25">
      <c r="A4" s="1459"/>
      <c r="B4" s="1459"/>
      <c r="C4" s="1459"/>
      <c r="D4" s="1455"/>
      <c r="E4" s="1455"/>
      <c r="F4" s="9"/>
      <c r="G4" s="7"/>
      <c r="H4" s="1455"/>
      <c r="I4" s="8"/>
      <c r="J4" s="1455"/>
      <c r="K4" s="55"/>
      <c r="L4" s="1459"/>
      <c r="M4" s="892"/>
    </row>
    <row r="5" spans="1:13" ht="15.75" x14ac:dyDescent="0.25">
      <c r="A5" s="10" t="s">
        <v>105</v>
      </c>
      <c r="B5" s="11"/>
      <c r="C5" s="11"/>
      <c r="D5" s="11"/>
      <c r="E5" s="11"/>
      <c r="F5" s="9"/>
      <c r="G5" s="3"/>
      <c r="H5" s="1459"/>
      <c r="I5" s="4"/>
      <c r="J5" s="1459"/>
      <c r="K5" s="55"/>
      <c r="L5" s="1459"/>
      <c r="M5" s="1455"/>
    </row>
    <row r="6" spans="1:13" ht="15.75" thickBot="1" x14ac:dyDescent="0.3">
      <c r="A6" s="1465"/>
      <c r="B6" s="1459"/>
      <c r="C6" s="1459"/>
      <c r="D6" s="1459"/>
      <c r="E6" s="1459"/>
      <c r="F6" s="2"/>
      <c r="G6" s="3"/>
      <c r="H6" s="1459"/>
      <c r="I6" s="4"/>
      <c r="J6" s="1459"/>
      <c r="K6" s="201"/>
      <c r="L6" s="1459"/>
      <c r="M6" s="14" t="s">
        <v>4</v>
      </c>
    </row>
    <row r="7" spans="1:13" ht="27" thickBot="1" x14ac:dyDescent="0.3">
      <c r="A7" s="15" t="s">
        <v>5</v>
      </c>
      <c r="B7" s="16" t="s">
        <v>6</v>
      </c>
      <c r="C7" s="16" t="s">
        <v>7</v>
      </c>
      <c r="D7" s="16" t="s">
        <v>8</v>
      </c>
      <c r="E7" s="16" t="s">
        <v>9</v>
      </c>
      <c r="F7" s="17" t="s">
        <v>10</v>
      </c>
      <c r="G7" s="18" t="s">
        <v>11</v>
      </c>
      <c r="H7" s="16" t="s">
        <v>12</v>
      </c>
      <c r="I7" s="19" t="s">
        <v>13</v>
      </c>
      <c r="J7" s="20" t="s">
        <v>14</v>
      </c>
      <c r="K7" s="893" t="s">
        <v>15</v>
      </c>
      <c r="L7" s="20" t="s">
        <v>16</v>
      </c>
      <c r="M7" s="894" t="s">
        <v>17</v>
      </c>
    </row>
    <row r="8" spans="1:13" x14ac:dyDescent="0.25">
      <c r="A8" s="895">
        <v>231</v>
      </c>
      <c r="B8" s="296">
        <v>0</v>
      </c>
      <c r="C8" s="896">
        <v>6172</v>
      </c>
      <c r="D8" s="296">
        <v>6111</v>
      </c>
      <c r="E8" s="897">
        <v>0</v>
      </c>
      <c r="F8" s="473">
        <v>199</v>
      </c>
      <c r="G8" s="296">
        <v>1203</v>
      </c>
      <c r="H8" s="231">
        <v>4972000000</v>
      </c>
      <c r="I8" s="232">
        <v>0</v>
      </c>
      <c r="J8" s="232">
        <v>0</v>
      </c>
      <c r="K8" s="64">
        <v>3959265.2</v>
      </c>
      <c r="L8" s="232">
        <f>J8+K8</f>
        <v>3959265.2</v>
      </c>
      <c r="M8" s="898" t="s">
        <v>135</v>
      </c>
    </row>
    <row r="9" spans="1:13" x14ac:dyDescent="0.25">
      <c r="A9" s="895">
        <v>231</v>
      </c>
      <c r="B9" s="296">
        <v>0</v>
      </c>
      <c r="C9" s="896">
        <v>6172</v>
      </c>
      <c r="D9" s="296">
        <v>6125</v>
      </c>
      <c r="E9" s="897">
        <v>0</v>
      </c>
      <c r="F9" s="473">
        <v>199</v>
      </c>
      <c r="G9" s="296">
        <v>1203</v>
      </c>
      <c r="H9" s="231">
        <v>4972000000</v>
      </c>
      <c r="I9" s="232">
        <v>0</v>
      </c>
      <c r="J9" s="232">
        <v>0</v>
      </c>
      <c r="K9" s="64">
        <f>11412272.3+3688322</f>
        <v>15100594.300000001</v>
      </c>
      <c r="L9" s="232">
        <f>J9+K9</f>
        <v>15100594.300000001</v>
      </c>
      <c r="M9" s="898" t="s">
        <v>135</v>
      </c>
    </row>
    <row r="10" spans="1:13" x14ac:dyDescent="0.25">
      <c r="A10" s="895">
        <v>231</v>
      </c>
      <c r="B10" s="296">
        <v>0</v>
      </c>
      <c r="C10" s="896">
        <v>2212</v>
      </c>
      <c r="D10" s="296">
        <v>6121</v>
      </c>
      <c r="E10" s="897">
        <v>0</v>
      </c>
      <c r="F10" s="473">
        <v>199</v>
      </c>
      <c r="G10" s="296">
        <v>1204</v>
      </c>
      <c r="H10" s="231">
        <v>3744000043</v>
      </c>
      <c r="I10" s="232">
        <v>0</v>
      </c>
      <c r="J10" s="232">
        <v>0</v>
      </c>
      <c r="K10" s="64">
        <f>48035+12000+25865</f>
        <v>85900</v>
      </c>
      <c r="L10" s="232">
        <f t="shared" ref="L10:L33" si="0">J10+K10</f>
        <v>85900</v>
      </c>
      <c r="M10" s="898" t="s">
        <v>136</v>
      </c>
    </row>
    <row r="11" spans="1:13" x14ac:dyDescent="0.25">
      <c r="A11" s="895">
        <v>231</v>
      </c>
      <c r="B11" s="296">
        <v>0</v>
      </c>
      <c r="C11" s="896">
        <v>2212</v>
      </c>
      <c r="D11" s="296">
        <v>6130</v>
      </c>
      <c r="E11" s="897">
        <v>0</v>
      </c>
      <c r="F11" s="473">
        <v>199</v>
      </c>
      <c r="G11" s="296">
        <v>1204</v>
      </c>
      <c r="H11" s="231">
        <v>12000000</v>
      </c>
      <c r="I11" s="232">
        <v>0</v>
      </c>
      <c r="J11" s="232">
        <v>0</v>
      </c>
      <c r="K11" s="64">
        <v>58928040</v>
      </c>
      <c r="L11" s="232">
        <f t="shared" si="0"/>
        <v>58928040</v>
      </c>
      <c r="M11" s="898" t="s">
        <v>137</v>
      </c>
    </row>
    <row r="12" spans="1:13" x14ac:dyDescent="0.25">
      <c r="A12" s="895">
        <v>231</v>
      </c>
      <c r="B12" s="296">
        <v>0</v>
      </c>
      <c r="C12" s="896">
        <v>4350</v>
      </c>
      <c r="D12" s="296">
        <v>6351</v>
      </c>
      <c r="E12" s="897">
        <v>0</v>
      </c>
      <c r="F12" s="473">
        <v>199</v>
      </c>
      <c r="G12" s="296">
        <v>1217</v>
      </c>
      <c r="H12" s="231">
        <v>4666001725</v>
      </c>
      <c r="I12" s="232">
        <v>0</v>
      </c>
      <c r="J12" s="232">
        <v>0</v>
      </c>
      <c r="K12" s="64">
        <v>439374</v>
      </c>
      <c r="L12" s="232">
        <f t="shared" si="0"/>
        <v>439374</v>
      </c>
      <c r="M12" s="898" t="s">
        <v>138</v>
      </c>
    </row>
    <row r="13" spans="1:13" x14ac:dyDescent="0.25">
      <c r="A13" s="895">
        <v>231</v>
      </c>
      <c r="B13" s="296">
        <v>0</v>
      </c>
      <c r="C13" s="896">
        <v>2212</v>
      </c>
      <c r="D13" s="296">
        <v>6351</v>
      </c>
      <c r="E13" s="897">
        <v>0</v>
      </c>
      <c r="F13" s="473">
        <v>199</v>
      </c>
      <c r="G13" s="296">
        <v>1204</v>
      </c>
      <c r="H13" s="231">
        <v>5439000403</v>
      </c>
      <c r="I13" s="232">
        <v>0</v>
      </c>
      <c r="J13" s="232">
        <v>0</v>
      </c>
      <c r="K13" s="64">
        <v>25399431.890000001</v>
      </c>
      <c r="L13" s="232">
        <f t="shared" si="0"/>
        <v>25399431.890000001</v>
      </c>
      <c r="M13" s="898" t="s">
        <v>139</v>
      </c>
    </row>
    <row r="14" spans="1:13" x14ac:dyDescent="0.25">
      <c r="A14" s="895">
        <v>231</v>
      </c>
      <c r="B14" s="296">
        <v>0</v>
      </c>
      <c r="C14" s="896">
        <v>3133</v>
      </c>
      <c r="D14" s="296">
        <v>6351</v>
      </c>
      <c r="E14" s="897">
        <v>0</v>
      </c>
      <c r="F14" s="473">
        <v>199</v>
      </c>
      <c r="G14" s="296">
        <v>1205</v>
      </c>
      <c r="H14" s="231">
        <v>5252011209</v>
      </c>
      <c r="I14" s="232">
        <v>0</v>
      </c>
      <c r="J14" s="232">
        <v>0</v>
      </c>
      <c r="K14" s="64">
        <v>398937</v>
      </c>
      <c r="L14" s="232">
        <f t="shared" si="0"/>
        <v>398937</v>
      </c>
      <c r="M14" s="898" t="s">
        <v>140</v>
      </c>
    </row>
    <row r="15" spans="1:13" x14ac:dyDescent="0.25">
      <c r="A15" s="895">
        <v>231</v>
      </c>
      <c r="B15" s="296">
        <v>0</v>
      </c>
      <c r="C15" s="896">
        <v>3122</v>
      </c>
      <c r="D15" s="296">
        <v>6351</v>
      </c>
      <c r="E15" s="897">
        <v>0</v>
      </c>
      <c r="F15" s="473">
        <v>199</v>
      </c>
      <c r="G15" s="296">
        <v>1205</v>
      </c>
      <c r="H15" s="231">
        <v>5251010304</v>
      </c>
      <c r="I15" s="232">
        <v>0</v>
      </c>
      <c r="J15" s="232">
        <v>0</v>
      </c>
      <c r="K15" s="64">
        <v>479552</v>
      </c>
      <c r="L15" s="232">
        <f t="shared" si="0"/>
        <v>479552</v>
      </c>
      <c r="M15" s="898" t="s">
        <v>141</v>
      </c>
    </row>
    <row r="16" spans="1:13" ht="26.25" x14ac:dyDescent="0.25">
      <c r="A16" s="895">
        <v>231</v>
      </c>
      <c r="B16" s="296">
        <v>0</v>
      </c>
      <c r="C16" s="896">
        <v>3315</v>
      </c>
      <c r="D16" s="296">
        <v>6351</v>
      </c>
      <c r="E16" s="897">
        <v>0</v>
      </c>
      <c r="F16" s="473">
        <v>199</v>
      </c>
      <c r="G16" s="296">
        <v>1206</v>
      </c>
      <c r="H16" s="231">
        <v>5187000615</v>
      </c>
      <c r="I16" s="232">
        <v>0</v>
      </c>
      <c r="J16" s="232">
        <v>0</v>
      </c>
      <c r="K16" s="64">
        <v>528770</v>
      </c>
      <c r="L16" s="232">
        <f t="shared" si="0"/>
        <v>528770</v>
      </c>
      <c r="M16" s="898" t="s">
        <v>142</v>
      </c>
    </row>
    <row r="17" spans="1:13" x14ac:dyDescent="0.25">
      <c r="A17" s="895">
        <v>231</v>
      </c>
      <c r="B17" s="296">
        <v>0</v>
      </c>
      <c r="C17" s="896">
        <v>3122</v>
      </c>
      <c r="D17" s="296">
        <v>6351</v>
      </c>
      <c r="E17" s="897">
        <v>0</v>
      </c>
      <c r="F17" s="473">
        <v>199</v>
      </c>
      <c r="G17" s="296">
        <v>1205</v>
      </c>
      <c r="H17" s="231">
        <v>5294010106</v>
      </c>
      <c r="I17" s="232">
        <v>0</v>
      </c>
      <c r="J17" s="232">
        <v>0</v>
      </c>
      <c r="K17" s="64">
        <v>654973</v>
      </c>
      <c r="L17" s="232">
        <f t="shared" si="0"/>
        <v>654973</v>
      </c>
      <c r="M17" s="898" t="s">
        <v>125</v>
      </c>
    </row>
    <row r="18" spans="1:13" x14ac:dyDescent="0.25">
      <c r="A18" s="895">
        <v>231</v>
      </c>
      <c r="B18" s="296">
        <v>0</v>
      </c>
      <c r="C18" s="896">
        <v>3122</v>
      </c>
      <c r="D18" s="296">
        <v>6351</v>
      </c>
      <c r="E18" s="897">
        <v>0</v>
      </c>
      <c r="F18" s="473">
        <v>199</v>
      </c>
      <c r="G18" s="296">
        <v>1205</v>
      </c>
      <c r="H18" s="231">
        <v>5294010106</v>
      </c>
      <c r="I18" s="232">
        <v>0</v>
      </c>
      <c r="J18" s="232">
        <v>0</v>
      </c>
      <c r="K18" s="64">
        <v>714234</v>
      </c>
      <c r="L18" s="232">
        <f t="shared" si="0"/>
        <v>714234</v>
      </c>
      <c r="M18" s="898" t="s">
        <v>126</v>
      </c>
    </row>
    <row r="19" spans="1:13" x14ac:dyDescent="0.25">
      <c r="A19" s="895">
        <v>231</v>
      </c>
      <c r="B19" s="296">
        <v>0</v>
      </c>
      <c r="C19" s="896">
        <v>3122</v>
      </c>
      <c r="D19" s="296">
        <v>6121</v>
      </c>
      <c r="E19" s="897">
        <v>0</v>
      </c>
      <c r="F19" s="473">
        <v>199</v>
      </c>
      <c r="G19" s="296">
        <v>1205</v>
      </c>
      <c r="H19" s="231">
        <v>3388010205</v>
      </c>
      <c r="I19" s="232">
        <v>0</v>
      </c>
      <c r="J19" s="232">
        <v>0</v>
      </c>
      <c r="K19" s="64">
        <v>14520</v>
      </c>
      <c r="L19" s="232">
        <f t="shared" si="0"/>
        <v>14520</v>
      </c>
      <c r="M19" s="898" t="s">
        <v>143</v>
      </c>
    </row>
    <row r="20" spans="1:13" x14ac:dyDescent="0.25">
      <c r="A20" s="895">
        <v>231</v>
      </c>
      <c r="B20" s="296">
        <v>0</v>
      </c>
      <c r="C20" s="896">
        <v>2212</v>
      </c>
      <c r="D20" s="296">
        <v>6121</v>
      </c>
      <c r="E20" s="897">
        <v>0</v>
      </c>
      <c r="F20" s="473">
        <v>199</v>
      </c>
      <c r="G20" s="296">
        <v>1204</v>
      </c>
      <c r="H20" s="231">
        <v>3465000043</v>
      </c>
      <c r="I20" s="232">
        <v>0</v>
      </c>
      <c r="J20" s="232">
        <v>0</v>
      </c>
      <c r="K20" s="64">
        <v>53240</v>
      </c>
      <c r="L20" s="232">
        <f t="shared" si="0"/>
        <v>53240</v>
      </c>
      <c r="M20" s="898" t="s">
        <v>144</v>
      </c>
    </row>
    <row r="21" spans="1:13" ht="26.25" x14ac:dyDescent="0.25">
      <c r="A21" s="895">
        <v>231</v>
      </c>
      <c r="B21" s="296">
        <v>0</v>
      </c>
      <c r="C21" s="896">
        <v>3121</v>
      </c>
      <c r="D21" s="296">
        <v>6121</v>
      </c>
      <c r="E21" s="897">
        <v>0</v>
      </c>
      <c r="F21" s="473">
        <v>199</v>
      </c>
      <c r="G21" s="296">
        <v>1205</v>
      </c>
      <c r="H21" s="231">
        <v>3847000000</v>
      </c>
      <c r="I21" s="232">
        <v>0</v>
      </c>
      <c r="J21" s="232">
        <v>0</v>
      </c>
      <c r="K21" s="64">
        <v>140711</v>
      </c>
      <c r="L21" s="232">
        <f t="shared" si="0"/>
        <v>140711</v>
      </c>
      <c r="M21" s="898" t="s">
        <v>145</v>
      </c>
    </row>
    <row r="22" spans="1:13" x14ac:dyDescent="0.25">
      <c r="A22" s="895">
        <v>231</v>
      </c>
      <c r="B22" s="296">
        <v>0</v>
      </c>
      <c r="C22" s="896">
        <v>3123</v>
      </c>
      <c r="D22" s="296">
        <v>6121</v>
      </c>
      <c r="E22" s="897">
        <v>0</v>
      </c>
      <c r="F22" s="473">
        <v>199</v>
      </c>
      <c r="G22" s="296">
        <v>1205</v>
      </c>
      <c r="H22" s="231">
        <v>3389000000</v>
      </c>
      <c r="I22" s="232">
        <v>0</v>
      </c>
      <c r="J22" s="232">
        <v>0</v>
      </c>
      <c r="K22" s="64">
        <v>9952162.2300000004</v>
      </c>
      <c r="L22" s="232">
        <f t="shared" si="0"/>
        <v>9952162.2300000004</v>
      </c>
      <c r="M22" s="898" t="s">
        <v>146</v>
      </c>
    </row>
    <row r="23" spans="1:13" ht="26.25" x14ac:dyDescent="0.25">
      <c r="A23" s="895">
        <v>231</v>
      </c>
      <c r="B23" s="296">
        <v>0</v>
      </c>
      <c r="C23" s="896">
        <v>3121</v>
      </c>
      <c r="D23" s="296">
        <v>6121</v>
      </c>
      <c r="E23" s="897">
        <v>0</v>
      </c>
      <c r="F23" s="473">
        <v>199</v>
      </c>
      <c r="G23" s="296">
        <v>1205</v>
      </c>
      <c r="H23" s="231">
        <v>3676000000</v>
      </c>
      <c r="I23" s="232">
        <v>0</v>
      </c>
      <c r="J23" s="232">
        <v>0</v>
      </c>
      <c r="K23" s="64">
        <v>914760</v>
      </c>
      <c r="L23" s="232">
        <f t="shared" si="0"/>
        <v>914760</v>
      </c>
      <c r="M23" s="898" t="s">
        <v>147</v>
      </c>
    </row>
    <row r="24" spans="1:13" ht="39" x14ac:dyDescent="0.25">
      <c r="A24" s="895">
        <v>231</v>
      </c>
      <c r="B24" s="296">
        <v>0</v>
      </c>
      <c r="C24" s="896">
        <v>3326</v>
      </c>
      <c r="D24" s="296">
        <v>6121</v>
      </c>
      <c r="E24" s="897">
        <v>0</v>
      </c>
      <c r="F24" s="473">
        <v>199</v>
      </c>
      <c r="G24" s="296">
        <v>1206</v>
      </c>
      <c r="H24" s="231">
        <v>1913000613</v>
      </c>
      <c r="I24" s="232">
        <v>0</v>
      </c>
      <c r="J24" s="232">
        <v>0</v>
      </c>
      <c r="K24" s="64">
        <v>282147.8</v>
      </c>
      <c r="L24" s="232">
        <f t="shared" si="0"/>
        <v>282147.8</v>
      </c>
      <c r="M24" s="898" t="s">
        <v>148</v>
      </c>
    </row>
    <row r="25" spans="1:13" x14ac:dyDescent="0.25">
      <c r="A25" s="895">
        <v>231</v>
      </c>
      <c r="B25" s="296">
        <v>0</v>
      </c>
      <c r="C25" s="896">
        <v>2212</v>
      </c>
      <c r="D25" s="296">
        <v>6121</v>
      </c>
      <c r="E25" s="897">
        <v>0</v>
      </c>
      <c r="F25" s="473">
        <v>199</v>
      </c>
      <c r="G25" s="296">
        <v>1204</v>
      </c>
      <c r="H25" s="231">
        <v>3409000043</v>
      </c>
      <c r="I25" s="232">
        <v>0</v>
      </c>
      <c r="J25" s="232">
        <v>0</v>
      </c>
      <c r="K25" s="64">
        <v>1299725</v>
      </c>
      <c r="L25" s="232">
        <f t="shared" si="0"/>
        <v>1299725</v>
      </c>
      <c r="M25" s="898" t="s">
        <v>149</v>
      </c>
    </row>
    <row r="26" spans="1:13" x14ac:dyDescent="0.25">
      <c r="A26" s="895">
        <v>231</v>
      </c>
      <c r="B26" s="296">
        <v>0</v>
      </c>
      <c r="C26" s="896">
        <v>2212</v>
      </c>
      <c r="D26" s="296">
        <v>6121</v>
      </c>
      <c r="E26" s="897">
        <v>0</v>
      </c>
      <c r="F26" s="473">
        <v>199</v>
      </c>
      <c r="G26" s="296">
        <v>1204</v>
      </c>
      <c r="H26" s="231">
        <v>3670000043</v>
      </c>
      <c r="I26" s="232">
        <v>0</v>
      </c>
      <c r="J26" s="232">
        <v>0</v>
      </c>
      <c r="K26" s="64">
        <v>114000</v>
      </c>
      <c r="L26" s="232">
        <f t="shared" si="0"/>
        <v>114000</v>
      </c>
      <c r="M26" s="898" t="s">
        <v>150</v>
      </c>
    </row>
    <row r="27" spans="1:13" x14ac:dyDescent="0.25">
      <c r="A27" s="895">
        <v>231</v>
      </c>
      <c r="B27" s="296">
        <v>0</v>
      </c>
      <c r="C27" s="896">
        <v>2212</v>
      </c>
      <c r="D27" s="296">
        <v>6121</v>
      </c>
      <c r="E27" s="897">
        <v>0</v>
      </c>
      <c r="F27" s="473">
        <v>199</v>
      </c>
      <c r="G27" s="296">
        <v>1204</v>
      </c>
      <c r="H27" s="231">
        <v>4778000043</v>
      </c>
      <c r="I27" s="232">
        <v>0</v>
      </c>
      <c r="J27" s="232">
        <v>0</v>
      </c>
      <c r="K27" s="64">
        <v>2472236</v>
      </c>
      <c r="L27" s="232">
        <f t="shared" si="0"/>
        <v>2472236</v>
      </c>
      <c r="M27" s="898" t="s">
        <v>151</v>
      </c>
    </row>
    <row r="28" spans="1:13" x14ac:dyDescent="0.25">
      <c r="A28" s="895">
        <v>231</v>
      </c>
      <c r="B28" s="296">
        <v>0</v>
      </c>
      <c r="C28" s="896">
        <v>2212</v>
      </c>
      <c r="D28" s="296">
        <v>6121</v>
      </c>
      <c r="E28" s="897">
        <v>0</v>
      </c>
      <c r="F28" s="473">
        <v>199</v>
      </c>
      <c r="G28" s="296">
        <v>1204</v>
      </c>
      <c r="H28" s="231">
        <v>3240000043</v>
      </c>
      <c r="I28" s="232">
        <v>0</v>
      </c>
      <c r="J28" s="232">
        <v>0</v>
      </c>
      <c r="K28" s="64">
        <v>1074722</v>
      </c>
      <c r="L28" s="232">
        <f t="shared" si="0"/>
        <v>1074722</v>
      </c>
      <c r="M28" s="898" t="s">
        <v>152</v>
      </c>
    </row>
    <row r="29" spans="1:13" x14ac:dyDescent="0.25">
      <c r="A29" s="895">
        <v>231</v>
      </c>
      <c r="B29" s="296">
        <v>0</v>
      </c>
      <c r="C29" s="896">
        <v>2212</v>
      </c>
      <c r="D29" s="296">
        <v>6121</v>
      </c>
      <c r="E29" s="897">
        <v>0</v>
      </c>
      <c r="F29" s="473">
        <v>199</v>
      </c>
      <c r="G29" s="296">
        <v>1204</v>
      </c>
      <c r="H29" s="231">
        <v>3126000043</v>
      </c>
      <c r="I29" s="232">
        <v>0</v>
      </c>
      <c r="J29" s="232">
        <v>0</v>
      </c>
      <c r="K29" s="64">
        <v>66792</v>
      </c>
      <c r="L29" s="232">
        <f t="shared" si="0"/>
        <v>66792</v>
      </c>
      <c r="M29" s="898" t="s">
        <v>153</v>
      </c>
    </row>
    <row r="30" spans="1:13" x14ac:dyDescent="0.25">
      <c r="A30" s="895">
        <v>231</v>
      </c>
      <c r="B30" s="296">
        <v>0</v>
      </c>
      <c r="C30" s="896">
        <v>2212</v>
      </c>
      <c r="D30" s="296">
        <v>6121</v>
      </c>
      <c r="E30" s="897">
        <v>0</v>
      </c>
      <c r="F30" s="473">
        <v>199</v>
      </c>
      <c r="G30" s="296">
        <v>1204</v>
      </c>
      <c r="H30" s="231">
        <v>3740000043</v>
      </c>
      <c r="I30" s="232">
        <v>0</v>
      </c>
      <c r="J30" s="232">
        <v>0</v>
      </c>
      <c r="K30" s="64">
        <v>1224520</v>
      </c>
      <c r="L30" s="232">
        <f t="shared" si="0"/>
        <v>1224520</v>
      </c>
      <c r="M30" s="898" t="s">
        <v>154</v>
      </c>
    </row>
    <row r="31" spans="1:13" x14ac:dyDescent="0.25">
      <c r="A31" s="895">
        <v>231</v>
      </c>
      <c r="B31" s="296">
        <v>0</v>
      </c>
      <c r="C31" s="896">
        <v>2212</v>
      </c>
      <c r="D31" s="296">
        <v>6121</v>
      </c>
      <c r="E31" s="897">
        <v>0</v>
      </c>
      <c r="F31" s="473">
        <v>199</v>
      </c>
      <c r="G31" s="296">
        <v>1204</v>
      </c>
      <c r="H31" s="231">
        <v>1785000043</v>
      </c>
      <c r="I31" s="232">
        <v>0</v>
      </c>
      <c r="J31" s="232">
        <v>0</v>
      </c>
      <c r="K31" s="64">
        <v>68425.5</v>
      </c>
      <c r="L31" s="232">
        <f t="shared" si="0"/>
        <v>68425.5</v>
      </c>
      <c r="M31" s="898" t="s">
        <v>155</v>
      </c>
    </row>
    <row r="32" spans="1:13" x14ac:dyDescent="0.25">
      <c r="A32" s="895">
        <v>231</v>
      </c>
      <c r="B32" s="296">
        <v>0</v>
      </c>
      <c r="C32" s="896">
        <v>2212</v>
      </c>
      <c r="D32" s="296">
        <v>6121</v>
      </c>
      <c r="E32" s="897">
        <v>0</v>
      </c>
      <c r="F32" s="473">
        <v>199</v>
      </c>
      <c r="G32" s="296">
        <v>1204</v>
      </c>
      <c r="H32" s="231">
        <v>3734000043</v>
      </c>
      <c r="I32" s="232">
        <v>0</v>
      </c>
      <c r="J32" s="232">
        <v>0</v>
      </c>
      <c r="K32" s="64">
        <v>798600</v>
      </c>
      <c r="L32" s="232">
        <f t="shared" si="0"/>
        <v>798600</v>
      </c>
      <c r="M32" s="898" t="s">
        <v>156</v>
      </c>
    </row>
    <row r="33" spans="1:13" ht="26.25" x14ac:dyDescent="0.25">
      <c r="A33" s="895">
        <v>231</v>
      </c>
      <c r="B33" s="296">
        <v>0</v>
      </c>
      <c r="C33" s="896">
        <v>3522</v>
      </c>
      <c r="D33" s="296">
        <v>6313</v>
      </c>
      <c r="E33" s="897">
        <v>0</v>
      </c>
      <c r="F33" s="473">
        <v>199</v>
      </c>
      <c r="G33" s="296">
        <v>1207</v>
      </c>
      <c r="H33" s="231">
        <v>1503000731</v>
      </c>
      <c r="I33" s="232">
        <v>0</v>
      </c>
      <c r="J33" s="232">
        <v>0</v>
      </c>
      <c r="K33" s="64">
        <v>43950060</v>
      </c>
      <c r="L33" s="232">
        <f t="shared" si="0"/>
        <v>43950060</v>
      </c>
      <c r="M33" s="898" t="s">
        <v>157</v>
      </c>
    </row>
    <row r="34" spans="1:13" ht="27" thickBot="1" x14ac:dyDescent="0.3">
      <c r="A34" s="895" t="s">
        <v>50</v>
      </c>
      <c r="B34" s="296" t="s">
        <v>51</v>
      </c>
      <c r="C34" s="896">
        <v>6409</v>
      </c>
      <c r="D34" s="296">
        <v>6901</v>
      </c>
      <c r="E34" s="897" t="s">
        <v>52</v>
      </c>
      <c r="F34" s="473">
        <v>199</v>
      </c>
      <c r="G34" s="296">
        <v>1200</v>
      </c>
      <c r="H34" s="231">
        <v>12000000</v>
      </c>
      <c r="I34" s="232">
        <v>0</v>
      </c>
      <c r="J34" s="232">
        <v>486450000</v>
      </c>
      <c r="K34" s="64">
        <f>(K8+K9+K10+K11+K12+K13+K14+K15+K16+K17+K18+K19+K20+K21+K22+K23+K24+K25+K26+K27+K28+K29+K30+K31+K32+K33)*(-1)</f>
        <v>-169115692.92000002</v>
      </c>
      <c r="L34" s="232">
        <f>J34+K34</f>
        <v>317334307.07999998</v>
      </c>
      <c r="M34" s="898" t="s">
        <v>127</v>
      </c>
    </row>
    <row r="35" spans="1:13" ht="16.5" thickBot="1" x14ac:dyDescent="0.3">
      <c r="A35" s="326"/>
      <c r="B35" s="341" t="s">
        <v>23</v>
      </c>
      <c r="C35" s="342"/>
      <c r="D35" s="343"/>
      <c r="E35" s="343"/>
      <c r="F35" s="344"/>
      <c r="G35" s="345"/>
      <c r="H35" s="343"/>
      <c r="I35" s="347">
        <f>SUM(I8:I34)</f>
        <v>0</v>
      </c>
      <c r="J35" s="347">
        <f>SUM(J8:J34)</f>
        <v>486450000</v>
      </c>
      <c r="K35" s="347">
        <f>SUM(K8:K34)</f>
        <v>0</v>
      </c>
      <c r="L35" s="347">
        <f>SUM(L8:L34)</f>
        <v>486450000</v>
      </c>
      <c r="M35" s="801"/>
    </row>
    <row r="36" spans="1:13" ht="15.75" x14ac:dyDescent="0.25">
      <c r="A36" s="28"/>
      <c r="B36" s="28"/>
      <c r="C36" s="28"/>
      <c r="D36" s="29"/>
      <c r="E36" s="29"/>
      <c r="F36" s="30"/>
      <c r="G36" s="31"/>
      <c r="H36" s="29"/>
      <c r="I36" s="32"/>
      <c r="J36" s="29"/>
      <c r="K36" s="33"/>
      <c r="L36" s="29"/>
      <c r="M36" s="1455"/>
    </row>
    <row r="37" spans="1:13" ht="15.75" x14ac:dyDescent="0.25">
      <c r="A37" s="1459"/>
      <c r="B37" s="29" t="s">
        <v>40</v>
      </c>
      <c r="C37" s="28"/>
      <c r="D37" s="29"/>
      <c r="E37" s="29"/>
      <c r="F37" s="30"/>
      <c r="G37" s="31"/>
      <c r="H37" s="29"/>
      <c r="I37" s="32"/>
      <c r="J37" s="34" t="s">
        <v>158</v>
      </c>
      <c r="K37" s="899"/>
      <c r="L37" s="29"/>
      <c r="M37" s="1455"/>
    </row>
    <row r="38" spans="1:13" ht="15.75" x14ac:dyDescent="0.25">
      <c r="A38" s="29"/>
      <c r="B38" s="28"/>
      <c r="C38" s="28"/>
      <c r="D38" s="29"/>
      <c r="E38" s="29"/>
      <c r="F38" s="30"/>
      <c r="G38" s="31"/>
      <c r="H38" s="29"/>
      <c r="I38" s="32"/>
      <c r="J38" s="29"/>
      <c r="K38" s="33"/>
      <c r="L38" s="29"/>
      <c r="M38" s="1455"/>
    </row>
    <row r="39" spans="1:13" x14ac:dyDescent="0.25">
      <c r="A39" s="1459"/>
      <c r="B39" s="1459"/>
      <c r="C39" s="1459"/>
      <c r="D39" s="1459"/>
      <c r="E39" s="1459"/>
      <c r="F39" s="2"/>
      <c r="G39" s="3"/>
      <c r="H39" s="1459"/>
      <c r="I39" s="4"/>
      <c r="J39" s="1459"/>
      <c r="K39" s="55"/>
      <c r="L39" s="1459"/>
      <c r="M39" s="1455"/>
    </row>
    <row r="40" spans="1:13" x14ac:dyDescent="0.25">
      <c r="A40" s="1459"/>
      <c r="B40" s="1459" t="s">
        <v>130</v>
      </c>
      <c r="C40" s="1459"/>
      <c r="D40" s="1459"/>
      <c r="E40" s="1459"/>
      <c r="F40" s="2"/>
      <c r="G40" s="3"/>
      <c r="H40" s="1459"/>
      <c r="I40" s="4"/>
      <c r="J40" s="1459" t="s">
        <v>131</v>
      </c>
      <c r="K40" s="55"/>
      <c r="L40" s="1459"/>
      <c r="M40" s="1455"/>
    </row>
    <row r="41" spans="1:13" x14ac:dyDescent="0.25">
      <c r="A41" s="1459"/>
      <c r="B41" s="1459"/>
      <c r="C41" s="1459"/>
      <c r="D41" s="1459"/>
      <c r="E41" s="1459"/>
      <c r="F41" s="2"/>
      <c r="G41" s="3"/>
      <c r="H41" s="1459"/>
      <c r="I41" s="4"/>
      <c r="J41" s="1459"/>
      <c r="K41" s="55"/>
      <c r="L41" s="1459"/>
      <c r="M41" s="1455"/>
    </row>
    <row r="42" spans="1:13" x14ac:dyDescent="0.25">
      <c r="A42" s="1459"/>
      <c r="B42" s="1459" t="s">
        <v>132</v>
      </c>
      <c r="C42" s="1459"/>
      <c r="D42" s="1459"/>
      <c r="E42" s="1459"/>
      <c r="F42" s="2"/>
      <c r="G42" s="3"/>
      <c r="H42" s="1459"/>
      <c r="I42" s="4"/>
      <c r="J42" s="1459" t="s">
        <v>133</v>
      </c>
      <c r="K42" s="55"/>
      <c r="L42" s="1459"/>
      <c r="M42" s="1455"/>
    </row>
    <row r="43" spans="1:13" x14ac:dyDescent="0.25">
      <c r="A43" s="1459"/>
      <c r="B43" s="1459"/>
      <c r="C43" s="1459"/>
      <c r="D43" s="1459"/>
      <c r="E43" s="1459"/>
      <c r="F43" s="2"/>
      <c r="G43" s="3"/>
      <c r="H43" s="1459"/>
      <c r="I43" s="4"/>
      <c r="J43" s="1459"/>
      <c r="K43" s="55"/>
      <c r="L43" s="1459"/>
      <c r="M43" s="1455"/>
    </row>
    <row r="44" spans="1:13" x14ac:dyDescent="0.25">
      <c r="A44" s="1459"/>
      <c r="B44" s="1459"/>
      <c r="C44" s="1459"/>
      <c r="D44" s="1459"/>
      <c r="E44" s="1459"/>
      <c r="F44" s="2"/>
      <c r="G44" s="3"/>
      <c r="H44" s="1459"/>
      <c r="I44" s="4"/>
      <c r="J44" s="1459"/>
      <c r="K44" s="55"/>
      <c r="L44" s="1459"/>
      <c r="M44" s="1455"/>
    </row>
    <row r="45" spans="1:13" x14ac:dyDescent="0.25">
      <c r="A45" s="1459"/>
      <c r="B45" s="1459" t="s">
        <v>159</v>
      </c>
      <c r="C45" s="1459"/>
      <c r="D45" s="1459"/>
      <c r="E45" s="1459"/>
      <c r="F45" s="2"/>
      <c r="G45" s="3"/>
      <c r="H45" s="1459"/>
      <c r="I45" s="4"/>
      <c r="J45" s="1459" t="s">
        <v>43</v>
      </c>
      <c r="K45" s="55"/>
      <c r="L45" s="1459"/>
      <c r="M45" s="1455"/>
    </row>
    <row r="46" spans="1:13" x14ac:dyDescent="0.25">
      <c r="A46" s="1459"/>
      <c r="B46" s="1459"/>
      <c r="C46" s="1459"/>
      <c r="D46" s="1459"/>
      <c r="E46" s="1459"/>
      <c r="F46" s="2"/>
      <c r="G46" s="3"/>
      <c r="H46" s="1459"/>
      <c r="I46" s="4"/>
      <c r="J46" s="1459"/>
      <c r="K46" s="55"/>
      <c r="L46" s="1459"/>
      <c r="M46" s="1455"/>
    </row>
    <row r="47" spans="1:13" x14ac:dyDescent="0.25">
      <c r="A47" s="1459"/>
      <c r="B47" s="1459" t="s">
        <v>160</v>
      </c>
      <c r="C47" s="1459"/>
      <c r="D47" s="1459"/>
      <c r="E47" s="1459"/>
      <c r="F47" s="2"/>
      <c r="G47" s="3"/>
      <c r="H47" s="1459"/>
      <c r="I47" s="4"/>
      <c r="J47" s="1459" t="s">
        <v>161</v>
      </c>
      <c r="K47" s="55"/>
      <c r="L47" s="1459"/>
      <c r="M47" s="1455"/>
    </row>
    <row r="51" spans="1:13" ht="18.75" x14ac:dyDescent="0.3">
      <c r="A51" s="1" t="s">
        <v>103</v>
      </c>
      <c r="B51" s="1"/>
      <c r="C51" s="1"/>
      <c r="D51" s="1459"/>
      <c r="E51" s="1459"/>
      <c r="F51" s="2"/>
      <c r="G51" s="3"/>
      <c r="H51" s="1459"/>
      <c r="I51" s="4"/>
      <c r="J51" s="1459"/>
      <c r="K51" s="55"/>
      <c r="L51" s="1459"/>
      <c r="M51" s="1455"/>
    </row>
    <row r="52" spans="1:13" x14ac:dyDescent="0.25">
      <c r="A52" s="1459"/>
      <c r="B52" s="1459"/>
      <c r="C52" s="1459"/>
      <c r="D52" s="1455"/>
      <c r="E52" s="1455"/>
      <c r="F52" s="6"/>
      <c r="G52" s="7"/>
      <c r="H52" s="1455"/>
      <c r="I52" s="8"/>
      <c r="J52" s="1455"/>
      <c r="K52" s="55"/>
      <c r="L52" s="1459"/>
      <c r="M52" s="1455"/>
    </row>
    <row r="53" spans="1:13" ht="18.75" x14ac:dyDescent="0.3">
      <c r="A53" s="3102" t="s">
        <v>104</v>
      </c>
      <c r="B53" s="3103"/>
      <c r="C53" s="3103"/>
      <c r="D53" s="3103"/>
      <c r="E53" s="3103"/>
      <c r="F53" s="3103"/>
      <c r="G53" s="3103"/>
      <c r="H53" s="3103"/>
      <c r="I53" s="3103"/>
      <c r="J53" s="3103"/>
      <c r="K53" s="3103"/>
      <c r="L53" s="3103"/>
      <c r="M53" s="3183"/>
    </row>
    <row r="54" spans="1:13" ht="15.75" x14ac:dyDescent="0.25">
      <c r="A54" s="1459"/>
      <c r="B54" s="1459"/>
      <c r="C54" s="1459"/>
      <c r="D54" s="1455"/>
      <c r="E54" s="1455"/>
      <c r="F54" s="9"/>
      <c r="G54" s="7"/>
      <c r="H54" s="1455"/>
      <c r="I54" s="8"/>
      <c r="J54" s="1455"/>
      <c r="K54" s="55"/>
      <c r="L54" s="1459"/>
      <c r="M54" s="892"/>
    </row>
    <row r="55" spans="1:13" ht="15.75" x14ac:dyDescent="0.25">
      <c r="A55" s="10" t="s">
        <v>105</v>
      </c>
      <c r="B55" s="11"/>
      <c r="C55" s="11"/>
      <c r="D55" s="11"/>
      <c r="E55" s="11"/>
      <c r="F55" s="9"/>
      <c r="G55" s="3"/>
      <c r="H55" s="1459"/>
      <c r="I55" s="4"/>
      <c r="J55" s="1459"/>
      <c r="K55" s="55"/>
      <c r="L55" s="1459"/>
      <c r="M55" s="1455"/>
    </row>
    <row r="56" spans="1:13" ht="15.75" thickBot="1" x14ac:dyDescent="0.3">
      <c r="A56" s="1465"/>
      <c r="B56" s="1459"/>
      <c r="C56" s="1459"/>
      <c r="D56" s="1459"/>
      <c r="E56" s="1459"/>
      <c r="F56" s="2"/>
      <c r="G56" s="3"/>
      <c r="H56" s="1459"/>
      <c r="I56" s="4"/>
      <c r="J56" s="1459"/>
      <c r="K56" s="201"/>
      <c r="L56" s="1459"/>
      <c r="M56" s="14" t="s">
        <v>4</v>
      </c>
    </row>
    <row r="57" spans="1:13" ht="27" thickBot="1" x14ac:dyDescent="0.3">
      <c r="A57" s="15" t="s">
        <v>5</v>
      </c>
      <c r="B57" s="16" t="s">
        <v>6</v>
      </c>
      <c r="C57" s="16" t="s">
        <v>7</v>
      </c>
      <c r="D57" s="16" t="s">
        <v>8</v>
      </c>
      <c r="E57" s="16" t="s">
        <v>9</v>
      </c>
      <c r="F57" s="17" t="s">
        <v>10</v>
      </c>
      <c r="G57" s="18" t="s">
        <v>11</v>
      </c>
      <c r="H57" s="16" t="s">
        <v>12</v>
      </c>
      <c r="I57" s="19" t="s">
        <v>13</v>
      </c>
      <c r="J57" s="20" t="s">
        <v>14</v>
      </c>
      <c r="K57" s="893" t="s">
        <v>15</v>
      </c>
      <c r="L57" s="20" t="s">
        <v>16</v>
      </c>
      <c r="M57" s="894" t="s">
        <v>17</v>
      </c>
    </row>
    <row r="58" spans="1:13" x14ac:dyDescent="0.25">
      <c r="A58" s="895">
        <v>231</v>
      </c>
      <c r="B58" s="296">
        <v>0</v>
      </c>
      <c r="C58" s="896">
        <v>6172</v>
      </c>
      <c r="D58" s="296">
        <v>6125</v>
      </c>
      <c r="E58" s="897">
        <v>0</v>
      </c>
      <c r="F58" s="473">
        <v>199</v>
      </c>
      <c r="G58" s="296">
        <v>1203</v>
      </c>
      <c r="H58" s="231">
        <v>5482000000</v>
      </c>
      <c r="I58" s="232">
        <v>0</v>
      </c>
      <c r="J58" s="232">
        <v>0</v>
      </c>
      <c r="K58" s="64">
        <v>1000000</v>
      </c>
      <c r="L58" s="232">
        <f>J58+K58</f>
        <v>1000000</v>
      </c>
      <c r="M58" s="900" t="s">
        <v>106</v>
      </c>
    </row>
    <row r="59" spans="1:13" ht="26.25" x14ac:dyDescent="0.25">
      <c r="A59" s="895">
        <v>231</v>
      </c>
      <c r="B59" s="296">
        <v>0</v>
      </c>
      <c r="C59" s="896">
        <v>2212</v>
      </c>
      <c r="D59" s="296">
        <v>6121</v>
      </c>
      <c r="E59" s="897">
        <v>0</v>
      </c>
      <c r="F59" s="473">
        <v>199</v>
      </c>
      <c r="G59" s="296">
        <v>1204</v>
      </c>
      <c r="H59" s="231">
        <v>3632000043</v>
      </c>
      <c r="I59" s="232">
        <v>0</v>
      </c>
      <c r="J59" s="232">
        <v>0</v>
      </c>
      <c r="K59" s="64">
        <v>89550</v>
      </c>
      <c r="L59" s="232">
        <f>J59+K59</f>
        <v>89550</v>
      </c>
      <c r="M59" s="898" t="s">
        <v>107</v>
      </c>
    </row>
    <row r="60" spans="1:13" x14ac:dyDescent="0.25">
      <c r="A60" s="895">
        <v>231</v>
      </c>
      <c r="B60" s="296">
        <v>0</v>
      </c>
      <c r="C60" s="896">
        <v>2212</v>
      </c>
      <c r="D60" s="296">
        <v>6121</v>
      </c>
      <c r="E60" s="897">
        <v>0</v>
      </c>
      <c r="F60" s="473">
        <v>199</v>
      </c>
      <c r="G60" s="296">
        <v>1204</v>
      </c>
      <c r="H60" s="231">
        <v>4174000043</v>
      </c>
      <c r="I60" s="232">
        <v>0</v>
      </c>
      <c r="J60" s="232">
        <v>0</v>
      </c>
      <c r="K60" s="64">
        <v>5886025</v>
      </c>
      <c r="L60" s="232">
        <f>J60+K60</f>
        <v>5886025</v>
      </c>
      <c r="M60" s="898" t="s">
        <v>108</v>
      </c>
    </row>
    <row r="61" spans="1:13" x14ac:dyDescent="0.25">
      <c r="A61" s="895">
        <v>231</v>
      </c>
      <c r="B61" s="296">
        <v>0</v>
      </c>
      <c r="C61" s="896">
        <v>2212</v>
      </c>
      <c r="D61" s="296">
        <v>6121</v>
      </c>
      <c r="E61" s="897">
        <v>0</v>
      </c>
      <c r="F61" s="473">
        <v>199</v>
      </c>
      <c r="G61" s="296">
        <v>1204</v>
      </c>
      <c r="H61" s="231">
        <v>4709000043</v>
      </c>
      <c r="I61" s="232">
        <v>0</v>
      </c>
      <c r="J61" s="232">
        <v>0</v>
      </c>
      <c r="K61" s="64">
        <v>1182412</v>
      </c>
      <c r="L61" s="232">
        <f t="shared" ref="L61:L78" si="1">J61+K61</f>
        <v>1182412</v>
      </c>
      <c r="M61" s="898" t="s">
        <v>109</v>
      </c>
    </row>
    <row r="62" spans="1:13" x14ac:dyDescent="0.25">
      <c r="A62" s="895">
        <v>231</v>
      </c>
      <c r="B62" s="296">
        <v>0</v>
      </c>
      <c r="C62" s="896">
        <v>2212</v>
      </c>
      <c r="D62" s="296">
        <v>6121</v>
      </c>
      <c r="E62" s="897">
        <v>0</v>
      </c>
      <c r="F62" s="473">
        <v>199</v>
      </c>
      <c r="G62" s="296">
        <v>1204</v>
      </c>
      <c r="H62" s="231">
        <v>4732000043</v>
      </c>
      <c r="I62" s="232">
        <v>0</v>
      </c>
      <c r="J62" s="232">
        <v>0</v>
      </c>
      <c r="K62" s="64">
        <v>2928200</v>
      </c>
      <c r="L62" s="232">
        <f t="shared" si="1"/>
        <v>2928200</v>
      </c>
      <c r="M62" s="898" t="s">
        <v>110</v>
      </c>
    </row>
    <row r="63" spans="1:13" ht="26.25" x14ac:dyDescent="0.25">
      <c r="A63" s="895">
        <v>231</v>
      </c>
      <c r="B63" s="296">
        <v>0</v>
      </c>
      <c r="C63" s="896">
        <v>2212</v>
      </c>
      <c r="D63" s="296">
        <v>6121</v>
      </c>
      <c r="E63" s="897">
        <v>0</v>
      </c>
      <c r="F63" s="473">
        <v>199</v>
      </c>
      <c r="G63" s="296">
        <v>1204</v>
      </c>
      <c r="H63" s="231">
        <v>4844000043</v>
      </c>
      <c r="I63" s="232">
        <v>0</v>
      </c>
      <c r="J63" s="232">
        <v>0</v>
      </c>
      <c r="K63" s="64">
        <v>1533142.8</v>
      </c>
      <c r="L63" s="232">
        <f t="shared" si="1"/>
        <v>1533142.8</v>
      </c>
      <c r="M63" s="898" t="s">
        <v>111</v>
      </c>
    </row>
    <row r="64" spans="1:13" x14ac:dyDescent="0.25">
      <c r="A64" s="895">
        <v>231</v>
      </c>
      <c r="B64" s="296">
        <v>0</v>
      </c>
      <c r="C64" s="896">
        <v>2212</v>
      </c>
      <c r="D64" s="296">
        <v>6121</v>
      </c>
      <c r="E64" s="897">
        <v>0</v>
      </c>
      <c r="F64" s="473">
        <v>199</v>
      </c>
      <c r="G64" s="296">
        <v>1204</v>
      </c>
      <c r="H64" s="231">
        <v>3361000043</v>
      </c>
      <c r="I64" s="232">
        <v>0</v>
      </c>
      <c r="J64" s="232">
        <v>0</v>
      </c>
      <c r="K64" s="64">
        <v>196625</v>
      </c>
      <c r="L64" s="232">
        <f t="shared" si="1"/>
        <v>196625</v>
      </c>
      <c r="M64" s="898" t="s">
        <v>112</v>
      </c>
    </row>
    <row r="65" spans="1:13" x14ac:dyDescent="0.25">
      <c r="A65" s="895">
        <v>231</v>
      </c>
      <c r="B65" s="296">
        <v>0</v>
      </c>
      <c r="C65" s="896">
        <v>2212</v>
      </c>
      <c r="D65" s="296">
        <v>6121</v>
      </c>
      <c r="E65" s="897">
        <v>0</v>
      </c>
      <c r="F65" s="473">
        <v>199</v>
      </c>
      <c r="G65" s="296">
        <v>1204</v>
      </c>
      <c r="H65" s="231">
        <v>4111000043</v>
      </c>
      <c r="I65" s="232">
        <v>0</v>
      </c>
      <c r="J65" s="232">
        <v>0</v>
      </c>
      <c r="K65" s="64">
        <v>880880</v>
      </c>
      <c r="L65" s="232">
        <f t="shared" si="1"/>
        <v>880880</v>
      </c>
      <c r="M65" s="898" t="s">
        <v>113</v>
      </c>
    </row>
    <row r="66" spans="1:13" x14ac:dyDescent="0.25">
      <c r="A66" s="895">
        <v>231</v>
      </c>
      <c r="B66" s="296">
        <v>0</v>
      </c>
      <c r="C66" s="896">
        <v>2212</v>
      </c>
      <c r="D66" s="296">
        <v>6121</v>
      </c>
      <c r="E66" s="897">
        <v>0</v>
      </c>
      <c r="F66" s="473">
        <v>199</v>
      </c>
      <c r="G66" s="296">
        <v>1204</v>
      </c>
      <c r="H66" s="231">
        <v>3110000043</v>
      </c>
      <c r="I66" s="232">
        <v>0</v>
      </c>
      <c r="J66" s="232">
        <v>0</v>
      </c>
      <c r="K66" s="64">
        <v>169400</v>
      </c>
      <c r="L66" s="232">
        <f t="shared" si="1"/>
        <v>169400</v>
      </c>
      <c r="M66" s="898" t="s">
        <v>114</v>
      </c>
    </row>
    <row r="67" spans="1:13" x14ac:dyDescent="0.25">
      <c r="A67" s="895">
        <v>231</v>
      </c>
      <c r="B67" s="296">
        <v>0</v>
      </c>
      <c r="C67" s="896">
        <v>2212</v>
      </c>
      <c r="D67" s="296">
        <v>6121</v>
      </c>
      <c r="E67" s="897">
        <v>0</v>
      </c>
      <c r="F67" s="473">
        <v>199</v>
      </c>
      <c r="G67" s="296">
        <v>1204</v>
      </c>
      <c r="H67" s="231">
        <v>3174000043</v>
      </c>
      <c r="I67" s="232">
        <v>0</v>
      </c>
      <c r="J67" s="232">
        <v>0</v>
      </c>
      <c r="K67" s="64">
        <v>479650</v>
      </c>
      <c r="L67" s="232">
        <f t="shared" si="1"/>
        <v>479650</v>
      </c>
      <c r="M67" s="898" t="s">
        <v>115</v>
      </c>
    </row>
    <row r="68" spans="1:13" x14ac:dyDescent="0.25">
      <c r="A68" s="895">
        <v>231</v>
      </c>
      <c r="B68" s="296">
        <v>0</v>
      </c>
      <c r="C68" s="896">
        <v>2212</v>
      </c>
      <c r="D68" s="296">
        <v>6121</v>
      </c>
      <c r="E68" s="897">
        <v>0</v>
      </c>
      <c r="F68" s="473">
        <v>199</v>
      </c>
      <c r="G68" s="296">
        <v>1204</v>
      </c>
      <c r="H68" s="231">
        <v>4743000043</v>
      </c>
      <c r="I68" s="232">
        <v>0</v>
      </c>
      <c r="J68" s="232">
        <v>0</v>
      </c>
      <c r="K68" s="64">
        <v>1311616.1000000001</v>
      </c>
      <c r="L68" s="232">
        <f t="shared" si="1"/>
        <v>1311616.1000000001</v>
      </c>
      <c r="M68" s="898" t="s">
        <v>116</v>
      </c>
    </row>
    <row r="69" spans="1:13" x14ac:dyDescent="0.25">
      <c r="A69" s="895">
        <v>231</v>
      </c>
      <c r="B69" s="296">
        <v>0</v>
      </c>
      <c r="C69" s="896">
        <v>2212</v>
      </c>
      <c r="D69" s="296">
        <v>6121</v>
      </c>
      <c r="E69" s="897">
        <v>0</v>
      </c>
      <c r="F69" s="473">
        <v>199</v>
      </c>
      <c r="G69" s="296">
        <v>1204</v>
      </c>
      <c r="H69" s="231">
        <v>2580000043</v>
      </c>
      <c r="I69" s="232">
        <v>0</v>
      </c>
      <c r="J69" s="232">
        <v>0</v>
      </c>
      <c r="K69" s="64">
        <v>3155438</v>
      </c>
      <c r="L69" s="232">
        <f t="shared" si="1"/>
        <v>3155438</v>
      </c>
      <c r="M69" s="898" t="s">
        <v>117</v>
      </c>
    </row>
    <row r="70" spans="1:13" x14ac:dyDescent="0.25">
      <c r="A70" s="895">
        <v>231</v>
      </c>
      <c r="B70" s="296">
        <v>0</v>
      </c>
      <c r="C70" s="896">
        <v>2212</v>
      </c>
      <c r="D70" s="296">
        <v>6121</v>
      </c>
      <c r="E70" s="897">
        <v>0</v>
      </c>
      <c r="F70" s="473">
        <v>199</v>
      </c>
      <c r="G70" s="296">
        <v>1204</v>
      </c>
      <c r="H70" s="231">
        <v>1919000043</v>
      </c>
      <c r="I70" s="232">
        <v>0</v>
      </c>
      <c r="J70" s="232">
        <v>0</v>
      </c>
      <c r="K70" s="64">
        <v>738100</v>
      </c>
      <c r="L70" s="232">
        <f t="shared" si="1"/>
        <v>738100</v>
      </c>
      <c r="M70" s="898" t="s">
        <v>118</v>
      </c>
    </row>
    <row r="71" spans="1:13" x14ac:dyDescent="0.25">
      <c r="A71" s="895">
        <v>231</v>
      </c>
      <c r="B71" s="296">
        <v>0</v>
      </c>
      <c r="C71" s="896">
        <v>2212</v>
      </c>
      <c r="D71" s="296">
        <v>6121</v>
      </c>
      <c r="E71" s="897">
        <v>0</v>
      </c>
      <c r="F71" s="473">
        <v>199</v>
      </c>
      <c r="G71" s="296">
        <v>1204</v>
      </c>
      <c r="H71" s="231">
        <v>3227000043</v>
      </c>
      <c r="I71" s="232">
        <v>0</v>
      </c>
      <c r="J71" s="232">
        <v>0</v>
      </c>
      <c r="K71" s="64">
        <v>326700</v>
      </c>
      <c r="L71" s="232">
        <f t="shared" si="1"/>
        <v>326700</v>
      </c>
      <c r="M71" s="898" t="s">
        <v>119</v>
      </c>
    </row>
    <row r="72" spans="1:13" x14ac:dyDescent="0.25">
      <c r="A72" s="895">
        <v>231</v>
      </c>
      <c r="B72" s="296">
        <v>0</v>
      </c>
      <c r="C72" s="896">
        <v>2212</v>
      </c>
      <c r="D72" s="296">
        <v>6121</v>
      </c>
      <c r="E72" s="897">
        <v>0</v>
      </c>
      <c r="F72" s="473">
        <v>199</v>
      </c>
      <c r="G72" s="296">
        <v>1204</v>
      </c>
      <c r="H72" s="231">
        <v>3205000043</v>
      </c>
      <c r="I72" s="232">
        <v>0</v>
      </c>
      <c r="J72" s="232">
        <v>0</v>
      </c>
      <c r="K72" s="64">
        <v>712690</v>
      </c>
      <c r="L72" s="232">
        <f t="shared" si="1"/>
        <v>712690</v>
      </c>
      <c r="M72" s="898" t="s">
        <v>120</v>
      </c>
    </row>
    <row r="73" spans="1:13" ht="26.25" x14ac:dyDescent="0.25">
      <c r="A73" s="895">
        <v>231</v>
      </c>
      <c r="B73" s="296">
        <v>0</v>
      </c>
      <c r="C73" s="896">
        <v>2212</v>
      </c>
      <c r="D73" s="296">
        <v>6121</v>
      </c>
      <c r="E73" s="897">
        <v>0</v>
      </c>
      <c r="F73" s="473">
        <v>199</v>
      </c>
      <c r="G73" s="296">
        <v>1204</v>
      </c>
      <c r="H73" s="231">
        <v>2606000043</v>
      </c>
      <c r="I73" s="232">
        <v>0</v>
      </c>
      <c r="J73" s="232">
        <v>0</v>
      </c>
      <c r="K73" s="64">
        <v>320814.5</v>
      </c>
      <c r="L73" s="232">
        <f t="shared" si="1"/>
        <v>320814.5</v>
      </c>
      <c r="M73" s="898" t="s">
        <v>121</v>
      </c>
    </row>
    <row r="74" spans="1:13" x14ac:dyDescent="0.25">
      <c r="A74" s="895">
        <v>231</v>
      </c>
      <c r="B74" s="296">
        <v>0</v>
      </c>
      <c r="C74" s="896">
        <v>2212</v>
      </c>
      <c r="D74" s="296">
        <v>6121</v>
      </c>
      <c r="E74" s="897">
        <v>0</v>
      </c>
      <c r="F74" s="473">
        <v>199</v>
      </c>
      <c r="G74" s="296">
        <v>1204</v>
      </c>
      <c r="H74" s="231">
        <v>2594000043</v>
      </c>
      <c r="I74" s="232">
        <v>0</v>
      </c>
      <c r="J74" s="232">
        <v>0</v>
      </c>
      <c r="K74" s="64">
        <v>930369</v>
      </c>
      <c r="L74" s="232">
        <f t="shared" si="1"/>
        <v>930369</v>
      </c>
      <c r="M74" s="898" t="s">
        <v>122</v>
      </c>
    </row>
    <row r="75" spans="1:13" x14ac:dyDescent="0.25">
      <c r="A75" s="895">
        <v>231</v>
      </c>
      <c r="B75" s="296">
        <v>0</v>
      </c>
      <c r="C75" s="896">
        <v>2212</v>
      </c>
      <c r="D75" s="296">
        <v>6121</v>
      </c>
      <c r="E75" s="897">
        <v>0</v>
      </c>
      <c r="F75" s="473">
        <v>199</v>
      </c>
      <c r="G75" s="296">
        <v>1204</v>
      </c>
      <c r="H75" s="231">
        <v>4777000043</v>
      </c>
      <c r="I75" s="232">
        <v>0</v>
      </c>
      <c r="J75" s="232">
        <v>0</v>
      </c>
      <c r="K75" s="64">
        <v>7483588.5</v>
      </c>
      <c r="L75" s="232">
        <f t="shared" si="1"/>
        <v>7483588.5</v>
      </c>
      <c r="M75" s="898" t="s">
        <v>123</v>
      </c>
    </row>
    <row r="76" spans="1:13" x14ac:dyDescent="0.25">
      <c r="A76" s="895">
        <v>231</v>
      </c>
      <c r="B76" s="296">
        <v>0</v>
      </c>
      <c r="C76" s="896">
        <v>3123</v>
      </c>
      <c r="D76" s="296">
        <v>6121</v>
      </c>
      <c r="E76" s="897">
        <v>0</v>
      </c>
      <c r="F76" s="473">
        <v>199</v>
      </c>
      <c r="G76" s="296">
        <v>1205</v>
      </c>
      <c r="H76" s="231">
        <v>3389000000</v>
      </c>
      <c r="I76" s="232">
        <v>0</v>
      </c>
      <c r="J76" s="232">
        <v>9952162.2300000004</v>
      </c>
      <c r="K76" s="64">
        <v>221913.4</v>
      </c>
      <c r="L76" s="232">
        <f t="shared" si="1"/>
        <v>10174075.630000001</v>
      </c>
      <c r="M76" s="898" t="s">
        <v>124</v>
      </c>
    </row>
    <row r="77" spans="1:13" x14ac:dyDescent="0.25">
      <c r="A77" s="895">
        <v>231</v>
      </c>
      <c r="B77" s="296">
        <v>0</v>
      </c>
      <c r="C77" s="896">
        <v>3122</v>
      </c>
      <c r="D77" s="296">
        <v>6351</v>
      </c>
      <c r="E77" s="897">
        <v>0</v>
      </c>
      <c r="F77" s="473">
        <v>199</v>
      </c>
      <c r="G77" s="296">
        <v>1205</v>
      </c>
      <c r="H77" s="231">
        <v>5294010106</v>
      </c>
      <c r="I77" s="232">
        <v>0</v>
      </c>
      <c r="J77" s="232">
        <f>654973+714234</f>
        <v>1369207</v>
      </c>
      <c r="K77" s="64">
        <v>-714234</v>
      </c>
      <c r="L77" s="232">
        <f t="shared" si="1"/>
        <v>654973</v>
      </c>
      <c r="M77" s="898" t="s">
        <v>125</v>
      </c>
    </row>
    <row r="78" spans="1:13" x14ac:dyDescent="0.25">
      <c r="A78" s="895">
        <v>231</v>
      </c>
      <c r="B78" s="296">
        <v>0</v>
      </c>
      <c r="C78" s="896">
        <v>3122</v>
      </c>
      <c r="D78" s="296">
        <v>6351</v>
      </c>
      <c r="E78" s="897">
        <v>0</v>
      </c>
      <c r="F78" s="473">
        <v>199</v>
      </c>
      <c r="G78" s="296">
        <v>1205</v>
      </c>
      <c r="H78" s="231">
        <v>5293010106</v>
      </c>
      <c r="I78" s="232">
        <v>0</v>
      </c>
      <c r="J78" s="232">
        <v>0</v>
      </c>
      <c r="K78" s="64">
        <v>714234</v>
      </c>
      <c r="L78" s="232">
        <f t="shared" si="1"/>
        <v>714234</v>
      </c>
      <c r="M78" s="898" t="s">
        <v>126</v>
      </c>
    </row>
    <row r="79" spans="1:13" ht="27" thickBot="1" x14ac:dyDescent="0.3">
      <c r="A79" s="895" t="s">
        <v>50</v>
      </c>
      <c r="B79" s="296" t="s">
        <v>51</v>
      </c>
      <c r="C79" s="896">
        <v>6409</v>
      </c>
      <c r="D79" s="296">
        <v>6901</v>
      </c>
      <c r="E79" s="897" t="s">
        <v>52</v>
      </c>
      <c r="F79" s="473">
        <v>199</v>
      </c>
      <c r="G79" s="296">
        <v>1200</v>
      </c>
      <c r="H79" s="231">
        <v>12000000</v>
      </c>
      <c r="I79" s="232">
        <v>0</v>
      </c>
      <c r="J79" s="232">
        <v>317334307.07999998</v>
      </c>
      <c r="K79" s="64">
        <f>(K58+K59+K60+K61+K62+K63+K64+K65+K66+K67+K68+K69+K70+K71+K72+K73+K74+K75+K76)*(-1)</f>
        <v>-29547114.299999997</v>
      </c>
      <c r="L79" s="232">
        <f>J79+K79</f>
        <v>287787192.77999997</v>
      </c>
      <c r="M79" s="898" t="s">
        <v>127</v>
      </c>
    </row>
    <row r="80" spans="1:13" ht="16.5" thickBot="1" x14ac:dyDescent="0.3">
      <c r="A80" s="326"/>
      <c r="B80" s="341" t="s">
        <v>23</v>
      </c>
      <c r="C80" s="342"/>
      <c r="D80" s="343"/>
      <c r="E80" s="343"/>
      <c r="F80" s="344"/>
      <c r="G80" s="345"/>
      <c r="H80" s="343"/>
      <c r="I80" s="347">
        <f>SUM(I59:I79)</f>
        <v>0</v>
      </c>
      <c r="J80" s="347">
        <f>SUM(J58:J79)</f>
        <v>328655676.31</v>
      </c>
      <c r="K80" s="347">
        <f>SUM(K58:K79)</f>
        <v>0</v>
      </c>
      <c r="L80" s="347">
        <f>SUM(L58:L79)</f>
        <v>328655676.30999994</v>
      </c>
      <c r="M80" s="801"/>
    </row>
    <row r="81" spans="1:13" ht="15.75" x14ac:dyDescent="0.25">
      <c r="A81" s="28"/>
      <c r="B81" s="28"/>
      <c r="C81" s="28"/>
      <c r="D81" s="29"/>
      <c r="E81" s="29"/>
      <c r="F81" s="30"/>
      <c r="G81" s="31"/>
      <c r="H81" s="29"/>
      <c r="I81" s="32"/>
      <c r="J81" s="29"/>
      <c r="K81" s="33"/>
      <c r="L81" s="29"/>
      <c r="M81" s="1455"/>
    </row>
    <row r="82" spans="1:13" ht="15.75" x14ac:dyDescent="0.25">
      <c r="A82" s="1459"/>
      <c r="B82" s="29" t="s">
        <v>128</v>
      </c>
      <c r="C82" s="28"/>
      <c r="D82" s="29"/>
      <c r="E82" s="29"/>
      <c r="F82" s="30"/>
      <c r="G82" s="31"/>
      <c r="H82" s="29"/>
      <c r="I82" s="32"/>
      <c r="J82" s="34" t="s">
        <v>129</v>
      </c>
      <c r="K82" s="899"/>
      <c r="L82" s="29"/>
      <c r="M82" s="1455"/>
    </row>
    <row r="83" spans="1:13" ht="15.75" x14ac:dyDescent="0.25">
      <c r="A83" s="29"/>
      <c r="B83" s="28"/>
      <c r="C83" s="28"/>
      <c r="D83" s="29"/>
      <c r="E83" s="29"/>
      <c r="F83" s="30"/>
      <c r="G83" s="31"/>
      <c r="H83" s="29"/>
      <c r="I83" s="32"/>
      <c r="J83" s="29"/>
      <c r="K83" s="33"/>
      <c r="L83" s="29"/>
      <c r="M83" s="1455"/>
    </row>
    <row r="84" spans="1:13" x14ac:dyDescent="0.25">
      <c r="A84" s="1459"/>
      <c r="B84" s="1459"/>
      <c r="C84" s="1459"/>
      <c r="D84" s="1459"/>
      <c r="E84" s="1459"/>
      <c r="F84" s="2"/>
      <c r="G84" s="3"/>
      <c r="H84" s="1459"/>
      <c r="I84" s="4"/>
      <c r="J84" s="1459"/>
      <c r="K84" s="55"/>
      <c r="L84" s="1459"/>
      <c r="M84" s="1455"/>
    </row>
    <row r="85" spans="1:13" x14ac:dyDescent="0.25">
      <c r="A85" s="1459"/>
      <c r="B85" s="1459" t="s">
        <v>130</v>
      </c>
      <c r="C85" s="1459"/>
      <c r="D85" s="1459"/>
      <c r="E85" s="1459"/>
      <c r="F85" s="2"/>
      <c r="G85" s="3"/>
      <c r="H85" s="1459"/>
      <c r="I85" s="4"/>
      <c r="J85" s="1459" t="s">
        <v>131</v>
      </c>
      <c r="K85" s="55"/>
      <c r="L85" s="1459"/>
      <c r="M85" s="1455"/>
    </row>
    <row r="86" spans="1:13" x14ac:dyDescent="0.25">
      <c r="A86" s="1459"/>
      <c r="B86" s="1459"/>
      <c r="C86" s="1459"/>
      <c r="D86" s="1459"/>
      <c r="E86" s="1459"/>
      <c r="F86" s="2"/>
      <c r="G86" s="3"/>
      <c r="H86" s="1459"/>
      <c r="I86" s="4"/>
      <c r="J86" s="1459"/>
      <c r="K86" s="55"/>
      <c r="L86" s="1459"/>
      <c r="M86" s="1455"/>
    </row>
    <row r="87" spans="1:13" x14ac:dyDescent="0.25">
      <c r="A87" s="1459"/>
      <c r="B87" s="1459" t="s">
        <v>132</v>
      </c>
      <c r="C87" s="1459"/>
      <c r="D87" s="1459"/>
      <c r="E87" s="1459"/>
      <c r="F87" s="2"/>
      <c r="G87" s="3"/>
      <c r="H87" s="1459"/>
      <c r="I87" s="4"/>
      <c r="J87" s="1459" t="s">
        <v>133</v>
      </c>
      <c r="K87" s="55"/>
      <c r="L87" s="1459"/>
      <c r="M87" s="1455"/>
    </row>
    <row r="90" spans="1:13" ht="18.75" x14ac:dyDescent="0.3">
      <c r="A90" s="1" t="s">
        <v>103</v>
      </c>
      <c r="B90" s="1"/>
      <c r="C90" s="1"/>
      <c r="D90" s="1459"/>
      <c r="E90" s="1459"/>
      <c r="F90" s="2"/>
      <c r="G90" s="3"/>
      <c r="H90" s="1459"/>
      <c r="I90" s="4"/>
      <c r="J90" s="1459"/>
      <c r="K90" s="55"/>
      <c r="L90" s="1459"/>
      <c r="M90" s="1455"/>
    </row>
    <row r="91" spans="1:13" x14ac:dyDescent="0.25">
      <c r="A91" s="1459"/>
      <c r="B91" s="1459"/>
      <c r="C91" s="1459"/>
      <c r="D91" s="1455"/>
      <c r="E91" s="1455"/>
      <c r="F91" s="6"/>
      <c r="G91" s="7"/>
      <c r="H91" s="1455"/>
      <c r="I91" s="8"/>
      <c r="J91" s="1455"/>
      <c r="K91" s="55"/>
      <c r="L91" s="1459"/>
      <c r="M91" s="1455"/>
    </row>
    <row r="92" spans="1:13" ht="18.75" x14ac:dyDescent="0.3">
      <c r="A92" s="3102" t="s">
        <v>312</v>
      </c>
      <c r="B92" s="3103"/>
      <c r="C92" s="3103"/>
      <c r="D92" s="3103"/>
      <c r="E92" s="3103"/>
      <c r="F92" s="3103"/>
      <c r="G92" s="3103"/>
      <c r="H92" s="3103"/>
      <c r="I92" s="3103"/>
      <c r="J92" s="3103"/>
      <c r="K92" s="3103"/>
      <c r="L92" s="3103"/>
      <c r="M92" s="3183"/>
    </row>
    <row r="93" spans="1:13" ht="15.75" x14ac:dyDescent="0.25">
      <c r="A93" s="1459"/>
      <c r="B93" s="1459"/>
      <c r="C93" s="1459"/>
      <c r="D93" s="1455"/>
      <c r="E93" s="1455"/>
      <c r="F93" s="9"/>
      <c r="G93" s="7"/>
      <c r="H93" s="1455"/>
      <c r="I93" s="8"/>
      <c r="J93" s="1455"/>
      <c r="K93" s="55"/>
      <c r="L93" s="1459"/>
      <c r="M93" s="892"/>
    </row>
    <row r="94" spans="1:13" ht="15.75" x14ac:dyDescent="0.25">
      <c r="A94" s="10" t="s">
        <v>105</v>
      </c>
      <c r="B94" s="11"/>
      <c r="C94" s="11"/>
      <c r="D94" s="11"/>
      <c r="E94" s="11"/>
      <c r="F94" s="9"/>
      <c r="G94" s="3"/>
      <c r="H94" s="1459"/>
      <c r="I94" s="4"/>
      <c r="J94" s="1459"/>
      <c r="K94" s="55"/>
      <c r="L94" s="1459"/>
      <c r="M94" s="1455"/>
    </row>
    <row r="95" spans="1:13" ht="15.75" thickBot="1" x14ac:dyDescent="0.3">
      <c r="A95" s="1465"/>
      <c r="B95" s="1459"/>
      <c r="C95" s="1459"/>
      <c r="D95" s="1459"/>
      <c r="E95" s="1459"/>
      <c r="F95" s="2"/>
      <c r="G95" s="3"/>
      <c r="H95" s="1459"/>
      <c r="I95" s="4"/>
      <c r="J95" s="1459"/>
      <c r="K95" s="201"/>
      <c r="L95" s="1459"/>
      <c r="M95" s="14" t="s">
        <v>4</v>
      </c>
    </row>
    <row r="96" spans="1:13" ht="27" thickBot="1" x14ac:dyDescent="0.3">
      <c r="A96" s="15" t="s">
        <v>5</v>
      </c>
      <c r="B96" s="16" t="s">
        <v>6</v>
      </c>
      <c r="C96" s="16" t="s">
        <v>7</v>
      </c>
      <c r="D96" s="16" t="s">
        <v>8</v>
      </c>
      <c r="E96" s="16" t="s">
        <v>9</v>
      </c>
      <c r="F96" s="17" t="s">
        <v>10</v>
      </c>
      <c r="G96" s="18" t="s">
        <v>11</v>
      </c>
      <c r="H96" s="16" t="s">
        <v>12</v>
      </c>
      <c r="I96" s="19" t="s">
        <v>13</v>
      </c>
      <c r="J96" s="20" t="s">
        <v>14</v>
      </c>
      <c r="K96" s="893" t="s">
        <v>15</v>
      </c>
      <c r="L96" s="20" t="s">
        <v>16</v>
      </c>
      <c r="M96" s="894" t="s">
        <v>17</v>
      </c>
    </row>
    <row r="97" spans="1:13" x14ac:dyDescent="0.25">
      <c r="A97" s="895">
        <v>231</v>
      </c>
      <c r="B97" s="296">
        <v>0</v>
      </c>
      <c r="C97" s="896">
        <v>2212</v>
      </c>
      <c r="D97" s="296">
        <v>6121</v>
      </c>
      <c r="E97" s="897">
        <v>0</v>
      </c>
      <c r="F97" s="473">
        <v>199</v>
      </c>
      <c r="G97" s="296">
        <v>1204</v>
      </c>
      <c r="H97" s="231">
        <v>1747000043</v>
      </c>
      <c r="I97" s="232">
        <v>0</v>
      </c>
      <c r="J97" s="232">
        <v>0</v>
      </c>
      <c r="K97" s="64">
        <v>192632</v>
      </c>
      <c r="L97" s="232">
        <f>J97+K97</f>
        <v>192632</v>
      </c>
      <c r="M97" s="900" t="s">
        <v>298</v>
      </c>
    </row>
    <row r="98" spans="1:13" ht="26.25" x14ac:dyDescent="0.25">
      <c r="A98" s="895">
        <v>231</v>
      </c>
      <c r="B98" s="296">
        <v>0</v>
      </c>
      <c r="C98" s="896">
        <v>2212</v>
      </c>
      <c r="D98" s="296">
        <v>6121</v>
      </c>
      <c r="E98" s="897">
        <v>0</v>
      </c>
      <c r="F98" s="473">
        <v>199</v>
      </c>
      <c r="G98" s="296">
        <v>1204</v>
      </c>
      <c r="H98" s="231">
        <v>1748000043</v>
      </c>
      <c r="I98" s="232">
        <v>0</v>
      </c>
      <c r="J98" s="232">
        <v>0</v>
      </c>
      <c r="K98" s="64">
        <v>268948.5</v>
      </c>
      <c r="L98" s="232">
        <f>J98+K98</f>
        <v>268948.5</v>
      </c>
      <c r="M98" s="898" t="s">
        <v>299</v>
      </c>
    </row>
    <row r="99" spans="1:13" x14ac:dyDescent="0.25">
      <c r="A99" s="895">
        <v>231</v>
      </c>
      <c r="B99" s="296">
        <v>0</v>
      </c>
      <c r="C99" s="896">
        <v>5599</v>
      </c>
      <c r="D99" s="296">
        <v>6119</v>
      </c>
      <c r="E99" s="897">
        <v>0</v>
      </c>
      <c r="F99" s="473">
        <v>199</v>
      </c>
      <c r="G99" s="296">
        <v>1201</v>
      </c>
      <c r="H99" s="231">
        <v>5319000000</v>
      </c>
      <c r="I99" s="232">
        <v>0</v>
      </c>
      <c r="J99" s="232">
        <v>0</v>
      </c>
      <c r="K99" s="64">
        <v>942590</v>
      </c>
      <c r="L99" s="232">
        <f>J99+K99</f>
        <v>942590</v>
      </c>
      <c r="M99" s="898" t="s">
        <v>300</v>
      </c>
    </row>
    <row r="100" spans="1:13" x14ac:dyDescent="0.25">
      <c r="A100" s="895">
        <v>231</v>
      </c>
      <c r="B100" s="296">
        <v>0</v>
      </c>
      <c r="C100" s="896">
        <v>2212</v>
      </c>
      <c r="D100" s="296">
        <v>6121</v>
      </c>
      <c r="E100" s="897">
        <v>0</v>
      </c>
      <c r="F100" s="473">
        <v>199</v>
      </c>
      <c r="G100" s="296">
        <v>1204</v>
      </c>
      <c r="H100" s="231">
        <v>3630000043</v>
      </c>
      <c r="I100" s="232">
        <v>0</v>
      </c>
      <c r="J100" s="232">
        <v>0</v>
      </c>
      <c r="K100" s="64">
        <v>526234.38</v>
      </c>
      <c r="L100" s="232">
        <f t="shared" ref="L100:L110" si="2">J100+K100</f>
        <v>526234.38</v>
      </c>
      <c r="M100" s="898" t="s">
        <v>301</v>
      </c>
    </row>
    <row r="101" spans="1:13" x14ac:dyDescent="0.25">
      <c r="A101" s="895">
        <v>231</v>
      </c>
      <c r="B101" s="296">
        <v>0</v>
      </c>
      <c r="C101" s="896">
        <v>2310</v>
      </c>
      <c r="D101" s="296">
        <v>6119</v>
      </c>
      <c r="E101" s="897">
        <v>0</v>
      </c>
      <c r="F101" s="473">
        <v>199</v>
      </c>
      <c r="G101" s="296">
        <v>1210</v>
      </c>
      <c r="H101" s="231">
        <v>5483000000</v>
      </c>
      <c r="I101" s="232">
        <v>0</v>
      </c>
      <c r="J101" s="232">
        <v>0</v>
      </c>
      <c r="K101" s="64">
        <v>4653750</v>
      </c>
      <c r="L101" s="232">
        <f t="shared" si="2"/>
        <v>4653750</v>
      </c>
      <c r="M101" s="898" t="s">
        <v>302</v>
      </c>
    </row>
    <row r="102" spans="1:13" x14ac:dyDescent="0.25">
      <c r="A102" s="895">
        <v>231</v>
      </c>
      <c r="B102" s="296">
        <v>0</v>
      </c>
      <c r="C102" s="896">
        <v>2212</v>
      </c>
      <c r="D102" s="296">
        <v>6121</v>
      </c>
      <c r="E102" s="897">
        <v>0</v>
      </c>
      <c r="F102" s="473">
        <v>199</v>
      </c>
      <c r="G102" s="296">
        <v>1204</v>
      </c>
      <c r="H102" s="231">
        <v>4029000043</v>
      </c>
      <c r="I102" s="232">
        <v>0</v>
      </c>
      <c r="J102" s="232">
        <v>0</v>
      </c>
      <c r="K102" s="64">
        <v>3692799</v>
      </c>
      <c r="L102" s="232">
        <f t="shared" si="2"/>
        <v>3692799</v>
      </c>
      <c r="M102" s="898" t="s">
        <v>303</v>
      </c>
    </row>
    <row r="103" spans="1:13" ht="26.25" x14ac:dyDescent="0.25">
      <c r="A103" s="895">
        <v>231</v>
      </c>
      <c r="B103" s="296">
        <v>0</v>
      </c>
      <c r="C103" s="896">
        <v>2212</v>
      </c>
      <c r="D103" s="296">
        <v>6121</v>
      </c>
      <c r="E103" s="897">
        <v>0</v>
      </c>
      <c r="F103" s="473">
        <v>199</v>
      </c>
      <c r="G103" s="296">
        <v>1204</v>
      </c>
      <c r="H103" s="231">
        <v>2594000043</v>
      </c>
      <c r="I103" s="232">
        <v>0</v>
      </c>
      <c r="J103" s="232">
        <v>930369</v>
      </c>
      <c r="K103" s="64">
        <v>102386</v>
      </c>
      <c r="L103" s="232">
        <f t="shared" si="2"/>
        <v>1032755</v>
      </c>
      <c r="M103" s="898" t="s">
        <v>304</v>
      </c>
    </row>
    <row r="104" spans="1:13" ht="26.25" x14ac:dyDescent="0.25">
      <c r="A104" s="895">
        <v>231</v>
      </c>
      <c r="B104" s="296">
        <v>0</v>
      </c>
      <c r="C104" s="896">
        <v>2212</v>
      </c>
      <c r="D104" s="296">
        <v>6121</v>
      </c>
      <c r="E104" s="897">
        <v>0</v>
      </c>
      <c r="F104" s="473">
        <v>199</v>
      </c>
      <c r="G104" s="296">
        <v>1204</v>
      </c>
      <c r="H104" s="231">
        <v>5491000043</v>
      </c>
      <c r="I104" s="232">
        <v>0</v>
      </c>
      <c r="J104" s="232">
        <v>0</v>
      </c>
      <c r="K104" s="64">
        <v>287000</v>
      </c>
      <c r="L104" s="232">
        <f t="shared" si="2"/>
        <v>287000</v>
      </c>
      <c r="M104" s="898" t="s">
        <v>305</v>
      </c>
    </row>
    <row r="105" spans="1:13" ht="26.25" x14ac:dyDescent="0.25">
      <c r="A105" s="895">
        <v>231</v>
      </c>
      <c r="B105" s="296">
        <v>0</v>
      </c>
      <c r="C105" s="896">
        <v>2219</v>
      </c>
      <c r="D105" s="296">
        <v>6121</v>
      </c>
      <c r="E105" s="897">
        <v>0</v>
      </c>
      <c r="F105" s="473">
        <v>199</v>
      </c>
      <c r="G105" s="296">
        <v>1208</v>
      </c>
      <c r="H105" s="231">
        <v>1877000000</v>
      </c>
      <c r="I105" s="232">
        <v>0</v>
      </c>
      <c r="J105" s="232">
        <v>0</v>
      </c>
      <c r="K105" s="64">
        <v>5498.15</v>
      </c>
      <c r="L105" s="232">
        <f t="shared" si="2"/>
        <v>5498.15</v>
      </c>
      <c r="M105" s="898" t="s">
        <v>306</v>
      </c>
    </row>
    <row r="106" spans="1:13" x14ac:dyDescent="0.25">
      <c r="A106" s="895">
        <v>231</v>
      </c>
      <c r="B106" s="296">
        <v>0</v>
      </c>
      <c r="C106" s="896">
        <v>3121</v>
      </c>
      <c r="D106" s="296">
        <v>6121</v>
      </c>
      <c r="E106" s="897">
        <v>0</v>
      </c>
      <c r="F106" s="473">
        <v>199</v>
      </c>
      <c r="G106" s="296">
        <v>1205</v>
      </c>
      <c r="H106" s="231">
        <v>3709000000</v>
      </c>
      <c r="I106" s="232"/>
      <c r="J106" s="232"/>
      <c r="K106" s="64">
        <v>353078</v>
      </c>
      <c r="L106" s="232">
        <f t="shared" si="2"/>
        <v>353078</v>
      </c>
      <c r="M106" s="898" t="s">
        <v>307</v>
      </c>
    </row>
    <row r="107" spans="1:13" x14ac:dyDescent="0.25">
      <c r="A107" s="895">
        <v>231</v>
      </c>
      <c r="B107" s="296">
        <v>0</v>
      </c>
      <c r="C107" s="896">
        <v>2212</v>
      </c>
      <c r="D107" s="296">
        <v>6121</v>
      </c>
      <c r="E107" s="897">
        <v>0</v>
      </c>
      <c r="F107" s="473">
        <v>199</v>
      </c>
      <c r="G107" s="296">
        <v>1204</v>
      </c>
      <c r="H107" s="231">
        <v>4168000043</v>
      </c>
      <c r="I107" s="232"/>
      <c r="J107" s="232">
        <v>0</v>
      </c>
      <c r="K107" s="64">
        <v>237716.6</v>
      </c>
      <c r="L107" s="232">
        <f t="shared" si="2"/>
        <v>237716.6</v>
      </c>
      <c r="M107" s="898" t="s">
        <v>308</v>
      </c>
    </row>
    <row r="108" spans="1:13" x14ac:dyDescent="0.25">
      <c r="A108" s="895">
        <v>231</v>
      </c>
      <c r="B108" s="296">
        <v>0</v>
      </c>
      <c r="C108" s="896">
        <v>2212</v>
      </c>
      <c r="D108" s="296">
        <v>6121</v>
      </c>
      <c r="E108" s="897">
        <v>0</v>
      </c>
      <c r="F108" s="473">
        <v>199</v>
      </c>
      <c r="G108" s="296">
        <v>1204</v>
      </c>
      <c r="H108" s="231">
        <v>4108000043</v>
      </c>
      <c r="I108" s="232"/>
      <c r="J108" s="232">
        <v>0</v>
      </c>
      <c r="K108" s="64">
        <v>3700000</v>
      </c>
      <c r="L108" s="232">
        <f t="shared" si="2"/>
        <v>3700000</v>
      </c>
      <c r="M108" s="898" t="s">
        <v>309</v>
      </c>
    </row>
    <row r="109" spans="1:13" ht="26.25" x14ac:dyDescent="0.25">
      <c r="A109" s="895">
        <v>231</v>
      </c>
      <c r="B109" s="296">
        <v>0</v>
      </c>
      <c r="C109" s="896">
        <v>2212</v>
      </c>
      <c r="D109" s="296">
        <v>6121</v>
      </c>
      <c r="E109" s="897">
        <v>0</v>
      </c>
      <c r="F109" s="473">
        <v>199</v>
      </c>
      <c r="G109" s="296">
        <v>1204</v>
      </c>
      <c r="H109" s="231">
        <v>4764000043</v>
      </c>
      <c r="I109" s="232">
        <v>0</v>
      </c>
      <c r="J109" s="232">
        <v>0</v>
      </c>
      <c r="K109" s="64">
        <v>1671364</v>
      </c>
      <c r="L109" s="232">
        <f t="shared" si="2"/>
        <v>1671364</v>
      </c>
      <c r="M109" s="898" t="s">
        <v>310</v>
      </c>
    </row>
    <row r="110" spans="1:13" x14ac:dyDescent="0.25">
      <c r="A110" s="895">
        <v>231</v>
      </c>
      <c r="B110" s="296">
        <v>0</v>
      </c>
      <c r="C110" s="896">
        <v>3122</v>
      </c>
      <c r="D110" s="296">
        <v>6121</v>
      </c>
      <c r="E110" s="897">
        <v>0</v>
      </c>
      <c r="F110" s="473">
        <v>199</v>
      </c>
      <c r="G110" s="296">
        <v>1205</v>
      </c>
      <c r="H110" s="231">
        <v>3844000000</v>
      </c>
      <c r="I110" s="232">
        <v>0</v>
      </c>
      <c r="J110" s="232">
        <v>0</v>
      </c>
      <c r="K110" s="64">
        <v>229900</v>
      </c>
      <c r="L110" s="232">
        <f t="shared" si="2"/>
        <v>229900</v>
      </c>
      <c r="M110" s="898" t="s">
        <v>311</v>
      </c>
    </row>
    <row r="111" spans="1:13" ht="27" thickBot="1" x14ac:dyDescent="0.3">
      <c r="A111" s="895" t="s">
        <v>50</v>
      </c>
      <c r="B111" s="296" t="s">
        <v>51</v>
      </c>
      <c r="C111" s="896">
        <v>6409</v>
      </c>
      <c r="D111" s="296">
        <v>6901</v>
      </c>
      <c r="E111" s="897" t="s">
        <v>52</v>
      </c>
      <c r="F111" s="473">
        <v>199</v>
      </c>
      <c r="G111" s="296">
        <v>1200</v>
      </c>
      <c r="H111" s="231">
        <v>12000000</v>
      </c>
      <c r="I111" s="232">
        <v>0</v>
      </c>
      <c r="J111" s="232">
        <v>287787192.77999997</v>
      </c>
      <c r="K111" s="64">
        <f>(K97+K98+K99+K100+K101+K102+K103+K104+K105+K106+K107+K108+K109+K110)*(-1)</f>
        <v>-16863896.629999999</v>
      </c>
      <c r="L111" s="232">
        <f>J111+K111</f>
        <v>270923296.14999998</v>
      </c>
      <c r="M111" s="898" t="s">
        <v>127</v>
      </c>
    </row>
    <row r="112" spans="1:13" ht="16.5" thickBot="1" x14ac:dyDescent="0.3">
      <c r="A112" s="326"/>
      <c r="B112" s="341" t="s">
        <v>23</v>
      </c>
      <c r="C112" s="342"/>
      <c r="D112" s="343"/>
      <c r="E112" s="343"/>
      <c r="F112" s="344"/>
      <c r="G112" s="345"/>
      <c r="H112" s="343"/>
      <c r="I112" s="347">
        <f>SUM(I98:I111)</f>
        <v>0</v>
      </c>
      <c r="J112" s="347">
        <f>SUM(J97:J111)</f>
        <v>288717561.77999997</v>
      </c>
      <c r="K112" s="347">
        <f>SUM(K98:K111)</f>
        <v>-192632</v>
      </c>
      <c r="L112" s="347">
        <f>SUM(L97:L111)</f>
        <v>288717561.77999997</v>
      </c>
      <c r="M112" s="801"/>
    </row>
    <row r="113" spans="1:13" ht="15.75" x14ac:dyDescent="0.25">
      <c r="A113" s="28"/>
      <c r="B113" s="28"/>
      <c r="C113" s="28"/>
      <c r="D113" s="29"/>
      <c r="E113" s="29"/>
      <c r="F113" s="30"/>
      <c r="G113" s="31"/>
      <c r="H113" s="29"/>
      <c r="I113" s="32"/>
      <c r="J113" s="29"/>
      <c r="K113" s="33"/>
      <c r="L113" s="29"/>
      <c r="M113" s="1455"/>
    </row>
    <row r="114" spans="1:13" ht="15.75" x14ac:dyDescent="0.25">
      <c r="A114" s="1459"/>
      <c r="B114" s="29" t="s">
        <v>128</v>
      </c>
      <c r="C114" s="28"/>
      <c r="D114" s="29"/>
      <c r="E114" s="29"/>
      <c r="F114" s="30"/>
      <c r="G114" s="31"/>
      <c r="H114" s="29"/>
      <c r="I114" s="32"/>
      <c r="J114" s="34" t="s">
        <v>313</v>
      </c>
      <c r="K114" s="899"/>
      <c r="L114" s="29"/>
      <c r="M114" s="1455"/>
    </row>
    <row r="115" spans="1:13" ht="15.75" x14ac:dyDescent="0.25">
      <c r="A115" s="29"/>
      <c r="B115" s="28"/>
      <c r="C115" s="28"/>
      <c r="D115" s="29"/>
      <c r="E115" s="29"/>
      <c r="F115" s="30"/>
      <c r="G115" s="31"/>
      <c r="H115" s="29"/>
      <c r="I115" s="32"/>
      <c r="J115" s="29"/>
      <c r="K115" s="33"/>
      <c r="L115" s="29"/>
      <c r="M115" s="1455"/>
    </row>
    <row r="116" spans="1:13" x14ac:dyDescent="0.25">
      <c r="A116" s="1459"/>
      <c r="B116" s="1459"/>
      <c r="C116" s="1459"/>
      <c r="D116" s="1459"/>
      <c r="E116" s="1459"/>
      <c r="F116" s="2"/>
      <c r="G116" s="3"/>
      <c r="H116" s="1459"/>
      <c r="I116" s="4"/>
      <c r="J116" s="1459"/>
      <c r="K116" s="55"/>
      <c r="L116" s="1459"/>
      <c r="M116" s="1455"/>
    </row>
    <row r="117" spans="1:13" x14ac:dyDescent="0.25">
      <c r="A117" s="1459"/>
      <c r="B117" s="1459" t="s">
        <v>130</v>
      </c>
      <c r="C117" s="1459"/>
      <c r="D117" s="1459"/>
      <c r="E117" s="1459"/>
      <c r="F117" s="2"/>
      <c r="G117" s="3"/>
      <c r="H117" s="1459"/>
      <c r="I117" s="4"/>
      <c r="J117" s="1459" t="s">
        <v>131</v>
      </c>
      <c r="K117" s="55"/>
      <c r="L117" s="1459"/>
      <c r="M117" s="1455"/>
    </row>
    <row r="118" spans="1:13" x14ac:dyDescent="0.25">
      <c r="A118" s="1459"/>
      <c r="B118" s="1459"/>
      <c r="C118" s="1459"/>
      <c r="D118" s="1459"/>
      <c r="E118" s="1459"/>
      <c r="F118" s="2"/>
      <c r="G118" s="3"/>
      <c r="H118" s="1459"/>
      <c r="I118" s="4"/>
      <c r="J118" s="1459"/>
      <c r="K118" s="55"/>
      <c r="L118" s="1459"/>
      <c r="M118" s="1455"/>
    </row>
    <row r="119" spans="1:13" x14ac:dyDescent="0.25">
      <c r="A119" s="1459"/>
      <c r="B119" s="1459" t="s">
        <v>132</v>
      </c>
      <c r="C119" s="1459"/>
      <c r="D119" s="1459"/>
      <c r="E119" s="1459"/>
      <c r="F119" s="2"/>
      <c r="G119" s="3"/>
      <c r="H119" s="1459"/>
      <c r="I119" s="4"/>
      <c r="J119" s="1459" t="s">
        <v>133</v>
      </c>
      <c r="K119" s="55"/>
      <c r="L119" s="1459"/>
      <c r="M119" s="1455"/>
    </row>
    <row r="120" spans="1:13" x14ac:dyDescent="0.25">
      <c r="A120" s="1459"/>
      <c r="B120" s="1459"/>
      <c r="C120" s="1459"/>
      <c r="D120" s="1459"/>
      <c r="E120" s="1459"/>
      <c r="F120" s="2"/>
      <c r="G120" s="3"/>
      <c r="H120" s="1459"/>
      <c r="I120" s="4"/>
      <c r="J120" s="1459"/>
      <c r="K120" s="55"/>
      <c r="L120" s="1459"/>
      <c r="M120" s="1455"/>
    </row>
    <row r="121" spans="1:13" x14ac:dyDescent="0.25">
      <c r="A121" s="1459"/>
      <c r="B121" s="1459"/>
      <c r="C121" s="1459"/>
      <c r="D121" s="1459"/>
      <c r="E121" s="1459"/>
      <c r="F121" s="2"/>
      <c r="G121" s="3"/>
      <c r="H121" s="1459"/>
      <c r="I121" s="4"/>
      <c r="J121" s="1459"/>
      <c r="K121" s="55"/>
      <c r="L121" s="1459"/>
      <c r="M121" s="1455"/>
    </row>
    <row r="122" spans="1:13" x14ac:dyDescent="0.25">
      <c r="A122" s="1459"/>
      <c r="B122" s="1459" t="s">
        <v>159</v>
      </c>
      <c r="C122" s="1459"/>
      <c r="D122" s="1459"/>
      <c r="E122" s="1459"/>
      <c r="F122" s="2"/>
      <c r="G122" s="3"/>
      <c r="H122" s="1459"/>
      <c r="I122" s="4"/>
      <c r="J122" s="1459" t="s">
        <v>43</v>
      </c>
      <c r="K122" s="55"/>
      <c r="L122" s="1459"/>
      <c r="M122" s="1455"/>
    </row>
    <row r="123" spans="1:13" x14ac:dyDescent="0.25">
      <c r="A123" s="1459"/>
      <c r="B123" s="1459"/>
      <c r="C123" s="1459"/>
      <c r="D123" s="1459"/>
      <c r="E123" s="1459"/>
      <c r="F123" s="2"/>
      <c r="G123" s="3"/>
      <c r="H123" s="1459"/>
      <c r="I123" s="4"/>
      <c r="J123" s="1459"/>
      <c r="K123" s="55"/>
      <c r="L123" s="1459"/>
      <c r="M123" s="1455"/>
    </row>
    <row r="124" spans="1:13" x14ac:dyDescent="0.25">
      <c r="A124" s="1459"/>
      <c r="B124" s="1459" t="s">
        <v>160</v>
      </c>
      <c r="C124" s="1459"/>
      <c r="D124" s="1459"/>
      <c r="E124" s="1459"/>
      <c r="F124" s="2"/>
      <c r="G124" s="3"/>
      <c r="H124" s="1459"/>
      <c r="I124" s="4"/>
      <c r="J124" s="1459" t="s">
        <v>161</v>
      </c>
      <c r="K124" s="55"/>
      <c r="L124" s="1459"/>
      <c r="M124" s="1455"/>
    </row>
    <row r="127" spans="1:13" ht="18.75" x14ac:dyDescent="0.3">
      <c r="A127" s="1" t="s">
        <v>103</v>
      </c>
      <c r="B127" s="1"/>
      <c r="C127" s="1"/>
      <c r="D127" s="1459"/>
      <c r="E127" s="1459"/>
      <c r="F127" s="2"/>
      <c r="G127" s="3"/>
      <c r="H127" s="1459"/>
      <c r="I127" s="4"/>
      <c r="J127" s="1459"/>
      <c r="K127" s="55"/>
      <c r="L127" s="1459"/>
      <c r="M127" s="1455"/>
    </row>
    <row r="128" spans="1:13" x14ac:dyDescent="0.25">
      <c r="A128" s="1459"/>
      <c r="B128" s="1459"/>
      <c r="C128" s="1459"/>
      <c r="D128" s="1455"/>
      <c r="E128" s="1455"/>
      <c r="F128" s="6"/>
      <c r="G128" s="7"/>
      <c r="H128" s="1455"/>
      <c r="I128" s="8"/>
      <c r="J128" s="1455"/>
      <c r="K128" s="55"/>
      <c r="L128" s="1459"/>
      <c r="M128" s="1455"/>
    </row>
    <row r="129" spans="1:13" ht="18.75" x14ac:dyDescent="0.3">
      <c r="A129" s="3102" t="s">
        <v>415</v>
      </c>
      <c r="B129" s="3103"/>
      <c r="C129" s="3103"/>
      <c r="D129" s="3103"/>
      <c r="E129" s="3103"/>
      <c r="F129" s="3103"/>
      <c r="G129" s="3103"/>
      <c r="H129" s="3103"/>
      <c r="I129" s="3103"/>
      <c r="J129" s="3103"/>
      <c r="K129" s="3103"/>
      <c r="L129" s="3103"/>
      <c r="M129" s="3183"/>
    </row>
    <row r="130" spans="1:13" ht="15.75" x14ac:dyDescent="0.25">
      <c r="A130" s="1459"/>
      <c r="B130" s="1459"/>
      <c r="C130" s="1459"/>
      <c r="D130" s="1455"/>
      <c r="E130" s="1455"/>
      <c r="F130" s="9"/>
      <c r="G130" s="7"/>
      <c r="H130" s="1455"/>
      <c r="I130" s="8"/>
      <c r="J130" s="1455"/>
      <c r="K130" s="55"/>
      <c r="L130" s="1459"/>
      <c r="M130" s="892"/>
    </row>
    <row r="131" spans="1:13" ht="15.75" x14ac:dyDescent="0.25">
      <c r="A131" s="10" t="s">
        <v>105</v>
      </c>
      <c r="B131" s="11"/>
      <c r="C131" s="11"/>
      <c r="D131" s="11"/>
      <c r="E131" s="11"/>
      <c r="F131" s="9"/>
      <c r="G131" s="3"/>
      <c r="H131" s="1459"/>
      <c r="I131" s="4"/>
      <c r="J131" s="1459"/>
      <c r="K131" s="55"/>
      <c r="L131" s="1459"/>
      <c r="M131" s="1455"/>
    </row>
    <row r="132" spans="1:13" ht="15.75" thickBot="1" x14ac:dyDescent="0.3">
      <c r="A132" s="1465"/>
      <c r="B132" s="1459"/>
      <c r="C132" s="1459"/>
      <c r="D132" s="1459"/>
      <c r="E132" s="1459"/>
      <c r="F132" s="2"/>
      <c r="G132" s="3"/>
      <c r="H132" s="1459"/>
      <c r="I132" s="4"/>
      <c r="J132" s="1459"/>
      <c r="K132" s="201"/>
      <c r="L132" s="1459"/>
      <c r="M132" s="14" t="s">
        <v>4</v>
      </c>
    </row>
    <row r="133" spans="1:13" ht="27" thickBot="1" x14ac:dyDescent="0.3">
      <c r="A133" s="15" t="s">
        <v>5</v>
      </c>
      <c r="B133" s="16" t="s">
        <v>6</v>
      </c>
      <c r="C133" s="16" t="s">
        <v>7</v>
      </c>
      <c r="D133" s="16" t="s">
        <v>8</v>
      </c>
      <c r="E133" s="16" t="s">
        <v>9</v>
      </c>
      <c r="F133" s="17" t="s">
        <v>10</v>
      </c>
      <c r="G133" s="18" t="s">
        <v>11</v>
      </c>
      <c r="H133" s="16" t="s">
        <v>12</v>
      </c>
      <c r="I133" s="19" t="s">
        <v>13</v>
      </c>
      <c r="J133" s="20" t="s">
        <v>14</v>
      </c>
      <c r="K133" s="893" t="s">
        <v>15</v>
      </c>
      <c r="L133" s="20" t="s">
        <v>16</v>
      </c>
      <c r="M133" s="894" t="s">
        <v>17</v>
      </c>
    </row>
    <row r="134" spans="1:13" x14ac:dyDescent="0.25">
      <c r="A134" s="895">
        <v>231</v>
      </c>
      <c r="B134" s="296">
        <v>0</v>
      </c>
      <c r="C134" s="896">
        <v>2212</v>
      </c>
      <c r="D134" s="296">
        <v>6121</v>
      </c>
      <c r="E134" s="897">
        <v>0</v>
      </c>
      <c r="F134" s="473">
        <v>199</v>
      </c>
      <c r="G134" s="296">
        <v>1204</v>
      </c>
      <c r="H134" s="231">
        <v>3174000043</v>
      </c>
      <c r="I134" s="232">
        <v>0</v>
      </c>
      <c r="J134" s="232">
        <v>479650</v>
      </c>
      <c r="K134" s="64">
        <v>-280000</v>
      </c>
      <c r="L134" s="232">
        <f>J134+K134</f>
        <v>199650</v>
      </c>
      <c r="M134" s="900" t="s">
        <v>416</v>
      </c>
    </row>
    <row r="135" spans="1:13" ht="26.25" x14ac:dyDescent="0.25">
      <c r="A135" s="895">
        <v>231</v>
      </c>
      <c r="B135" s="296">
        <v>0</v>
      </c>
      <c r="C135" s="896">
        <v>3123</v>
      </c>
      <c r="D135" s="296">
        <v>6351</v>
      </c>
      <c r="E135" s="897">
        <v>0</v>
      </c>
      <c r="F135" s="473">
        <v>199</v>
      </c>
      <c r="G135" s="296">
        <v>1205</v>
      </c>
      <c r="H135" s="231">
        <v>4076010313</v>
      </c>
      <c r="I135" s="232">
        <v>0</v>
      </c>
      <c r="J135" s="232">
        <v>0</v>
      </c>
      <c r="K135" s="64">
        <v>6500000</v>
      </c>
      <c r="L135" s="232">
        <f t="shared" ref="L135:L140" si="3">J135+K135</f>
        <v>6500000</v>
      </c>
      <c r="M135" s="898" t="s">
        <v>417</v>
      </c>
    </row>
    <row r="136" spans="1:13" x14ac:dyDescent="0.25">
      <c r="A136" s="895">
        <v>231</v>
      </c>
      <c r="B136" s="296">
        <v>0</v>
      </c>
      <c r="C136" s="896">
        <v>2212</v>
      </c>
      <c r="D136" s="296">
        <v>6121</v>
      </c>
      <c r="E136" s="897">
        <v>0</v>
      </c>
      <c r="F136" s="473">
        <v>199</v>
      </c>
      <c r="G136" s="296">
        <v>1204</v>
      </c>
      <c r="H136" s="231">
        <v>3631000043</v>
      </c>
      <c r="I136" s="232">
        <v>0</v>
      </c>
      <c r="J136" s="232">
        <v>0</v>
      </c>
      <c r="K136" s="64">
        <v>286165</v>
      </c>
      <c r="L136" s="232">
        <f t="shared" si="3"/>
        <v>286165</v>
      </c>
      <c r="M136" s="898" t="s">
        <v>418</v>
      </c>
    </row>
    <row r="137" spans="1:13" ht="26.25" x14ac:dyDescent="0.25">
      <c r="A137" s="895">
        <v>231</v>
      </c>
      <c r="B137" s="296">
        <v>0</v>
      </c>
      <c r="C137" s="896">
        <v>3121</v>
      </c>
      <c r="D137" s="296">
        <v>6121</v>
      </c>
      <c r="E137" s="897">
        <v>0</v>
      </c>
      <c r="F137" s="473">
        <v>199</v>
      </c>
      <c r="G137" s="296">
        <v>1205</v>
      </c>
      <c r="H137" s="231">
        <v>3676000000</v>
      </c>
      <c r="I137" s="232">
        <v>0</v>
      </c>
      <c r="J137" s="232">
        <v>914760</v>
      </c>
      <c r="K137" s="64">
        <v>242000</v>
      </c>
      <c r="L137" s="232">
        <f t="shared" si="3"/>
        <v>1156760</v>
      </c>
      <c r="M137" s="898" t="s">
        <v>419</v>
      </c>
    </row>
    <row r="138" spans="1:13" x14ac:dyDescent="0.25">
      <c r="A138" s="895">
        <v>231</v>
      </c>
      <c r="B138" s="296">
        <v>0</v>
      </c>
      <c r="C138" s="896">
        <v>3122</v>
      </c>
      <c r="D138" s="296">
        <v>6121</v>
      </c>
      <c r="E138" s="897">
        <v>0</v>
      </c>
      <c r="F138" s="473">
        <v>199</v>
      </c>
      <c r="G138" s="296">
        <v>1205</v>
      </c>
      <c r="H138" s="231">
        <v>3844000000</v>
      </c>
      <c r="I138" s="232">
        <v>0</v>
      </c>
      <c r="J138" s="232">
        <v>0</v>
      </c>
      <c r="K138" s="64">
        <v>229900</v>
      </c>
      <c r="L138" s="232">
        <f t="shared" si="3"/>
        <v>229900</v>
      </c>
      <c r="M138" s="898" t="s">
        <v>311</v>
      </c>
    </row>
    <row r="139" spans="1:13" x14ac:dyDescent="0.25">
      <c r="A139" s="895">
        <v>231</v>
      </c>
      <c r="B139" s="296">
        <v>0</v>
      </c>
      <c r="C139" s="896">
        <v>2212</v>
      </c>
      <c r="D139" s="296">
        <v>6121</v>
      </c>
      <c r="E139" s="897">
        <v>0</v>
      </c>
      <c r="F139" s="473">
        <v>199</v>
      </c>
      <c r="G139" s="296">
        <v>1204</v>
      </c>
      <c r="H139" s="231">
        <v>4379000043</v>
      </c>
      <c r="I139" s="232">
        <v>0</v>
      </c>
      <c r="J139" s="232">
        <v>0</v>
      </c>
      <c r="K139" s="64">
        <v>213622</v>
      </c>
      <c r="L139" s="232">
        <f t="shared" si="3"/>
        <v>213622</v>
      </c>
      <c r="M139" s="898" t="s">
        <v>420</v>
      </c>
    </row>
    <row r="140" spans="1:13" x14ac:dyDescent="0.25">
      <c r="A140" s="895">
        <v>231</v>
      </c>
      <c r="B140" s="296">
        <v>0</v>
      </c>
      <c r="C140" s="896">
        <v>3122</v>
      </c>
      <c r="D140" s="296">
        <v>6121</v>
      </c>
      <c r="E140" s="897">
        <v>0</v>
      </c>
      <c r="F140" s="473">
        <v>199</v>
      </c>
      <c r="G140" s="296">
        <v>1205</v>
      </c>
      <c r="H140" s="231">
        <v>5247000000</v>
      </c>
      <c r="I140" s="232">
        <v>0</v>
      </c>
      <c r="J140" s="232">
        <v>0</v>
      </c>
      <c r="K140" s="64">
        <v>555390</v>
      </c>
      <c r="L140" s="232">
        <f t="shared" si="3"/>
        <v>555390</v>
      </c>
      <c r="M140" s="898" t="s">
        <v>421</v>
      </c>
    </row>
    <row r="141" spans="1:13" ht="27" thickBot="1" x14ac:dyDescent="0.3">
      <c r="A141" s="895" t="s">
        <v>50</v>
      </c>
      <c r="B141" s="296" t="s">
        <v>51</v>
      </c>
      <c r="C141" s="896">
        <v>6409</v>
      </c>
      <c r="D141" s="296">
        <v>6901</v>
      </c>
      <c r="E141" s="897" t="s">
        <v>52</v>
      </c>
      <c r="F141" s="473">
        <v>199</v>
      </c>
      <c r="G141" s="296">
        <v>1200</v>
      </c>
      <c r="H141" s="231">
        <v>12000000</v>
      </c>
      <c r="I141" s="232">
        <v>0</v>
      </c>
      <c r="J141" s="263">
        <v>270923296.14999998</v>
      </c>
      <c r="K141" s="64">
        <f>(K134+K135+K136+K137+K138+K139+K140)*(-1)</f>
        <v>-7747077</v>
      </c>
      <c r="L141" s="232">
        <f>J141+K141</f>
        <v>263176219.14999998</v>
      </c>
      <c r="M141" s="898" t="s">
        <v>127</v>
      </c>
    </row>
    <row r="142" spans="1:13" ht="16.5" thickBot="1" x14ac:dyDescent="0.3">
      <c r="A142" s="326"/>
      <c r="B142" s="341" t="s">
        <v>23</v>
      </c>
      <c r="C142" s="342"/>
      <c r="D142" s="343"/>
      <c r="E142" s="343"/>
      <c r="F142" s="344"/>
      <c r="G142" s="345"/>
      <c r="H142" s="343"/>
      <c r="I142" s="347">
        <f>SUM(I135:I141)</f>
        <v>0</v>
      </c>
      <c r="J142" s="347">
        <f>SUM(J134:J141)</f>
        <v>272317706.14999998</v>
      </c>
      <c r="K142" s="347">
        <f>SUM(K134:K141)</f>
        <v>0</v>
      </c>
      <c r="L142" s="347">
        <f>SUM(L134:L141)</f>
        <v>272317706.14999998</v>
      </c>
      <c r="M142" s="801"/>
    </row>
    <row r="143" spans="1:13" ht="15.75" x14ac:dyDescent="0.25">
      <c r="A143" s="28"/>
      <c r="B143" s="28"/>
      <c r="C143" s="28"/>
      <c r="D143" s="29"/>
      <c r="E143" s="29"/>
      <c r="F143" s="30"/>
      <c r="G143" s="31"/>
      <c r="H143" s="29"/>
      <c r="I143" s="32"/>
      <c r="J143" s="29"/>
      <c r="K143" s="33"/>
      <c r="L143" s="29"/>
      <c r="M143" s="1455"/>
    </row>
    <row r="144" spans="1:13" ht="15.75" x14ac:dyDescent="0.25">
      <c r="A144" s="1459"/>
      <c r="B144" s="29" t="s">
        <v>128</v>
      </c>
      <c r="C144" s="28"/>
      <c r="D144" s="29"/>
      <c r="E144" s="29"/>
      <c r="F144" s="30"/>
      <c r="G144" s="31"/>
      <c r="H144" s="29"/>
      <c r="I144" s="32"/>
      <c r="J144" s="34" t="s">
        <v>391</v>
      </c>
      <c r="K144" s="899"/>
      <c r="L144" s="29"/>
      <c r="M144" s="1455"/>
    </row>
    <row r="145" spans="1:13" ht="15.75" x14ac:dyDescent="0.25">
      <c r="A145" s="29"/>
      <c r="B145" s="28"/>
      <c r="C145" s="28"/>
      <c r="D145" s="29"/>
      <c r="E145" s="29"/>
      <c r="F145" s="30"/>
      <c r="G145" s="31"/>
      <c r="H145" s="29"/>
      <c r="I145" s="32"/>
      <c r="J145" s="29"/>
      <c r="K145" s="33"/>
      <c r="L145" s="29"/>
      <c r="M145" s="1455"/>
    </row>
    <row r="146" spans="1:13" x14ac:dyDescent="0.25">
      <c r="A146" s="1459"/>
      <c r="B146" s="1459"/>
      <c r="C146" s="1459"/>
      <c r="D146" s="1459"/>
      <c r="E146" s="1459"/>
      <c r="F146" s="2"/>
      <c r="G146" s="3"/>
      <c r="H146" s="1459"/>
      <c r="I146" s="4"/>
      <c r="J146" s="1459"/>
      <c r="K146" s="55"/>
      <c r="L146" s="1459"/>
      <c r="M146" s="1455"/>
    </row>
    <row r="147" spans="1:13" x14ac:dyDescent="0.25">
      <c r="A147" s="1459"/>
      <c r="B147" s="1459" t="s">
        <v>130</v>
      </c>
      <c r="C147" s="1459"/>
      <c r="D147" s="1459"/>
      <c r="E147" s="1459"/>
      <c r="F147" s="2"/>
      <c r="G147" s="3"/>
      <c r="H147" s="1459"/>
      <c r="I147" s="4"/>
      <c r="J147" s="1459" t="s">
        <v>131</v>
      </c>
      <c r="K147" s="55"/>
      <c r="L147" s="1459"/>
      <c r="M147" s="1455"/>
    </row>
    <row r="148" spans="1:13" x14ac:dyDescent="0.25">
      <c r="A148" s="1459"/>
      <c r="B148" s="1459"/>
      <c r="C148" s="1459"/>
      <c r="D148" s="1459"/>
      <c r="E148" s="1459"/>
      <c r="F148" s="2"/>
      <c r="G148" s="3"/>
      <c r="H148" s="1459"/>
      <c r="I148" s="4"/>
      <c r="J148" s="1459"/>
      <c r="K148" s="55"/>
      <c r="L148" s="1459"/>
      <c r="M148" s="1455"/>
    </row>
    <row r="149" spans="1:13" x14ac:dyDescent="0.25">
      <c r="A149" s="1459"/>
      <c r="B149" s="1459" t="s">
        <v>132</v>
      </c>
      <c r="C149" s="1459"/>
      <c r="D149" s="1459"/>
      <c r="E149" s="1459"/>
      <c r="F149" s="2"/>
      <c r="G149" s="3"/>
      <c r="H149" s="1459"/>
      <c r="I149" s="4"/>
      <c r="J149" s="1459" t="s">
        <v>133</v>
      </c>
      <c r="K149" s="55"/>
      <c r="L149" s="1459"/>
      <c r="M149" s="1455"/>
    </row>
    <row r="150" spans="1:13" x14ac:dyDescent="0.25">
      <c r="A150" s="1459"/>
      <c r="B150" s="1459"/>
      <c r="C150" s="1459"/>
      <c r="D150" s="1459"/>
      <c r="E150" s="1459"/>
      <c r="F150" s="2"/>
      <c r="G150" s="3"/>
      <c r="H150" s="1459"/>
      <c r="I150" s="4"/>
      <c r="J150" s="1459"/>
      <c r="K150" s="55"/>
      <c r="L150" s="1459"/>
      <c r="M150" s="1455"/>
    </row>
    <row r="151" spans="1:13" x14ac:dyDescent="0.25">
      <c r="A151" s="1459"/>
      <c r="B151" s="1459"/>
      <c r="C151" s="1459"/>
      <c r="D151" s="1459"/>
      <c r="E151" s="1459"/>
      <c r="F151" s="2"/>
      <c r="G151" s="3"/>
      <c r="H151" s="1459"/>
      <c r="I151" s="4"/>
      <c r="J151" s="1459"/>
      <c r="K151" s="55"/>
      <c r="L151" s="1459"/>
      <c r="M151" s="1455"/>
    </row>
    <row r="152" spans="1:13" x14ac:dyDescent="0.25">
      <c r="A152" s="1459"/>
      <c r="B152" s="1459" t="s">
        <v>159</v>
      </c>
      <c r="C152" s="1459"/>
      <c r="D152" s="1459"/>
      <c r="E152" s="1459"/>
      <c r="F152" s="2"/>
      <c r="G152" s="3"/>
      <c r="H152" s="1459"/>
      <c r="I152" s="4"/>
      <c r="J152" s="1459" t="s">
        <v>43</v>
      </c>
      <c r="K152" s="55"/>
      <c r="L152" s="1459"/>
      <c r="M152" s="1455"/>
    </row>
    <row r="153" spans="1:13" x14ac:dyDescent="0.25">
      <c r="A153" s="1459"/>
      <c r="B153" s="1459"/>
      <c r="C153" s="1459"/>
      <c r="D153" s="1459"/>
      <c r="E153" s="1459"/>
      <c r="F153" s="2"/>
      <c r="G153" s="3"/>
      <c r="H153" s="1459"/>
      <c r="I153" s="4"/>
      <c r="J153" s="1459"/>
      <c r="K153" s="55"/>
      <c r="L153" s="1459"/>
      <c r="M153" s="1455"/>
    </row>
    <row r="154" spans="1:13" x14ac:dyDescent="0.25">
      <c r="A154" s="1459"/>
      <c r="B154" s="1459" t="s">
        <v>160</v>
      </c>
      <c r="C154" s="1459"/>
      <c r="D154" s="1459"/>
      <c r="E154" s="1459"/>
      <c r="F154" s="2"/>
      <c r="G154" s="3"/>
      <c r="H154" s="1459"/>
      <c r="I154" s="4"/>
      <c r="J154" s="1459" t="s">
        <v>161</v>
      </c>
      <c r="K154" s="55"/>
      <c r="L154" s="1459"/>
      <c r="M154" s="1455"/>
    </row>
    <row r="157" spans="1:13" ht="18.75" x14ac:dyDescent="0.3">
      <c r="A157" s="1" t="s">
        <v>103</v>
      </c>
      <c r="B157" s="1"/>
      <c r="C157" s="1"/>
      <c r="D157" s="1459"/>
      <c r="E157" s="1459"/>
      <c r="F157" s="2"/>
      <c r="G157" s="3"/>
      <c r="H157" s="1459"/>
      <c r="I157" s="4"/>
      <c r="J157" s="1459"/>
      <c r="K157" s="55"/>
      <c r="L157" s="1459"/>
      <c r="M157" s="1455"/>
    </row>
    <row r="158" spans="1:13" x14ac:dyDescent="0.25">
      <c r="A158" s="1459"/>
      <c r="B158" s="1459"/>
      <c r="C158" s="1459"/>
      <c r="D158" s="1455"/>
      <c r="E158" s="1455"/>
      <c r="F158" s="6"/>
      <c r="G158" s="7"/>
      <c r="H158" s="1455"/>
      <c r="I158" s="8"/>
      <c r="J158" s="1455"/>
      <c r="K158" s="55"/>
      <c r="L158" s="1459"/>
      <c r="M158" s="1455"/>
    </row>
    <row r="159" spans="1:13" ht="18.75" x14ac:dyDescent="0.3">
      <c r="A159" s="3102" t="s">
        <v>463</v>
      </c>
      <c r="B159" s="3103"/>
      <c r="C159" s="3103"/>
      <c r="D159" s="3103"/>
      <c r="E159" s="3103"/>
      <c r="F159" s="3103"/>
      <c r="G159" s="3103"/>
      <c r="H159" s="3103"/>
      <c r="I159" s="3103"/>
      <c r="J159" s="3103"/>
      <c r="K159" s="3103"/>
      <c r="L159" s="3103"/>
      <c r="M159" s="3183"/>
    </row>
    <row r="160" spans="1:13" ht="15.75" x14ac:dyDescent="0.25">
      <c r="A160" s="1459"/>
      <c r="B160" s="1459"/>
      <c r="C160" s="1459"/>
      <c r="D160" s="1455"/>
      <c r="E160" s="1455"/>
      <c r="F160" s="9"/>
      <c r="G160" s="7"/>
      <c r="H160" s="1455"/>
      <c r="I160" s="8"/>
      <c r="J160" s="1455"/>
      <c r="K160" s="55"/>
      <c r="L160" s="1459"/>
      <c r="M160" s="892"/>
    </row>
    <row r="161" spans="1:13" ht="15.75" x14ac:dyDescent="0.25">
      <c r="A161" s="10" t="s">
        <v>105</v>
      </c>
      <c r="B161" s="11"/>
      <c r="C161" s="11"/>
      <c r="D161" s="11"/>
      <c r="E161" s="11"/>
      <c r="F161" s="9"/>
      <c r="G161" s="3"/>
      <c r="H161" s="1459"/>
      <c r="I161" s="4"/>
      <c r="J161" s="1459"/>
      <c r="K161" s="55"/>
      <c r="L161" s="1459"/>
      <c r="M161" s="1455"/>
    </row>
    <row r="162" spans="1:13" ht="15.75" thickBot="1" x14ac:dyDescent="0.3">
      <c r="A162" s="1465"/>
      <c r="B162" s="1459"/>
      <c r="C162" s="1459"/>
      <c r="D162" s="1459"/>
      <c r="E162" s="1459"/>
      <c r="F162" s="2"/>
      <c r="G162" s="3"/>
      <c r="H162" s="1459"/>
      <c r="I162" s="4"/>
      <c r="J162" s="1459"/>
      <c r="K162" s="201"/>
      <c r="L162" s="1459"/>
      <c r="M162" s="14" t="s">
        <v>4</v>
      </c>
    </row>
    <row r="163" spans="1:13" ht="27" thickBot="1" x14ac:dyDescent="0.3">
      <c r="A163" s="15" t="s">
        <v>5</v>
      </c>
      <c r="B163" s="16" t="s">
        <v>6</v>
      </c>
      <c r="C163" s="16" t="s">
        <v>7</v>
      </c>
      <c r="D163" s="16" t="s">
        <v>8</v>
      </c>
      <c r="E163" s="16" t="s">
        <v>9</v>
      </c>
      <c r="F163" s="17" t="s">
        <v>10</v>
      </c>
      <c r="G163" s="18" t="s">
        <v>11</v>
      </c>
      <c r="H163" s="16" t="s">
        <v>12</v>
      </c>
      <c r="I163" s="19" t="s">
        <v>13</v>
      </c>
      <c r="J163" s="20" t="s">
        <v>14</v>
      </c>
      <c r="K163" s="893" t="s">
        <v>15</v>
      </c>
      <c r="L163" s="20" t="s">
        <v>16</v>
      </c>
      <c r="M163" s="894" t="s">
        <v>17</v>
      </c>
    </row>
    <row r="164" spans="1:13" ht="26.25" x14ac:dyDescent="0.25">
      <c r="A164" s="895">
        <v>231</v>
      </c>
      <c r="B164" s="296">
        <v>0</v>
      </c>
      <c r="C164" s="896">
        <v>2219</v>
      </c>
      <c r="D164" s="296">
        <v>6121</v>
      </c>
      <c r="E164" s="897">
        <v>0</v>
      </c>
      <c r="F164" s="473">
        <v>199</v>
      </c>
      <c r="G164" s="296">
        <v>1208</v>
      </c>
      <c r="H164" s="231">
        <v>1877000000</v>
      </c>
      <c r="I164" s="232">
        <v>0</v>
      </c>
      <c r="J164" s="232">
        <v>5498.15</v>
      </c>
      <c r="K164" s="64">
        <v>-5498.15</v>
      </c>
      <c r="L164" s="232">
        <f t="shared" ref="L164:L172" si="4">J164+K164</f>
        <v>0</v>
      </c>
      <c r="M164" s="901" t="s">
        <v>306</v>
      </c>
    </row>
    <row r="165" spans="1:13" ht="26.25" x14ac:dyDescent="0.25">
      <c r="A165" s="895">
        <v>231</v>
      </c>
      <c r="B165" s="296">
        <v>0</v>
      </c>
      <c r="C165" s="896">
        <v>2219</v>
      </c>
      <c r="D165" s="296">
        <v>6121</v>
      </c>
      <c r="E165" s="897">
        <v>0</v>
      </c>
      <c r="F165" s="473">
        <v>199</v>
      </c>
      <c r="G165" s="296">
        <v>1204</v>
      </c>
      <c r="H165" s="231">
        <v>1877000000</v>
      </c>
      <c r="I165" s="232">
        <v>0</v>
      </c>
      <c r="J165" s="232">
        <v>0</v>
      </c>
      <c r="K165" s="64">
        <v>5498.15</v>
      </c>
      <c r="L165" s="232">
        <f t="shared" si="4"/>
        <v>5498.15</v>
      </c>
      <c r="M165" s="901" t="s">
        <v>306</v>
      </c>
    </row>
    <row r="166" spans="1:13" x14ac:dyDescent="0.25">
      <c r="A166" s="895">
        <v>231</v>
      </c>
      <c r="B166" s="296">
        <v>0</v>
      </c>
      <c r="C166" s="896">
        <v>3122</v>
      </c>
      <c r="D166" s="296">
        <v>6121</v>
      </c>
      <c r="E166" s="897">
        <v>0</v>
      </c>
      <c r="F166" s="473">
        <v>199</v>
      </c>
      <c r="G166" s="296">
        <v>1205</v>
      </c>
      <c r="H166" s="231">
        <v>3844000000</v>
      </c>
      <c r="I166" s="232">
        <v>0</v>
      </c>
      <c r="J166" s="232">
        <v>459800</v>
      </c>
      <c r="K166" s="64">
        <v>3130748.25</v>
      </c>
      <c r="L166" s="232">
        <f t="shared" si="4"/>
        <v>3590548.25</v>
      </c>
      <c r="M166" s="898" t="s">
        <v>464</v>
      </c>
    </row>
    <row r="167" spans="1:13" ht="26.25" x14ac:dyDescent="0.25">
      <c r="A167" s="895">
        <v>231</v>
      </c>
      <c r="B167" s="296">
        <v>0</v>
      </c>
      <c r="C167" s="896">
        <v>2212</v>
      </c>
      <c r="D167" s="296">
        <v>6121</v>
      </c>
      <c r="E167" s="897">
        <v>0</v>
      </c>
      <c r="F167" s="473">
        <v>199</v>
      </c>
      <c r="G167" s="296">
        <v>1204</v>
      </c>
      <c r="H167" s="231">
        <v>3403000043</v>
      </c>
      <c r="I167" s="232">
        <v>0</v>
      </c>
      <c r="J167" s="232">
        <v>0</v>
      </c>
      <c r="K167" s="64">
        <v>316415</v>
      </c>
      <c r="L167" s="232">
        <f t="shared" si="4"/>
        <v>316415</v>
      </c>
      <c r="M167" s="898" t="s">
        <v>465</v>
      </c>
    </row>
    <row r="168" spans="1:13" ht="26.25" x14ac:dyDescent="0.25">
      <c r="A168" s="895">
        <v>231</v>
      </c>
      <c r="B168" s="296">
        <v>0</v>
      </c>
      <c r="C168" s="896">
        <v>3121</v>
      </c>
      <c r="D168" s="296">
        <v>6351</v>
      </c>
      <c r="E168" s="897">
        <v>0</v>
      </c>
      <c r="F168" s="473">
        <v>199</v>
      </c>
      <c r="G168" s="296">
        <v>1205</v>
      </c>
      <c r="H168" s="231">
        <v>5297010905</v>
      </c>
      <c r="I168" s="232">
        <v>0</v>
      </c>
      <c r="J168" s="232">
        <v>0</v>
      </c>
      <c r="K168" s="64">
        <v>213684.2</v>
      </c>
      <c r="L168" s="232">
        <f t="shared" si="4"/>
        <v>213684.2</v>
      </c>
      <c r="M168" s="898" t="s">
        <v>466</v>
      </c>
    </row>
    <row r="169" spans="1:13" x14ac:dyDescent="0.25">
      <c r="A169" s="583">
        <v>231</v>
      </c>
      <c r="B169" s="584">
        <v>0</v>
      </c>
      <c r="C169" s="585">
        <v>6172</v>
      </c>
      <c r="D169" s="584">
        <v>6111</v>
      </c>
      <c r="E169" s="586">
        <v>0</v>
      </c>
      <c r="F169" s="902">
        <v>199</v>
      </c>
      <c r="G169" s="584">
        <v>1203</v>
      </c>
      <c r="H169" s="903">
        <v>1514000000</v>
      </c>
      <c r="I169" s="669">
        <v>0</v>
      </c>
      <c r="J169" s="669">
        <v>0</v>
      </c>
      <c r="K169" s="175">
        <v>1542750</v>
      </c>
      <c r="L169" s="669">
        <f t="shared" si="4"/>
        <v>1542750</v>
      </c>
      <c r="M169" s="904" t="s">
        <v>467</v>
      </c>
    </row>
    <row r="170" spans="1:13" ht="26.25" x14ac:dyDescent="0.25">
      <c r="A170" s="583">
        <v>231</v>
      </c>
      <c r="B170" s="584">
        <v>0</v>
      </c>
      <c r="C170" s="585">
        <v>3522</v>
      </c>
      <c r="D170" s="584">
        <v>6313</v>
      </c>
      <c r="E170" s="586">
        <v>0</v>
      </c>
      <c r="F170" s="902">
        <v>199</v>
      </c>
      <c r="G170" s="584">
        <v>1207</v>
      </c>
      <c r="H170" s="903">
        <v>1503000731</v>
      </c>
      <c r="I170" s="669">
        <v>0</v>
      </c>
      <c r="J170" s="669">
        <v>43950060</v>
      </c>
      <c r="K170" s="175">
        <v>-40287555</v>
      </c>
      <c r="L170" s="669">
        <f t="shared" si="4"/>
        <v>3662505</v>
      </c>
      <c r="M170" s="904" t="s">
        <v>157</v>
      </c>
    </row>
    <row r="171" spans="1:13" ht="26.25" x14ac:dyDescent="0.25">
      <c r="A171" s="583">
        <v>231</v>
      </c>
      <c r="B171" s="584">
        <v>0</v>
      </c>
      <c r="C171" s="585">
        <v>3522</v>
      </c>
      <c r="D171" s="584">
        <v>6316</v>
      </c>
      <c r="E171" s="586">
        <v>0</v>
      </c>
      <c r="F171" s="902">
        <v>199</v>
      </c>
      <c r="G171" s="584">
        <v>1207</v>
      </c>
      <c r="H171" s="903">
        <v>1503000731</v>
      </c>
      <c r="I171" s="669">
        <v>0</v>
      </c>
      <c r="J171" s="669">
        <v>0</v>
      </c>
      <c r="K171" s="175">
        <v>40287555</v>
      </c>
      <c r="L171" s="669">
        <f t="shared" si="4"/>
        <v>40287555</v>
      </c>
      <c r="M171" s="904" t="s">
        <v>157</v>
      </c>
    </row>
    <row r="172" spans="1:13" ht="26.25" x14ac:dyDescent="0.25">
      <c r="A172" s="583">
        <v>231</v>
      </c>
      <c r="B172" s="584">
        <v>0</v>
      </c>
      <c r="C172" s="585">
        <v>3121</v>
      </c>
      <c r="D172" s="584">
        <v>6121</v>
      </c>
      <c r="E172" s="586">
        <v>0</v>
      </c>
      <c r="F172" s="902">
        <v>199</v>
      </c>
      <c r="G172" s="584">
        <v>1205</v>
      </c>
      <c r="H172" s="903">
        <v>3676000000</v>
      </c>
      <c r="I172" s="669">
        <v>0</v>
      </c>
      <c r="J172" s="669">
        <v>1156760</v>
      </c>
      <c r="K172" s="175">
        <v>10000000</v>
      </c>
      <c r="L172" s="669">
        <f t="shared" si="4"/>
        <v>11156760</v>
      </c>
      <c r="M172" s="904" t="s">
        <v>468</v>
      </c>
    </row>
    <row r="173" spans="1:13" ht="27" thickBot="1" x14ac:dyDescent="0.3">
      <c r="A173" s="895" t="s">
        <v>50</v>
      </c>
      <c r="B173" s="296" t="s">
        <v>51</v>
      </c>
      <c r="C173" s="896">
        <v>6409</v>
      </c>
      <c r="D173" s="296">
        <v>6901</v>
      </c>
      <c r="E173" s="897" t="s">
        <v>52</v>
      </c>
      <c r="F173" s="473">
        <v>199</v>
      </c>
      <c r="G173" s="58">
        <v>1200</v>
      </c>
      <c r="H173" s="49">
        <v>12000000</v>
      </c>
      <c r="I173" s="232">
        <v>0</v>
      </c>
      <c r="J173" s="232">
        <v>263176219.15000001</v>
      </c>
      <c r="K173" s="64">
        <f>(K164+K165+K166+K167+K168+K169+K170+K171+K172)*(-1)</f>
        <v>-15203597.450000003</v>
      </c>
      <c r="L173" s="232">
        <f>J173+K173</f>
        <v>247972621.69999999</v>
      </c>
      <c r="M173" s="901" t="s">
        <v>127</v>
      </c>
    </row>
    <row r="174" spans="1:13" ht="16.5" thickBot="1" x14ac:dyDescent="0.3">
      <c r="A174" s="326"/>
      <c r="B174" s="341" t="s">
        <v>23</v>
      </c>
      <c r="C174" s="342"/>
      <c r="D174" s="343"/>
      <c r="E174" s="343"/>
      <c r="F174" s="344"/>
      <c r="G174" s="345"/>
      <c r="H174" s="343"/>
      <c r="I174" s="347">
        <f>SUM(I165:I173)</f>
        <v>0</v>
      </c>
      <c r="J174" s="347">
        <f>SUM(J164:J173)</f>
        <v>308748337.30000001</v>
      </c>
      <c r="K174" s="347">
        <f>SUM(K164:K173)</f>
        <v>0</v>
      </c>
      <c r="L174" s="347">
        <f>SUM(L164:L173)</f>
        <v>308748337.30000001</v>
      </c>
      <c r="M174" s="801"/>
    </row>
    <row r="175" spans="1:13" ht="15.75" x14ac:dyDescent="0.25">
      <c r="A175" s="28"/>
      <c r="B175" s="28"/>
      <c r="C175" s="28"/>
      <c r="D175" s="29"/>
      <c r="E175" s="29"/>
      <c r="F175" s="30"/>
      <c r="G175" s="31"/>
      <c r="H175" s="29"/>
      <c r="I175" s="32"/>
      <c r="J175" s="29"/>
      <c r="K175" s="33"/>
      <c r="L175" s="29"/>
      <c r="M175" s="1455"/>
    </row>
    <row r="176" spans="1:13" ht="15.75" x14ac:dyDescent="0.25">
      <c r="A176" s="1459"/>
      <c r="B176" s="29" t="s">
        <v>128</v>
      </c>
      <c r="C176" s="28"/>
      <c r="D176" s="29"/>
      <c r="E176" s="29"/>
      <c r="F176" s="30"/>
      <c r="G176" s="31"/>
      <c r="H176" s="29"/>
      <c r="I176" s="32"/>
      <c r="J176" s="34" t="s">
        <v>469</v>
      </c>
      <c r="K176" s="899"/>
      <c r="L176" s="29"/>
      <c r="M176" s="1455"/>
    </row>
    <row r="177" spans="1:13" ht="15.75" x14ac:dyDescent="0.25">
      <c r="A177" s="29"/>
      <c r="B177" s="28"/>
      <c r="C177" s="28"/>
      <c r="D177" s="29"/>
      <c r="E177" s="29"/>
      <c r="F177" s="30"/>
      <c r="G177" s="31"/>
      <c r="H177" s="29"/>
      <c r="I177" s="32"/>
      <c r="J177" s="29"/>
      <c r="K177" s="33"/>
      <c r="L177" s="29"/>
      <c r="M177" s="1455"/>
    </row>
    <row r="178" spans="1:13" x14ac:dyDescent="0.25">
      <c r="A178" s="1459"/>
      <c r="B178" s="1459"/>
      <c r="C178" s="1459"/>
      <c r="D178" s="1459"/>
      <c r="E178" s="1459"/>
      <c r="F178" s="2"/>
      <c r="G178" s="3"/>
      <c r="H178" s="1459"/>
      <c r="I178" s="4"/>
      <c r="J178" s="1459"/>
      <c r="K178" s="55"/>
      <c r="L178" s="1459"/>
      <c r="M178" s="1455"/>
    </row>
    <row r="179" spans="1:13" x14ac:dyDescent="0.25">
      <c r="A179" s="1459"/>
      <c r="B179" s="1459" t="s">
        <v>130</v>
      </c>
      <c r="C179" s="1459"/>
      <c r="D179" s="1459"/>
      <c r="E179" s="1459"/>
      <c r="F179" s="2"/>
      <c r="G179" s="3"/>
      <c r="H179" s="1459"/>
      <c r="I179" s="4"/>
      <c r="J179" s="1459" t="s">
        <v>131</v>
      </c>
      <c r="K179" s="55"/>
      <c r="L179" s="1459"/>
      <c r="M179" s="1455"/>
    </row>
    <row r="180" spans="1:13" x14ac:dyDescent="0.25">
      <c r="A180" s="1459"/>
      <c r="B180" s="1459"/>
      <c r="C180" s="1459"/>
      <c r="D180" s="1459"/>
      <c r="E180" s="1459"/>
      <c r="F180" s="2"/>
      <c r="G180" s="3"/>
      <c r="H180" s="1459"/>
      <c r="I180" s="4"/>
      <c r="J180" s="1459"/>
      <c r="K180" s="55"/>
      <c r="L180" s="1459"/>
      <c r="M180" s="1455"/>
    </row>
    <row r="181" spans="1:13" x14ac:dyDescent="0.25">
      <c r="A181" s="1459"/>
      <c r="B181" s="1459" t="s">
        <v>132</v>
      </c>
      <c r="C181" s="1459"/>
      <c r="D181" s="1459"/>
      <c r="E181" s="1459"/>
      <c r="F181" s="2"/>
      <c r="G181" s="3"/>
      <c r="H181" s="1459"/>
      <c r="I181" s="4"/>
      <c r="J181" s="1459" t="s">
        <v>133</v>
      </c>
      <c r="K181" s="55"/>
      <c r="L181" s="1459"/>
      <c r="M181" s="1455"/>
    </row>
    <row r="182" spans="1:13" x14ac:dyDescent="0.25">
      <c r="A182" s="1459"/>
      <c r="B182" s="1459"/>
      <c r="C182" s="1459"/>
      <c r="D182" s="1459"/>
      <c r="E182" s="1459"/>
      <c r="F182" s="2"/>
      <c r="G182" s="3"/>
      <c r="H182" s="1459"/>
      <c r="I182" s="4"/>
      <c r="J182" s="1459"/>
      <c r="K182" s="55"/>
      <c r="L182" s="1459"/>
      <c r="M182" s="1455"/>
    </row>
    <row r="183" spans="1:13" x14ac:dyDescent="0.25">
      <c r="A183" s="1459"/>
      <c r="B183" s="1459"/>
      <c r="C183" s="1459"/>
      <c r="D183" s="1459"/>
      <c r="E183" s="1459"/>
      <c r="F183" s="2"/>
      <c r="G183" s="3"/>
      <c r="H183" s="1459"/>
      <c r="I183" s="4"/>
      <c r="J183" s="1459"/>
      <c r="K183" s="55"/>
      <c r="L183" s="1459"/>
      <c r="M183" s="1455"/>
    </row>
    <row r="184" spans="1:13" x14ac:dyDescent="0.25">
      <c r="A184" s="1459"/>
      <c r="B184" s="1459" t="s">
        <v>159</v>
      </c>
      <c r="C184" s="1459"/>
      <c r="D184" s="1459"/>
      <c r="E184" s="1459"/>
      <c r="F184" s="2"/>
      <c r="G184" s="3"/>
      <c r="H184" s="1459"/>
      <c r="I184" s="4"/>
      <c r="J184" s="1459" t="s">
        <v>43</v>
      </c>
      <c r="K184" s="55"/>
      <c r="L184" s="1459"/>
      <c r="M184" s="1455"/>
    </row>
    <row r="185" spans="1:13" x14ac:dyDescent="0.25">
      <c r="A185" s="1459"/>
      <c r="B185" s="1459"/>
      <c r="C185" s="1459"/>
      <c r="D185" s="1459"/>
      <c r="E185" s="1459"/>
      <c r="F185" s="2"/>
      <c r="G185" s="3"/>
      <c r="H185" s="1459"/>
      <c r="I185" s="4"/>
      <c r="J185" s="1459"/>
      <c r="K185" s="55"/>
      <c r="L185" s="1459"/>
      <c r="M185" s="1455"/>
    </row>
    <row r="186" spans="1:13" x14ac:dyDescent="0.25">
      <c r="A186" s="1459"/>
      <c r="B186" s="1459" t="s">
        <v>160</v>
      </c>
      <c r="C186" s="1459"/>
      <c r="D186" s="1459"/>
      <c r="E186" s="1459"/>
      <c r="F186" s="2"/>
      <c r="G186" s="3"/>
      <c r="H186" s="1459"/>
      <c r="I186" s="4"/>
      <c r="J186" s="1459" t="s">
        <v>161</v>
      </c>
      <c r="K186" s="55"/>
      <c r="L186" s="1459"/>
      <c r="M186" s="1455"/>
    </row>
    <row r="189" spans="1:13" ht="18.75" x14ac:dyDescent="0.3">
      <c r="A189" s="1" t="s">
        <v>103</v>
      </c>
      <c r="B189" s="1"/>
      <c r="C189" s="1"/>
      <c r="D189" s="1459"/>
      <c r="E189" s="1459"/>
      <c r="F189" s="2"/>
      <c r="G189" s="3"/>
      <c r="H189" s="1459"/>
      <c r="I189" s="4"/>
      <c r="J189" s="1459"/>
      <c r="K189" s="55"/>
      <c r="L189" s="1459"/>
      <c r="M189" s="1455"/>
    </row>
    <row r="190" spans="1:13" x14ac:dyDescent="0.25">
      <c r="A190" s="1459"/>
      <c r="B190" s="1459"/>
      <c r="C190" s="1459"/>
      <c r="D190" s="1455"/>
      <c r="E190" s="1455"/>
      <c r="F190" s="6"/>
      <c r="G190" s="7"/>
      <c r="H190" s="1455"/>
      <c r="I190" s="8"/>
      <c r="J190" s="1455"/>
      <c r="K190" s="55"/>
      <c r="L190" s="1459"/>
      <c r="M190" s="1455"/>
    </row>
    <row r="191" spans="1:13" ht="18.75" x14ac:dyDescent="0.3">
      <c r="A191" s="3102" t="s">
        <v>486</v>
      </c>
      <c r="B191" s="3103"/>
      <c r="C191" s="3103"/>
      <c r="D191" s="3103"/>
      <c r="E191" s="3103"/>
      <c r="F191" s="3103"/>
      <c r="G191" s="3103"/>
      <c r="H191" s="3103"/>
      <c r="I191" s="3103"/>
      <c r="J191" s="3103"/>
      <c r="K191" s="3103"/>
      <c r="L191" s="3103"/>
      <c r="M191" s="3183"/>
    </row>
    <row r="192" spans="1:13" ht="15.75" x14ac:dyDescent="0.25">
      <c r="A192" s="1459"/>
      <c r="B192" s="1459"/>
      <c r="C192" s="1459"/>
      <c r="D192" s="1455"/>
      <c r="E192" s="1455"/>
      <c r="F192" s="9"/>
      <c r="G192" s="7"/>
      <c r="H192" s="1455"/>
      <c r="I192" s="8"/>
      <c r="J192" s="1455"/>
      <c r="K192" s="55"/>
      <c r="L192" s="1459"/>
      <c r="M192" s="892"/>
    </row>
    <row r="193" spans="1:13" ht="15.75" x14ac:dyDescent="0.25">
      <c r="A193" s="10" t="s">
        <v>105</v>
      </c>
      <c r="B193" s="11"/>
      <c r="C193" s="11"/>
      <c r="D193" s="11"/>
      <c r="E193" s="11"/>
      <c r="F193" s="9"/>
      <c r="G193" s="3"/>
      <c r="H193" s="1459"/>
      <c r="I193" s="4"/>
      <c r="J193" s="1459"/>
      <c r="K193" s="55"/>
      <c r="L193" s="1459"/>
      <c r="M193" s="1455"/>
    </row>
    <row r="194" spans="1:13" ht="15.75" thickBot="1" x14ac:dyDescent="0.3">
      <c r="A194" s="1465"/>
      <c r="B194" s="1459"/>
      <c r="C194" s="1459"/>
      <c r="D194" s="1459"/>
      <c r="E194" s="1459"/>
      <c r="F194" s="2"/>
      <c r="G194" s="3"/>
      <c r="H194" s="1459"/>
      <c r="I194" s="4"/>
      <c r="J194" s="1459"/>
      <c r="K194" s="201"/>
      <c r="L194" s="1459"/>
      <c r="M194" s="14" t="s">
        <v>4</v>
      </c>
    </row>
    <row r="195" spans="1:13" ht="27" thickBot="1" x14ac:dyDescent="0.3">
      <c r="A195" s="15" t="s">
        <v>5</v>
      </c>
      <c r="B195" s="16" t="s">
        <v>6</v>
      </c>
      <c r="C195" s="16" t="s">
        <v>7</v>
      </c>
      <c r="D195" s="16" t="s">
        <v>8</v>
      </c>
      <c r="E195" s="16" t="s">
        <v>9</v>
      </c>
      <c r="F195" s="17" t="s">
        <v>10</v>
      </c>
      <c r="G195" s="18" t="s">
        <v>11</v>
      </c>
      <c r="H195" s="16" t="s">
        <v>12</v>
      </c>
      <c r="I195" s="19" t="s">
        <v>13</v>
      </c>
      <c r="J195" s="20" t="s">
        <v>14</v>
      </c>
      <c r="K195" s="893" t="s">
        <v>15</v>
      </c>
      <c r="L195" s="20" t="s">
        <v>16</v>
      </c>
      <c r="M195" s="894" t="s">
        <v>17</v>
      </c>
    </row>
    <row r="196" spans="1:13" x14ac:dyDescent="0.25">
      <c r="A196" s="895">
        <v>231</v>
      </c>
      <c r="B196" s="296">
        <v>0</v>
      </c>
      <c r="C196" s="896">
        <v>2212</v>
      </c>
      <c r="D196" s="296">
        <v>6351</v>
      </c>
      <c r="E196" s="897">
        <v>0</v>
      </c>
      <c r="F196" s="473">
        <v>199</v>
      </c>
      <c r="G196" s="296">
        <v>1204</v>
      </c>
      <c r="H196" s="231">
        <v>5433000403</v>
      </c>
      <c r="I196" s="232">
        <v>0</v>
      </c>
      <c r="J196" s="232">
        <v>0</v>
      </c>
      <c r="K196" s="64">
        <v>2806031.08</v>
      </c>
      <c r="L196" s="232">
        <f t="shared" ref="L196:L204" si="5">J196+K196</f>
        <v>2806031.08</v>
      </c>
      <c r="M196" s="901" t="s">
        <v>487</v>
      </c>
    </row>
    <row r="197" spans="1:13" x14ac:dyDescent="0.25">
      <c r="A197" s="895">
        <v>231</v>
      </c>
      <c r="B197" s="296">
        <v>0</v>
      </c>
      <c r="C197" s="896">
        <v>2212</v>
      </c>
      <c r="D197" s="296">
        <v>6351</v>
      </c>
      <c r="E197" s="897">
        <v>0</v>
      </c>
      <c r="F197" s="473">
        <v>199</v>
      </c>
      <c r="G197" s="296">
        <v>1204</v>
      </c>
      <c r="H197" s="231">
        <v>5442000403</v>
      </c>
      <c r="I197" s="232">
        <v>0</v>
      </c>
      <c r="J197" s="232">
        <v>0</v>
      </c>
      <c r="K197" s="64">
        <v>2381315.41</v>
      </c>
      <c r="L197" s="232">
        <f t="shared" si="5"/>
        <v>2381315.41</v>
      </c>
      <c r="M197" s="901" t="s">
        <v>488</v>
      </c>
    </row>
    <row r="198" spans="1:13" x14ac:dyDescent="0.25">
      <c r="A198" s="895">
        <v>231</v>
      </c>
      <c r="B198" s="296">
        <v>0</v>
      </c>
      <c r="C198" s="896">
        <v>2212</v>
      </c>
      <c r="D198" s="296">
        <v>6351</v>
      </c>
      <c r="E198" s="897">
        <v>0</v>
      </c>
      <c r="F198" s="473">
        <v>199</v>
      </c>
      <c r="G198" s="296">
        <v>1204</v>
      </c>
      <c r="H198" s="231">
        <v>5501000403</v>
      </c>
      <c r="I198" s="232">
        <v>0</v>
      </c>
      <c r="J198" s="232">
        <v>0</v>
      </c>
      <c r="K198" s="64">
        <v>7422870</v>
      </c>
      <c r="L198" s="232">
        <f t="shared" si="5"/>
        <v>7422870</v>
      </c>
      <c r="M198" s="901" t="s">
        <v>489</v>
      </c>
    </row>
    <row r="199" spans="1:13" x14ac:dyDescent="0.25">
      <c r="A199" s="895">
        <v>231</v>
      </c>
      <c r="B199" s="296">
        <v>0</v>
      </c>
      <c r="C199" s="896">
        <v>3122</v>
      </c>
      <c r="D199" s="296">
        <v>6121</v>
      </c>
      <c r="E199" s="897">
        <v>0</v>
      </c>
      <c r="F199" s="473">
        <v>199</v>
      </c>
      <c r="G199" s="296">
        <v>1205</v>
      </c>
      <c r="H199" s="231">
        <v>3844000000</v>
      </c>
      <c r="I199" s="232">
        <v>0</v>
      </c>
      <c r="J199" s="232">
        <v>3590548.25</v>
      </c>
      <c r="K199" s="64">
        <v>-229900</v>
      </c>
      <c r="L199" s="232">
        <f t="shared" si="5"/>
        <v>3360648.25</v>
      </c>
      <c r="M199" s="898" t="s">
        <v>464</v>
      </c>
    </row>
    <row r="200" spans="1:13" x14ac:dyDescent="0.25">
      <c r="A200" s="895">
        <v>231</v>
      </c>
      <c r="B200" s="296">
        <v>0</v>
      </c>
      <c r="C200" s="896">
        <v>3123</v>
      </c>
      <c r="D200" s="296">
        <v>6351</v>
      </c>
      <c r="E200" s="897">
        <v>0</v>
      </c>
      <c r="F200" s="473">
        <v>199</v>
      </c>
      <c r="G200" s="296">
        <v>1205</v>
      </c>
      <c r="H200" s="231">
        <v>4799010508</v>
      </c>
      <c r="I200" s="232">
        <v>0</v>
      </c>
      <c r="J200" s="232">
        <v>0</v>
      </c>
      <c r="K200" s="64">
        <v>6050000</v>
      </c>
      <c r="L200" s="232">
        <f t="shared" si="5"/>
        <v>6050000</v>
      </c>
      <c r="M200" s="898" t="s">
        <v>490</v>
      </c>
    </row>
    <row r="201" spans="1:13" x14ac:dyDescent="0.25">
      <c r="A201" s="895">
        <v>231</v>
      </c>
      <c r="B201" s="296">
        <v>0</v>
      </c>
      <c r="C201" s="896">
        <v>3122</v>
      </c>
      <c r="D201" s="296">
        <v>6351</v>
      </c>
      <c r="E201" s="897">
        <v>0</v>
      </c>
      <c r="F201" s="473">
        <v>199</v>
      </c>
      <c r="G201" s="296">
        <v>1205</v>
      </c>
      <c r="H201" s="231">
        <v>4096010903</v>
      </c>
      <c r="I201" s="232">
        <v>0</v>
      </c>
      <c r="J201" s="232">
        <v>0</v>
      </c>
      <c r="K201" s="64">
        <v>7476000</v>
      </c>
      <c r="L201" s="232">
        <f t="shared" si="5"/>
        <v>7476000</v>
      </c>
      <c r="M201" s="898" t="s">
        <v>491</v>
      </c>
    </row>
    <row r="202" spans="1:13" x14ac:dyDescent="0.25">
      <c r="A202" s="583">
        <v>231</v>
      </c>
      <c r="B202" s="584">
        <v>0</v>
      </c>
      <c r="C202" s="585">
        <v>3123</v>
      </c>
      <c r="D202" s="584">
        <v>6351</v>
      </c>
      <c r="E202" s="586">
        <v>0</v>
      </c>
      <c r="F202" s="902">
        <v>199</v>
      </c>
      <c r="G202" s="584">
        <v>1205</v>
      </c>
      <c r="H202" s="903">
        <v>5176011219</v>
      </c>
      <c r="I202" s="669">
        <v>0</v>
      </c>
      <c r="J202" s="669">
        <v>0</v>
      </c>
      <c r="K202" s="175">
        <v>4000000</v>
      </c>
      <c r="L202" s="669">
        <f t="shared" si="5"/>
        <v>4000000</v>
      </c>
      <c r="M202" s="904" t="s">
        <v>492</v>
      </c>
    </row>
    <row r="203" spans="1:13" x14ac:dyDescent="0.25">
      <c r="A203" s="583">
        <v>231</v>
      </c>
      <c r="B203" s="584">
        <v>0</v>
      </c>
      <c r="C203" s="585">
        <v>2212</v>
      </c>
      <c r="D203" s="584">
        <v>6121</v>
      </c>
      <c r="E203" s="586">
        <v>0</v>
      </c>
      <c r="F203" s="902">
        <v>199</v>
      </c>
      <c r="G203" s="584">
        <v>1204</v>
      </c>
      <c r="H203" s="903">
        <v>3460000043</v>
      </c>
      <c r="I203" s="669">
        <v>0</v>
      </c>
      <c r="J203" s="669">
        <v>0</v>
      </c>
      <c r="K203" s="175">
        <v>81070</v>
      </c>
      <c r="L203" s="669">
        <f t="shared" si="5"/>
        <v>81070</v>
      </c>
      <c r="M203" s="904" t="s">
        <v>493</v>
      </c>
    </row>
    <row r="204" spans="1:13" x14ac:dyDescent="0.25">
      <c r="A204" s="583">
        <v>231</v>
      </c>
      <c r="B204" s="584">
        <v>0</v>
      </c>
      <c r="C204" s="585">
        <v>3122</v>
      </c>
      <c r="D204" s="584">
        <v>6121</v>
      </c>
      <c r="E204" s="586">
        <v>0</v>
      </c>
      <c r="F204" s="902">
        <v>199</v>
      </c>
      <c r="G204" s="584">
        <v>1205</v>
      </c>
      <c r="H204" s="903">
        <v>3388010205</v>
      </c>
      <c r="I204" s="669">
        <v>0</v>
      </c>
      <c r="J204" s="905">
        <v>14520</v>
      </c>
      <c r="K204" s="175">
        <v>9397.5</v>
      </c>
      <c r="L204" s="669">
        <f t="shared" si="5"/>
        <v>23917.5</v>
      </c>
      <c r="M204" s="904" t="s">
        <v>143</v>
      </c>
    </row>
    <row r="205" spans="1:13" ht="27" thickBot="1" x14ac:dyDescent="0.3">
      <c r="A205" s="895" t="s">
        <v>50</v>
      </c>
      <c r="B205" s="296" t="s">
        <v>51</v>
      </c>
      <c r="C205" s="896">
        <v>6409</v>
      </c>
      <c r="D205" s="296">
        <v>6901</v>
      </c>
      <c r="E205" s="897" t="s">
        <v>52</v>
      </c>
      <c r="F205" s="473">
        <v>199</v>
      </c>
      <c r="G205" s="58">
        <v>1200</v>
      </c>
      <c r="H205" s="49">
        <v>12000000</v>
      </c>
      <c r="I205" s="232">
        <v>0</v>
      </c>
      <c r="J205" s="263">
        <v>247972621.69999999</v>
      </c>
      <c r="K205" s="64">
        <f>(K196+K197+K198+K199+K200+K201+K202+K203+K204)*(-1)</f>
        <v>-29996783.990000002</v>
      </c>
      <c r="L205" s="232">
        <f>J205+K205</f>
        <v>217975837.70999998</v>
      </c>
      <c r="M205" s="901" t="s">
        <v>127</v>
      </c>
    </row>
    <row r="206" spans="1:13" ht="16.5" thickBot="1" x14ac:dyDescent="0.3">
      <c r="A206" s="326"/>
      <c r="B206" s="341" t="s">
        <v>23</v>
      </c>
      <c r="C206" s="342"/>
      <c r="D206" s="343"/>
      <c r="E206" s="343"/>
      <c r="F206" s="344"/>
      <c r="G206" s="345"/>
      <c r="H206" s="343"/>
      <c r="I206" s="347">
        <f>SUM(I197:I205)</f>
        <v>0</v>
      </c>
      <c r="J206" s="347">
        <f>SUM(J196:J205)</f>
        <v>251577689.94999999</v>
      </c>
      <c r="K206" s="347">
        <f>SUM(K196:K205)</f>
        <v>0</v>
      </c>
      <c r="L206" s="347">
        <f>SUM(L196:L205)</f>
        <v>251577689.94999999</v>
      </c>
      <c r="M206" s="801"/>
    </row>
    <row r="207" spans="1:13" ht="15.75" x14ac:dyDescent="0.25">
      <c r="A207" s="28"/>
      <c r="B207" s="28"/>
      <c r="C207" s="28"/>
      <c r="D207" s="29"/>
      <c r="E207" s="29"/>
      <c r="F207" s="30"/>
      <c r="G207" s="31"/>
      <c r="H207" s="29"/>
      <c r="I207" s="32"/>
      <c r="J207" s="29"/>
      <c r="K207" s="33"/>
      <c r="L207" s="29"/>
      <c r="M207" s="1455"/>
    </row>
    <row r="208" spans="1:13" ht="15.75" x14ac:dyDescent="0.25">
      <c r="A208" s="1459"/>
      <c r="B208" s="29" t="s">
        <v>128</v>
      </c>
      <c r="C208" s="28"/>
      <c r="D208" s="29"/>
      <c r="E208" s="29"/>
      <c r="F208" s="30"/>
      <c r="G208" s="31"/>
      <c r="H208" s="29"/>
      <c r="I208" s="32"/>
      <c r="J208" s="34" t="s">
        <v>494</v>
      </c>
      <c r="K208" s="899"/>
      <c r="L208" s="29"/>
      <c r="M208" s="1455"/>
    </row>
    <row r="209" spans="1:13" x14ac:dyDescent="0.25">
      <c r="A209" s="1459"/>
      <c r="B209" s="1459"/>
      <c r="C209" s="1459"/>
      <c r="D209" s="1459"/>
      <c r="E209" s="1459"/>
      <c r="F209" s="2"/>
      <c r="G209" s="3"/>
      <c r="H209" s="1459"/>
      <c r="I209" s="4"/>
      <c r="J209" s="1459"/>
      <c r="K209" s="55"/>
      <c r="L209" s="1459"/>
      <c r="M209" s="1455"/>
    </row>
    <row r="210" spans="1:13" x14ac:dyDescent="0.25">
      <c r="A210" s="1459"/>
      <c r="B210" s="1459"/>
      <c r="C210" s="1459"/>
      <c r="D210" s="1459"/>
      <c r="E210" s="1459"/>
      <c r="F210" s="2"/>
      <c r="G210" s="3"/>
      <c r="H210" s="1459"/>
      <c r="I210" s="4"/>
      <c r="J210" s="1459"/>
      <c r="K210" s="55"/>
      <c r="L210" s="1459"/>
      <c r="M210" s="1455"/>
    </row>
    <row r="211" spans="1:13" x14ac:dyDescent="0.25">
      <c r="A211" s="1459"/>
      <c r="B211" s="1459" t="s">
        <v>159</v>
      </c>
      <c r="C211" s="1459"/>
      <c r="D211" s="1459"/>
      <c r="E211" s="1459"/>
      <c r="F211" s="2"/>
      <c r="G211" s="3"/>
      <c r="H211" s="1459"/>
      <c r="I211" s="4"/>
      <c r="J211" s="1459" t="s">
        <v>43</v>
      </c>
      <c r="K211" s="55"/>
      <c r="L211" s="1459"/>
      <c r="M211" s="1455"/>
    </row>
    <row r="212" spans="1:13" x14ac:dyDescent="0.25">
      <c r="A212" s="1459"/>
      <c r="B212" s="1459"/>
      <c r="C212" s="1459"/>
      <c r="D212" s="1459"/>
      <c r="E212" s="1459"/>
      <c r="F212" s="2"/>
      <c r="G212" s="3"/>
      <c r="H212" s="1459"/>
      <c r="I212" s="4"/>
      <c r="J212" s="1459"/>
      <c r="K212" s="55"/>
      <c r="L212" s="1459"/>
      <c r="M212" s="1455"/>
    </row>
    <row r="213" spans="1:13" x14ac:dyDescent="0.25">
      <c r="A213" s="1459"/>
      <c r="B213" s="1459" t="s">
        <v>160</v>
      </c>
      <c r="C213" s="1459"/>
      <c r="D213" s="1459"/>
      <c r="E213" s="1459"/>
      <c r="F213" s="2"/>
      <c r="G213" s="3"/>
      <c r="H213" s="1459"/>
      <c r="I213" s="4"/>
      <c r="J213" s="1459" t="s">
        <v>161</v>
      </c>
      <c r="K213" s="55"/>
      <c r="L213" s="1459"/>
      <c r="M213" s="1455"/>
    </row>
    <row r="214" spans="1:13" x14ac:dyDescent="0.25">
      <c r="A214" s="1459"/>
      <c r="B214" s="1459" t="s">
        <v>495</v>
      </c>
      <c r="C214" s="1459"/>
      <c r="D214" s="1459"/>
      <c r="E214" s="1459"/>
      <c r="F214" s="2"/>
      <c r="G214" s="3"/>
      <c r="H214" s="1459"/>
      <c r="I214" s="4"/>
      <c r="J214" s="1459"/>
      <c r="K214" s="55"/>
      <c r="L214" s="1459"/>
      <c r="M214" s="1455"/>
    </row>
    <row r="217" spans="1:13" ht="18.75" x14ac:dyDescent="0.3">
      <c r="A217" s="1" t="s">
        <v>103</v>
      </c>
      <c r="B217" s="1"/>
      <c r="C217" s="1"/>
      <c r="D217" s="1459"/>
      <c r="E217" s="1459"/>
      <c r="F217" s="2"/>
      <c r="G217" s="3"/>
      <c r="H217" s="1459"/>
      <c r="I217" s="4"/>
      <c r="J217" s="1459"/>
      <c r="K217" s="55"/>
      <c r="L217" s="1459"/>
      <c r="M217" s="1455"/>
    </row>
    <row r="218" spans="1:13" x14ac:dyDescent="0.25">
      <c r="A218" s="1459"/>
      <c r="B218" s="1459"/>
      <c r="C218" s="1459"/>
      <c r="D218" s="1455"/>
      <c r="E218" s="1455"/>
      <c r="F218" s="6"/>
      <c r="G218" s="7"/>
      <c r="H218" s="1455"/>
      <c r="I218" s="8"/>
      <c r="J218" s="1455"/>
      <c r="K218" s="55"/>
      <c r="L218" s="1459"/>
      <c r="M218" s="1455"/>
    </row>
    <row r="219" spans="1:13" ht="18.75" x14ac:dyDescent="0.3">
      <c r="A219" s="3102" t="s">
        <v>568</v>
      </c>
      <c r="B219" s="3103"/>
      <c r="C219" s="3103"/>
      <c r="D219" s="3103"/>
      <c r="E219" s="3103"/>
      <c r="F219" s="3103"/>
      <c r="G219" s="3103"/>
      <c r="H219" s="3103"/>
      <c r="I219" s="3103"/>
      <c r="J219" s="3103"/>
      <c r="K219" s="3103"/>
      <c r="L219" s="3103"/>
      <c r="M219" s="3183"/>
    </row>
    <row r="220" spans="1:13" ht="15.75" x14ac:dyDescent="0.25">
      <c r="A220" s="1459"/>
      <c r="B220" s="1459"/>
      <c r="C220" s="1459"/>
      <c r="D220" s="1455"/>
      <c r="E220" s="1455"/>
      <c r="F220" s="9"/>
      <c r="G220" s="7"/>
      <c r="H220" s="1455"/>
      <c r="I220" s="8"/>
      <c r="J220" s="1455"/>
      <c r="K220" s="55"/>
      <c r="L220" s="1459"/>
      <c r="M220" s="892"/>
    </row>
    <row r="221" spans="1:13" ht="15.75" x14ac:dyDescent="0.25">
      <c r="A221" s="10" t="s">
        <v>105</v>
      </c>
      <c r="B221" s="11"/>
      <c r="C221" s="11"/>
      <c r="D221" s="11"/>
      <c r="E221" s="11"/>
      <c r="F221" s="9"/>
      <c r="G221" s="3"/>
      <c r="H221" s="1459"/>
      <c r="I221" s="4"/>
      <c r="J221" s="1459"/>
      <c r="K221" s="55"/>
      <c r="L221" s="1459"/>
      <c r="M221" s="1455"/>
    </row>
    <row r="222" spans="1:13" ht="15.75" thickBot="1" x14ac:dyDescent="0.3">
      <c r="A222" s="1465"/>
      <c r="B222" s="1459"/>
      <c r="C222" s="1459"/>
      <c r="D222" s="1459"/>
      <c r="E222" s="1459"/>
      <c r="F222" s="2"/>
      <c r="G222" s="3"/>
      <c r="H222" s="1459"/>
      <c r="I222" s="4"/>
      <c r="J222" s="1459"/>
      <c r="K222" s="201"/>
      <c r="L222" s="1459"/>
      <c r="M222" s="14" t="s">
        <v>4</v>
      </c>
    </row>
    <row r="223" spans="1:13" ht="27" thickBot="1" x14ac:dyDescent="0.3">
      <c r="A223" s="15" t="s">
        <v>5</v>
      </c>
      <c r="B223" s="16" t="s">
        <v>6</v>
      </c>
      <c r="C223" s="16" t="s">
        <v>7</v>
      </c>
      <c r="D223" s="16" t="s">
        <v>8</v>
      </c>
      <c r="E223" s="16" t="s">
        <v>9</v>
      </c>
      <c r="F223" s="17" t="s">
        <v>10</v>
      </c>
      <c r="G223" s="18" t="s">
        <v>11</v>
      </c>
      <c r="H223" s="16" t="s">
        <v>12</v>
      </c>
      <c r="I223" s="19" t="s">
        <v>13</v>
      </c>
      <c r="J223" s="20" t="s">
        <v>14</v>
      </c>
      <c r="K223" s="893" t="s">
        <v>15</v>
      </c>
      <c r="L223" s="20" t="s">
        <v>16</v>
      </c>
      <c r="M223" s="894" t="s">
        <v>17</v>
      </c>
    </row>
    <row r="224" spans="1:13" x14ac:dyDescent="0.25">
      <c r="A224" s="895">
        <v>231</v>
      </c>
      <c r="B224" s="296">
        <v>0</v>
      </c>
      <c r="C224" s="896">
        <v>2212</v>
      </c>
      <c r="D224" s="296">
        <v>6351</v>
      </c>
      <c r="E224" s="897">
        <v>0</v>
      </c>
      <c r="F224" s="473">
        <v>199</v>
      </c>
      <c r="G224" s="296">
        <v>1204</v>
      </c>
      <c r="H224" s="231">
        <v>5507000403</v>
      </c>
      <c r="I224" s="232">
        <v>0</v>
      </c>
      <c r="J224" s="232">
        <v>0</v>
      </c>
      <c r="K224" s="64">
        <v>7177692.6699999999</v>
      </c>
      <c r="L224" s="232">
        <f t="shared" ref="L224:L239" si="6">J224+K224</f>
        <v>7177692.6699999999</v>
      </c>
      <c r="M224" s="901" t="s">
        <v>569</v>
      </c>
    </row>
    <row r="225" spans="1:13" x14ac:dyDescent="0.25">
      <c r="A225" s="895">
        <v>231</v>
      </c>
      <c r="B225" s="296">
        <v>0</v>
      </c>
      <c r="C225" s="896">
        <v>2212</v>
      </c>
      <c r="D225" s="296">
        <v>6351</v>
      </c>
      <c r="E225" s="897">
        <v>0</v>
      </c>
      <c r="F225" s="473">
        <v>199</v>
      </c>
      <c r="G225" s="296">
        <v>1204</v>
      </c>
      <c r="H225" s="231">
        <v>5438000403</v>
      </c>
      <c r="I225" s="232">
        <v>0</v>
      </c>
      <c r="J225" s="232">
        <v>0</v>
      </c>
      <c r="K225" s="64">
        <v>19670916</v>
      </c>
      <c r="L225" s="232">
        <f t="shared" si="6"/>
        <v>19670916</v>
      </c>
      <c r="M225" s="901" t="s">
        <v>570</v>
      </c>
    </row>
    <row r="226" spans="1:13" x14ac:dyDescent="0.25">
      <c r="A226" s="895">
        <v>231</v>
      </c>
      <c r="B226" s="296">
        <v>0</v>
      </c>
      <c r="C226" s="896">
        <v>2212</v>
      </c>
      <c r="D226" s="296">
        <v>6351</v>
      </c>
      <c r="E226" s="897">
        <v>0</v>
      </c>
      <c r="F226" s="473">
        <v>199</v>
      </c>
      <c r="G226" s="296">
        <v>1204</v>
      </c>
      <c r="H226" s="231">
        <v>5508000403</v>
      </c>
      <c r="I226" s="232">
        <v>0</v>
      </c>
      <c r="J226" s="232">
        <v>0</v>
      </c>
      <c r="K226" s="64">
        <v>7886248.8700000001</v>
      </c>
      <c r="L226" s="232">
        <f t="shared" si="6"/>
        <v>7886248.8700000001</v>
      </c>
      <c r="M226" s="901" t="s">
        <v>571</v>
      </c>
    </row>
    <row r="227" spans="1:13" x14ac:dyDescent="0.25">
      <c r="A227" s="895">
        <v>231</v>
      </c>
      <c r="B227" s="296">
        <v>0</v>
      </c>
      <c r="C227" s="896">
        <v>2212</v>
      </c>
      <c r="D227" s="296">
        <v>6351</v>
      </c>
      <c r="E227" s="897">
        <v>0</v>
      </c>
      <c r="F227" s="473">
        <v>199</v>
      </c>
      <c r="G227" s="296">
        <v>1204</v>
      </c>
      <c r="H227" s="231">
        <v>5445000403</v>
      </c>
      <c r="I227" s="232">
        <v>0</v>
      </c>
      <c r="J227" s="232">
        <v>0</v>
      </c>
      <c r="K227" s="64">
        <v>16384534.619999999</v>
      </c>
      <c r="L227" s="232">
        <f t="shared" si="6"/>
        <v>16384534.619999999</v>
      </c>
      <c r="M227" s="898" t="s">
        <v>572</v>
      </c>
    </row>
    <row r="228" spans="1:13" x14ac:dyDescent="0.25">
      <c r="A228" s="895">
        <v>231</v>
      </c>
      <c r="B228" s="296">
        <v>0</v>
      </c>
      <c r="C228" s="896">
        <v>2212</v>
      </c>
      <c r="D228" s="296">
        <v>6351</v>
      </c>
      <c r="E228" s="897">
        <v>0</v>
      </c>
      <c r="F228" s="473">
        <v>199</v>
      </c>
      <c r="G228" s="296">
        <v>1204</v>
      </c>
      <c r="H228" s="231">
        <v>4826000403</v>
      </c>
      <c r="I228" s="232">
        <v>0</v>
      </c>
      <c r="J228" s="232">
        <v>0</v>
      </c>
      <c r="K228" s="64">
        <v>3531138.84</v>
      </c>
      <c r="L228" s="232">
        <f t="shared" si="6"/>
        <v>3531138.84</v>
      </c>
      <c r="M228" s="898" t="s">
        <v>573</v>
      </c>
    </row>
    <row r="229" spans="1:13" x14ac:dyDescent="0.25">
      <c r="A229" s="895">
        <v>231</v>
      </c>
      <c r="B229" s="296">
        <v>0</v>
      </c>
      <c r="C229" s="896">
        <v>2212</v>
      </c>
      <c r="D229" s="296">
        <v>6351</v>
      </c>
      <c r="E229" s="897">
        <v>0</v>
      </c>
      <c r="F229" s="473">
        <v>199</v>
      </c>
      <c r="G229" s="296">
        <v>1204</v>
      </c>
      <c r="H229" s="231">
        <v>5436000403</v>
      </c>
      <c r="I229" s="232">
        <v>0</v>
      </c>
      <c r="J229" s="232">
        <v>0</v>
      </c>
      <c r="K229" s="64">
        <v>4085881.14</v>
      </c>
      <c r="L229" s="232">
        <f t="shared" si="6"/>
        <v>4085881.14</v>
      </c>
      <c r="M229" s="898" t="s">
        <v>574</v>
      </c>
    </row>
    <row r="230" spans="1:13" x14ac:dyDescent="0.25">
      <c r="A230" s="583">
        <v>231</v>
      </c>
      <c r="B230" s="584">
        <v>0</v>
      </c>
      <c r="C230" s="585">
        <v>2212</v>
      </c>
      <c r="D230" s="584">
        <v>6351</v>
      </c>
      <c r="E230" s="586">
        <v>0</v>
      </c>
      <c r="F230" s="902">
        <v>199</v>
      </c>
      <c r="G230" s="584">
        <v>1204</v>
      </c>
      <c r="H230" s="903">
        <v>5448000403</v>
      </c>
      <c r="I230" s="669">
        <v>0</v>
      </c>
      <c r="J230" s="669">
        <v>0</v>
      </c>
      <c r="K230" s="175">
        <v>4810554.83</v>
      </c>
      <c r="L230" s="669">
        <f t="shared" si="6"/>
        <v>4810554.83</v>
      </c>
      <c r="M230" s="904" t="s">
        <v>575</v>
      </c>
    </row>
    <row r="231" spans="1:13" x14ac:dyDescent="0.25">
      <c r="A231" s="583">
        <v>231</v>
      </c>
      <c r="B231" s="584">
        <v>0</v>
      </c>
      <c r="C231" s="585">
        <v>2212</v>
      </c>
      <c r="D231" s="584">
        <v>6351</v>
      </c>
      <c r="E231" s="586">
        <v>0</v>
      </c>
      <c r="F231" s="902">
        <v>199</v>
      </c>
      <c r="G231" s="584">
        <v>1204</v>
      </c>
      <c r="H231" s="903">
        <v>4701000403</v>
      </c>
      <c r="I231" s="669">
        <v>0</v>
      </c>
      <c r="J231" s="669">
        <v>0</v>
      </c>
      <c r="K231" s="175">
        <v>2091362.75</v>
      </c>
      <c r="L231" s="669">
        <f t="shared" si="6"/>
        <v>2091362.75</v>
      </c>
      <c r="M231" s="904" t="s">
        <v>576</v>
      </c>
    </row>
    <row r="232" spans="1:13" x14ac:dyDescent="0.25">
      <c r="A232" s="583">
        <v>231</v>
      </c>
      <c r="B232" s="584">
        <v>0</v>
      </c>
      <c r="C232" s="585">
        <v>2212</v>
      </c>
      <c r="D232" s="584">
        <v>6351</v>
      </c>
      <c r="E232" s="586">
        <v>0</v>
      </c>
      <c r="F232" s="902">
        <v>199</v>
      </c>
      <c r="G232" s="584">
        <v>1204</v>
      </c>
      <c r="H232" s="903">
        <v>5446000403</v>
      </c>
      <c r="I232" s="669">
        <v>0</v>
      </c>
      <c r="J232" s="669">
        <v>0</v>
      </c>
      <c r="K232" s="175">
        <v>16687184.1</v>
      </c>
      <c r="L232" s="669">
        <f t="shared" si="6"/>
        <v>16687184.1</v>
      </c>
      <c r="M232" s="904" t="s">
        <v>577</v>
      </c>
    </row>
    <row r="233" spans="1:13" x14ac:dyDescent="0.25">
      <c r="A233" s="583">
        <v>231</v>
      </c>
      <c r="B233" s="584">
        <v>0</v>
      </c>
      <c r="C233" s="585">
        <v>2212</v>
      </c>
      <c r="D233" s="584">
        <v>6351</v>
      </c>
      <c r="E233" s="586">
        <v>0</v>
      </c>
      <c r="F233" s="902">
        <v>199</v>
      </c>
      <c r="G233" s="584">
        <v>1204</v>
      </c>
      <c r="H233" s="903">
        <v>5512000403</v>
      </c>
      <c r="I233" s="669">
        <v>0</v>
      </c>
      <c r="J233" s="669">
        <v>0</v>
      </c>
      <c r="K233" s="175">
        <v>7646996.7199999997</v>
      </c>
      <c r="L233" s="669">
        <f t="shared" si="6"/>
        <v>7646996.7199999997</v>
      </c>
      <c r="M233" s="904" t="s">
        <v>578</v>
      </c>
    </row>
    <row r="234" spans="1:13" x14ac:dyDescent="0.25">
      <c r="A234" s="583">
        <v>231</v>
      </c>
      <c r="B234" s="584">
        <v>0</v>
      </c>
      <c r="C234" s="585">
        <v>2212</v>
      </c>
      <c r="D234" s="584">
        <v>6351</v>
      </c>
      <c r="E234" s="586">
        <v>0</v>
      </c>
      <c r="F234" s="902">
        <v>199</v>
      </c>
      <c r="G234" s="584">
        <v>1204</v>
      </c>
      <c r="H234" s="903">
        <v>5511000403</v>
      </c>
      <c r="I234" s="669">
        <v>0</v>
      </c>
      <c r="J234" s="669">
        <v>0</v>
      </c>
      <c r="K234" s="175">
        <v>3751000</v>
      </c>
      <c r="L234" s="669">
        <f t="shared" si="6"/>
        <v>3751000</v>
      </c>
      <c r="M234" s="904" t="s">
        <v>579</v>
      </c>
    </row>
    <row r="235" spans="1:13" x14ac:dyDescent="0.25">
      <c r="A235" s="583">
        <v>231</v>
      </c>
      <c r="B235" s="584">
        <v>0</v>
      </c>
      <c r="C235" s="585">
        <v>2212</v>
      </c>
      <c r="D235" s="584">
        <v>6351</v>
      </c>
      <c r="E235" s="586">
        <v>0</v>
      </c>
      <c r="F235" s="902">
        <v>199</v>
      </c>
      <c r="G235" s="584">
        <v>1204</v>
      </c>
      <c r="H235" s="903">
        <v>5510000403</v>
      </c>
      <c r="I235" s="669">
        <v>0</v>
      </c>
      <c r="J235" s="669">
        <v>0</v>
      </c>
      <c r="K235" s="175">
        <v>7132760</v>
      </c>
      <c r="L235" s="669">
        <f t="shared" si="6"/>
        <v>7132760</v>
      </c>
      <c r="M235" s="904" t="s">
        <v>580</v>
      </c>
    </row>
    <row r="236" spans="1:13" x14ac:dyDescent="0.25">
      <c r="A236" s="583">
        <v>231</v>
      </c>
      <c r="B236" s="584">
        <v>0</v>
      </c>
      <c r="C236" s="585">
        <v>2212</v>
      </c>
      <c r="D236" s="584">
        <v>6351</v>
      </c>
      <c r="E236" s="586">
        <v>0</v>
      </c>
      <c r="F236" s="902">
        <v>199</v>
      </c>
      <c r="G236" s="584">
        <v>1204</v>
      </c>
      <c r="H236" s="903">
        <v>5434000403</v>
      </c>
      <c r="I236" s="669">
        <v>0</v>
      </c>
      <c r="J236" s="669">
        <v>0</v>
      </c>
      <c r="K236" s="175">
        <v>5857450</v>
      </c>
      <c r="L236" s="669">
        <f t="shared" si="6"/>
        <v>5857450</v>
      </c>
      <c r="M236" s="904" t="s">
        <v>581</v>
      </c>
    </row>
    <row r="237" spans="1:13" x14ac:dyDescent="0.25">
      <c r="A237" s="583">
        <v>231</v>
      </c>
      <c r="B237" s="584">
        <v>0</v>
      </c>
      <c r="C237" s="585">
        <v>6172</v>
      </c>
      <c r="D237" s="584">
        <v>6121</v>
      </c>
      <c r="E237" s="586">
        <v>0</v>
      </c>
      <c r="F237" s="902">
        <v>199</v>
      </c>
      <c r="G237" s="584">
        <v>1202</v>
      </c>
      <c r="H237" s="903">
        <v>5541000000</v>
      </c>
      <c r="I237" s="669">
        <v>0</v>
      </c>
      <c r="J237" s="669">
        <v>0</v>
      </c>
      <c r="K237" s="175">
        <v>118580</v>
      </c>
      <c r="L237" s="669">
        <f t="shared" si="6"/>
        <v>118580</v>
      </c>
      <c r="M237" s="904" t="s">
        <v>582</v>
      </c>
    </row>
    <row r="238" spans="1:13" x14ac:dyDescent="0.25">
      <c r="A238" s="583">
        <v>231</v>
      </c>
      <c r="B238" s="584">
        <v>0</v>
      </c>
      <c r="C238" s="585">
        <v>3122</v>
      </c>
      <c r="D238" s="584">
        <v>6121</v>
      </c>
      <c r="E238" s="586">
        <v>0</v>
      </c>
      <c r="F238" s="902">
        <v>199</v>
      </c>
      <c r="G238" s="584">
        <v>1205</v>
      </c>
      <c r="H238" s="903">
        <v>3388010205</v>
      </c>
      <c r="I238" s="669">
        <v>0</v>
      </c>
      <c r="J238" s="669">
        <v>23917.5</v>
      </c>
      <c r="K238" s="175">
        <v>-20</v>
      </c>
      <c r="L238" s="669">
        <f t="shared" si="6"/>
        <v>23897.5</v>
      </c>
      <c r="M238" s="904" t="s">
        <v>143</v>
      </c>
    </row>
    <row r="239" spans="1:13" x14ac:dyDescent="0.25">
      <c r="A239" s="583">
        <v>231</v>
      </c>
      <c r="B239" s="584">
        <v>0</v>
      </c>
      <c r="C239" s="585">
        <v>2212</v>
      </c>
      <c r="D239" s="584">
        <v>6121</v>
      </c>
      <c r="E239" s="586">
        <v>0</v>
      </c>
      <c r="F239" s="902">
        <v>199</v>
      </c>
      <c r="G239" s="584">
        <v>1204</v>
      </c>
      <c r="H239" s="903">
        <v>3385000043</v>
      </c>
      <c r="I239" s="669">
        <v>0</v>
      </c>
      <c r="J239" s="669">
        <v>0</v>
      </c>
      <c r="K239" s="175">
        <v>396383.9</v>
      </c>
      <c r="L239" s="669">
        <f t="shared" si="6"/>
        <v>396383.9</v>
      </c>
      <c r="M239" s="904" t="s">
        <v>583</v>
      </c>
    </row>
    <row r="240" spans="1:13" ht="27" thickBot="1" x14ac:dyDescent="0.3">
      <c r="A240" s="895" t="s">
        <v>50</v>
      </c>
      <c r="B240" s="296" t="s">
        <v>51</v>
      </c>
      <c r="C240" s="896">
        <v>6409</v>
      </c>
      <c r="D240" s="296">
        <v>6901</v>
      </c>
      <c r="E240" s="897" t="s">
        <v>52</v>
      </c>
      <c r="F240" s="473">
        <v>199</v>
      </c>
      <c r="G240" s="58">
        <v>1200</v>
      </c>
      <c r="H240" s="49">
        <v>12000000</v>
      </c>
      <c r="I240" s="232">
        <v>0</v>
      </c>
      <c r="J240" s="232">
        <v>217975837.71000001</v>
      </c>
      <c r="K240" s="64">
        <f>(K224+K225+K226+K227+K228+K229+K230+K231+K232+K233+K234+K235+K236+K237+K238+K239)*(-1)</f>
        <v>-107228664.44</v>
      </c>
      <c r="L240" s="232">
        <f>J240+K240</f>
        <v>110747173.27000001</v>
      </c>
      <c r="M240" s="901" t="s">
        <v>127</v>
      </c>
    </row>
    <row r="241" spans="1:13" ht="16.5" thickBot="1" x14ac:dyDescent="0.3">
      <c r="A241" s="326"/>
      <c r="B241" s="341" t="s">
        <v>23</v>
      </c>
      <c r="C241" s="342"/>
      <c r="D241" s="343"/>
      <c r="E241" s="343"/>
      <c r="F241" s="344"/>
      <c r="G241" s="345"/>
      <c r="H241" s="343"/>
      <c r="I241" s="347">
        <f>SUM(I225:I240)</f>
        <v>0</v>
      </c>
      <c r="J241" s="347">
        <f>SUM(J224:J240)</f>
        <v>217999755.21000001</v>
      </c>
      <c r="K241" s="347">
        <f>SUM(K224:K240)</f>
        <v>0</v>
      </c>
      <c r="L241" s="347">
        <f>SUM(L224:L240)</f>
        <v>217999755.21000001</v>
      </c>
      <c r="M241" s="801"/>
    </row>
    <row r="242" spans="1:13" ht="15.75" x14ac:dyDescent="0.25">
      <c r="A242" s="28"/>
      <c r="B242" s="28"/>
      <c r="C242" s="28"/>
      <c r="D242" s="29"/>
      <c r="E242" s="29"/>
      <c r="F242" s="30"/>
      <c r="G242" s="31"/>
      <c r="H242" s="29"/>
      <c r="I242" s="32"/>
      <c r="J242" s="29"/>
      <c r="K242" s="33"/>
      <c r="L242" s="29"/>
      <c r="M242" s="1455"/>
    </row>
    <row r="243" spans="1:13" ht="15.75" x14ac:dyDescent="0.25">
      <c r="A243" s="1459"/>
      <c r="B243" s="29" t="s">
        <v>128</v>
      </c>
      <c r="C243" s="28"/>
      <c r="D243" s="29"/>
      <c r="E243" s="29"/>
      <c r="F243" s="30"/>
      <c r="G243" s="31"/>
      <c r="H243" s="29"/>
      <c r="I243" s="32"/>
      <c r="J243" s="34" t="s">
        <v>584</v>
      </c>
      <c r="K243" s="899"/>
      <c r="L243" s="29"/>
      <c r="M243" s="1455"/>
    </row>
    <row r="244" spans="1:13" x14ac:dyDescent="0.25">
      <c r="A244" s="1459"/>
      <c r="B244" s="1459"/>
      <c r="C244" s="1459"/>
      <c r="D244" s="1459"/>
      <c r="E244" s="1459"/>
      <c r="F244" s="2"/>
      <c r="G244" s="3"/>
      <c r="H244" s="1459"/>
      <c r="I244" s="4"/>
      <c r="J244" s="1459"/>
      <c r="K244" s="55"/>
      <c r="L244" s="1459"/>
      <c r="M244" s="1455"/>
    </row>
    <row r="245" spans="1:13" x14ac:dyDescent="0.25">
      <c r="A245" s="1459"/>
      <c r="B245" s="1459"/>
      <c r="C245" s="1459"/>
      <c r="D245" s="1459"/>
      <c r="E245" s="1459"/>
      <c r="F245" s="2"/>
      <c r="G245" s="3"/>
      <c r="H245" s="1459"/>
      <c r="I245" s="4"/>
      <c r="J245" s="1459"/>
      <c r="K245" s="55"/>
      <c r="L245" s="1459"/>
      <c r="M245" s="1455"/>
    </row>
    <row r="246" spans="1:13" x14ac:dyDescent="0.25">
      <c r="A246" s="1459"/>
      <c r="B246" s="1459" t="s">
        <v>159</v>
      </c>
      <c r="C246" s="1459"/>
      <c r="D246" s="1459"/>
      <c r="E246" s="1459"/>
      <c r="F246" s="2"/>
      <c r="G246" s="3"/>
      <c r="H246" s="1459"/>
      <c r="I246" s="4"/>
      <c r="J246" s="1459" t="s">
        <v>43</v>
      </c>
      <c r="K246" s="55"/>
      <c r="L246" s="1459"/>
      <c r="M246" s="1455"/>
    </row>
    <row r="247" spans="1:13" x14ac:dyDescent="0.25">
      <c r="A247" s="1459"/>
      <c r="B247" s="1459"/>
      <c r="C247" s="1459"/>
      <c r="D247" s="1459"/>
      <c r="E247" s="1459"/>
      <c r="F247" s="2"/>
      <c r="G247" s="3"/>
      <c r="H247" s="1459"/>
      <c r="I247" s="4"/>
      <c r="J247" s="1459"/>
      <c r="K247" s="55"/>
      <c r="L247" s="1459"/>
      <c r="M247" s="1455"/>
    </row>
    <row r="248" spans="1:13" x14ac:dyDescent="0.25">
      <c r="A248" s="1459"/>
      <c r="B248" s="1459" t="s">
        <v>160</v>
      </c>
      <c r="C248" s="1459"/>
      <c r="D248" s="1459"/>
      <c r="E248" s="1459"/>
      <c r="F248" s="2"/>
      <c r="G248" s="3"/>
      <c r="H248" s="1459"/>
      <c r="I248" s="4"/>
      <c r="J248" s="1459" t="s">
        <v>161</v>
      </c>
      <c r="K248" s="55"/>
      <c r="L248" s="1459"/>
      <c r="M248" s="1455"/>
    </row>
    <row r="249" spans="1:13" x14ac:dyDescent="0.25">
      <c r="A249" s="1459"/>
      <c r="B249" s="1459" t="s">
        <v>495</v>
      </c>
      <c r="C249" s="1459"/>
      <c r="D249" s="1459"/>
      <c r="E249" s="1459"/>
      <c r="F249" s="2"/>
      <c r="G249" s="3"/>
      <c r="H249" s="1459"/>
      <c r="I249" s="4"/>
      <c r="J249" s="1459"/>
      <c r="K249" s="55"/>
      <c r="L249" s="1459"/>
      <c r="M249" s="1455"/>
    </row>
    <row r="252" spans="1:13" ht="18.75" x14ac:dyDescent="0.3">
      <c r="A252" s="1" t="s">
        <v>103</v>
      </c>
      <c r="B252" s="1"/>
      <c r="C252" s="1"/>
      <c r="D252" s="1459"/>
      <c r="E252" s="1459"/>
      <c r="F252" s="2"/>
      <c r="G252" s="3"/>
      <c r="H252" s="1459"/>
      <c r="I252" s="4"/>
      <c r="J252" s="1459"/>
      <c r="K252" s="55"/>
      <c r="L252" s="1459"/>
      <c r="M252" s="1455"/>
    </row>
    <row r="253" spans="1:13" x14ac:dyDescent="0.25">
      <c r="A253" s="1459"/>
      <c r="B253" s="1459"/>
      <c r="C253" s="1459"/>
      <c r="D253" s="1455"/>
      <c r="E253" s="1455"/>
      <c r="F253" s="6"/>
      <c r="G253" s="7"/>
      <c r="H253" s="1455"/>
      <c r="I253" s="8"/>
      <c r="J253" s="1455"/>
      <c r="K253" s="55"/>
      <c r="L253" s="1459"/>
      <c r="M253" s="1455"/>
    </row>
    <row r="254" spans="1:13" ht="18.75" x14ac:dyDescent="0.3">
      <c r="A254" s="3102" t="s">
        <v>554</v>
      </c>
      <c r="B254" s="3103"/>
      <c r="C254" s="3103"/>
      <c r="D254" s="3103"/>
      <c r="E254" s="3103"/>
      <c r="F254" s="3103"/>
      <c r="G254" s="3103"/>
      <c r="H254" s="3103"/>
      <c r="I254" s="3103"/>
      <c r="J254" s="3103"/>
      <c r="K254" s="3103"/>
      <c r="L254" s="3103"/>
      <c r="M254" s="3183"/>
    </row>
    <row r="255" spans="1:13" ht="15.75" x14ac:dyDescent="0.25">
      <c r="A255" s="1459"/>
      <c r="B255" s="1459"/>
      <c r="C255" s="1459"/>
      <c r="D255" s="1455"/>
      <c r="E255" s="1455"/>
      <c r="F255" s="9"/>
      <c r="G255" s="7"/>
      <c r="H255" s="1455"/>
      <c r="I255" s="8"/>
      <c r="J255" s="1455"/>
      <c r="K255" s="55"/>
      <c r="L255" s="1459"/>
      <c r="M255" s="892"/>
    </row>
    <row r="256" spans="1:13" ht="15.75" x14ac:dyDescent="0.25">
      <c r="A256" s="10" t="s">
        <v>105</v>
      </c>
      <c r="B256" s="11"/>
      <c r="C256" s="11"/>
      <c r="D256" s="11"/>
      <c r="E256" s="11"/>
      <c r="F256" s="9"/>
      <c r="G256" s="3"/>
      <c r="H256" s="1459"/>
      <c r="I256" s="4"/>
      <c r="J256" s="1459"/>
      <c r="K256" s="55"/>
      <c r="L256" s="1459"/>
      <c r="M256" s="1455"/>
    </row>
    <row r="257" spans="1:13" ht="15.75" thickBot="1" x14ac:dyDescent="0.3">
      <c r="A257" s="1465"/>
      <c r="B257" s="1459"/>
      <c r="C257" s="1459"/>
      <c r="D257" s="1459"/>
      <c r="E257" s="1459"/>
      <c r="F257" s="2"/>
      <c r="G257" s="3"/>
      <c r="H257" s="1459"/>
      <c r="I257" s="4"/>
      <c r="J257" s="1459"/>
      <c r="K257" s="201"/>
      <c r="L257" s="1459"/>
      <c r="M257" s="14" t="s">
        <v>4</v>
      </c>
    </row>
    <row r="258" spans="1:13" ht="27" thickBot="1" x14ac:dyDescent="0.3">
      <c r="A258" s="15" t="s">
        <v>5</v>
      </c>
      <c r="B258" s="16" t="s">
        <v>6</v>
      </c>
      <c r="C258" s="16" t="s">
        <v>7</v>
      </c>
      <c r="D258" s="16" t="s">
        <v>8</v>
      </c>
      <c r="E258" s="16" t="s">
        <v>9</v>
      </c>
      <c r="F258" s="17" t="s">
        <v>10</v>
      </c>
      <c r="G258" s="18" t="s">
        <v>11</v>
      </c>
      <c r="H258" s="16" t="s">
        <v>12</v>
      </c>
      <c r="I258" s="19" t="s">
        <v>13</v>
      </c>
      <c r="J258" s="20" t="s">
        <v>14</v>
      </c>
      <c r="K258" s="893" t="s">
        <v>15</v>
      </c>
      <c r="L258" s="20" t="s">
        <v>16</v>
      </c>
      <c r="M258" s="894" t="s">
        <v>17</v>
      </c>
    </row>
    <row r="259" spans="1:13" x14ac:dyDescent="0.25">
      <c r="A259" s="895">
        <v>231</v>
      </c>
      <c r="B259" s="296">
        <v>0</v>
      </c>
      <c r="C259" s="896">
        <v>2212</v>
      </c>
      <c r="D259" s="296">
        <v>6121</v>
      </c>
      <c r="E259" s="897">
        <v>0</v>
      </c>
      <c r="F259" s="473">
        <v>199</v>
      </c>
      <c r="G259" s="296">
        <v>1204</v>
      </c>
      <c r="H259" s="231">
        <v>3386000043</v>
      </c>
      <c r="I259" s="232">
        <v>0</v>
      </c>
      <c r="J259" s="232">
        <v>0</v>
      </c>
      <c r="K259" s="64">
        <v>1380973</v>
      </c>
      <c r="L259" s="232">
        <f>J259+K259</f>
        <v>1380973</v>
      </c>
      <c r="M259" s="901" t="s">
        <v>555</v>
      </c>
    </row>
    <row r="260" spans="1:13" ht="26.25" x14ac:dyDescent="0.25">
      <c r="A260" s="895">
        <v>231</v>
      </c>
      <c r="B260" s="296">
        <v>0</v>
      </c>
      <c r="C260" s="896">
        <v>2212</v>
      </c>
      <c r="D260" s="296">
        <v>6121</v>
      </c>
      <c r="E260" s="897">
        <v>0</v>
      </c>
      <c r="F260" s="473">
        <v>199</v>
      </c>
      <c r="G260" s="296">
        <v>1204</v>
      </c>
      <c r="H260" s="231">
        <v>4856000043</v>
      </c>
      <c r="I260" s="232">
        <v>0</v>
      </c>
      <c r="J260" s="232">
        <v>0</v>
      </c>
      <c r="K260" s="64">
        <v>170857</v>
      </c>
      <c r="L260" s="232">
        <f>J260+K260</f>
        <v>170857</v>
      </c>
      <c r="M260" s="901" t="s">
        <v>556</v>
      </c>
    </row>
    <row r="261" spans="1:13" x14ac:dyDescent="0.25">
      <c r="A261" s="895">
        <v>231</v>
      </c>
      <c r="B261" s="296">
        <v>0</v>
      </c>
      <c r="C261" s="896">
        <v>6172</v>
      </c>
      <c r="D261" s="296">
        <v>6111</v>
      </c>
      <c r="E261" s="897">
        <v>0</v>
      </c>
      <c r="F261" s="473">
        <v>199</v>
      </c>
      <c r="G261" s="296">
        <v>1203</v>
      </c>
      <c r="H261" s="231">
        <v>1514000000</v>
      </c>
      <c r="I261" s="232">
        <v>0</v>
      </c>
      <c r="J261" s="232">
        <v>1542750</v>
      </c>
      <c r="K261" s="64">
        <v>120000</v>
      </c>
      <c r="L261" s="232">
        <f>J261+K261</f>
        <v>1662750</v>
      </c>
      <c r="M261" s="901" t="s">
        <v>467</v>
      </c>
    </row>
    <row r="262" spans="1:13" ht="27" thickBot="1" x14ac:dyDescent="0.3">
      <c r="A262" s="895" t="s">
        <v>50</v>
      </c>
      <c r="B262" s="296" t="s">
        <v>51</v>
      </c>
      <c r="C262" s="896">
        <v>6409</v>
      </c>
      <c r="D262" s="296">
        <v>6901</v>
      </c>
      <c r="E262" s="897" t="s">
        <v>52</v>
      </c>
      <c r="F262" s="473">
        <v>199</v>
      </c>
      <c r="G262" s="58">
        <v>1200</v>
      </c>
      <c r="H262" s="49">
        <v>12000000</v>
      </c>
      <c r="I262" s="232">
        <v>0</v>
      </c>
      <c r="J262" s="232">
        <v>110747173.27</v>
      </c>
      <c r="K262" s="64">
        <f>(K259+K260+K261)*(-1)</f>
        <v>-1671830</v>
      </c>
      <c r="L262" s="232">
        <f>J262+K262</f>
        <v>109075343.27</v>
      </c>
      <c r="M262" s="901" t="s">
        <v>127</v>
      </c>
    </row>
    <row r="263" spans="1:13" ht="16.5" thickBot="1" x14ac:dyDescent="0.3">
      <c r="A263" s="326"/>
      <c r="B263" s="341" t="s">
        <v>23</v>
      </c>
      <c r="C263" s="342"/>
      <c r="D263" s="343"/>
      <c r="E263" s="343"/>
      <c r="F263" s="344"/>
      <c r="G263" s="345"/>
      <c r="H263" s="343"/>
      <c r="I263" s="347">
        <f>SUM(I260:I262)</f>
        <v>0</v>
      </c>
      <c r="J263" s="347">
        <f>SUM(J259:J262)</f>
        <v>112289923.27</v>
      </c>
      <c r="K263" s="347">
        <f>SUM(K259:K262)</f>
        <v>0</v>
      </c>
      <c r="L263" s="347">
        <f>SUM(L259:L262)</f>
        <v>112289923.27</v>
      </c>
      <c r="M263" s="801"/>
    </row>
    <row r="264" spans="1:13" ht="15.75" x14ac:dyDescent="0.25">
      <c r="A264" s="28"/>
      <c r="B264" s="28"/>
      <c r="C264" s="28"/>
      <c r="D264" s="29"/>
      <c r="E264" s="29"/>
      <c r="F264" s="30"/>
      <c r="G264" s="31"/>
      <c r="H264" s="29"/>
      <c r="I264" s="32"/>
      <c r="J264" s="29"/>
      <c r="K264" s="33"/>
      <c r="L264" s="29"/>
      <c r="M264" s="1455"/>
    </row>
    <row r="265" spans="1:13" ht="15.75" x14ac:dyDescent="0.25">
      <c r="A265" s="1459"/>
      <c r="B265" s="29" t="s">
        <v>128</v>
      </c>
      <c r="C265" s="28"/>
      <c r="D265" s="29"/>
      <c r="E265" s="29"/>
      <c r="F265" s="30"/>
      <c r="G265" s="31"/>
      <c r="H265" s="29"/>
      <c r="I265" s="32"/>
      <c r="J265" s="34" t="s">
        <v>557</v>
      </c>
      <c r="K265" s="899"/>
      <c r="L265" s="29"/>
      <c r="M265" s="1455"/>
    </row>
    <row r="266" spans="1:13" x14ac:dyDescent="0.25">
      <c r="A266" s="1459"/>
      <c r="B266" s="1459"/>
      <c r="C266" s="1459"/>
      <c r="D266" s="1459"/>
      <c r="E266" s="1459"/>
      <c r="F266" s="2"/>
      <c r="G266" s="3"/>
      <c r="H266" s="1459"/>
      <c r="I266" s="4"/>
      <c r="J266" s="1459"/>
      <c r="K266" s="55"/>
      <c r="L266" s="1459"/>
      <c r="M266" s="1455"/>
    </row>
    <row r="267" spans="1:13" x14ac:dyDescent="0.25">
      <c r="A267" s="1459"/>
      <c r="B267" s="1459"/>
      <c r="C267" s="1459"/>
      <c r="D267" s="1459"/>
      <c r="E267" s="1459"/>
      <c r="F267" s="2"/>
      <c r="G267" s="3"/>
      <c r="H267" s="1459"/>
      <c r="I267" s="4"/>
      <c r="J267" s="1459"/>
      <c r="K267" s="55"/>
      <c r="L267" s="1459"/>
      <c r="M267" s="1455"/>
    </row>
    <row r="268" spans="1:13" x14ac:dyDescent="0.25">
      <c r="A268" s="1459"/>
      <c r="B268" s="1459" t="s">
        <v>159</v>
      </c>
      <c r="C268" s="1459"/>
      <c r="D268" s="1459"/>
      <c r="E268" s="1459"/>
      <c r="F268" s="2"/>
      <c r="G268" s="3"/>
      <c r="H268" s="1459"/>
      <c r="I268" s="4"/>
      <c r="J268" s="1459" t="s">
        <v>43</v>
      </c>
      <c r="K268" s="55"/>
      <c r="L268" s="1459"/>
      <c r="M268" s="1455"/>
    </row>
    <row r="269" spans="1:13" x14ac:dyDescent="0.25">
      <c r="A269" s="1459"/>
      <c r="B269" s="1459"/>
      <c r="C269" s="1459"/>
      <c r="D269" s="1459"/>
      <c r="E269" s="1459"/>
      <c r="F269" s="2"/>
      <c r="G269" s="3"/>
      <c r="H269" s="1459"/>
      <c r="I269" s="4"/>
      <c r="J269" s="1459"/>
      <c r="K269" s="55"/>
      <c r="L269" s="1459"/>
      <c r="M269" s="1455"/>
    </row>
    <row r="270" spans="1:13" x14ac:dyDescent="0.25">
      <c r="A270" s="1459"/>
      <c r="B270" s="1459" t="s">
        <v>160</v>
      </c>
      <c r="C270" s="1459"/>
      <c r="D270" s="1459"/>
      <c r="E270" s="1459"/>
      <c r="F270" s="2"/>
      <c r="G270" s="3"/>
      <c r="H270" s="1459"/>
      <c r="I270" s="4"/>
      <c r="J270" s="1459" t="s">
        <v>161</v>
      </c>
      <c r="K270" s="55"/>
      <c r="L270" s="1459"/>
      <c r="M270" s="1455"/>
    </row>
    <row r="271" spans="1:13" x14ac:dyDescent="0.25">
      <c r="A271" s="1459"/>
      <c r="B271" s="1459" t="s">
        <v>495</v>
      </c>
      <c r="C271" s="1459"/>
      <c r="D271" s="1459"/>
      <c r="E271" s="1459"/>
      <c r="F271" s="2"/>
      <c r="G271" s="3"/>
      <c r="H271" s="1459"/>
      <c r="I271" s="4"/>
      <c r="J271" s="1459"/>
      <c r="K271" s="55"/>
      <c r="L271" s="1459"/>
      <c r="M271" s="1455"/>
    </row>
    <row r="274" spans="1:13" ht="18.75" x14ac:dyDescent="0.3">
      <c r="A274" s="1" t="s">
        <v>103</v>
      </c>
      <c r="B274" s="1"/>
      <c r="C274" s="1"/>
      <c r="D274" s="1459"/>
      <c r="E274" s="1459"/>
      <c r="F274" s="2"/>
      <c r="G274" s="3"/>
      <c r="H274" s="1459"/>
      <c r="I274" s="4"/>
      <c r="J274" s="1459"/>
      <c r="K274" s="55"/>
      <c r="L274" s="1459"/>
      <c r="M274" s="1455"/>
    </row>
    <row r="275" spans="1:13" x14ac:dyDescent="0.25">
      <c r="A275" s="1459"/>
      <c r="B275" s="1459"/>
      <c r="C275" s="1459"/>
      <c r="D275" s="1455"/>
      <c r="E275" s="1455"/>
      <c r="F275" s="6"/>
      <c r="G275" s="7"/>
      <c r="H275" s="1455"/>
      <c r="I275" s="8"/>
      <c r="J275" s="1455"/>
      <c r="K275" s="55"/>
      <c r="L275" s="1459"/>
      <c r="M275" s="1455"/>
    </row>
    <row r="276" spans="1:13" ht="18.75" x14ac:dyDescent="0.3">
      <c r="A276" s="3102" t="s">
        <v>558</v>
      </c>
      <c r="B276" s="3103"/>
      <c r="C276" s="3103"/>
      <c r="D276" s="3103"/>
      <c r="E276" s="3103"/>
      <c r="F276" s="3103"/>
      <c r="G276" s="3103"/>
      <c r="H276" s="3103"/>
      <c r="I276" s="3103"/>
      <c r="J276" s="3103"/>
      <c r="K276" s="3103"/>
      <c r="L276" s="3103"/>
      <c r="M276" s="3183"/>
    </row>
    <row r="277" spans="1:13" ht="15.75" x14ac:dyDescent="0.25">
      <c r="A277" s="1459"/>
      <c r="B277" s="1459"/>
      <c r="C277" s="1459"/>
      <c r="D277" s="1455"/>
      <c r="E277" s="1455"/>
      <c r="F277" s="9"/>
      <c r="G277" s="7"/>
      <c r="H277" s="1455"/>
      <c r="I277" s="8"/>
      <c r="J277" s="1455"/>
      <c r="K277" s="55"/>
      <c r="L277" s="1459"/>
      <c r="M277" s="892"/>
    </row>
    <row r="278" spans="1:13" ht="15.75" x14ac:dyDescent="0.25">
      <c r="A278" s="10" t="s">
        <v>105</v>
      </c>
      <c r="B278" s="11"/>
      <c r="C278" s="11"/>
      <c r="D278" s="11"/>
      <c r="E278" s="11"/>
      <c r="F278" s="9"/>
      <c r="G278" s="3"/>
      <c r="H278" s="1459"/>
      <c r="I278" s="4"/>
      <c r="J278" s="1459"/>
      <c r="K278" s="55"/>
      <c r="L278" s="1459"/>
      <c r="M278" s="1455"/>
    </row>
    <row r="279" spans="1:13" ht="15.75" thickBot="1" x14ac:dyDescent="0.3">
      <c r="A279" s="1465"/>
      <c r="B279" s="1459"/>
      <c r="C279" s="1459"/>
      <c r="D279" s="1459"/>
      <c r="E279" s="1459"/>
      <c r="F279" s="2"/>
      <c r="G279" s="3"/>
      <c r="H279" s="1459"/>
      <c r="I279" s="4"/>
      <c r="J279" s="1459"/>
      <c r="K279" s="201"/>
      <c r="L279" s="1459"/>
      <c r="M279" s="14" t="s">
        <v>4</v>
      </c>
    </row>
    <row r="280" spans="1:13" ht="27" thickBot="1" x14ac:dyDescent="0.3">
      <c r="A280" s="15" t="s">
        <v>5</v>
      </c>
      <c r="B280" s="16" t="s">
        <v>6</v>
      </c>
      <c r="C280" s="16" t="s">
        <v>7</v>
      </c>
      <c r="D280" s="16" t="s">
        <v>8</v>
      </c>
      <c r="E280" s="16" t="s">
        <v>9</v>
      </c>
      <c r="F280" s="17" t="s">
        <v>10</v>
      </c>
      <c r="G280" s="18" t="s">
        <v>11</v>
      </c>
      <c r="H280" s="16" t="s">
        <v>12</v>
      </c>
      <c r="I280" s="19" t="s">
        <v>13</v>
      </c>
      <c r="J280" s="20" t="s">
        <v>14</v>
      </c>
      <c r="K280" s="893" t="s">
        <v>15</v>
      </c>
      <c r="L280" s="20" t="s">
        <v>16</v>
      </c>
      <c r="M280" s="894" t="s">
        <v>17</v>
      </c>
    </row>
    <row r="281" spans="1:13" ht="26.25" x14ac:dyDescent="0.25">
      <c r="A281" s="895">
        <v>231</v>
      </c>
      <c r="B281" s="296">
        <v>0</v>
      </c>
      <c r="C281" s="896">
        <v>2212</v>
      </c>
      <c r="D281" s="296">
        <v>6121</v>
      </c>
      <c r="E281" s="897">
        <v>0</v>
      </c>
      <c r="F281" s="473">
        <v>199</v>
      </c>
      <c r="G281" s="296">
        <v>1204</v>
      </c>
      <c r="H281" s="231">
        <v>4763000043</v>
      </c>
      <c r="I281" s="232">
        <v>0</v>
      </c>
      <c r="J281" s="232">
        <v>0</v>
      </c>
      <c r="K281" s="64">
        <v>1802606</v>
      </c>
      <c r="L281" s="232">
        <f t="shared" ref="L281:L289" si="7">J281+K281</f>
        <v>1802606</v>
      </c>
      <c r="M281" s="901" t="s">
        <v>559</v>
      </c>
    </row>
    <row r="282" spans="1:13" x14ac:dyDescent="0.25">
      <c r="A282" s="895">
        <v>231</v>
      </c>
      <c r="B282" s="296">
        <v>0</v>
      </c>
      <c r="C282" s="896">
        <v>4379</v>
      </c>
      <c r="D282" s="296">
        <v>6351</v>
      </c>
      <c r="E282" s="897">
        <v>0</v>
      </c>
      <c r="F282" s="473">
        <v>199</v>
      </c>
      <c r="G282" s="296">
        <v>1217</v>
      </c>
      <c r="H282" s="231">
        <v>5473001714</v>
      </c>
      <c r="I282" s="232">
        <v>0</v>
      </c>
      <c r="J282" s="232">
        <v>0</v>
      </c>
      <c r="K282" s="64">
        <v>2200000</v>
      </c>
      <c r="L282" s="232">
        <f t="shared" si="7"/>
        <v>2200000</v>
      </c>
      <c r="M282" s="901" t="s">
        <v>560</v>
      </c>
    </row>
    <row r="283" spans="1:13" x14ac:dyDescent="0.25">
      <c r="A283" s="895">
        <v>231</v>
      </c>
      <c r="B283" s="296">
        <v>0</v>
      </c>
      <c r="C283" s="896">
        <v>4350</v>
      </c>
      <c r="D283" s="296">
        <v>6351</v>
      </c>
      <c r="E283" s="897">
        <v>0</v>
      </c>
      <c r="F283" s="473">
        <v>199</v>
      </c>
      <c r="G283" s="296">
        <v>1217</v>
      </c>
      <c r="H283" s="231">
        <v>5472001707</v>
      </c>
      <c r="I283" s="232">
        <v>0</v>
      </c>
      <c r="J283" s="232">
        <v>0</v>
      </c>
      <c r="K283" s="64">
        <v>110181.5</v>
      </c>
      <c r="L283" s="232">
        <f t="shared" si="7"/>
        <v>110181.5</v>
      </c>
      <c r="M283" s="901" t="s">
        <v>561</v>
      </c>
    </row>
    <row r="284" spans="1:13" x14ac:dyDescent="0.25">
      <c r="A284" s="895">
        <v>231</v>
      </c>
      <c r="B284" s="296">
        <v>0</v>
      </c>
      <c r="C284" s="896">
        <v>4350</v>
      </c>
      <c r="D284" s="296">
        <v>6351</v>
      </c>
      <c r="E284" s="897">
        <v>0</v>
      </c>
      <c r="F284" s="473">
        <v>199</v>
      </c>
      <c r="G284" s="296">
        <v>1217</v>
      </c>
      <c r="H284" s="231">
        <v>4643001783</v>
      </c>
      <c r="I284" s="232">
        <v>0</v>
      </c>
      <c r="J284" s="232">
        <v>0</v>
      </c>
      <c r="K284" s="64">
        <v>112700</v>
      </c>
      <c r="L284" s="232">
        <f t="shared" si="7"/>
        <v>112700</v>
      </c>
      <c r="M284" s="898" t="s">
        <v>562</v>
      </c>
    </row>
    <row r="285" spans="1:13" x14ac:dyDescent="0.25">
      <c r="A285" s="895">
        <v>231</v>
      </c>
      <c r="B285" s="296">
        <v>0</v>
      </c>
      <c r="C285" s="896">
        <v>4350</v>
      </c>
      <c r="D285" s="296">
        <v>6351</v>
      </c>
      <c r="E285" s="897">
        <v>0</v>
      </c>
      <c r="F285" s="473">
        <v>199</v>
      </c>
      <c r="G285" s="296">
        <v>1217</v>
      </c>
      <c r="H285" s="231">
        <v>4644001783</v>
      </c>
      <c r="I285" s="232">
        <v>0</v>
      </c>
      <c r="J285" s="232">
        <v>0</v>
      </c>
      <c r="K285" s="64">
        <v>74750</v>
      </c>
      <c r="L285" s="232">
        <f t="shared" si="7"/>
        <v>74750</v>
      </c>
      <c r="M285" s="898" t="s">
        <v>563</v>
      </c>
    </row>
    <row r="286" spans="1:13" x14ac:dyDescent="0.25">
      <c r="A286" s="895">
        <v>231</v>
      </c>
      <c r="B286" s="296">
        <v>0</v>
      </c>
      <c r="C286" s="896">
        <v>4350</v>
      </c>
      <c r="D286" s="296">
        <v>6351</v>
      </c>
      <c r="E286" s="897">
        <v>0</v>
      </c>
      <c r="F286" s="473">
        <v>199</v>
      </c>
      <c r="G286" s="296">
        <v>1217</v>
      </c>
      <c r="H286" s="231">
        <v>4646001702</v>
      </c>
      <c r="I286" s="232">
        <v>0</v>
      </c>
      <c r="J286" s="232">
        <v>0</v>
      </c>
      <c r="K286" s="64">
        <v>344993</v>
      </c>
      <c r="L286" s="232">
        <f t="shared" si="7"/>
        <v>344993</v>
      </c>
      <c r="M286" s="898" t="s">
        <v>564</v>
      </c>
    </row>
    <row r="287" spans="1:13" x14ac:dyDescent="0.25">
      <c r="A287" s="583">
        <v>231</v>
      </c>
      <c r="B287" s="584">
        <v>0</v>
      </c>
      <c r="C287" s="585">
        <v>4357</v>
      </c>
      <c r="D287" s="584">
        <v>6351</v>
      </c>
      <c r="E287" s="586">
        <v>0</v>
      </c>
      <c r="F287" s="902">
        <v>199</v>
      </c>
      <c r="G287" s="584">
        <v>1217</v>
      </c>
      <c r="H287" s="903">
        <v>5476001773</v>
      </c>
      <c r="I287" s="669">
        <v>0</v>
      </c>
      <c r="J287" s="669">
        <v>0</v>
      </c>
      <c r="K287" s="175">
        <v>9930850</v>
      </c>
      <c r="L287" s="669">
        <f t="shared" si="7"/>
        <v>9930850</v>
      </c>
      <c r="M287" s="904" t="s">
        <v>565</v>
      </c>
    </row>
    <row r="288" spans="1:13" x14ac:dyDescent="0.25">
      <c r="A288" s="583">
        <v>231</v>
      </c>
      <c r="B288" s="584">
        <v>0</v>
      </c>
      <c r="C288" s="896">
        <v>2212</v>
      </c>
      <c r="D288" s="296">
        <v>6121</v>
      </c>
      <c r="E288" s="897">
        <v>0</v>
      </c>
      <c r="F288" s="473">
        <v>199</v>
      </c>
      <c r="G288" s="296">
        <v>1204</v>
      </c>
      <c r="H288" s="231">
        <v>3174000000</v>
      </c>
      <c r="I288" s="232">
        <v>0</v>
      </c>
      <c r="J288" s="232">
        <v>0</v>
      </c>
      <c r="K288" s="64">
        <v>1000</v>
      </c>
      <c r="L288" s="232">
        <f t="shared" si="7"/>
        <v>1000</v>
      </c>
      <c r="M288" s="898" t="s">
        <v>416</v>
      </c>
    </row>
    <row r="289" spans="1:13" ht="26.25" x14ac:dyDescent="0.25">
      <c r="A289" s="583">
        <v>231</v>
      </c>
      <c r="B289" s="584">
        <v>0</v>
      </c>
      <c r="C289" s="585">
        <v>5273</v>
      </c>
      <c r="D289" s="296">
        <v>6125</v>
      </c>
      <c r="E289" s="586">
        <v>0</v>
      </c>
      <c r="F289" s="902">
        <v>199</v>
      </c>
      <c r="G289" s="584">
        <v>1201</v>
      </c>
      <c r="H289" s="903">
        <v>3475000000</v>
      </c>
      <c r="I289" s="669">
        <v>0</v>
      </c>
      <c r="J289" s="669">
        <v>0</v>
      </c>
      <c r="K289" s="175">
        <v>541354</v>
      </c>
      <c r="L289" s="669">
        <f t="shared" si="7"/>
        <v>541354</v>
      </c>
      <c r="M289" s="904" t="s">
        <v>566</v>
      </c>
    </row>
    <row r="290" spans="1:13" ht="27" thickBot="1" x14ac:dyDescent="0.3">
      <c r="A290" s="895" t="s">
        <v>50</v>
      </c>
      <c r="B290" s="296" t="s">
        <v>51</v>
      </c>
      <c r="C290" s="896">
        <v>6409</v>
      </c>
      <c r="D290" s="296">
        <v>6901</v>
      </c>
      <c r="E290" s="897" t="s">
        <v>52</v>
      </c>
      <c r="F290" s="473">
        <v>199</v>
      </c>
      <c r="G290" s="58">
        <v>1200</v>
      </c>
      <c r="H290" s="49">
        <v>12000000</v>
      </c>
      <c r="I290" s="232">
        <v>0</v>
      </c>
      <c r="J290" s="232">
        <v>109075343.27</v>
      </c>
      <c r="K290" s="64">
        <f>(K281+K282+K283+K284+K285+K286+K287+K288+K289)*(-1)</f>
        <v>-15118434.5</v>
      </c>
      <c r="L290" s="232">
        <f>J290+K290</f>
        <v>93956908.769999996</v>
      </c>
      <c r="M290" s="901" t="s">
        <v>127</v>
      </c>
    </row>
    <row r="291" spans="1:13" ht="16.5" thickBot="1" x14ac:dyDescent="0.3">
      <c r="A291" s="326"/>
      <c r="B291" s="341" t="s">
        <v>23</v>
      </c>
      <c r="C291" s="342"/>
      <c r="D291" s="343"/>
      <c r="E291" s="343"/>
      <c r="F291" s="344"/>
      <c r="G291" s="345"/>
      <c r="H291" s="343"/>
      <c r="I291" s="347">
        <f>SUM(I282:I290)</f>
        <v>0</v>
      </c>
      <c r="J291" s="347">
        <f>SUM(J281:J290)</f>
        <v>109075343.27</v>
      </c>
      <c r="K291" s="347">
        <f>SUM(K281:K290)</f>
        <v>0</v>
      </c>
      <c r="L291" s="347">
        <f>SUM(L281:L290)</f>
        <v>109075343.27</v>
      </c>
      <c r="M291" s="801"/>
    </row>
    <row r="292" spans="1:13" ht="15.75" x14ac:dyDescent="0.25">
      <c r="A292" s="28"/>
      <c r="B292" s="28"/>
      <c r="C292" s="28"/>
      <c r="D292" s="29"/>
      <c r="E292" s="29"/>
      <c r="F292" s="30"/>
      <c r="G292" s="31"/>
      <c r="H292" s="29"/>
      <c r="I292" s="32"/>
      <c r="J292" s="29"/>
      <c r="K292" s="33"/>
      <c r="L292" s="29"/>
      <c r="M292" s="1455"/>
    </row>
    <row r="293" spans="1:13" ht="15.75" x14ac:dyDescent="0.25">
      <c r="A293" s="1459"/>
      <c r="B293" s="29" t="s">
        <v>128</v>
      </c>
      <c r="C293" s="28"/>
      <c r="D293" s="29"/>
      <c r="E293" s="29"/>
      <c r="F293" s="30"/>
      <c r="G293" s="31"/>
      <c r="H293" s="29"/>
      <c r="I293" s="32"/>
      <c r="J293" s="34" t="s">
        <v>567</v>
      </c>
      <c r="K293" s="899"/>
      <c r="L293" s="29"/>
      <c r="M293" s="1455"/>
    </row>
    <row r="294" spans="1:13" x14ac:dyDescent="0.25">
      <c r="A294" s="1459"/>
      <c r="B294" s="1459"/>
      <c r="C294" s="1459"/>
      <c r="D294" s="1459"/>
      <c r="E294" s="1459"/>
      <c r="F294" s="2"/>
      <c r="G294" s="3"/>
      <c r="H294" s="1459"/>
      <c r="I294" s="4"/>
      <c r="J294" s="1459"/>
      <c r="K294" s="55"/>
      <c r="L294" s="1459"/>
      <c r="M294" s="1455"/>
    </row>
    <row r="295" spans="1:13" x14ac:dyDescent="0.25">
      <c r="A295" s="1459"/>
      <c r="B295" s="1459"/>
      <c r="C295" s="1459"/>
      <c r="D295" s="1459"/>
      <c r="E295" s="1459"/>
      <c r="F295" s="2"/>
      <c r="G295" s="3"/>
      <c r="H295" s="1459"/>
      <c r="I295" s="4"/>
      <c r="J295" s="1459"/>
      <c r="K295" s="55"/>
      <c r="L295" s="1459"/>
      <c r="M295" s="1455"/>
    </row>
    <row r="296" spans="1:13" x14ac:dyDescent="0.25">
      <c r="A296" s="1459"/>
      <c r="B296" s="1459" t="s">
        <v>159</v>
      </c>
      <c r="C296" s="1459"/>
      <c r="D296" s="1459"/>
      <c r="E296" s="1459"/>
      <c r="F296" s="2"/>
      <c r="G296" s="3"/>
      <c r="H296" s="1459"/>
      <c r="I296" s="4"/>
      <c r="J296" s="1459" t="s">
        <v>43</v>
      </c>
      <c r="K296" s="55"/>
      <c r="L296" s="1459"/>
      <c r="M296" s="1455"/>
    </row>
    <row r="297" spans="1:13" x14ac:dyDescent="0.25">
      <c r="A297" s="1459"/>
      <c r="B297" s="1459"/>
      <c r="C297" s="1459"/>
      <c r="D297" s="1459"/>
      <c r="E297" s="1459"/>
      <c r="F297" s="2"/>
      <c r="G297" s="3"/>
      <c r="H297" s="1459"/>
      <c r="I297" s="4"/>
      <c r="J297" s="1459"/>
      <c r="K297" s="55"/>
      <c r="L297" s="1459"/>
      <c r="M297" s="1455"/>
    </row>
    <row r="298" spans="1:13" x14ac:dyDescent="0.25">
      <c r="A298" s="1459"/>
      <c r="B298" s="1459" t="s">
        <v>160</v>
      </c>
      <c r="C298" s="1459"/>
      <c r="D298" s="1459"/>
      <c r="E298" s="1459"/>
      <c r="F298" s="2"/>
      <c r="G298" s="3"/>
      <c r="H298" s="1459"/>
      <c r="I298" s="4"/>
      <c r="J298" s="1459" t="s">
        <v>161</v>
      </c>
      <c r="K298" s="55"/>
      <c r="L298" s="1459"/>
      <c r="M298" s="1455"/>
    </row>
    <row r="299" spans="1:13" x14ac:dyDescent="0.25">
      <c r="A299" s="1459"/>
      <c r="B299" s="1459" t="s">
        <v>495</v>
      </c>
      <c r="C299" s="1459"/>
      <c r="D299" s="1459"/>
      <c r="E299" s="1459"/>
      <c r="F299" s="2"/>
      <c r="G299" s="3"/>
      <c r="H299" s="1459"/>
      <c r="I299" s="4"/>
      <c r="J299" s="1459"/>
      <c r="K299" s="55"/>
      <c r="L299" s="1459"/>
      <c r="M299" s="1455"/>
    </row>
    <row r="302" spans="1:13" ht="18.75" x14ac:dyDescent="0.3">
      <c r="A302" s="1" t="s">
        <v>103</v>
      </c>
      <c r="B302" s="1"/>
      <c r="C302" s="1"/>
      <c r="D302" s="1459"/>
      <c r="E302" s="1459"/>
      <c r="F302" s="2"/>
      <c r="G302" s="3"/>
      <c r="H302" s="1459"/>
      <c r="I302" s="4"/>
      <c r="J302" s="1459"/>
      <c r="K302" s="55"/>
      <c r="L302" s="1459"/>
      <c r="M302" s="1455"/>
    </row>
    <row r="303" spans="1:13" x14ac:dyDescent="0.25">
      <c r="A303" s="1459"/>
      <c r="B303" s="1459"/>
      <c r="C303" s="1459"/>
      <c r="D303" s="1455"/>
      <c r="E303" s="1455"/>
      <c r="F303" s="6"/>
      <c r="G303" s="7"/>
      <c r="H303" s="1455"/>
      <c r="I303" s="8"/>
      <c r="J303" s="1455"/>
      <c r="K303" s="55"/>
      <c r="L303" s="1459"/>
      <c r="M303" s="1455"/>
    </row>
    <row r="304" spans="1:13" ht="18.75" x14ac:dyDescent="0.3">
      <c r="A304" s="3102" t="s">
        <v>671</v>
      </c>
      <c r="B304" s="3103"/>
      <c r="C304" s="3103"/>
      <c r="D304" s="3103"/>
      <c r="E304" s="3103"/>
      <c r="F304" s="3103"/>
      <c r="G304" s="3103"/>
      <c r="H304" s="3103"/>
      <c r="I304" s="3103"/>
      <c r="J304" s="3103"/>
      <c r="K304" s="3103"/>
      <c r="L304" s="3103"/>
      <c r="M304" s="3183"/>
    </row>
    <row r="305" spans="1:13" ht="15.75" x14ac:dyDescent="0.25">
      <c r="A305" s="1459"/>
      <c r="B305" s="1459"/>
      <c r="C305" s="1459"/>
      <c r="D305" s="1455"/>
      <c r="E305" s="1455"/>
      <c r="F305" s="9"/>
      <c r="G305" s="7"/>
      <c r="H305" s="1455"/>
      <c r="I305" s="8"/>
      <c r="J305" s="1455"/>
      <c r="K305" s="55"/>
      <c r="L305" s="1459"/>
      <c r="M305" s="892"/>
    </row>
    <row r="306" spans="1:13" ht="15.75" x14ac:dyDescent="0.25">
      <c r="A306" s="10" t="s">
        <v>105</v>
      </c>
      <c r="B306" s="11"/>
      <c r="C306" s="11"/>
      <c r="D306" s="11"/>
      <c r="E306" s="11"/>
      <c r="F306" s="9"/>
      <c r="G306" s="3"/>
      <c r="H306" s="1459"/>
      <c r="I306" s="4"/>
      <c r="J306" s="1459"/>
      <c r="K306" s="55"/>
      <c r="L306" s="1459"/>
      <c r="M306" s="1455"/>
    </row>
    <row r="307" spans="1:13" ht="15.75" thickBot="1" x14ac:dyDescent="0.3">
      <c r="A307" s="1465"/>
      <c r="B307" s="1459"/>
      <c r="C307" s="1459"/>
      <c r="D307" s="1459"/>
      <c r="E307" s="1459"/>
      <c r="F307" s="2"/>
      <c r="G307" s="3"/>
      <c r="H307" s="1459"/>
      <c r="I307" s="4"/>
      <c r="J307" s="1459"/>
      <c r="K307" s="201"/>
      <c r="L307" s="1459"/>
      <c r="M307" s="14" t="s">
        <v>4</v>
      </c>
    </row>
    <row r="308" spans="1:13" ht="27" thickBot="1" x14ac:dyDescent="0.3">
      <c r="A308" s="15" t="s">
        <v>5</v>
      </c>
      <c r="B308" s="16" t="s">
        <v>6</v>
      </c>
      <c r="C308" s="16" t="s">
        <v>7</v>
      </c>
      <c r="D308" s="16" t="s">
        <v>8</v>
      </c>
      <c r="E308" s="16" t="s">
        <v>9</v>
      </c>
      <c r="F308" s="17" t="s">
        <v>10</v>
      </c>
      <c r="G308" s="18" t="s">
        <v>11</v>
      </c>
      <c r="H308" s="16" t="s">
        <v>12</v>
      </c>
      <c r="I308" s="19" t="s">
        <v>13</v>
      </c>
      <c r="J308" s="20" t="s">
        <v>14</v>
      </c>
      <c r="K308" s="893" t="s">
        <v>15</v>
      </c>
      <c r="L308" s="20" t="s">
        <v>16</v>
      </c>
      <c r="M308" s="894" t="s">
        <v>17</v>
      </c>
    </row>
    <row r="309" spans="1:13" x14ac:dyDescent="0.25">
      <c r="A309" s="895">
        <v>231</v>
      </c>
      <c r="B309" s="296">
        <v>0</v>
      </c>
      <c r="C309" s="896">
        <v>3122</v>
      </c>
      <c r="D309" s="296">
        <v>6351</v>
      </c>
      <c r="E309" s="897">
        <v>0</v>
      </c>
      <c r="F309" s="473">
        <v>199</v>
      </c>
      <c r="G309" s="296">
        <v>1205</v>
      </c>
      <c r="H309" s="231">
        <v>5150010107</v>
      </c>
      <c r="I309" s="232">
        <v>0</v>
      </c>
      <c r="J309" s="232">
        <v>0</v>
      </c>
      <c r="K309" s="64">
        <v>4080000</v>
      </c>
      <c r="L309" s="232">
        <f>J309+K309</f>
        <v>4080000</v>
      </c>
      <c r="M309" s="901" t="s">
        <v>672</v>
      </c>
    </row>
    <row r="310" spans="1:13" x14ac:dyDescent="0.25">
      <c r="A310" s="895">
        <v>231</v>
      </c>
      <c r="B310" s="296">
        <v>0</v>
      </c>
      <c r="C310" s="896">
        <v>2212</v>
      </c>
      <c r="D310" s="296">
        <v>6121</v>
      </c>
      <c r="E310" s="897">
        <v>0</v>
      </c>
      <c r="F310" s="473">
        <v>199</v>
      </c>
      <c r="G310" s="296">
        <v>1204</v>
      </c>
      <c r="H310" s="231">
        <v>3205000043</v>
      </c>
      <c r="I310" s="232">
        <v>0</v>
      </c>
      <c r="J310" s="232">
        <v>712690</v>
      </c>
      <c r="K310" s="64">
        <v>-267688.3</v>
      </c>
      <c r="L310" s="232">
        <f>J310+K310</f>
        <v>445001.7</v>
      </c>
      <c r="M310" s="901" t="s">
        <v>673</v>
      </c>
    </row>
    <row r="311" spans="1:13" x14ac:dyDescent="0.25">
      <c r="A311" s="895">
        <v>231</v>
      </c>
      <c r="B311" s="296">
        <v>0</v>
      </c>
      <c r="C311" s="896">
        <v>6172</v>
      </c>
      <c r="D311" s="296">
        <v>6111</v>
      </c>
      <c r="E311" s="897">
        <v>0</v>
      </c>
      <c r="F311" s="473">
        <v>199</v>
      </c>
      <c r="G311" s="296">
        <v>1203</v>
      </c>
      <c r="H311" s="231">
        <v>1514000000</v>
      </c>
      <c r="I311" s="232">
        <v>0</v>
      </c>
      <c r="J311" s="232">
        <v>1662750</v>
      </c>
      <c r="K311" s="64">
        <v>-210</v>
      </c>
      <c r="L311" s="232">
        <f>J311+K311</f>
        <v>1662540</v>
      </c>
      <c r="M311" s="898" t="s">
        <v>467</v>
      </c>
    </row>
    <row r="312" spans="1:13" ht="26.25" x14ac:dyDescent="0.25">
      <c r="A312" s="895">
        <v>231</v>
      </c>
      <c r="B312" s="296">
        <v>0</v>
      </c>
      <c r="C312" s="896">
        <v>2212</v>
      </c>
      <c r="D312" s="296">
        <v>6121</v>
      </c>
      <c r="E312" s="897">
        <v>0</v>
      </c>
      <c r="F312" s="473">
        <v>199</v>
      </c>
      <c r="G312" s="296">
        <v>1204</v>
      </c>
      <c r="H312" s="231">
        <v>5555000043</v>
      </c>
      <c r="I312" s="232">
        <v>0</v>
      </c>
      <c r="J312" s="232">
        <v>0</v>
      </c>
      <c r="K312" s="64">
        <v>2961354</v>
      </c>
      <c r="L312" s="232">
        <f>J312+K312</f>
        <v>2961354</v>
      </c>
      <c r="M312" s="898" t="s">
        <v>674</v>
      </c>
    </row>
    <row r="313" spans="1:13" ht="27" thickBot="1" x14ac:dyDescent="0.3">
      <c r="A313" s="895" t="s">
        <v>50</v>
      </c>
      <c r="B313" s="296" t="s">
        <v>51</v>
      </c>
      <c r="C313" s="896">
        <v>6409</v>
      </c>
      <c r="D313" s="296">
        <v>6901</v>
      </c>
      <c r="E313" s="897" t="s">
        <v>52</v>
      </c>
      <c r="F313" s="473">
        <v>199</v>
      </c>
      <c r="G313" s="58">
        <v>1200</v>
      </c>
      <c r="H313" s="49">
        <v>12000000</v>
      </c>
      <c r="I313" s="232">
        <v>0</v>
      </c>
      <c r="J313" s="232">
        <v>93956908.769999996</v>
      </c>
      <c r="K313" s="64">
        <f>(K309+K310+K311+K312)*(-1)</f>
        <v>-6773455.7000000002</v>
      </c>
      <c r="L313" s="232">
        <f>J313+K313</f>
        <v>87183453.069999993</v>
      </c>
      <c r="M313" s="901" t="s">
        <v>127</v>
      </c>
    </row>
    <row r="314" spans="1:13" ht="16.5" thickBot="1" x14ac:dyDescent="0.3">
      <c r="A314" s="326"/>
      <c r="B314" s="341" t="s">
        <v>23</v>
      </c>
      <c r="C314" s="342"/>
      <c r="D314" s="343"/>
      <c r="E314" s="343"/>
      <c r="F314" s="344"/>
      <c r="G314" s="345"/>
      <c r="H314" s="343"/>
      <c r="I314" s="347">
        <f>SUM(I310:I313)</f>
        <v>0</v>
      </c>
      <c r="J314" s="347">
        <f>SUM(J309:J313)</f>
        <v>96332348.769999996</v>
      </c>
      <c r="K314" s="347">
        <f>SUM(K309:K313)</f>
        <v>0</v>
      </c>
      <c r="L314" s="347">
        <f>SUM(L309:L313)</f>
        <v>96332348.769999996</v>
      </c>
      <c r="M314" s="801"/>
    </row>
    <row r="315" spans="1:13" ht="15.75" x14ac:dyDescent="0.25">
      <c r="A315" s="28"/>
      <c r="B315" s="28"/>
      <c r="C315" s="28"/>
      <c r="D315" s="29"/>
      <c r="E315" s="29"/>
      <c r="F315" s="30"/>
      <c r="G315" s="31"/>
      <c r="H315" s="29"/>
      <c r="I315" s="32"/>
      <c r="J315" s="29"/>
      <c r="K315" s="33"/>
      <c r="L315" s="29"/>
      <c r="M315" s="1455"/>
    </row>
    <row r="316" spans="1:13" ht="15.75" x14ac:dyDescent="0.25">
      <c r="A316" s="1459"/>
      <c r="B316" s="29" t="s">
        <v>128</v>
      </c>
      <c r="C316" s="28"/>
      <c r="D316" s="29"/>
      <c r="E316" s="29"/>
      <c r="F316" s="30"/>
      <c r="G316" s="31"/>
      <c r="H316" s="29"/>
      <c r="I316" s="32"/>
      <c r="J316" s="34" t="s">
        <v>675</v>
      </c>
      <c r="K316" s="899"/>
      <c r="L316" s="29"/>
      <c r="M316" s="1455"/>
    </row>
    <row r="317" spans="1:13" x14ac:dyDescent="0.25">
      <c r="A317" s="1459"/>
      <c r="B317" s="1459"/>
      <c r="C317" s="1459"/>
      <c r="D317" s="1459"/>
      <c r="E317" s="1459"/>
      <c r="F317" s="2"/>
      <c r="G317" s="3"/>
      <c r="H317" s="1459"/>
      <c r="I317" s="4"/>
      <c r="J317" s="1459"/>
      <c r="K317" s="55"/>
      <c r="L317" s="1459"/>
      <c r="M317" s="1455"/>
    </row>
    <row r="318" spans="1:13" x14ac:dyDescent="0.25">
      <c r="A318" s="1459"/>
      <c r="B318" s="1459"/>
      <c r="C318" s="1459"/>
      <c r="D318" s="1459"/>
      <c r="E318" s="1459"/>
      <c r="F318" s="2"/>
      <c r="G318" s="3"/>
      <c r="H318" s="1459"/>
      <c r="I318" s="4"/>
      <c r="J318" s="1459"/>
      <c r="K318" s="55"/>
      <c r="L318" s="1459"/>
      <c r="M318" s="1455"/>
    </row>
    <row r="319" spans="1:13" x14ac:dyDescent="0.25">
      <c r="A319" s="1459"/>
      <c r="B319" s="1459" t="s">
        <v>159</v>
      </c>
      <c r="C319" s="1459"/>
      <c r="D319" s="1459"/>
      <c r="E319" s="1459"/>
      <c r="F319" s="2"/>
      <c r="G319" s="3"/>
      <c r="H319" s="1459"/>
      <c r="I319" s="4"/>
      <c r="J319" s="1459" t="s">
        <v>43</v>
      </c>
      <c r="K319" s="55"/>
      <c r="L319" s="1459"/>
      <c r="M319" s="1455"/>
    </row>
    <row r="320" spans="1:13" x14ac:dyDescent="0.25">
      <c r="A320" s="1459"/>
      <c r="B320" s="1459"/>
      <c r="C320" s="1459"/>
      <c r="D320" s="1459"/>
      <c r="E320" s="1459"/>
      <c r="F320" s="2"/>
      <c r="G320" s="3"/>
      <c r="H320" s="1459"/>
      <c r="I320" s="4"/>
      <c r="J320" s="1459"/>
      <c r="K320" s="55"/>
      <c r="L320" s="1459"/>
      <c r="M320" s="1455"/>
    </row>
    <row r="321" spans="1:13" x14ac:dyDescent="0.25">
      <c r="A321" s="1459"/>
      <c r="B321" s="1459" t="s">
        <v>160</v>
      </c>
      <c r="C321" s="1459"/>
      <c r="D321" s="1459"/>
      <c r="E321" s="1459"/>
      <c r="F321" s="2"/>
      <c r="G321" s="3"/>
      <c r="H321" s="1459"/>
      <c r="I321" s="4"/>
      <c r="J321" s="1459" t="s">
        <v>161</v>
      </c>
      <c r="K321" s="55"/>
      <c r="L321" s="1459"/>
      <c r="M321" s="1455"/>
    </row>
    <row r="322" spans="1:13" x14ac:dyDescent="0.25">
      <c r="A322" s="1459"/>
      <c r="B322" s="1459" t="s">
        <v>495</v>
      </c>
      <c r="C322" s="1459"/>
      <c r="D322" s="1459"/>
      <c r="E322" s="1459"/>
      <c r="F322" s="2"/>
      <c r="G322" s="3"/>
      <c r="H322" s="1459"/>
      <c r="I322" s="4"/>
      <c r="J322" s="1459"/>
      <c r="K322" s="55"/>
      <c r="L322" s="1459"/>
      <c r="M322" s="1455"/>
    </row>
    <row r="325" spans="1:13" ht="18.75" x14ac:dyDescent="0.3">
      <c r="A325" s="1" t="s">
        <v>103</v>
      </c>
      <c r="B325" s="1"/>
      <c r="C325" s="1"/>
      <c r="D325" s="1459"/>
      <c r="E325" s="1459"/>
      <c r="F325" s="2"/>
      <c r="G325" s="3"/>
      <c r="H325" s="1459"/>
      <c r="I325" s="4"/>
      <c r="J325" s="1459"/>
      <c r="K325" s="55"/>
      <c r="L325" s="1459"/>
      <c r="M325" s="1455"/>
    </row>
    <row r="326" spans="1:13" x14ac:dyDescent="0.25">
      <c r="A326" s="1459"/>
      <c r="B326" s="1459"/>
      <c r="C326" s="1459"/>
      <c r="D326" s="1455"/>
      <c r="E326" s="1455"/>
      <c r="F326" s="6"/>
      <c r="G326" s="7"/>
      <c r="H326" s="1455"/>
      <c r="I326" s="8"/>
      <c r="J326" s="1455"/>
      <c r="K326" s="55"/>
      <c r="L326" s="1459"/>
      <c r="M326" s="1455"/>
    </row>
    <row r="327" spans="1:13" ht="18.75" x14ac:dyDescent="0.3">
      <c r="A327" s="3102" t="s">
        <v>805</v>
      </c>
      <c r="B327" s="3103"/>
      <c r="C327" s="3103"/>
      <c r="D327" s="3103"/>
      <c r="E327" s="3103"/>
      <c r="F327" s="3103"/>
      <c r="G327" s="3103"/>
      <c r="H327" s="3103"/>
      <c r="I327" s="3103"/>
      <c r="J327" s="3103"/>
      <c r="K327" s="3103"/>
      <c r="L327" s="3103"/>
      <c r="M327" s="3183"/>
    </row>
    <row r="328" spans="1:13" ht="15.75" x14ac:dyDescent="0.25">
      <c r="A328" s="1459"/>
      <c r="B328" s="1459"/>
      <c r="C328" s="1459"/>
      <c r="D328" s="1455"/>
      <c r="E328" s="1455"/>
      <c r="F328" s="9"/>
      <c r="G328" s="7"/>
      <c r="H328" s="1455"/>
      <c r="I328" s="8"/>
      <c r="J328" s="1455"/>
      <c r="K328" s="55"/>
      <c r="L328" s="1459"/>
      <c r="M328" s="892"/>
    </row>
    <row r="329" spans="1:13" ht="15.75" x14ac:dyDescent="0.25">
      <c r="A329" s="10" t="s">
        <v>105</v>
      </c>
      <c r="B329" s="11"/>
      <c r="C329" s="11"/>
      <c r="D329" s="11"/>
      <c r="E329" s="11"/>
      <c r="F329" s="9"/>
      <c r="G329" s="3"/>
      <c r="H329" s="1459"/>
      <c r="I329" s="4"/>
      <c r="J329" s="1459"/>
      <c r="K329" s="55"/>
      <c r="L329" s="1459"/>
      <c r="M329" s="1455"/>
    </row>
    <row r="330" spans="1:13" ht="15.75" thickBot="1" x14ac:dyDescent="0.3">
      <c r="A330" s="1465"/>
      <c r="B330" s="1459"/>
      <c r="C330" s="1459"/>
      <c r="D330" s="1459"/>
      <c r="E330" s="1459"/>
      <c r="F330" s="2"/>
      <c r="G330" s="3"/>
      <c r="H330" s="1459"/>
      <c r="I330" s="4"/>
      <c r="J330" s="1459"/>
      <c r="K330" s="201"/>
      <c r="L330" s="1459"/>
      <c r="M330" s="14" t="s">
        <v>4</v>
      </c>
    </row>
    <row r="331" spans="1:13" ht="27" thickBot="1" x14ac:dyDescent="0.3">
      <c r="A331" s="15" t="s">
        <v>5</v>
      </c>
      <c r="B331" s="16" t="s">
        <v>6</v>
      </c>
      <c r="C331" s="16" t="s">
        <v>7</v>
      </c>
      <c r="D331" s="16" t="s">
        <v>8</v>
      </c>
      <c r="E331" s="16" t="s">
        <v>9</v>
      </c>
      <c r="F331" s="17" t="s">
        <v>10</v>
      </c>
      <c r="G331" s="18" t="s">
        <v>11</v>
      </c>
      <c r="H331" s="16" t="s">
        <v>12</v>
      </c>
      <c r="I331" s="19" t="s">
        <v>13</v>
      </c>
      <c r="J331" s="20" t="s">
        <v>14</v>
      </c>
      <c r="K331" s="893" t="s">
        <v>15</v>
      </c>
      <c r="L331" s="20" t="s">
        <v>16</v>
      </c>
      <c r="M331" s="894" t="s">
        <v>17</v>
      </c>
    </row>
    <row r="332" spans="1:13" ht="26.25" x14ac:dyDescent="0.25">
      <c r="A332" s="895">
        <v>231</v>
      </c>
      <c r="B332" s="296">
        <v>0</v>
      </c>
      <c r="C332" s="896">
        <v>2212</v>
      </c>
      <c r="D332" s="296">
        <v>6121</v>
      </c>
      <c r="E332" s="897">
        <v>0</v>
      </c>
      <c r="F332" s="473">
        <v>199</v>
      </c>
      <c r="G332" s="296">
        <v>1204</v>
      </c>
      <c r="H332" s="231">
        <v>4763000043</v>
      </c>
      <c r="I332" s="232">
        <v>0</v>
      </c>
      <c r="J332" s="232">
        <v>1802606</v>
      </c>
      <c r="K332" s="64">
        <v>-1802606</v>
      </c>
      <c r="L332" s="232">
        <f t="shared" ref="L332:L337" si="8">J332+K332</f>
        <v>0</v>
      </c>
      <c r="M332" s="901" t="s">
        <v>806</v>
      </c>
    </row>
    <row r="333" spans="1:13" x14ac:dyDescent="0.25">
      <c r="A333" s="895">
        <v>231</v>
      </c>
      <c r="B333" s="296">
        <v>0</v>
      </c>
      <c r="C333" s="896">
        <v>2212</v>
      </c>
      <c r="D333" s="296">
        <v>6121</v>
      </c>
      <c r="E333" s="897">
        <v>0</v>
      </c>
      <c r="F333" s="473">
        <v>199</v>
      </c>
      <c r="G333" s="296">
        <v>1204</v>
      </c>
      <c r="H333" s="231">
        <v>2508000043</v>
      </c>
      <c r="I333" s="232">
        <v>0</v>
      </c>
      <c r="J333" s="232">
        <v>0</v>
      </c>
      <c r="K333" s="64">
        <v>7560024.3399999999</v>
      </c>
      <c r="L333" s="232">
        <f t="shared" si="8"/>
        <v>7560024.3399999999</v>
      </c>
      <c r="M333" s="901" t="s">
        <v>807</v>
      </c>
    </row>
    <row r="334" spans="1:13" ht="26.25" x14ac:dyDescent="0.25">
      <c r="A334" s="895">
        <v>231</v>
      </c>
      <c r="B334" s="296">
        <v>0</v>
      </c>
      <c r="C334" s="896">
        <v>3522</v>
      </c>
      <c r="D334" s="296">
        <v>6313</v>
      </c>
      <c r="E334" s="897">
        <v>0</v>
      </c>
      <c r="F334" s="473">
        <v>199</v>
      </c>
      <c r="G334" s="296">
        <v>1207</v>
      </c>
      <c r="H334" s="231">
        <v>1503000731</v>
      </c>
      <c r="I334" s="232">
        <v>0</v>
      </c>
      <c r="J334" s="64">
        <v>3662505</v>
      </c>
      <c r="K334" s="64">
        <v>-3662505</v>
      </c>
      <c r="L334" s="232">
        <f t="shared" si="8"/>
        <v>0</v>
      </c>
      <c r="M334" s="901" t="s">
        <v>808</v>
      </c>
    </row>
    <row r="335" spans="1:13" ht="26.25" x14ac:dyDescent="0.25">
      <c r="A335" s="895">
        <v>231</v>
      </c>
      <c r="B335" s="296">
        <v>0</v>
      </c>
      <c r="C335" s="896">
        <v>3522</v>
      </c>
      <c r="D335" s="296">
        <v>6316</v>
      </c>
      <c r="E335" s="897">
        <v>0</v>
      </c>
      <c r="F335" s="473">
        <v>199</v>
      </c>
      <c r="G335" s="296">
        <v>1207</v>
      </c>
      <c r="H335" s="231">
        <v>1503000731</v>
      </c>
      <c r="I335" s="232">
        <v>0</v>
      </c>
      <c r="J335" s="232">
        <v>40287555</v>
      </c>
      <c r="K335" s="64">
        <v>3662505</v>
      </c>
      <c r="L335" s="232">
        <f t="shared" si="8"/>
        <v>43950060</v>
      </c>
      <c r="M335" s="901" t="s">
        <v>808</v>
      </c>
    </row>
    <row r="336" spans="1:13" x14ac:dyDescent="0.25">
      <c r="A336" s="895">
        <v>231</v>
      </c>
      <c r="B336" s="296">
        <v>0</v>
      </c>
      <c r="C336" s="896">
        <v>2212</v>
      </c>
      <c r="D336" s="296">
        <v>6121</v>
      </c>
      <c r="E336" s="897">
        <v>0</v>
      </c>
      <c r="F336" s="473">
        <v>199</v>
      </c>
      <c r="G336" s="296">
        <v>1204</v>
      </c>
      <c r="H336" s="231">
        <v>4839000043</v>
      </c>
      <c r="I336" s="232">
        <v>0</v>
      </c>
      <c r="J336" s="232">
        <v>0</v>
      </c>
      <c r="K336" s="64">
        <v>106215</v>
      </c>
      <c r="L336" s="232">
        <f t="shared" si="8"/>
        <v>106215</v>
      </c>
      <c r="M336" s="898" t="s">
        <v>809</v>
      </c>
    </row>
    <row r="337" spans="1:13" ht="27" thickBot="1" x14ac:dyDescent="0.3">
      <c r="A337" s="895" t="s">
        <v>50</v>
      </c>
      <c r="B337" s="296" t="s">
        <v>51</v>
      </c>
      <c r="C337" s="896">
        <v>6409</v>
      </c>
      <c r="D337" s="296">
        <v>6901</v>
      </c>
      <c r="E337" s="897" t="s">
        <v>52</v>
      </c>
      <c r="F337" s="473">
        <v>199</v>
      </c>
      <c r="G337" s="58">
        <v>1200</v>
      </c>
      <c r="H337" s="49">
        <v>12000000</v>
      </c>
      <c r="I337" s="232">
        <v>0</v>
      </c>
      <c r="J337" s="232">
        <v>87183453.069999993</v>
      </c>
      <c r="K337" s="64">
        <f>(K332+K333+K334+K335+K336)*(-1)</f>
        <v>-5863633.3399999999</v>
      </c>
      <c r="L337" s="232">
        <f t="shared" si="8"/>
        <v>81319819.729999989</v>
      </c>
      <c r="M337" s="901" t="s">
        <v>127</v>
      </c>
    </row>
    <row r="338" spans="1:13" ht="16.5" thickBot="1" x14ac:dyDescent="0.3">
      <c r="A338" s="326"/>
      <c r="B338" s="341" t="s">
        <v>23</v>
      </c>
      <c r="C338" s="342"/>
      <c r="D338" s="343"/>
      <c r="E338" s="343"/>
      <c r="F338" s="344"/>
      <c r="G338" s="345"/>
      <c r="H338" s="343"/>
      <c r="I338" s="347">
        <f>SUM(I333:I337)</f>
        <v>0</v>
      </c>
      <c r="J338" s="347">
        <f>SUM(J332:J337)</f>
        <v>132936119.06999999</v>
      </c>
      <c r="K338" s="347">
        <f>SUM(K332:K337)</f>
        <v>0</v>
      </c>
      <c r="L338" s="347">
        <f>SUM(L332:L337)</f>
        <v>132936119.06999999</v>
      </c>
      <c r="M338" s="801"/>
    </row>
    <row r="339" spans="1:13" ht="15.75" x14ac:dyDescent="0.25">
      <c r="A339" s="28"/>
      <c r="B339" s="28"/>
      <c r="C339" s="28"/>
      <c r="D339" s="29"/>
      <c r="E339" s="29"/>
      <c r="F339" s="30"/>
      <c r="G339" s="31"/>
      <c r="H339" s="29"/>
      <c r="I339" s="32"/>
      <c r="J339" s="29"/>
      <c r="K339" s="33"/>
      <c r="L339" s="29"/>
      <c r="M339" s="1455"/>
    </row>
    <row r="340" spans="1:13" ht="15.75" x14ac:dyDescent="0.25">
      <c r="A340" s="1459"/>
      <c r="B340" s="29" t="s">
        <v>128</v>
      </c>
      <c r="C340" s="28"/>
      <c r="D340" s="29"/>
      <c r="E340" s="29"/>
      <c r="F340" s="30"/>
      <c r="G340" s="31"/>
      <c r="H340" s="29"/>
      <c r="I340" s="32"/>
      <c r="J340" s="34" t="s">
        <v>810</v>
      </c>
      <c r="K340" s="899"/>
      <c r="L340" s="29"/>
      <c r="M340" s="1455"/>
    </row>
    <row r="341" spans="1:13" x14ac:dyDescent="0.25">
      <c r="A341" s="1459"/>
      <c r="B341" s="1459"/>
      <c r="C341" s="1459"/>
      <c r="D341" s="1459"/>
      <c r="E341" s="1459"/>
      <c r="F341" s="2"/>
      <c r="G341" s="3"/>
      <c r="H341" s="1459"/>
      <c r="I341" s="4"/>
      <c r="J341" s="1459"/>
      <c r="K341" s="55"/>
      <c r="L341" s="1459"/>
      <c r="M341" s="1455"/>
    </row>
    <row r="342" spans="1:13" x14ac:dyDescent="0.25">
      <c r="A342" s="1459"/>
      <c r="B342" s="1459"/>
      <c r="C342" s="1459"/>
      <c r="D342" s="1459"/>
      <c r="E342" s="1459"/>
      <c r="F342" s="2"/>
      <c r="G342" s="3"/>
      <c r="H342" s="1459"/>
      <c r="I342" s="4"/>
      <c r="J342" s="1459"/>
      <c r="K342" s="55"/>
      <c r="L342" s="1459"/>
      <c r="M342" s="1455"/>
    </row>
    <row r="343" spans="1:13" x14ac:dyDescent="0.25">
      <c r="A343" s="1459"/>
      <c r="B343" s="1459" t="s">
        <v>159</v>
      </c>
      <c r="C343" s="1459"/>
      <c r="D343" s="1459"/>
      <c r="E343" s="1459"/>
      <c r="F343" s="2"/>
      <c r="G343" s="3"/>
      <c r="H343" s="1459"/>
      <c r="I343" s="4"/>
      <c r="J343" s="1459" t="s">
        <v>43</v>
      </c>
      <c r="K343" s="55"/>
      <c r="L343" s="1459"/>
      <c r="M343" s="1455"/>
    </row>
    <row r="344" spans="1:13" x14ac:dyDescent="0.25">
      <c r="A344" s="1459"/>
      <c r="B344" s="1459"/>
      <c r="C344" s="1459"/>
      <c r="D344" s="1459"/>
      <c r="E344" s="1459"/>
      <c r="F344" s="2"/>
      <c r="G344" s="3"/>
      <c r="H344" s="1459"/>
      <c r="I344" s="4"/>
      <c r="J344" s="1459"/>
      <c r="K344" s="55"/>
      <c r="L344" s="1459"/>
      <c r="M344" s="1455"/>
    </row>
    <row r="345" spans="1:13" x14ac:dyDescent="0.25">
      <c r="A345" s="1459"/>
      <c r="B345" s="1459" t="s">
        <v>160</v>
      </c>
      <c r="C345" s="1459"/>
      <c r="D345" s="1459"/>
      <c r="E345" s="1459"/>
      <c r="F345" s="2"/>
      <c r="G345" s="3"/>
      <c r="H345" s="1459"/>
      <c r="I345" s="4"/>
      <c r="J345" s="1459" t="s">
        <v>161</v>
      </c>
      <c r="K345" s="55"/>
      <c r="L345" s="1459"/>
      <c r="M345" s="1455"/>
    </row>
    <row r="346" spans="1:13" x14ac:dyDescent="0.25">
      <c r="A346" s="1459"/>
      <c r="B346" s="1459" t="s">
        <v>495</v>
      </c>
      <c r="C346" s="1459"/>
      <c r="D346" s="1459"/>
      <c r="E346" s="1459"/>
      <c r="F346" s="2"/>
      <c r="G346" s="3"/>
      <c r="H346" s="1459"/>
      <c r="I346" s="4"/>
      <c r="J346" s="1459"/>
      <c r="K346" s="55"/>
      <c r="L346" s="1459"/>
      <c r="M346" s="1455"/>
    </row>
    <row r="349" spans="1:13" ht="18.75" x14ac:dyDescent="0.3">
      <c r="A349" s="1" t="s">
        <v>103</v>
      </c>
      <c r="B349" s="1"/>
      <c r="C349" s="1"/>
      <c r="D349" s="1459"/>
      <c r="E349" s="1459"/>
      <c r="F349" s="2"/>
      <c r="G349" s="3"/>
      <c r="H349" s="1459"/>
      <c r="I349" s="4"/>
      <c r="J349" s="1459"/>
      <c r="K349" s="55"/>
      <c r="L349" s="1459"/>
      <c r="M349" s="1455"/>
    </row>
    <row r="350" spans="1:13" x14ac:dyDescent="0.25">
      <c r="A350" s="1459"/>
      <c r="B350" s="1459"/>
      <c r="C350" s="1459"/>
      <c r="D350" s="1455"/>
      <c r="E350" s="1455"/>
      <c r="F350" s="6"/>
      <c r="G350" s="7"/>
      <c r="H350" s="1455"/>
      <c r="I350" s="8"/>
      <c r="J350" s="1455"/>
      <c r="K350" s="55"/>
      <c r="L350" s="1459"/>
      <c r="M350" s="1455"/>
    </row>
    <row r="351" spans="1:13" ht="18.75" x14ac:dyDescent="0.3">
      <c r="A351" s="3102" t="s">
        <v>1004</v>
      </c>
      <c r="B351" s="3103"/>
      <c r="C351" s="3103"/>
      <c r="D351" s="3103"/>
      <c r="E351" s="3103"/>
      <c r="F351" s="3103"/>
      <c r="G351" s="3103"/>
      <c r="H351" s="3103"/>
      <c r="I351" s="3103"/>
      <c r="J351" s="3103"/>
      <c r="K351" s="3103"/>
      <c r="L351" s="3103"/>
      <c r="M351" s="3183"/>
    </row>
    <row r="352" spans="1:13" ht="15.75" x14ac:dyDescent="0.25">
      <c r="A352" s="1459"/>
      <c r="B352" s="1459"/>
      <c r="C352" s="1459"/>
      <c r="D352" s="1455"/>
      <c r="E352" s="1455"/>
      <c r="F352" s="9"/>
      <c r="G352" s="7"/>
      <c r="H352" s="1455"/>
      <c r="I352" s="8"/>
      <c r="J352" s="1455"/>
      <c r="K352" s="55"/>
      <c r="L352" s="1459"/>
      <c r="M352" s="892"/>
    </row>
    <row r="353" spans="1:13" ht="15.75" x14ac:dyDescent="0.25">
      <c r="A353" s="10" t="s">
        <v>105</v>
      </c>
      <c r="B353" s="11"/>
      <c r="C353" s="11"/>
      <c r="D353" s="11"/>
      <c r="E353" s="11"/>
      <c r="F353" s="9"/>
      <c r="G353" s="3"/>
      <c r="H353" s="1459"/>
      <c r="I353" s="4"/>
      <c r="J353" s="1459"/>
      <c r="K353" s="55"/>
      <c r="L353" s="1459"/>
      <c r="M353" s="1455"/>
    </row>
    <row r="354" spans="1:13" ht="15.75" thickBot="1" x14ac:dyDescent="0.3">
      <c r="A354" s="1465"/>
      <c r="B354" s="1459"/>
      <c r="C354" s="1459"/>
      <c r="D354" s="1459"/>
      <c r="E354" s="1459"/>
      <c r="F354" s="2"/>
      <c r="G354" s="3"/>
      <c r="H354" s="1459"/>
      <c r="I354" s="4"/>
      <c r="J354" s="1459"/>
      <c r="K354" s="201"/>
      <c r="L354" s="1459"/>
      <c r="M354" s="14" t="s">
        <v>4</v>
      </c>
    </row>
    <row r="355" spans="1:13" ht="27" thickBot="1" x14ac:dyDescent="0.3">
      <c r="A355" s="15" t="s">
        <v>5</v>
      </c>
      <c r="B355" s="16" t="s">
        <v>6</v>
      </c>
      <c r="C355" s="16" t="s">
        <v>7</v>
      </c>
      <c r="D355" s="16" t="s">
        <v>8</v>
      </c>
      <c r="E355" s="16" t="s">
        <v>9</v>
      </c>
      <c r="F355" s="17" t="s">
        <v>10</v>
      </c>
      <c r="G355" s="18" t="s">
        <v>11</v>
      </c>
      <c r="H355" s="16" t="s">
        <v>12</v>
      </c>
      <c r="I355" s="19" t="s">
        <v>13</v>
      </c>
      <c r="J355" s="20" t="s">
        <v>14</v>
      </c>
      <c r="K355" s="893" t="s">
        <v>15</v>
      </c>
      <c r="L355" s="20" t="s">
        <v>16</v>
      </c>
      <c r="M355" s="894" t="s">
        <v>17</v>
      </c>
    </row>
    <row r="356" spans="1:13" ht="26.25" x14ac:dyDescent="0.25">
      <c r="A356" s="895">
        <v>231</v>
      </c>
      <c r="B356" s="296">
        <v>0</v>
      </c>
      <c r="C356" s="896">
        <v>3121</v>
      </c>
      <c r="D356" s="296">
        <v>6351</v>
      </c>
      <c r="E356" s="897">
        <v>0</v>
      </c>
      <c r="F356" s="473">
        <v>199</v>
      </c>
      <c r="G356" s="296">
        <v>1205</v>
      </c>
      <c r="H356" s="231">
        <v>5297010905</v>
      </c>
      <c r="I356" s="232">
        <v>0</v>
      </c>
      <c r="J356" s="64">
        <v>213684.2</v>
      </c>
      <c r="K356" s="64">
        <v>878677.59</v>
      </c>
      <c r="L356" s="232">
        <f t="shared" ref="L356:L365" si="9">J356+K356</f>
        <v>1092361.79</v>
      </c>
      <c r="M356" s="901" t="s">
        <v>1005</v>
      </c>
    </row>
    <row r="357" spans="1:13" x14ac:dyDescent="0.25">
      <c r="A357" s="895">
        <v>231</v>
      </c>
      <c r="B357" s="296">
        <v>0</v>
      </c>
      <c r="C357" s="896">
        <v>3122</v>
      </c>
      <c r="D357" s="296">
        <v>6351</v>
      </c>
      <c r="E357" s="897">
        <v>0</v>
      </c>
      <c r="F357" s="473">
        <v>199</v>
      </c>
      <c r="G357" s="296">
        <v>1205</v>
      </c>
      <c r="H357" s="231">
        <v>4775010307</v>
      </c>
      <c r="I357" s="232">
        <v>0</v>
      </c>
      <c r="J357" s="232">
        <v>0</v>
      </c>
      <c r="K357" s="64">
        <v>322707</v>
      </c>
      <c r="L357" s="232">
        <f t="shared" si="9"/>
        <v>322707</v>
      </c>
      <c r="M357" s="901" t="s">
        <v>1006</v>
      </c>
    </row>
    <row r="358" spans="1:13" x14ac:dyDescent="0.25">
      <c r="A358" s="895">
        <v>231</v>
      </c>
      <c r="B358" s="296">
        <v>0</v>
      </c>
      <c r="C358" s="896">
        <v>2212</v>
      </c>
      <c r="D358" s="296">
        <v>6121</v>
      </c>
      <c r="E358" s="897">
        <v>0</v>
      </c>
      <c r="F358" s="473">
        <v>199</v>
      </c>
      <c r="G358" s="296">
        <v>1204</v>
      </c>
      <c r="H358" s="231">
        <v>4839000043</v>
      </c>
      <c r="I358" s="232">
        <v>0</v>
      </c>
      <c r="J358" s="64">
        <v>106215</v>
      </c>
      <c r="K358" s="64">
        <v>-106215</v>
      </c>
      <c r="L358" s="232">
        <f t="shared" si="9"/>
        <v>0</v>
      </c>
      <c r="M358" s="901" t="s">
        <v>809</v>
      </c>
    </row>
    <row r="359" spans="1:13" ht="26.25" x14ac:dyDescent="0.25">
      <c r="A359" s="895">
        <v>231</v>
      </c>
      <c r="B359" s="296">
        <v>0</v>
      </c>
      <c r="C359" s="896">
        <v>6172</v>
      </c>
      <c r="D359" s="296">
        <v>6111</v>
      </c>
      <c r="E359" s="897">
        <v>0</v>
      </c>
      <c r="F359" s="473">
        <v>199</v>
      </c>
      <c r="G359" s="296">
        <v>1203</v>
      </c>
      <c r="H359" s="231">
        <v>5577000000</v>
      </c>
      <c r="I359" s="232">
        <v>0</v>
      </c>
      <c r="J359" s="232">
        <v>0</v>
      </c>
      <c r="K359" s="64">
        <v>500000</v>
      </c>
      <c r="L359" s="232">
        <f t="shared" si="9"/>
        <v>500000</v>
      </c>
      <c r="M359" s="901" t="s">
        <v>1007</v>
      </c>
    </row>
    <row r="360" spans="1:13" x14ac:dyDescent="0.25">
      <c r="A360" s="895">
        <v>231</v>
      </c>
      <c r="B360" s="296">
        <v>0</v>
      </c>
      <c r="C360" s="896">
        <v>3315</v>
      </c>
      <c r="D360" s="296">
        <v>6130</v>
      </c>
      <c r="E360" s="897">
        <v>0</v>
      </c>
      <c r="F360" s="473">
        <v>199</v>
      </c>
      <c r="G360" s="296">
        <v>1206</v>
      </c>
      <c r="H360" s="231">
        <v>5153000000</v>
      </c>
      <c r="I360" s="232">
        <v>0</v>
      </c>
      <c r="J360" s="232">
        <v>0</v>
      </c>
      <c r="K360" s="64">
        <v>150000</v>
      </c>
      <c r="L360" s="232">
        <f t="shared" si="9"/>
        <v>150000</v>
      </c>
      <c r="M360" s="898" t="s">
        <v>1008</v>
      </c>
    </row>
    <row r="361" spans="1:13" x14ac:dyDescent="0.25">
      <c r="A361" s="895">
        <v>231</v>
      </c>
      <c r="B361" s="296">
        <v>0</v>
      </c>
      <c r="C361" s="896">
        <v>3122</v>
      </c>
      <c r="D361" s="296">
        <v>6351</v>
      </c>
      <c r="E361" s="897">
        <v>0</v>
      </c>
      <c r="F361" s="473">
        <v>199</v>
      </c>
      <c r="G361" s="296">
        <v>1205</v>
      </c>
      <c r="H361" s="231">
        <v>5150010107</v>
      </c>
      <c r="I361" s="232">
        <v>0</v>
      </c>
      <c r="J361" s="232">
        <v>4080000</v>
      </c>
      <c r="K361" s="64">
        <v>-4030000</v>
      </c>
      <c r="L361" s="232">
        <f t="shared" si="9"/>
        <v>50000</v>
      </c>
      <c r="M361" s="898" t="s">
        <v>672</v>
      </c>
    </row>
    <row r="362" spans="1:13" ht="26.25" x14ac:dyDescent="0.25">
      <c r="A362" s="895">
        <v>231</v>
      </c>
      <c r="B362" s="296">
        <v>0</v>
      </c>
      <c r="C362" s="896">
        <v>3123</v>
      </c>
      <c r="D362" s="296">
        <v>6351</v>
      </c>
      <c r="E362" s="897">
        <v>0</v>
      </c>
      <c r="F362" s="473">
        <v>199</v>
      </c>
      <c r="G362" s="296">
        <v>1205</v>
      </c>
      <c r="H362" s="231">
        <v>4076010313</v>
      </c>
      <c r="I362" s="232">
        <v>0</v>
      </c>
      <c r="J362" s="232">
        <v>6500000</v>
      </c>
      <c r="K362" s="64">
        <v>-6360850</v>
      </c>
      <c r="L362" s="232">
        <f t="shared" si="9"/>
        <v>139150</v>
      </c>
      <c r="M362" s="898" t="s">
        <v>417</v>
      </c>
    </row>
    <row r="363" spans="1:13" x14ac:dyDescent="0.25">
      <c r="A363" s="895">
        <v>231</v>
      </c>
      <c r="B363" s="296">
        <v>0</v>
      </c>
      <c r="C363" s="896">
        <v>3123</v>
      </c>
      <c r="D363" s="296">
        <v>6351</v>
      </c>
      <c r="E363" s="897">
        <v>0</v>
      </c>
      <c r="F363" s="473">
        <v>199</v>
      </c>
      <c r="G363" s="296">
        <v>1205</v>
      </c>
      <c r="H363" s="231">
        <v>5176011219</v>
      </c>
      <c r="I363" s="232">
        <v>0</v>
      </c>
      <c r="J363" s="232">
        <v>4000000</v>
      </c>
      <c r="K363" s="64">
        <v>-3737430</v>
      </c>
      <c r="L363" s="232">
        <f t="shared" si="9"/>
        <v>262570</v>
      </c>
      <c r="M363" s="898" t="s">
        <v>1009</v>
      </c>
    </row>
    <row r="364" spans="1:13" ht="26.25" x14ac:dyDescent="0.25">
      <c r="A364" s="895">
        <v>231</v>
      </c>
      <c r="B364" s="296">
        <v>0</v>
      </c>
      <c r="C364" s="896">
        <v>6409</v>
      </c>
      <c r="D364" s="296">
        <v>6901</v>
      </c>
      <c r="E364" s="897">
        <v>0</v>
      </c>
      <c r="F364" s="473">
        <v>199</v>
      </c>
      <c r="G364" s="296">
        <v>1205</v>
      </c>
      <c r="H364" s="231">
        <v>12000000</v>
      </c>
      <c r="I364" s="232">
        <v>0</v>
      </c>
      <c r="J364" s="232">
        <v>0</v>
      </c>
      <c r="K364" s="64">
        <v>11594954.83</v>
      </c>
      <c r="L364" s="232">
        <f t="shared" si="9"/>
        <v>11594954.83</v>
      </c>
      <c r="M364" s="901" t="s">
        <v>1010</v>
      </c>
    </row>
    <row r="365" spans="1:13" ht="27" thickBot="1" x14ac:dyDescent="0.3">
      <c r="A365" s="895" t="s">
        <v>50</v>
      </c>
      <c r="B365" s="296" t="s">
        <v>51</v>
      </c>
      <c r="C365" s="896">
        <v>6409</v>
      </c>
      <c r="D365" s="296">
        <v>6901</v>
      </c>
      <c r="E365" s="897" t="s">
        <v>52</v>
      </c>
      <c r="F365" s="473">
        <v>199</v>
      </c>
      <c r="G365" s="58">
        <v>1200</v>
      </c>
      <c r="H365" s="49">
        <v>12000000</v>
      </c>
      <c r="I365" s="232">
        <v>0</v>
      </c>
      <c r="J365" s="232">
        <v>81319819.730000004</v>
      </c>
      <c r="K365" s="64">
        <f>(K356+K357+K358+K359+K360+K361+K362+K363+K364)*(-1)</f>
        <v>788155.58000000007</v>
      </c>
      <c r="L365" s="232">
        <f t="shared" si="9"/>
        <v>82107975.310000002</v>
      </c>
      <c r="M365" s="901" t="s">
        <v>127</v>
      </c>
    </row>
    <row r="366" spans="1:13" ht="16.5" thickBot="1" x14ac:dyDescent="0.3">
      <c r="A366" s="326"/>
      <c r="B366" s="341" t="s">
        <v>23</v>
      </c>
      <c r="C366" s="342"/>
      <c r="D366" s="343"/>
      <c r="E366" s="343"/>
      <c r="F366" s="344"/>
      <c r="G366" s="345"/>
      <c r="H366" s="343"/>
      <c r="I366" s="347">
        <f>SUM(I357:I365)</f>
        <v>0</v>
      </c>
      <c r="J366" s="347">
        <f>SUM(J356:J365)</f>
        <v>96219718.930000007</v>
      </c>
      <c r="K366" s="347">
        <f>SUM(K356:K365)</f>
        <v>0</v>
      </c>
      <c r="L366" s="347">
        <f>SUM(L356:L365)</f>
        <v>96219718.930000007</v>
      </c>
      <c r="M366" s="801"/>
    </row>
    <row r="367" spans="1:13" ht="15.75" x14ac:dyDescent="0.25">
      <c r="A367" s="28"/>
      <c r="B367" s="28"/>
      <c r="C367" s="28"/>
      <c r="D367" s="29"/>
      <c r="E367" s="29"/>
      <c r="F367" s="30"/>
      <c r="G367" s="31"/>
      <c r="H367" s="29"/>
      <c r="I367" s="32"/>
      <c r="J367" s="29"/>
      <c r="K367" s="33"/>
      <c r="L367" s="29"/>
      <c r="M367" s="1455"/>
    </row>
    <row r="368" spans="1:13" ht="15.75" x14ac:dyDescent="0.25">
      <c r="A368" s="1459"/>
      <c r="B368" s="29" t="s">
        <v>128</v>
      </c>
      <c r="C368" s="28"/>
      <c r="D368" s="29"/>
      <c r="E368" s="29"/>
      <c r="F368" s="30"/>
      <c r="G368" s="31"/>
      <c r="H368" s="29"/>
      <c r="I368" s="32"/>
      <c r="J368" s="34" t="s">
        <v>1011</v>
      </c>
      <c r="K368" s="899"/>
      <c r="L368" s="29"/>
      <c r="M368" s="1455"/>
    </row>
    <row r="369" spans="1:13" ht="15.75" x14ac:dyDescent="0.25">
      <c r="A369" s="29"/>
      <c r="B369" s="28"/>
      <c r="C369" s="28"/>
      <c r="D369" s="29"/>
      <c r="E369" s="29"/>
      <c r="F369" s="30"/>
      <c r="G369" s="31"/>
      <c r="H369" s="29"/>
      <c r="I369" s="32"/>
      <c r="J369" s="29"/>
      <c r="K369" s="33"/>
      <c r="L369" s="29"/>
      <c r="M369" s="1455"/>
    </row>
    <row r="370" spans="1:13" x14ac:dyDescent="0.25">
      <c r="A370" s="1459"/>
      <c r="B370" s="1459"/>
      <c r="C370" s="1459"/>
      <c r="D370" s="1459"/>
      <c r="E370" s="1459"/>
      <c r="F370" s="2"/>
      <c r="G370" s="3"/>
      <c r="H370" s="1459"/>
      <c r="I370" s="4"/>
      <c r="J370" s="1459"/>
      <c r="K370" s="55"/>
      <c r="L370" s="1459"/>
      <c r="M370" s="1455"/>
    </row>
    <row r="371" spans="1:13" x14ac:dyDescent="0.25">
      <c r="A371" s="1459"/>
      <c r="B371" s="1459" t="s">
        <v>159</v>
      </c>
      <c r="C371" s="1459"/>
      <c r="D371" s="1459"/>
      <c r="E371" s="1459"/>
      <c r="F371" s="2"/>
      <c r="G371" s="3"/>
      <c r="H371" s="1459"/>
      <c r="I371" s="4"/>
      <c r="J371" s="1459" t="s">
        <v>43</v>
      </c>
      <c r="K371" s="55"/>
      <c r="L371" s="1459"/>
      <c r="M371" s="1455"/>
    </row>
    <row r="372" spans="1:13" x14ac:dyDescent="0.25">
      <c r="A372" s="1459"/>
      <c r="B372" s="1459"/>
      <c r="C372" s="1459"/>
      <c r="D372" s="1459"/>
      <c r="E372" s="1459"/>
      <c r="F372" s="2"/>
      <c r="G372" s="3"/>
      <c r="H372" s="1459"/>
      <c r="I372" s="4"/>
      <c r="J372" s="1459"/>
      <c r="K372" s="55"/>
      <c r="L372" s="1459"/>
      <c r="M372" s="1455"/>
    </row>
    <row r="373" spans="1:13" x14ac:dyDescent="0.25">
      <c r="A373" s="1459"/>
      <c r="B373" s="1459" t="s">
        <v>160</v>
      </c>
      <c r="C373" s="1459"/>
      <c r="D373" s="1459"/>
      <c r="E373" s="1459"/>
      <c r="F373" s="2"/>
      <c r="G373" s="3"/>
      <c r="H373" s="1459"/>
      <c r="I373" s="4"/>
      <c r="J373" s="1459" t="s">
        <v>161</v>
      </c>
      <c r="K373" s="55"/>
      <c r="L373" s="1459"/>
      <c r="M373" s="1455"/>
    </row>
    <row r="374" spans="1:13" x14ac:dyDescent="0.25">
      <c r="A374" s="1459"/>
      <c r="B374" s="1459" t="s">
        <v>495</v>
      </c>
      <c r="C374" s="1459"/>
      <c r="D374" s="1459"/>
      <c r="E374" s="1459"/>
      <c r="F374" s="2"/>
      <c r="G374" s="3"/>
      <c r="H374" s="1459"/>
      <c r="I374" s="4"/>
      <c r="J374" s="1459"/>
      <c r="K374" s="55"/>
      <c r="L374" s="1459"/>
      <c r="M374" s="1455"/>
    </row>
    <row r="377" spans="1:13" ht="18.75" x14ac:dyDescent="0.3">
      <c r="A377" s="1" t="s">
        <v>103</v>
      </c>
      <c r="B377" s="1"/>
      <c r="C377" s="1"/>
      <c r="D377" s="1459"/>
      <c r="E377" s="1459"/>
      <c r="F377" s="2"/>
      <c r="G377" s="3"/>
      <c r="H377" s="1459"/>
      <c r="I377" s="4"/>
      <c r="J377" s="1459"/>
      <c r="K377" s="55"/>
      <c r="L377" s="1459"/>
      <c r="M377" s="1455"/>
    </row>
    <row r="378" spans="1:13" x14ac:dyDescent="0.25">
      <c r="A378" s="1459"/>
      <c r="B378" s="1459"/>
      <c r="C378" s="1459"/>
      <c r="D378" s="1455"/>
      <c r="E378" s="1455"/>
      <c r="F378" s="6"/>
      <c r="G378" s="7"/>
      <c r="H378" s="1455"/>
      <c r="I378" s="8"/>
      <c r="J378" s="1455"/>
      <c r="K378" s="55"/>
      <c r="L378" s="1459"/>
      <c r="M378" s="1455"/>
    </row>
    <row r="379" spans="1:13" ht="18.75" x14ac:dyDescent="0.3">
      <c r="A379" s="3102" t="s">
        <v>1037</v>
      </c>
      <c r="B379" s="3103"/>
      <c r="C379" s="3103"/>
      <c r="D379" s="3103"/>
      <c r="E379" s="3103"/>
      <c r="F379" s="3103"/>
      <c r="G379" s="3103"/>
      <c r="H379" s="3103"/>
      <c r="I379" s="3103"/>
      <c r="J379" s="3103"/>
      <c r="K379" s="3103"/>
      <c r="L379" s="3103"/>
      <c r="M379" s="3183"/>
    </row>
    <row r="380" spans="1:13" ht="15.75" x14ac:dyDescent="0.25">
      <c r="A380" s="1459"/>
      <c r="B380" s="1459"/>
      <c r="C380" s="1459"/>
      <c r="D380" s="1455"/>
      <c r="E380" s="1455"/>
      <c r="F380" s="9"/>
      <c r="G380" s="7"/>
      <c r="H380" s="1455"/>
      <c r="I380" s="8"/>
      <c r="J380" s="1455"/>
      <c r="K380" s="55"/>
      <c r="L380" s="1459"/>
      <c r="M380" s="892"/>
    </row>
    <row r="381" spans="1:13" ht="15.75" x14ac:dyDescent="0.25">
      <c r="A381" s="10" t="s">
        <v>105</v>
      </c>
      <c r="B381" s="11"/>
      <c r="C381" s="11"/>
      <c r="D381" s="11"/>
      <c r="E381" s="11"/>
      <c r="F381" s="9"/>
      <c r="G381" s="3"/>
      <c r="H381" s="1459"/>
      <c r="I381" s="4"/>
      <c r="J381" s="1459"/>
      <c r="K381" s="55"/>
      <c r="L381" s="1459"/>
      <c r="M381" s="1455"/>
    </row>
    <row r="382" spans="1:13" ht="15.75" thickBot="1" x14ac:dyDescent="0.3">
      <c r="A382" s="1465"/>
      <c r="B382" s="1459"/>
      <c r="C382" s="1459"/>
      <c r="D382" s="1459"/>
      <c r="E382" s="1459"/>
      <c r="F382" s="2"/>
      <c r="G382" s="3"/>
      <c r="H382" s="1459"/>
      <c r="I382" s="4"/>
      <c r="J382" s="1459"/>
      <c r="K382" s="201"/>
      <c r="L382" s="1459"/>
      <c r="M382" s="14" t="s">
        <v>4</v>
      </c>
    </row>
    <row r="383" spans="1:13" ht="27" thickBot="1" x14ac:dyDescent="0.3">
      <c r="A383" s="15" t="s">
        <v>5</v>
      </c>
      <c r="B383" s="16" t="s">
        <v>6</v>
      </c>
      <c r="C383" s="16" t="s">
        <v>7</v>
      </c>
      <c r="D383" s="16" t="s">
        <v>8</v>
      </c>
      <c r="E383" s="16" t="s">
        <v>9</v>
      </c>
      <c r="F383" s="17" t="s">
        <v>10</v>
      </c>
      <c r="G383" s="18" t="s">
        <v>11</v>
      </c>
      <c r="H383" s="16" t="s">
        <v>12</v>
      </c>
      <c r="I383" s="19" t="s">
        <v>13</v>
      </c>
      <c r="J383" s="20" t="s">
        <v>14</v>
      </c>
      <c r="K383" s="893" t="s">
        <v>15</v>
      </c>
      <c r="L383" s="20" t="s">
        <v>16</v>
      </c>
      <c r="M383" s="894" t="s">
        <v>17</v>
      </c>
    </row>
    <row r="384" spans="1:13" x14ac:dyDescent="0.25">
      <c r="A384" s="895">
        <v>231</v>
      </c>
      <c r="B384" s="296">
        <v>0</v>
      </c>
      <c r="C384" s="896">
        <v>2212</v>
      </c>
      <c r="D384" s="296">
        <v>6351</v>
      </c>
      <c r="E384" s="897">
        <v>0</v>
      </c>
      <c r="F384" s="473">
        <v>199</v>
      </c>
      <c r="G384" s="296">
        <v>1204</v>
      </c>
      <c r="H384" s="231">
        <v>5435000403</v>
      </c>
      <c r="I384" s="232">
        <v>0</v>
      </c>
      <c r="J384" s="64">
        <v>0</v>
      </c>
      <c r="K384" s="64">
        <v>767978.96</v>
      </c>
      <c r="L384" s="232">
        <f t="shared" ref="L384:L395" si="10">J384+K384</f>
        <v>767978.96</v>
      </c>
      <c r="M384" s="901" t="s">
        <v>1038</v>
      </c>
    </row>
    <row r="385" spans="1:13" x14ac:dyDescent="0.25">
      <c r="A385" s="895">
        <v>231</v>
      </c>
      <c r="B385" s="296">
        <v>0</v>
      </c>
      <c r="C385" s="896">
        <v>2212</v>
      </c>
      <c r="D385" s="296">
        <v>6121</v>
      </c>
      <c r="E385" s="897">
        <v>0</v>
      </c>
      <c r="F385" s="473">
        <v>199</v>
      </c>
      <c r="G385" s="296">
        <v>1204</v>
      </c>
      <c r="H385" s="231">
        <v>4841000043</v>
      </c>
      <c r="I385" s="232">
        <v>0</v>
      </c>
      <c r="J385" s="232">
        <v>0</v>
      </c>
      <c r="K385" s="64">
        <v>501593.4</v>
      </c>
      <c r="L385" s="232">
        <f t="shared" si="10"/>
        <v>501593.4</v>
      </c>
      <c r="M385" s="901" t="s">
        <v>1039</v>
      </c>
    </row>
    <row r="386" spans="1:13" x14ac:dyDescent="0.25">
      <c r="A386" s="895">
        <v>231</v>
      </c>
      <c r="B386" s="296">
        <v>0</v>
      </c>
      <c r="C386" s="896">
        <v>2212</v>
      </c>
      <c r="D386" s="296">
        <v>6121</v>
      </c>
      <c r="E386" s="897">
        <v>0</v>
      </c>
      <c r="F386" s="473">
        <v>199</v>
      </c>
      <c r="G386" s="296">
        <v>1204</v>
      </c>
      <c r="H386" s="231">
        <v>3818000043</v>
      </c>
      <c r="I386" s="232">
        <v>0</v>
      </c>
      <c r="J386" s="64">
        <v>0</v>
      </c>
      <c r="K386" s="64">
        <v>702405</v>
      </c>
      <c r="L386" s="232">
        <f t="shared" si="10"/>
        <v>702405</v>
      </c>
      <c r="M386" s="901" t="s">
        <v>1040</v>
      </c>
    </row>
    <row r="387" spans="1:13" x14ac:dyDescent="0.25">
      <c r="A387" s="895">
        <v>231</v>
      </c>
      <c r="B387" s="296">
        <v>0</v>
      </c>
      <c r="C387" s="896">
        <v>3122</v>
      </c>
      <c r="D387" s="296">
        <v>6351</v>
      </c>
      <c r="E387" s="897">
        <v>0</v>
      </c>
      <c r="F387" s="473">
        <v>199</v>
      </c>
      <c r="G387" s="296">
        <v>1205</v>
      </c>
      <c r="H387" s="231">
        <v>4775010307</v>
      </c>
      <c r="I387" s="232">
        <v>0</v>
      </c>
      <c r="J387" s="232">
        <v>322707</v>
      </c>
      <c r="K387" s="64">
        <v>-322707</v>
      </c>
      <c r="L387" s="232">
        <f t="shared" si="10"/>
        <v>0</v>
      </c>
      <c r="M387" s="901" t="s">
        <v>1041</v>
      </c>
    </row>
    <row r="388" spans="1:13" ht="26.25" x14ac:dyDescent="0.25">
      <c r="A388" s="895">
        <v>231</v>
      </c>
      <c r="B388" s="296">
        <v>0</v>
      </c>
      <c r="C388" s="59">
        <v>2219</v>
      </c>
      <c r="D388" s="58">
        <v>6121</v>
      </c>
      <c r="E388" s="61">
        <v>0</v>
      </c>
      <c r="F388" s="62">
        <v>199</v>
      </c>
      <c r="G388" s="58">
        <v>1204</v>
      </c>
      <c r="H388" s="49">
        <v>1877000000</v>
      </c>
      <c r="I388" s="66">
        <v>0</v>
      </c>
      <c r="J388" s="66">
        <v>5498.15</v>
      </c>
      <c r="K388" s="64">
        <v>-3398.15</v>
      </c>
      <c r="L388" s="232">
        <f t="shared" si="10"/>
        <v>2099.9999999999995</v>
      </c>
      <c r="M388" s="898" t="s">
        <v>306</v>
      </c>
    </row>
    <row r="389" spans="1:13" x14ac:dyDescent="0.25">
      <c r="A389" s="895">
        <v>231</v>
      </c>
      <c r="B389" s="296">
        <v>0</v>
      </c>
      <c r="C389" s="59">
        <v>2212</v>
      </c>
      <c r="D389" s="58">
        <v>6351</v>
      </c>
      <c r="E389" s="61">
        <v>0</v>
      </c>
      <c r="F389" s="62">
        <v>199</v>
      </c>
      <c r="G389" s="58">
        <v>1204</v>
      </c>
      <c r="H389" s="49">
        <v>5438000403</v>
      </c>
      <c r="I389" s="232">
        <v>0</v>
      </c>
      <c r="J389" s="232">
        <v>19670916</v>
      </c>
      <c r="K389" s="64">
        <v>-19569276</v>
      </c>
      <c r="L389" s="232">
        <f t="shared" si="10"/>
        <v>101640</v>
      </c>
      <c r="M389" s="901" t="s">
        <v>570</v>
      </c>
    </row>
    <row r="390" spans="1:13" ht="26.25" x14ac:dyDescent="0.25">
      <c r="A390" s="895">
        <v>231</v>
      </c>
      <c r="B390" s="296">
        <v>0</v>
      </c>
      <c r="C390" s="59">
        <v>2212</v>
      </c>
      <c r="D390" s="58">
        <v>6121</v>
      </c>
      <c r="E390" s="61">
        <v>0</v>
      </c>
      <c r="F390" s="62">
        <v>199</v>
      </c>
      <c r="G390" s="58">
        <v>1204</v>
      </c>
      <c r="H390" s="49">
        <v>5555000043</v>
      </c>
      <c r="I390" s="232">
        <v>0</v>
      </c>
      <c r="J390" s="232">
        <v>2961354</v>
      </c>
      <c r="K390" s="64">
        <v>-2961354</v>
      </c>
      <c r="L390" s="232">
        <f t="shared" si="10"/>
        <v>0</v>
      </c>
      <c r="M390" s="901" t="s">
        <v>674</v>
      </c>
    </row>
    <row r="391" spans="1:13" x14ac:dyDescent="0.25">
      <c r="A391" s="583">
        <v>231</v>
      </c>
      <c r="B391" s="584">
        <v>0</v>
      </c>
      <c r="C391" s="585">
        <v>2212</v>
      </c>
      <c r="D391" s="584">
        <v>6351</v>
      </c>
      <c r="E391" s="586">
        <v>0</v>
      </c>
      <c r="F391" s="902">
        <v>199</v>
      </c>
      <c r="G391" s="584">
        <v>1204</v>
      </c>
      <c r="H391" s="903">
        <v>5446000403</v>
      </c>
      <c r="I391" s="669">
        <v>0</v>
      </c>
      <c r="J391" s="669">
        <v>16687184.1</v>
      </c>
      <c r="K391" s="175">
        <v>-10000000</v>
      </c>
      <c r="L391" s="669">
        <f t="shared" si="10"/>
        <v>6687184.0999999996</v>
      </c>
      <c r="M391" s="904" t="s">
        <v>577</v>
      </c>
    </row>
    <row r="392" spans="1:13" x14ac:dyDescent="0.25">
      <c r="A392" s="583">
        <v>231</v>
      </c>
      <c r="B392" s="584">
        <v>0</v>
      </c>
      <c r="C392" s="585">
        <v>2212</v>
      </c>
      <c r="D392" s="584">
        <v>6351</v>
      </c>
      <c r="E392" s="586">
        <v>0</v>
      </c>
      <c r="F392" s="902">
        <v>199</v>
      </c>
      <c r="G392" s="584">
        <v>1204</v>
      </c>
      <c r="H392" s="903">
        <v>5434000403</v>
      </c>
      <c r="I392" s="669">
        <v>0</v>
      </c>
      <c r="J392" s="175">
        <v>5857450</v>
      </c>
      <c r="K392" s="175">
        <v>-5590429.1399999997</v>
      </c>
      <c r="L392" s="669">
        <f t="shared" si="10"/>
        <v>267020.86000000034</v>
      </c>
      <c r="M392" s="904" t="s">
        <v>581</v>
      </c>
    </row>
    <row r="393" spans="1:13" ht="26.25" x14ac:dyDescent="0.25">
      <c r="A393" s="583">
        <v>231</v>
      </c>
      <c r="B393" s="584">
        <v>0</v>
      </c>
      <c r="C393" s="585">
        <v>2212</v>
      </c>
      <c r="D393" s="584">
        <v>6121</v>
      </c>
      <c r="E393" s="586">
        <v>0</v>
      </c>
      <c r="F393" s="902">
        <v>199</v>
      </c>
      <c r="G393" s="584">
        <v>1204</v>
      </c>
      <c r="H393" s="903">
        <v>4764000043</v>
      </c>
      <c r="I393" s="669">
        <v>0</v>
      </c>
      <c r="J393" s="175">
        <v>1671364</v>
      </c>
      <c r="K393" s="175">
        <v>-1529181</v>
      </c>
      <c r="L393" s="669">
        <f t="shared" si="10"/>
        <v>142183</v>
      </c>
      <c r="M393" s="904" t="s">
        <v>310</v>
      </c>
    </row>
    <row r="394" spans="1:13" ht="26.25" x14ac:dyDescent="0.25">
      <c r="A394" s="583">
        <v>231</v>
      </c>
      <c r="B394" s="584">
        <v>0</v>
      </c>
      <c r="C394" s="585">
        <v>6409</v>
      </c>
      <c r="D394" s="584">
        <v>6901</v>
      </c>
      <c r="E394" s="586">
        <v>0</v>
      </c>
      <c r="F394" s="902">
        <v>199</v>
      </c>
      <c r="G394" s="584">
        <v>1203</v>
      </c>
      <c r="H394" s="49">
        <v>12000000</v>
      </c>
      <c r="I394" s="669">
        <v>0</v>
      </c>
      <c r="J394" s="906">
        <v>0</v>
      </c>
      <c r="K394" s="175">
        <v>7777600.5</v>
      </c>
      <c r="L394" s="669">
        <f t="shared" si="10"/>
        <v>7777600.5</v>
      </c>
      <c r="M394" s="901" t="s">
        <v>1042</v>
      </c>
    </row>
    <row r="395" spans="1:13" ht="27" thickBot="1" x14ac:dyDescent="0.3">
      <c r="A395" s="895" t="s">
        <v>50</v>
      </c>
      <c r="B395" s="296" t="s">
        <v>51</v>
      </c>
      <c r="C395" s="896">
        <v>6409</v>
      </c>
      <c r="D395" s="296">
        <v>6901</v>
      </c>
      <c r="E395" s="897" t="s">
        <v>52</v>
      </c>
      <c r="F395" s="473">
        <v>199</v>
      </c>
      <c r="G395" s="58">
        <v>1200</v>
      </c>
      <c r="H395" s="49">
        <v>12000000</v>
      </c>
      <c r="I395" s="232">
        <v>0</v>
      </c>
      <c r="J395" s="168">
        <v>82107975.310000002</v>
      </c>
      <c r="K395" s="64">
        <f>(K384+K385+K386+K387+K388+K389+K390+K391+K392+K393+K394)*(-1)</f>
        <v>30226767.43</v>
      </c>
      <c r="L395" s="232">
        <f t="shared" si="10"/>
        <v>112334742.74000001</v>
      </c>
      <c r="M395" s="901" t="s">
        <v>127</v>
      </c>
    </row>
    <row r="396" spans="1:13" ht="16.5" thickBot="1" x14ac:dyDescent="0.3">
      <c r="A396" s="326"/>
      <c r="B396" s="341" t="s">
        <v>23</v>
      </c>
      <c r="C396" s="342"/>
      <c r="D396" s="343"/>
      <c r="E396" s="343"/>
      <c r="F396" s="344"/>
      <c r="G396" s="345"/>
      <c r="H396" s="343"/>
      <c r="I396" s="347">
        <f>SUM(I385:I395)</f>
        <v>0</v>
      </c>
      <c r="J396" s="347">
        <f>SUM(J384:J395)</f>
        <v>129284448.56</v>
      </c>
      <c r="K396" s="347">
        <f>SUM(K384:K395)</f>
        <v>0</v>
      </c>
      <c r="L396" s="347">
        <f>SUM(L384:L395)</f>
        <v>129284448.56</v>
      </c>
      <c r="M396" s="801"/>
    </row>
    <row r="397" spans="1:13" ht="15.75" x14ac:dyDescent="0.25">
      <c r="A397" s="28"/>
      <c r="B397" s="28"/>
      <c r="C397" s="28"/>
      <c r="D397" s="29"/>
      <c r="E397" s="29"/>
      <c r="F397" s="30"/>
      <c r="G397" s="31"/>
      <c r="H397" s="29"/>
      <c r="I397" s="32"/>
      <c r="J397" s="29"/>
      <c r="K397" s="33"/>
      <c r="L397" s="29"/>
      <c r="M397" s="1455"/>
    </row>
    <row r="398" spans="1:13" ht="15.75" x14ac:dyDescent="0.25">
      <c r="A398" s="1459"/>
      <c r="B398" s="29" t="s">
        <v>128</v>
      </c>
      <c r="C398" s="28"/>
      <c r="D398" s="29"/>
      <c r="E398" s="29"/>
      <c r="F398" s="30"/>
      <c r="G398" s="31"/>
      <c r="H398" s="29"/>
      <c r="I398" s="32"/>
      <c r="J398" s="34" t="s">
        <v>1043</v>
      </c>
      <c r="K398" s="899"/>
      <c r="L398" s="29"/>
      <c r="M398" s="1455"/>
    </row>
    <row r="399" spans="1:13" ht="15.75" x14ac:dyDescent="0.25">
      <c r="A399" s="1459"/>
      <c r="B399" s="29"/>
      <c r="C399" s="28"/>
      <c r="D399" s="29"/>
      <c r="E399" s="29"/>
      <c r="F399" s="30"/>
      <c r="G399" s="31"/>
      <c r="H399" s="29"/>
      <c r="I399" s="32"/>
      <c r="J399" s="34"/>
      <c r="K399" s="899"/>
      <c r="L399" s="29"/>
      <c r="M399" s="1455"/>
    </row>
    <row r="400" spans="1:13" ht="15.75" x14ac:dyDescent="0.25">
      <c r="A400" s="29"/>
      <c r="B400" s="28"/>
      <c r="C400" s="28"/>
      <c r="D400" s="29"/>
      <c r="E400" s="29"/>
      <c r="F400" s="30"/>
      <c r="G400" s="31"/>
      <c r="H400" s="29"/>
      <c r="I400" s="32"/>
      <c r="J400" s="29"/>
      <c r="K400" s="33"/>
      <c r="L400" s="29"/>
      <c r="M400" s="1455"/>
    </row>
    <row r="401" spans="1:13" x14ac:dyDescent="0.25">
      <c r="A401" s="1459"/>
      <c r="B401" s="1459" t="s">
        <v>159</v>
      </c>
      <c r="C401" s="1459"/>
      <c r="D401" s="1459"/>
      <c r="E401" s="1459"/>
      <c r="F401" s="2"/>
      <c r="G401" s="3"/>
      <c r="H401" s="1459"/>
      <c r="I401" s="4"/>
      <c r="J401" s="1459" t="s">
        <v>43</v>
      </c>
      <c r="K401" s="55"/>
      <c r="L401" s="1459"/>
      <c r="M401" s="1455"/>
    </row>
    <row r="402" spans="1:13" x14ac:dyDescent="0.25">
      <c r="A402" s="1459"/>
      <c r="B402" s="1459"/>
      <c r="C402" s="1459"/>
      <c r="D402" s="1459"/>
      <c r="E402" s="1459"/>
      <c r="F402" s="2"/>
      <c r="G402" s="3"/>
      <c r="H402" s="1459"/>
      <c r="I402" s="4"/>
      <c r="J402" s="1459"/>
      <c r="K402" s="55"/>
      <c r="L402" s="1459"/>
      <c r="M402" s="1455"/>
    </row>
    <row r="403" spans="1:13" x14ac:dyDescent="0.25">
      <c r="A403" s="1459"/>
      <c r="B403" s="1459" t="s">
        <v>160</v>
      </c>
      <c r="C403" s="1459"/>
      <c r="D403" s="1459"/>
      <c r="E403" s="1459"/>
      <c r="F403" s="2"/>
      <c r="G403" s="3"/>
      <c r="H403" s="1459"/>
      <c r="I403" s="4"/>
      <c r="J403" s="1459" t="s">
        <v>161</v>
      </c>
      <c r="K403" s="55"/>
      <c r="L403" s="1459"/>
      <c r="M403" s="1455"/>
    </row>
    <row r="404" spans="1:13" x14ac:dyDescent="0.25">
      <c r="A404" s="1459"/>
      <c r="B404" s="1459" t="s">
        <v>495</v>
      </c>
      <c r="C404" s="1459"/>
      <c r="D404" s="1459"/>
      <c r="E404" s="1459"/>
      <c r="F404" s="2"/>
      <c r="G404" s="3"/>
      <c r="H404" s="1459"/>
      <c r="I404" s="4"/>
      <c r="J404" s="1459"/>
      <c r="K404" s="55"/>
      <c r="L404" s="1459"/>
      <c r="M404" s="1455"/>
    </row>
    <row r="407" spans="1:13" ht="18.75" x14ac:dyDescent="0.3">
      <c r="A407" s="1" t="s">
        <v>103</v>
      </c>
      <c r="B407" s="1"/>
      <c r="C407" s="1"/>
      <c r="D407" s="1459"/>
      <c r="E407" s="1459"/>
      <c r="F407" s="2"/>
      <c r="G407" s="3"/>
      <c r="H407" s="1459"/>
      <c r="I407" s="4"/>
      <c r="J407" s="1459"/>
      <c r="K407" s="55"/>
      <c r="L407" s="1459"/>
      <c r="M407" s="1455"/>
    </row>
    <row r="408" spans="1:13" x14ac:dyDescent="0.25">
      <c r="A408" s="1459"/>
      <c r="B408" s="1459"/>
      <c r="C408" s="1459"/>
      <c r="D408" s="1455"/>
      <c r="E408" s="1455"/>
      <c r="F408" s="6"/>
      <c r="G408" s="7"/>
      <c r="H408" s="1455"/>
      <c r="I408" s="8"/>
      <c r="J408" s="1455"/>
      <c r="K408" s="55"/>
      <c r="L408" s="1459"/>
      <c r="M408" s="1455"/>
    </row>
    <row r="409" spans="1:13" ht="18.75" x14ac:dyDescent="0.3">
      <c r="A409" s="3102" t="s">
        <v>1071</v>
      </c>
      <c r="B409" s="3103"/>
      <c r="C409" s="3103"/>
      <c r="D409" s="3103"/>
      <c r="E409" s="3103"/>
      <c r="F409" s="3103"/>
      <c r="G409" s="3103"/>
      <c r="H409" s="3103"/>
      <c r="I409" s="3103"/>
      <c r="J409" s="3103"/>
      <c r="K409" s="3103"/>
      <c r="L409" s="3103"/>
      <c r="M409" s="3183"/>
    </row>
    <row r="410" spans="1:13" ht="15.75" x14ac:dyDescent="0.25">
      <c r="A410" s="1459"/>
      <c r="B410" s="1459"/>
      <c r="C410" s="1459"/>
      <c r="D410" s="1455"/>
      <c r="E410" s="1455"/>
      <c r="F410" s="9"/>
      <c r="G410" s="7"/>
      <c r="H410" s="1455"/>
      <c r="I410" s="8"/>
      <c r="J410" s="1455"/>
      <c r="K410" s="55"/>
      <c r="L410" s="1459"/>
      <c r="M410" s="892"/>
    </row>
    <row r="411" spans="1:13" ht="15.75" x14ac:dyDescent="0.25">
      <c r="A411" s="10" t="s">
        <v>105</v>
      </c>
      <c r="B411" s="11"/>
      <c r="C411" s="11"/>
      <c r="D411" s="11"/>
      <c r="E411" s="11"/>
      <c r="F411" s="9"/>
      <c r="G411" s="3"/>
      <c r="H411" s="1459"/>
      <c r="I411" s="4"/>
      <c r="J411" s="1459"/>
      <c r="K411" s="55"/>
      <c r="L411" s="1459"/>
      <c r="M411" s="1455"/>
    </row>
    <row r="412" spans="1:13" ht="15.75" thickBot="1" x14ac:dyDescent="0.3">
      <c r="A412" s="1465"/>
      <c r="B412" s="1459"/>
      <c r="C412" s="1459"/>
      <c r="D412" s="1459"/>
      <c r="E412" s="1459"/>
      <c r="F412" s="2"/>
      <c r="G412" s="3"/>
      <c r="H412" s="1459"/>
      <c r="I412" s="4"/>
      <c r="J412" s="1459"/>
      <c r="K412" s="201"/>
      <c r="L412" s="1459"/>
      <c r="M412" s="14" t="s">
        <v>4</v>
      </c>
    </row>
    <row r="413" spans="1:13" ht="27" thickBot="1" x14ac:dyDescent="0.3">
      <c r="A413" s="15" t="s">
        <v>5</v>
      </c>
      <c r="B413" s="16" t="s">
        <v>6</v>
      </c>
      <c r="C413" s="16" t="s">
        <v>7</v>
      </c>
      <c r="D413" s="16" t="s">
        <v>8</v>
      </c>
      <c r="E413" s="16" t="s">
        <v>9</v>
      </c>
      <c r="F413" s="17" t="s">
        <v>10</v>
      </c>
      <c r="G413" s="18" t="s">
        <v>11</v>
      </c>
      <c r="H413" s="16" t="s">
        <v>12</v>
      </c>
      <c r="I413" s="19" t="s">
        <v>13</v>
      </c>
      <c r="J413" s="20" t="s">
        <v>14</v>
      </c>
      <c r="K413" s="893" t="s">
        <v>15</v>
      </c>
      <c r="L413" s="20" t="s">
        <v>16</v>
      </c>
      <c r="M413" s="894" t="s">
        <v>17</v>
      </c>
    </row>
    <row r="414" spans="1:13" ht="26.25" x14ac:dyDescent="0.25">
      <c r="A414" s="895">
        <v>231</v>
      </c>
      <c r="B414" s="296">
        <v>0</v>
      </c>
      <c r="C414" s="896">
        <v>3121</v>
      </c>
      <c r="D414" s="296">
        <v>6121</v>
      </c>
      <c r="E414" s="897">
        <v>0</v>
      </c>
      <c r="F414" s="473">
        <v>199</v>
      </c>
      <c r="G414" s="296">
        <v>1205</v>
      </c>
      <c r="H414" s="231">
        <v>4961000000</v>
      </c>
      <c r="I414" s="232">
        <v>0</v>
      </c>
      <c r="J414" s="64">
        <v>0</v>
      </c>
      <c r="K414" s="64">
        <v>1909380</v>
      </c>
      <c r="L414" s="232">
        <f>J414+K414</f>
        <v>1909380</v>
      </c>
      <c r="M414" s="901" t="s">
        <v>1072</v>
      </c>
    </row>
    <row r="415" spans="1:13" ht="26.25" x14ac:dyDescent="0.25">
      <c r="A415" s="895">
        <v>231</v>
      </c>
      <c r="B415" s="296">
        <v>0</v>
      </c>
      <c r="C415" s="896">
        <v>2310</v>
      </c>
      <c r="D415" s="296">
        <v>6121</v>
      </c>
      <c r="E415" s="897">
        <v>0</v>
      </c>
      <c r="F415" s="473">
        <v>199</v>
      </c>
      <c r="G415" s="296">
        <v>1210</v>
      </c>
      <c r="H415" s="231">
        <v>4312000000</v>
      </c>
      <c r="I415" s="232">
        <v>0</v>
      </c>
      <c r="J415" s="232">
        <v>0</v>
      </c>
      <c r="K415" s="64">
        <v>7400360</v>
      </c>
      <c r="L415" s="232">
        <f t="shared" ref="L415:L422" si="11">J415+K415</f>
        <v>7400360</v>
      </c>
      <c r="M415" s="901" t="s">
        <v>1073</v>
      </c>
    </row>
    <row r="416" spans="1:13" ht="26.25" x14ac:dyDescent="0.25">
      <c r="A416" s="895">
        <v>231</v>
      </c>
      <c r="B416" s="296">
        <v>0</v>
      </c>
      <c r="C416" s="896">
        <v>2212</v>
      </c>
      <c r="D416" s="296">
        <v>6121</v>
      </c>
      <c r="E416" s="897">
        <v>0</v>
      </c>
      <c r="F416" s="473">
        <v>199</v>
      </c>
      <c r="G416" s="296">
        <v>1204</v>
      </c>
      <c r="H416" s="231">
        <v>4763000043</v>
      </c>
      <c r="I416" s="232">
        <v>0</v>
      </c>
      <c r="J416" s="64">
        <v>0</v>
      </c>
      <c r="K416" s="64">
        <v>89275</v>
      </c>
      <c r="L416" s="232">
        <f t="shared" si="11"/>
        <v>89275</v>
      </c>
      <c r="M416" s="901" t="s">
        <v>1074</v>
      </c>
    </row>
    <row r="417" spans="1:13" x14ac:dyDescent="0.25">
      <c r="A417" s="895">
        <v>231</v>
      </c>
      <c r="B417" s="296">
        <v>0</v>
      </c>
      <c r="C417" s="896">
        <v>2212</v>
      </c>
      <c r="D417" s="296">
        <v>6121</v>
      </c>
      <c r="E417" s="897">
        <v>0</v>
      </c>
      <c r="F417" s="473">
        <v>199</v>
      </c>
      <c r="G417" s="296">
        <v>1204</v>
      </c>
      <c r="H417" s="231">
        <v>4839000043</v>
      </c>
      <c r="I417" s="232">
        <v>0</v>
      </c>
      <c r="J417" s="232">
        <v>0</v>
      </c>
      <c r="K417" s="64">
        <v>106215</v>
      </c>
      <c r="L417" s="232">
        <f t="shared" si="11"/>
        <v>106215</v>
      </c>
      <c r="M417" s="901" t="s">
        <v>809</v>
      </c>
    </row>
    <row r="418" spans="1:13" x14ac:dyDescent="0.25">
      <c r="A418" s="257">
        <v>231</v>
      </c>
      <c r="B418" s="258">
        <v>0</v>
      </c>
      <c r="C418" s="259">
        <v>6172</v>
      </c>
      <c r="D418" s="258">
        <v>6121</v>
      </c>
      <c r="E418" s="260">
        <v>0</v>
      </c>
      <c r="F418" s="261">
        <v>199</v>
      </c>
      <c r="G418" s="258">
        <v>1225</v>
      </c>
      <c r="H418" s="262">
        <v>4724000000</v>
      </c>
      <c r="I418" s="263">
        <v>0</v>
      </c>
      <c r="J418" s="263">
        <v>0</v>
      </c>
      <c r="K418" s="264">
        <v>594711.54</v>
      </c>
      <c r="L418" s="263">
        <f t="shared" si="11"/>
        <v>594711.54</v>
      </c>
      <c r="M418" s="907" t="s">
        <v>1075</v>
      </c>
    </row>
    <row r="419" spans="1:13" x14ac:dyDescent="0.25">
      <c r="A419" s="895">
        <v>231</v>
      </c>
      <c r="B419" s="296">
        <v>0</v>
      </c>
      <c r="C419" s="896">
        <v>2212</v>
      </c>
      <c r="D419" s="296">
        <v>6121</v>
      </c>
      <c r="E419" s="897">
        <v>0</v>
      </c>
      <c r="F419" s="473">
        <v>199</v>
      </c>
      <c r="G419" s="296">
        <v>1204</v>
      </c>
      <c r="H419" s="231">
        <v>3174000043</v>
      </c>
      <c r="I419" s="232">
        <v>0</v>
      </c>
      <c r="J419" s="263">
        <v>200650</v>
      </c>
      <c r="K419" s="264">
        <v>-1000</v>
      </c>
      <c r="L419" s="263">
        <f t="shared" si="11"/>
        <v>199650</v>
      </c>
      <c r="M419" s="898" t="s">
        <v>416</v>
      </c>
    </row>
    <row r="420" spans="1:13" ht="26.25" x14ac:dyDescent="0.25">
      <c r="A420" s="895">
        <v>231</v>
      </c>
      <c r="B420" s="296">
        <v>0</v>
      </c>
      <c r="C420" s="896">
        <v>6172</v>
      </c>
      <c r="D420" s="296">
        <v>6125</v>
      </c>
      <c r="E420" s="897">
        <v>0</v>
      </c>
      <c r="F420" s="473">
        <v>199</v>
      </c>
      <c r="G420" s="296">
        <v>1203</v>
      </c>
      <c r="H420" s="231">
        <v>1803000000</v>
      </c>
      <c r="I420" s="232">
        <v>0</v>
      </c>
      <c r="J420" s="232">
        <v>0</v>
      </c>
      <c r="K420" s="64">
        <v>377713.6</v>
      </c>
      <c r="L420" s="232">
        <f t="shared" si="11"/>
        <v>377713.6</v>
      </c>
      <c r="M420" s="898" t="s">
        <v>1076</v>
      </c>
    </row>
    <row r="421" spans="1:13" ht="26.25" x14ac:dyDescent="0.25">
      <c r="A421" s="895">
        <v>231</v>
      </c>
      <c r="B421" s="296">
        <v>0</v>
      </c>
      <c r="C421" s="896">
        <v>6409</v>
      </c>
      <c r="D421" s="296">
        <v>6901</v>
      </c>
      <c r="E421" s="897">
        <v>0</v>
      </c>
      <c r="F421" s="473">
        <v>199</v>
      </c>
      <c r="G421" s="296">
        <v>1203</v>
      </c>
      <c r="H421" s="231">
        <v>12000000</v>
      </c>
      <c r="I421" s="232">
        <v>0</v>
      </c>
      <c r="J421" s="64">
        <v>7777600.5</v>
      </c>
      <c r="K421" s="64">
        <f>K420*-1</f>
        <v>-377713.6</v>
      </c>
      <c r="L421" s="232">
        <f t="shared" si="11"/>
        <v>7399886.9000000004</v>
      </c>
      <c r="M421" s="898" t="s">
        <v>1042</v>
      </c>
    </row>
    <row r="422" spans="1:13" ht="26.25" x14ac:dyDescent="0.25">
      <c r="A422" s="895">
        <v>231</v>
      </c>
      <c r="B422" s="296">
        <v>0</v>
      </c>
      <c r="C422" s="896">
        <v>6409</v>
      </c>
      <c r="D422" s="296">
        <v>6901</v>
      </c>
      <c r="E422" s="897">
        <v>0</v>
      </c>
      <c r="F422" s="473">
        <v>199</v>
      </c>
      <c r="G422" s="296">
        <v>1205</v>
      </c>
      <c r="H422" s="231">
        <v>12000000</v>
      </c>
      <c r="I422" s="232">
        <v>0</v>
      </c>
      <c r="J422" s="64">
        <v>11594954.83</v>
      </c>
      <c r="K422" s="264">
        <v>-1586673</v>
      </c>
      <c r="L422" s="232">
        <f t="shared" si="11"/>
        <v>10008281.83</v>
      </c>
      <c r="M422" s="898" t="s">
        <v>1010</v>
      </c>
    </row>
    <row r="423" spans="1:13" ht="27" thickBot="1" x14ac:dyDescent="0.3">
      <c r="A423" s="895" t="s">
        <v>50</v>
      </c>
      <c r="B423" s="296" t="s">
        <v>51</v>
      </c>
      <c r="C423" s="896">
        <v>6409</v>
      </c>
      <c r="D423" s="296">
        <v>6901</v>
      </c>
      <c r="E423" s="897" t="s">
        <v>52</v>
      </c>
      <c r="F423" s="473">
        <v>199</v>
      </c>
      <c r="G423" s="58">
        <v>1200</v>
      </c>
      <c r="H423" s="49">
        <v>12000000</v>
      </c>
      <c r="I423" s="232">
        <v>0</v>
      </c>
      <c r="J423" s="168">
        <v>112334742.73999999</v>
      </c>
      <c r="K423" s="64">
        <f>(K414+K415+K416+K417+K418+K419+K420+K421+K422)*(-1)</f>
        <v>-8512268.5399999991</v>
      </c>
      <c r="L423" s="232">
        <f>J423+K423</f>
        <v>103822474.19999999</v>
      </c>
      <c r="M423" s="901" t="s">
        <v>127</v>
      </c>
    </row>
    <row r="424" spans="1:13" ht="16.5" thickBot="1" x14ac:dyDescent="0.3">
      <c r="A424" s="326"/>
      <c r="B424" s="341" t="s">
        <v>23</v>
      </c>
      <c r="C424" s="342"/>
      <c r="D424" s="343"/>
      <c r="E424" s="343"/>
      <c r="F424" s="344"/>
      <c r="G424" s="345"/>
      <c r="H424" s="343"/>
      <c r="I424" s="347">
        <f>SUM(I415:I423)</f>
        <v>0</v>
      </c>
      <c r="J424" s="480">
        <f>SUM(J414:J423)</f>
        <v>131907948.06999999</v>
      </c>
      <c r="K424" s="480">
        <f>SUM(K414:K423)</f>
        <v>0</v>
      </c>
      <c r="L424" s="480">
        <f>SUM(L414:L423)</f>
        <v>131907948.06999999</v>
      </c>
      <c r="M424" s="801"/>
    </row>
    <row r="425" spans="1:13" ht="15.75" x14ac:dyDescent="0.25">
      <c r="A425" s="28"/>
      <c r="B425" s="28"/>
      <c r="C425" s="28"/>
      <c r="D425" s="29"/>
      <c r="E425" s="29"/>
      <c r="F425" s="30"/>
      <c r="G425" s="31"/>
      <c r="H425" s="29"/>
      <c r="I425" s="32"/>
      <c r="J425" s="29"/>
      <c r="K425" s="33"/>
      <c r="L425" s="29"/>
      <c r="M425" s="1455"/>
    </row>
    <row r="426" spans="1:13" ht="15.75" x14ac:dyDescent="0.25">
      <c r="A426" s="1459"/>
      <c r="B426" s="29" t="s">
        <v>128</v>
      </c>
      <c r="C426" s="28"/>
      <c r="D426" s="29"/>
      <c r="E426" s="29"/>
      <c r="F426" s="30"/>
      <c r="G426" s="31"/>
      <c r="H426" s="29"/>
      <c r="I426" s="32"/>
      <c r="J426" s="34" t="s">
        <v>1077</v>
      </c>
      <c r="K426" s="899"/>
      <c r="L426" s="29"/>
      <c r="M426" s="1455"/>
    </row>
    <row r="427" spans="1:13" ht="15.75" x14ac:dyDescent="0.25">
      <c r="A427" s="29"/>
      <c r="B427" s="28"/>
      <c r="C427" s="28"/>
      <c r="D427" s="29"/>
      <c r="E427" s="29"/>
      <c r="F427" s="30"/>
      <c r="G427" s="31"/>
      <c r="H427" s="29"/>
      <c r="I427" s="32"/>
      <c r="J427" s="29"/>
      <c r="K427" s="33"/>
      <c r="L427" s="29"/>
      <c r="M427" s="1455"/>
    </row>
    <row r="428" spans="1:13" x14ac:dyDescent="0.25">
      <c r="A428" s="1459"/>
      <c r="B428" s="1459"/>
      <c r="C428" s="1459"/>
      <c r="D428" s="1459"/>
      <c r="E428" s="1459"/>
      <c r="F428" s="2"/>
      <c r="G428" s="3"/>
      <c r="H428" s="1459"/>
      <c r="I428" s="4"/>
      <c r="J428" s="1459"/>
      <c r="K428" s="55"/>
      <c r="L428" s="1459"/>
      <c r="M428" s="1455"/>
    </row>
    <row r="429" spans="1:13" x14ac:dyDescent="0.25">
      <c r="A429" s="1459"/>
      <c r="B429" s="1459" t="s">
        <v>159</v>
      </c>
      <c r="C429" s="1459"/>
      <c r="D429" s="1459"/>
      <c r="E429" s="1459"/>
      <c r="F429" s="2"/>
      <c r="G429" s="3"/>
      <c r="H429" s="1459"/>
      <c r="I429" s="4"/>
      <c r="J429" s="1459" t="s">
        <v>43</v>
      </c>
      <c r="K429" s="55"/>
      <c r="L429" s="1459"/>
      <c r="M429" s="1455"/>
    </row>
    <row r="430" spans="1:13" x14ac:dyDescent="0.25">
      <c r="A430" s="1459"/>
      <c r="B430" s="1459"/>
      <c r="C430" s="1459"/>
      <c r="D430" s="1459"/>
      <c r="E430" s="1459"/>
      <c r="F430" s="2"/>
      <c r="G430" s="3"/>
      <c r="H430" s="1459"/>
      <c r="I430" s="4"/>
      <c r="J430" s="1459"/>
      <c r="K430" s="55"/>
      <c r="L430" s="1459"/>
      <c r="M430" s="1455"/>
    </row>
    <row r="431" spans="1:13" x14ac:dyDescent="0.25">
      <c r="A431" s="1459"/>
      <c r="B431" s="1459" t="s">
        <v>160</v>
      </c>
      <c r="C431" s="1459"/>
      <c r="D431" s="1459"/>
      <c r="E431" s="1459"/>
      <c r="F431" s="2"/>
      <c r="G431" s="3"/>
      <c r="H431" s="1459"/>
      <c r="I431" s="4"/>
      <c r="J431" s="1459" t="s">
        <v>161</v>
      </c>
      <c r="K431" s="55"/>
      <c r="L431" s="1459"/>
      <c r="M431" s="1455"/>
    </row>
    <row r="432" spans="1:13" x14ac:dyDescent="0.25">
      <c r="A432" s="1459"/>
      <c r="B432" s="1459" t="s">
        <v>495</v>
      </c>
      <c r="C432" s="1459"/>
      <c r="D432" s="1459"/>
      <c r="E432" s="1459"/>
      <c r="F432" s="2"/>
      <c r="G432" s="3"/>
      <c r="H432" s="1459"/>
      <c r="I432" s="4"/>
      <c r="J432" s="1459"/>
      <c r="K432" s="55"/>
      <c r="L432" s="1459"/>
      <c r="M432" s="1455"/>
    </row>
    <row r="433" spans="1:13" x14ac:dyDescent="0.25">
      <c r="A433" s="908"/>
      <c r="B433" s="908"/>
      <c r="C433" s="908"/>
      <c r="D433" s="908"/>
      <c r="E433" s="908"/>
      <c r="F433" s="908"/>
      <c r="G433" s="908"/>
      <c r="H433" s="908"/>
      <c r="I433" s="909"/>
      <c r="J433" s="909"/>
      <c r="K433" s="55"/>
      <c r="L433" s="1459"/>
      <c r="M433" s="1455"/>
    </row>
    <row r="435" spans="1:13" ht="18.75" x14ac:dyDescent="0.3">
      <c r="A435" s="1" t="s">
        <v>103</v>
      </c>
      <c r="B435" s="1"/>
      <c r="C435" s="1"/>
      <c r="D435" s="1459"/>
      <c r="E435" s="1459"/>
      <c r="F435" s="2"/>
      <c r="G435" s="3"/>
      <c r="H435" s="1459"/>
      <c r="I435" s="4"/>
      <c r="J435" s="1459"/>
      <c r="K435" s="55"/>
      <c r="L435" s="1459"/>
      <c r="M435" s="1455"/>
    </row>
    <row r="436" spans="1:13" x14ac:dyDescent="0.25">
      <c r="A436" s="1459"/>
      <c r="B436" s="1459"/>
      <c r="C436" s="1459"/>
      <c r="D436" s="1455"/>
      <c r="E436" s="1455"/>
      <c r="F436" s="6"/>
      <c r="G436" s="7"/>
      <c r="H436" s="1455"/>
      <c r="I436" s="8"/>
      <c r="J436" s="1455"/>
      <c r="K436" s="55"/>
      <c r="L436" s="1459"/>
      <c r="M436" s="1455"/>
    </row>
    <row r="437" spans="1:13" ht="18.75" x14ac:dyDescent="0.3">
      <c r="A437" s="3102" t="s">
        <v>1087</v>
      </c>
      <c r="B437" s="3103"/>
      <c r="C437" s="3103"/>
      <c r="D437" s="3103"/>
      <c r="E437" s="3103"/>
      <c r="F437" s="3103"/>
      <c r="G437" s="3103"/>
      <c r="H437" s="3103"/>
      <c r="I437" s="3103"/>
      <c r="J437" s="3103"/>
      <c r="K437" s="3103"/>
      <c r="L437" s="3103"/>
      <c r="M437" s="3183"/>
    </row>
    <row r="438" spans="1:13" ht="15.75" x14ac:dyDescent="0.25">
      <c r="A438" s="1459"/>
      <c r="B438" s="1459"/>
      <c r="C438" s="1459"/>
      <c r="D438" s="1455"/>
      <c r="E438" s="1455"/>
      <c r="F438" s="9"/>
      <c r="G438" s="7"/>
      <c r="H438" s="1455"/>
      <c r="I438" s="8"/>
      <c r="J438" s="1455"/>
      <c r="K438" s="55"/>
      <c r="L438" s="1459"/>
      <c r="M438" s="892"/>
    </row>
    <row r="439" spans="1:13" ht="15.75" x14ac:dyDescent="0.25">
      <c r="A439" s="10" t="s">
        <v>105</v>
      </c>
      <c r="B439" s="11"/>
      <c r="C439" s="11"/>
      <c r="D439" s="11"/>
      <c r="E439" s="11"/>
      <c r="F439" s="9"/>
      <c r="G439" s="3"/>
      <c r="H439" s="1459"/>
      <c r="I439" s="4"/>
      <c r="J439" s="1459"/>
      <c r="K439" s="55"/>
      <c r="L439" s="1459"/>
      <c r="M439" s="1455"/>
    </row>
    <row r="440" spans="1:13" ht="15.75" thickBot="1" x14ac:dyDescent="0.3">
      <c r="A440" s="1465"/>
      <c r="B440" s="1459"/>
      <c r="C440" s="1459"/>
      <c r="D440" s="1459"/>
      <c r="E440" s="1459"/>
      <c r="F440" s="2"/>
      <c r="G440" s="3"/>
      <c r="H440" s="1459"/>
      <c r="I440" s="4"/>
      <c r="J440" s="1459"/>
      <c r="K440" s="201"/>
      <c r="L440" s="1459"/>
      <c r="M440" s="14" t="s">
        <v>4</v>
      </c>
    </row>
    <row r="441" spans="1:13" ht="27" thickBot="1" x14ac:dyDescent="0.3">
      <c r="A441" s="15" t="s">
        <v>5</v>
      </c>
      <c r="B441" s="16" t="s">
        <v>6</v>
      </c>
      <c r="C441" s="16" t="s">
        <v>7</v>
      </c>
      <c r="D441" s="16" t="s">
        <v>8</v>
      </c>
      <c r="E441" s="16" t="s">
        <v>9</v>
      </c>
      <c r="F441" s="17" t="s">
        <v>10</v>
      </c>
      <c r="G441" s="18" t="s">
        <v>11</v>
      </c>
      <c r="H441" s="16" t="s">
        <v>12</v>
      </c>
      <c r="I441" s="19" t="s">
        <v>13</v>
      </c>
      <c r="J441" s="20" t="s">
        <v>14</v>
      </c>
      <c r="K441" s="893" t="s">
        <v>15</v>
      </c>
      <c r="L441" s="20" t="s">
        <v>16</v>
      </c>
      <c r="M441" s="894" t="s">
        <v>17</v>
      </c>
    </row>
    <row r="442" spans="1:13" x14ac:dyDescent="0.25">
      <c r="A442" s="895">
        <v>231</v>
      </c>
      <c r="B442" s="296">
        <v>0</v>
      </c>
      <c r="C442" s="896">
        <v>2212</v>
      </c>
      <c r="D442" s="296">
        <v>6121</v>
      </c>
      <c r="E442" s="897">
        <v>0</v>
      </c>
      <c r="F442" s="473">
        <v>199</v>
      </c>
      <c r="G442" s="296">
        <v>1204</v>
      </c>
      <c r="H442" s="231">
        <v>3818000043</v>
      </c>
      <c r="I442" s="232">
        <v>0</v>
      </c>
      <c r="J442" s="64">
        <v>702405</v>
      </c>
      <c r="K442" s="64">
        <v>661567.5</v>
      </c>
      <c r="L442" s="232">
        <f>J442+K442</f>
        <v>1363972.5</v>
      </c>
      <c r="M442" s="901" t="s">
        <v>1040</v>
      </c>
    </row>
    <row r="443" spans="1:13" x14ac:dyDescent="0.25">
      <c r="A443" s="895">
        <v>231</v>
      </c>
      <c r="B443" s="296">
        <v>0</v>
      </c>
      <c r="C443" s="896">
        <v>2212</v>
      </c>
      <c r="D443" s="296">
        <v>6121</v>
      </c>
      <c r="E443" s="897">
        <v>0</v>
      </c>
      <c r="F443" s="473">
        <v>199</v>
      </c>
      <c r="G443" s="296">
        <v>1204</v>
      </c>
      <c r="H443" s="231">
        <v>4841000043</v>
      </c>
      <c r="I443" s="232">
        <v>0</v>
      </c>
      <c r="J443" s="232">
        <v>501593.4</v>
      </c>
      <c r="K443" s="64">
        <v>865222.6</v>
      </c>
      <c r="L443" s="232">
        <f>J443+K443</f>
        <v>1366816</v>
      </c>
      <c r="M443" s="901" t="s">
        <v>1039</v>
      </c>
    </row>
    <row r="444" spans="1:13" x14ac:dyDescent="0.25">
      <c r="A444" s="895">
        <v>231</v>
      </c>
      <c r="B444" s="296">
        <v>0</v>
      </c>
      <c r="C444" s="896">
        <v>6172</v>
      </c>
      <c r="D444" s="296">
        <v>6121</v>
      </c>
      <c r="E444" s="897">
        <v>0</v>
      </c>
      <c r="F444" s="473">
        <v>199</v>
      </c>
      <c r="G444" s="296">
        <v>1202</v>
      </c>
      <c r="H444" s="231">
        <v>3151000000</v>
      </c>
      <c r="I444" s="232">
        <v>0</v>
      </c>
      <c r="J444" s="64">
        <v>0</v>
      </c>
      <c r="K444" s="64">
        <v>51000</v>
      </c>
      <c r="L444" s="232">
        <f>J444+K444</f>
        <v>51000</v>
      </c>
      <c r="M444" s="901" t="s">
        <v>1088</v>
      </c>
    </row>
    <row r="445" spans="1:13" ht="27" thickBot="1" x14ac:dyDescent="0.3">
      <c r="A445" s="895" t="s">
        <v>50</v>
      </c>
      <c r="B445" s="296" t="s">
        <v>51</v>
      </c>
      <c r="C445" s="896">
        <v>6409</v>
      </c>
      <c r="D445" s="296">
        <v>6901</v>
      </c>
      <c r="E445" s="897" t="s">
        <v>52</v>
      </c>
      <c r="F445" s="473">
        <v>199</v>
      </c>
      <c r="G445" s="58">
        <v>1200</v>
      </c>
      <c r="H445" s="49">
        <v>12000000</v>
      </c>
      <c r="I445" s="232">
        <v>0</v>
      </c>
      <c r="J445" s="168">
        <v>103822474.2</v>
      </c>
      <c r="K445" s="64">
        <f>(K442+K443+K444)*(-1)</f>
        <v>-1577790.1</v>
      </c>
      <c r="L445" s="232">
        <f>J445+K445</f>
        <v>102244684.10000001</v>
      </c>
      <c r="M445" s="901" t="s">
        <v>127</v>
      </c>
    </row>
    <row r="446" spans="1:13" ht="16.5" thickBot="1" x14ac:dyDescent="0.3">
      <c r="A446" s="326"/>
      <c r="B446" s="341" t="s">
        <v>23</v>
      </c>
      <c r="C446" s="342"/>
      <c r="D446" s="343"/>
      <c r="E446" s="343"/>
      <c r="F446" s="344"/>
      <c r="G446" s="345"/>
      <c r="H446" s="343"/>
      <c r="I446" s="347">
        <f>SUM(I443:I445)</f>
        <v>0</v>
      </c>
      <c r="J446" s="347">
        <f>SUM(J442:J445)</f>
        <v>105026472.60000001</v>
      </c>
      <c r="K446" s="347">
        <f>SUM(K442:K445)</f>
        <v>0</v>
      </c>
      <c r="L446" s="347">
        <f>SUM(L442:L445)</f>
        <v>105026472.60000001</v>
      </c>
      <c r="M446" s="801"/>
    </row>
    <row r="447" spans="1:13" ht="15.75" x14ac:dyDescent="0.25">
      <c r="A447" s="28"/>
      <c r="B447" s="28"/>
      <c r="C447" s="28"/>
      <c r="D447" s="29"/>
      <c r="E447" s="29"/>
      <c r="F447" s="30"/>
      <c r="G447" s="31"/>
      <c r="H447" s="29"/>
      <c r="I447" s="32"/>
      <c r="J447" s="29"/>
      <c r="K447" s="33"/>
      <c r="L447" s="29"/>
      <c r="M447" s="1455"/>
    </row>
    <row r="448" spans="1:13" ht="15.75" x14ac:dyDescent="0.25">
      <c r="A448" s="1459"/>
      <c r="B448" s="29" t="s">
        <v>128</v>
      </c>
      <c r="C448" s="28"/>
      <c r="D448" s="29"/>
      <c r="E448" s="29"/>
      <c r="F448" s="30"/>
      <c r="G448" s="31"/>
      <c r="H448" s="29"/>
      <c r="I448" s="32"/>
      <c r="J448" s="34" t="s">
        <v>1089</v>
      </c>
      <c r="K448" s="899"/>
      <c r="L448" s="29"/>
      <c r="M448" s="1455"/>
    </row>
    <row r="449" spans="1:13" ht="15.75" x14ac:dyDescent="0.25">
      <c r="A449" s="29"/>
      <c r="B449" s="28"/>
      <c r="C449" s="28"/>
      <c r="D449" s="29"/>
      <c r="E449" s="29"/>
      <c r="F449" s="30"/>
      <c r="G449" s="31"/>
      <c r="H449" s="29"/>
      <c r="I449" s="32"/>
      <c r="J449" s="29"/>
      <c r="K449" s="33"/>
      <c r="L449" s="29"/>
      <c r="M449" s="1455"/>
    </row>
    <row r="450" spans="1:13" x14ac:dyDescent="0.25">
      <c r="A450" s="1459"/>
      <c r="B450" s="1459"/>
      <c r="C450" s="1459"/>
      <c r="D450" s="1459"/>
      <c r="E450" s="1459"/>
      <c r="F450" s="2"/>
      <c r="G450" s="3"/>
      <c r="H450" s="1459"/>
      <c r="I450" s="4"/>
      <c r="J450" s="1459"/>
      <c r="K450" s="55"/>
      <c r="L450" s="1459"/>
      <c r="M450" s="1455"/>
    </row>
    <row r="451" spans="1:13" x14ac:dyDescent="0.25">
      <c r="A451" s="1459"/>
      <c r="B451" s="1459" t="s">
        <v>159</v>
      </c>
      <c r="C451" s="1459"/>
      <c r="D451" s="1459"/>
      <c r="E451" s="1459"/>
      <c r="F451" s="2"/>
      <c r="G451" s="3"/>
      <c r="H451" s="1459"/>
      <c r="I451" s="4"/>
      <c r="J451" s="1459" t="s">
        <v>43</v>
      </c>
      <c r="K451" s="55"/>
      <c r="L451" s="1459"/>
      <c r="M451" s="1455"/>
    </row>
    <row r="452" spans="1:13" x14ac:dyDescent="0.25">
      <c r="A452" s="1459"/>
      <c r="B452" s="1459"/>
      <c r="C452" s="1459"/>
      <c r="D452" s="1459"/>
      <c r="E452" s="1459"/>
      <c r="F452" s="2"/>
      <c r="G452" s="3"/>
      <c r="H452" s="1459"/>
      <c r="I452" s="4"/>
      <c r="J452" s="1459"/>
      <c r="K452" s="55"/>
      <c r="L452" s="1459"/>
      <c r="M452" s="1455"/>
    </row>
    <row r="453" spans="1:13" x14ac:dyDescent="0.25">
      <c r="A453" s="1459"/>
      <c r="B453" s="1459" t="s">
        <v>160</v>
      </c>
      <c r="C453" s="1459"/>
      <c r="D453" s="1459"/>
      <c r="E453" s="1459"/>
      <c r="F453" s="2"/>
      <c r="G453" s="3"/>
      <c r="H453" s="1459"/>
      <c r="I453" s="4"/>
      <c r="J453" s="1459" t="s">
        <v>161</v>
      </c>
      <c r="K453" s="55"/>
      <c r="L453" s="1459"/>
      <c r="M453" s="1455"/>
    </row>
    <row r="454" spans="1:13" x14ac:dyDescent="0.25">
      <c r="A454" s="1459"/>
      <c r="B454" s="1459" t="s">
        <v>495</v>
      </c>
      <c r="C454" s="1459"/>
      <c r="D454" s="1459"/>
      <c r="E454" s="1459"/>
      <c r="F454" s="2"/>
      <c r="G454" s="3"/>
      <c r="H454" s="1459"/>
      <c r="I454" s="4"/>
      <c r="J454" s="1459"/>
      <c r="K454" s="55"/>
      <c r="L454" s="1459"/>
      <c r="M454" s="1455"/>
    </row>
    <row r="457" spans="1:13" ht="18.75" x14ac:dyDescent="0.3">
      <c r="A457" s="1" t="s">
        <v>103</v>
      </c>
      <c r="B457" s="1"/>
      <c r="C457" s="1"/>
      <c r="D457" s="1459"/>
      <c r="E457" s="1459"/>
      <c r="F457" s="2"/>
      <c r="G457" s="3"/>
      <c r="H457" s="1459"/>
      <c r="I457" s="4"/>
      <c r="J457" s="1459"/>
      <c r="K457" s="55"/>
      <c r="L457" s="1459"/>
      <c r="M457" s="1455"/>
    </row>
    <row r="458" spans="1:13" x14ac:dyDescent="0.25">
      <c r="A458" s="1459"/>
      <c r="B458" s="1459"/>
      <c r="C458" s="1459"/>
      <c r="D458" s="1455"/>
      <c r="E458" s="1455"/>
      <c r="F458" s="6"/>
      <c r="G458" s="7"/>
      <c r="H458" s="1455"/>
      <c r="I458" s="8"/>
      <c r="J458" s="1455"/>
      <c r="K458" s="55"/>
      <c r="L458" s="1459"/>
      <c r="M458" s="1455"/>
    </row>
    <row r="459" spans="1:13" ht="18.75" x14ac:dyDescent="0.3">
      <c r="A459" s="3102" t="s">
        <v>1200</v>
      </c>
      <c r="B459" s="3103"/>
      <c r="C459" s="3103"/>
      <c r="D459" s="3103"/>
      <c r="E459" s="3103"/>
      <c r="F459" s="3103"/>
      <c r="G459" s="3103"/>
      <c r="H459" s="3103"/>
      <c r="I459" s="3103"/>
      <c r="J459" s="3103"/>
      <c r="K459" s="3103"/>
      <c r="L459" s="3103"/>
      <c r="M459" s="3183"/>
    </row>
    <row r="460" spans="1:13" ht="15.75" x14ac:dyDescent="0.25">
      <c r="A460" s="1459"/>
      <c r="B460" s="1459"/>
      <c r="C460" s="1459"/>
      <c r="D460" s="1455"/>
      <c r="E460" s="1455"/>
      <c r="F460" s="9"/>
      <c r="G460" s="7"/>
      <c r="H460" s="1455"/>
      <c r="I460" s="8"/>
      <c r="J460" s="1455"/>
      <c r="K460" s="55"/>
      <c r="L460" s="1459"/>
      <c r="M460" s="892"/>
    </row>
    <row r="461" spans="1:13" ht="15.75" x14ac:dyDescent="0.25">
      <c r="A461" s="10" t="s">
        <v>105</v>
      </c>
      <c r="B461" s="11"/>
      <c r="C461" s="11"/>
      <c r="D461" s="11"/>
      <c r="E461" s="11"/>
      <c r="F461" s="9"/>
      <c r="G461" s="3"/>
      <c r="H461" s="1459"/>
      <c r="I461" s="4"/>
      <c r="J461" s="1459"/>
      <c r="K461" s="55"/>
      <c r="L461" s="1459"/>
      <c r="M461" s="1455"/>
    </row>
    <row r="462" spans="1:13" ht="15.75" thickBot="1" x14ac:dyDescent="0.3">
      <c r="A462" s="1465"/>
      <c r="B462" s="1459"/>
      <c r="C462" s="1459"/>
      <c r="D462" s="1459"/>
      <c r="E462" s="1459"/>
      <c r="F462" s="2"/>
      <c r="G462" s="3"/>
      <c r="H462" s="1459"/>
      <c r="I462" s="4"/>
      <c r="J462" s="1459"/>
      <c r="K462" s="201"/>
      <c r="L462" s="1459"/>
      <c r="M462" s="14" t="s">
        <v>4</v>
      </c>
    </row>
    <row r="463" spans="1:13" ht="27" thickBot="1" x14ac:dyDescent="0.3">
      <c r="A463" s="15" t="s">
        <v>5</v>
      </c>
      <c r="B463" s="16" t="s">
        <v>6</v>
      </c>
      <c r="C463" s="16" t="s">
        <v>7</v>
      </c>
      <c r="D463" s="16" t="s">
        <v>8</v>
      </c>
      <c r="E463" s="16" t="s">
        <v>9</v>
      </c>
      <c r="F463" s="17" t="s">
        <v>10</v>
      </c>
      <c r="G463" s="18" t="s">
        <v>11</v>
      </c>
      <c r="H463" s="16" t="s">
        <v>12</v>
      </c>
      <c r="I463" s="19" t="s">
        <v>13</v>
      </c>
      <c r="J463" s="20" t="s">
        <v>14</v>
      </c>
      <c r="K463" s="893" t="s">
        <v>15</v>
      </c>
      <c r="L463" s="20" t="s">
        <v>16</v>
      </c>
      <c r="M463" s="894" t="s">
        <v>17</v>
      </c>
    </row>
    <row r="464" spans="1:13" x14ac:dyDescent="0.25">
      <c r="A464" s="895">
        <v>231</v>
      </c>
      <c r="B464" s="296">
        <v>0</v>
      </c>
      <c r="C464" s="896">
        <v>6172</v>
      </c>
      <c r="D464" s="296">
        <v>6121</v>
      </c>
      <c r="E464" s="897">
        <v>0</v>
      </c>
      <c r="F464" s="473">
        <v>199</v>
      </c>
      <c r="G464" s="296">
        <v>1225</v>
      </c>
      <c r="H464" s="231">
        <v>4724000000</v>
      </c>
      <c r="I464" s="232">
        <v>0</v>
      </c>
      <c r="J464" s="64">
        <v>594711.54</v>
      </c>
      <c r="K464" s="64">
        <v>-267029.33</v>
      </c>
      <c r="L464" s="232">
        <f t="shared" ref="L464:L473" si="12">J464+K464</f>
        <v>327682.21000000002</v>
      </c>
      <c r="M464" s="901" t="s">
        <v>1075</v>
      </c>
    </row>
    <row r="465" spans="1:13" x14ac:dyDescent="0.25">
      <c r="A465" s="895">
        <v>231</v>
      </c>
      <c r="B465" s="296">
        <v>0</v>
      </c>
      <c r="C465" s="896">
        <v>6172</v>
      </c>
      <c r="D465" s="296">
        <v>6125</v>
      </c>
      <c r="E465" s="897">
        <v>0</v>
      </c>
      <c r="F465" s="473">
        <v>199</v>
      </c>
      <c r="G465" s="296">
        <v>1225</v>
      </c>
      <c r="H465" s="231">
        <v>4724000000</v>
      </c>
      <c r="I465" s="232">
        <v>0</v>
      </c>
      <c r="J465" s="64">
        <v>0</v>
      </c>
      <c r="K465" s="64">
        <v>267029.33</v>
      </c>
      <c r="L465" s="232">
        <f t="shared" si="12"/>
        <v>267029.33</v>
      </c>
      <c r="M465" s="901" t="s">
        <v>1075</v>
      </c>
    </row>
    <row r="466" spans="1:13" x14ac:dyDescent="0.25">
      <c r="A466" s="895">
        <v>231</v>
      </c>
      <c r="B466" s="296">
        <v>0</v>
      </c>
      <c r="C466" s="896">
        <v>2212</v>
      </c>
      <c r="D466" s="296">
        <v>6121</v>
      </c>
      <c r="E466" s="897">
        <v>0</v>
      </c>
      <c r="F466" s="473">
        <v>199</v>
      </c>
      <c r="G466" s="296">
        <v>1204</v>
      </c>
      <c r="H466" s="231">
        <v>4173000043</v>
      </c>
      <c r="I466" s="232">
        <v>0</v>
      </c>
      <c r="J466" s="232">
        <v>0</v>
      </c>
      <c r="K466" s="64">
        <v>20000</v>
      </c>
      <c r="L466" s="232">
        <f t="shared" si="12"/>
        <v>20000</v>
      </c>
      <c r="M466" s="901" t="s">
        <v>1201</v>
      </c>
    </row>
    <row r="467" spans="1:13" ht="26.25" x14ac:dyDescent="0.25">
      <c r="A467" s="895" t="s">
        <v>50</v>
      </c>
      <c r="B467" s="296" t="s">
        <v>51</v>
      </c>
      <c r="C467" s="896">
        <v>6409</v>
      </c>
      <c r="D467" s="296">
        <v>6901</v>
      </c>
      <c r="E467" s="897" t="s">
        <v>52</v>
      </c>
      <c r="F467" s="473">
        <v>199</v>
      </c>
      <c r="G467" s="58">
        <v>1200</v>
      </c>
      <c r="H467" s="49">
        <v>12000000</v>
      </c>
      <c r="I467" s="232">
        <v>0</v>
      </c>
      <c r="J467" s="158">
        <v>102244684.09999999</v>
      </c>
      <c r="K467" s="64">
        <f>(K464+K465+K466)*(-1)</f>
        <v>-20000</v>
      </c>
      <c r="L467" s="232">
        <f>J467+K467</f>
        <v>102224684.09999999</v>
      </c>
      <c r="M467" s="901" t="s">
        <v>127</v>
      </c>
    </row>
    <row r="468" spans="1:13" ht="26.25" x14ac:dyDescent="0.25">
      <c r="A468" s="910">
        <v>231</v>
      </c>
      <c r="B468" s="911">
        <v>0</v>
      </c>
      <c r="C468" s="912">
        <v>3121</v>
      </c>
      <c r="D468" s="911">
        <v>6351</v>
      </c>
      <c r="E468" s="913">
        <v>0</v>
      </c>
      <c r="F468" s="914">
        <v>199</v>
      </c>
      <c r="G468" s="911">
        <v>1205</v>
      </c>
      <c r="H468" s="224">
        <v>5297010905</v>
      </c>
      <c r="I468" s="915">
        <v>0</v>
      </c>
      <c r="J468" s="915">
        <v>1092361.79</v>
      </c>
      <c r="K468" s="124">
        <v>5207638.21</v>
      </c>
      <c r="L468" s="915">
        <f t="shared" si="12"/>
        <v>6300000</v>
      </c>
      <c r="M468" s="916" t="s">
        <v>1202</v>
      </c>
    </row>
    <row r="469" spans="1:13" ht="26.25" x14ac:dyDescent="0.25">
      <c r="A469" s="895">
        <v>231</v>
      </c>
      <c r="B469" s="296">
        <v>0</v>
      </c>
      <c r="C469" s="896">
        <v>3123</v>
      </c>
      <c r="D469" s="296">
        <v>6121</v>
      </c>
      <c r="E469" s="897">
        <v>0</v>
      </c>
      <c r="F469" s="473">
        <v>199</v>
      </c>
      <c r="G469" s="296">
        <v>1205</v>
      </c>
      <c r="H469" s="231">
        <v>4747000000</v>
      </c>
      <c r="I469" s="232">
        <v>0</v>
      </c>
      <c r="J469" s="232">
        <v>0</v>
      </c>
      <c r="K469" s="64">
        <v>284350</v>
      </c>
      <c r="L469" s="232">
        <f t="shared" si="12"/>
        <v>284350</v>
      </c>
      <c r="M469" s="901" t="s">
        <v>1203</v>
      </c>
    </row>
    <row r="470" spans="1:13" ht="26.25" x14ac:dyDescent="0.25">
      <c r="A470" s="895">
        <v>231</v>
      </c>
      <c r="B470" s="296">
        <v>0</v>
      </c>
      <c r="C470" s="896">
        <v>6409</v>
      </c>
      <c r="D470" s="296">
        <v>6901</v>
      </c>
      <c r="E470" s="897">
        <v>0</v>
      </c>
      <c r="F470" s="473">
        <v>199</v>
      </c>
      <c r="G470" s="296">
        <v>1205</v>
      </c>
      <c r="H470" s="231">
        <v>12000000</v>
      </c>
      <c r="I470" s="232">
        <v>0</v>
      </c>
      <c r="J470" s="64">
        <v>10008281.83</v>
      </c>
      <c r="K470" s="64">
        <f>(K468+K469)*-1</f>
        <v>-5491988.21</v>
      </c>
      <c r="L470" s="232">
        <f t="shared" si="12"/>
        <v>4516293.62</v>
      </c>
      <c r="M470" s="901" t="s">
        <v>1204</v>
      </c>
    </row>
    <row r="471" spans="1:13" x14ac:dyDescent="0.25">
      <c r="A471" s="895">
        <v>231</v>
      </c>
      <c r="B471" s="296">
        <v>0</v>
      </c>
      <c r="C471" s="896">
        <v>6172</v>
      </c>
      <c r="D471" s="296">
        <v>6111</v>
      </c>
      <c r="E471" s="897">
        <v>0</v>
      </c>
      <c r="F471" s="473">
        <v>199</v>
      </c>
      <c r="G471" s="296">
        <v>1203</v>
      </c>
      <c r="H471" s="231">
        <v>5546000000</v>
      </c>
      <c r="I471" s="232">
        <v>0</v>
      </c>
      <c r="J471" s="211">
        <v>0</v>
      </c>
      <c r="K471" s="64">
        <v>1500000</v>
      </c>
      <c r="L471" s="232">
        <f t="shared" si="12"/>
        <v>1500000</v>
      </c>
      <c r="M471" s="901" t="s">
        <v>1205</v>
      </c>
    </row>
    <row r="472" spans="1:13" x14ac:dyDescent="0.25">
      <c r="A472" s="895">
        <v>231</v>
      </c>
      <c r="B472" s="296">
        <v>0</v>
      </c>
      <c r="C472" s="896">
        <v>6172</v>
      </c>
      <c r="D472" s="296">
        <v>6111</v>
      </c>
      <c r="E472" s="897">
        <v>0</v>
      </c>
      <c r="F472" s="473">
        <v>199</v>
      </c>
      <c r="G472" s="296">
        <v>1203</v>
      </c>
      <c r="H472" s="231">
        <v>5547000000</v>
      </c>
      <c r="I472" s="232">
        <v>0</v>
      </c>
      <c r="J472" s="211">
        <v>0</v>
      </c>
      <c r="K472" s="64">
        <v>900000</v>
      </c>
      <c r="L472" s="232">
        <f t="shared" si="12"/>
        <v>900000</v>
      </c>
      <c r="M472" s="901" t="s">
        <v>1206</v>
      </c>
    </row>
    <row r="473" spans="1:13" ht="27" thickBot="1" x14ac:dyDescent="0.3">
      <c r="A473" s="895">
        <v>231</v>
      </c>
      <c r="B473" s="296">
        <v>0</v>
      </c>
      <c r="C473" s="896">
        <v>6409</v>
      </c>
      <c r="D473" s="296">
        <v>6901</v>
      </c>
      <c r="E473" s="897">
        <v>0</v>
      </c>
      <c r="F473" s="473">
        <v>199</v>
      </c>
      <c r="G473" s="296">
        <v>1203</v>
      </c>
      <c r="H473" s="231">
        <v>12000000</v>
      </c>
      <c r="I473" s="232">
        <v>0</v>
      </c>
      <c r="J473" s="211">
        <v>7399886.9000000004</v>
      </c>
      <c r="K473" s="64">
        <f>(K471+K472)*-1</f>
        <v>-2400000</v>
      </c>
      <c r="L473" s="232">
        <f t="shared" si="12"/>
        <v>4999886.9000000004</v>
      </c>
      <c r="M473" s="901" t="s">
        <v>1207</v>
      </c>
    </row>
    <row r="474" spans="1:13" ht="16.5" thickBot="1" x14ac:dyDescent="0.3">
      <c r="A474" s="326"/>
      <c r="B474" s="341" t="s">
        <v>23</v>
      </c>
      <c r="C474" s="342"/>
      <c r="D474" s="343"/>
      <c r="E474" s="343"/>
      <c r="F474" s="344"/>
      <c r="G474" s="345"/>
      <c r="H474" s="343"/>
      <c r="I474" s="347">
        <f>SUM(I466:I473)</f>
        <v>0</v>
      </c>
      <c r="J474" s="347">
        <f>SUM(J464:J473)</f>
        <v>121339926.16000001</v>
      </c>
      <c r="K474" s="347">
        <f>SUM(K464:K473)</f>
        <v>0</v>
      </c>
      <c r="L474" s="347">
        <f>SUM(L464:L473)</f>
        <v>121339926.16000001</v>
      </c>
      <c r="M474" s="801"/>
    </row>
    <row r="475" spans="1:13" ht="15.75" x14ac:dyDescent="0.25">
      <c r="A475" s="28"/>
      <c r="B475" s="28"/>
      <c r="C475" s="28"/>
      <c r="D475" s="29"/>
      <c r="E475" s="29"/>
      <c r="F475" s="30"/>
      <c r="G475" s="31"/>
      <c r="H475" s="29"/>
      <c r="I475" s="32"/>
      <c r="J475" s="29"/>
      <c r="K475" s="33"/>
      <c r="L475" s="29"/>
      <c r="M475" s="1455"/>
    </row>
    <row r="476" spans="1:13" ht="15.75" x14ac:dyDescent="0.25">
      <c r="A476" s="1459"/>
      <c r="B476" s="29" t="s">
        <v>128</v>
      </c>
      <c r="C476" s="28"/>
      <c r="D476" s="29"/>
      <c r="E476" s="29"/>
      <c r="F476" s="30"/>
      <c r="G476" s="31"/>
      <c r="H476" s="29"/>
      <c r="I476" s="32"/>
      <c r="J476" s="34" t="s">
        <v>1208</v>
      </c>
      <c r="K476" s="899"/>
      <c r="L476" s="29"/>
      <c r="M476" s="1455"/>
    </row>
    <row r="477" spans="1:13" ht="15.75" x14ac:dyDescent="0.25">
      <c r="A477" s="29"/>
      <c r="B477" s="28"/>
      <c r="C477" s="28"/>
      <c r="D477" s="29"/>
      <c r="E477" s="29"/>
      <c r="F477" s="30"/>
      <c r="G477" s="31"/>
      <c r="H477" s="29"/>
      <c r="I477" s="32"/>
      <c r="J477" s="29"/>
      <c r="K477" s="33"/>
      <c r="L477" s="29"/>
      <c r="M477" s="1455"/>
    </row>
    <row r="478" spans="1:13" x14ac:dyDescent="0.25">
      <c r="A478" s="1459"/>
      <c r="B478" s="1459"/>
      <c r="C478" s="1459"/>
      <c r="D478" s="1459"/>
      <c r="E478" s="1459"/>
      <c r="F478" s="2"/>
      <c r="G478" s="3"/>
      <c r="H478" s="1459"/>
      <c r="I478" s="4"/>
      <c r="J478" s="1459"/>
      <c r="K478" s="55"/>
      <c r="L478" s="1459"/>
      <c r="M478" s="1455"/>
    </row>
    <row r="479" spans="1:13" x14ac:dyDescent="0.25">
      <c r="A479" s="1459"/>
      <c r="B479" s="1459" t="s">
        <v>159</v>
      </c>
      <c r="C479" s="1459"/>
      <c r="D479" s="1459"/>
      <c r="E479" s="1459"/>
      <c r="F479" s="2"/>
      <c r="G479" s="3"/>
      <c r="H479" s="1459"/>
      <c r="I479" s="4"/>
      <c r="J479" s="1459" t="s">
        <v>43</v>
      </c>
      <c r="K479" s="55"/>
      <c r="L479" s="1459"/>
      <c r="M479" s="1455"/>
    </row>
    <row r="480" spans="1:13" x14ac:dyDescent="0.25">
      <c r="A480" s="1459"/>
      <c r="B480" s="1459" t="s">
        <v>160</v>
      </c>
      <c r="C480" s="1459"/>
      <c r="D480" s="1459"/>
      <c r="E480" s="1459"/>
      <c r="F480" s="2"/>
      <c r="G480" s="3"/>
      <c r="H480" s="1459"/>
      <c r="I480" s="4"/>
      <c r="J480" s="1459" t="s">
        <v>161</v>
      </c>
      <c r="K480" s="55"/>
      <c r="L480" s="1459"/>
      <c r="M480" s="1455"/>
    </row>
    <row r="481" spans="1:13" x14ac:dyDescent="0.25">
      <c r="A481" s="1459"/>
      <c r="B481" s="1459" t="s">
        <v>495</v>
      </c>
      <c r="C481" s="1459"/>
      <c r="D481" s="1459"/>
      <c r="E481" s="1459"/>
      <c r="F481" s="2"/>
      <c r="G481" s="3"/>
      <c r="H481" s="1459"/>
      <c r="I481" s="4"/>
      <c r="J481" s="1459"/>
      <c r="K481" s="55"/>
      <c r="L481" s="1459"/>
      <c r="M481" s="1455"/>
    </row>
    <row r="484" spans="1:13" ht="18.75" x14ac:dyDescent="0.3">
      <c r="A484" s="1" t="s">
        <v>103</v>
      </c>
      <c r="B484" s="1"/>
      <c r="C484" s="1"/>
      <c r="D484" s="1459"/>
      <c r="E484" s="1459"/>
      <c r="F484" s="2"/>
      <c r="G484" s="3"/>
      <c r="H484" s="1459"/>
      <c r="I484" s="4"/>
      <c r="J484" s="1459"/>
      <c r="K484" s="55"/>
      <c r="L484" s="1459"/>
      <c r="M484" s="1455"/>
    </row>
    <row r="485" spans="1:13" x14ac:dyDescent="0.25">
      <c r="A485" s="1459"/>
      <c r="B485" s="1459"/>
      <c r="C485" s="1459"/>
      <c r="D485" s="1455"/>
      <c r="E485" s="1455"/>
      <c r="F485" s="6"/>
      <c r="G485" s="7"/>
      <c r="H485" s="1455"/>
      <c r="I485" s="8"/>
      <c r="J485" s="1455"/>
      <c r="K485" s="55"/>
      <c r="L485" s="1459"/>
      <c r="M485" s="1455"/>
    </row>
    <row r="486" spans="1:13" ht="18.75" x14ac:dyDescent="0.3">
      <c r="A486" s="3102" t="s">
        <v>1245</v>
      </c>
      <c r="B486" s="3103"/>
      <c r="C486" s="3103"/>
      <c r="D486" s="3103"/>
      <c r="E486" s="3103"/>
      <c r="F486" s="3103"/>
      <c r="G486" s="3103"/>
      <c r="H486" s="3103"/>
      <c r="I486" s="3103"/>
      <c r="J486" s="3103"/>
      <c r="K486" s="3103"/>
      <c r="L486" s="3103"/>
      <c r="M486" s="3183"/>
    </row>
    <row r="487" spans="1:13" ht="15.75" x14ac:dyDescent="0.25">
      <c r="A487" s="1459"/>
      <c r="B487" s="1459"/>
      <c r="C487" s="1459"/>
      <c r="D487" s="1455"/>
      <c r="E487" s="1455"/>
      <c r="F487" s="9"/>
      <c r="G487" s="7"/>
      <c r="H487" s="1455"/>
      <c r="I487" s="8"/>
      <c r="J487" s="1455"/>
      <c r="K487" s="55"/>
      <c r="L487" s="1459"/>
      <c r="M487" s="892"/>
    </row>
    <row r="488" spans="1:13" ht="15.75" x14ac:dyDescent="0.25">
      <c r="A488" s="10" t="s">
        <v>105</v>
      </c>
      <c r="B488" s="11"/>
      <c r="C488" s="11"/>
      <c r="D488" s="11"/>
      <c r="E488" s="11"/>
      <c r="F488" s="9"/>
      <c r="G488" s="3"/>
      <c r="H488" s="1459"/>
      <c r="I488" s="4"/>
      <c r="J488" s="1459"/>
      <c r="K488" s="55"/>
      <c r="L488" s="1459"/>
      <c r="M488" s="1455"/>
    </row>
    <row r="489" spans="1:13" ht="15.75" thickBot="1" x14ac:dyDescent="0.3">
      <c r="A489" s="1465"/>
      <c r="B489" s="1459"/>
      <c r="C489" s="1459"/>
      <c r="D489" s="1459"/>
      <c r="E489" s="1459"/>
      <c r="F489" s="2"/>
      <c r="G489" s="3"/>
      <c r="H489" s="1459"/>
      <c r="I489" s="4"/>
      <c r="J489" s="1459"/>
      <c r="K489" s="201"/>
      <c r="L489" s="1459"/>
      <c r="M489" s="14" t="s">
        <v>4</v>
      </c>
    </row>
    <row r="490" spans="1:13" ht="27" thickBot="1" x14ac:dyDescent="0.3">
      <c r="A490" s="15" t="s">
        <v>5</v>
      </c>
      <c r="B490" s="16" t="s">
        <v>6</v>
      </c>
      <c r="C490" s="16" t="s">
        <v>7</v>
      </c>
      <c r="D490" s="16" t="s">
        <v>8</v>
      </c>
      <c r="E490" s="16" t="s">
        <v>9</v>
      </c>
      <c r="F490" s="17" t="s">
        <v>10</v>
      </c>
      <c r="G490" s="18" t="s">
        <v>11</v>
      </c>
      <c r="H490" s="16" t="s">
        <v>12</v>
      </c>
      <c r="I490" s="19" t="s">
        <v>13</v>
      </c>
      <c r="J490" s="20" t="s">
        <v>14</v>
      </c>
      <c r="K490" s="893" t="s">
        <v>15</v>
      </c>
      <c r="L490" s="20" t="s">
        <v>16</v>
      </c>
      <c r="M490" s="894" t="s">
        <v>17</v>
      </c>
    </row>
    <row r="491" spans="1:13" x14ac:dyDescent="0.25">
      <c r="A491" s="895">
        <v>231</v>
      </c>
      <c r="B491" s="296">
        <v>0</v>
      </c>
      <c r="C491" s="896">
        <v>2219</v>
      </c>
      <c r="D491" s="296">
        <v>6121</v>
      </c>
      <c r="E491" s="897">
        <v>0</v>
      </c>
      <c r="F491" s="473">
        <v>199</v>
      </c>
      <c r="G491" s="296">
        <v>1204</v>
      </c>
      <c r="H491" s="231">
        <v>1876000000</v>
      </c>
      <c r="I491" s="232">
        <v>0</v>
      </c>
      <c r="J491" s="64">
        <v>0</v>
      </c>
      <c r="K491" s="64">
        <v>1228755</v>
      </c>
      <c r="L491" s="232">
        <f t="shared" ref="L491:L504" si="13">J491+K491</f>
        <v>1228755</v>
      </c>
      <c r="M491" s="901" t="s">
        <v>1246</v>
      </c>
    </row>
    <row r="492" spans="1:13" x14ac:dyDescent="0.25">
      <c r="A492" s="895">
        <v>231</v>
      </c>
      <c r="B492" s="296">
        <v>0</v>
      </c>
      <c r="C492" s="896">
        <v>2212</v>
      </c>
      <c r="D492" s="296">
        <v>6121</v>
      </c>
      <c r="E492" s="897">
        <v>0</v>
      </c>
      <c r="F492" s="473">
        <v>199</v>
      </c>
      <c r="G492" s="296">
        <v>1204</v>
      </c>
      <c r="H492" s="231">
        <v>1747000043</v>
      </c>
      <c r="I492" s="232">
        <v>0</v>
      </c>
      <c r="J492" s="64">
        <v>192632</v>
      </c>
      <c r="K492" s="64">
        <v>82643</v>
      </c>
      <c r="L492" s="232">
        <f t="shared" si="13"/>
        <v>275275</v>
      </c>
      <c r="M492" s="901" t="s">
        <v>1247</v>
      </c>
    </row>
    <row r="493" spans="1:13" x14ac:dyDescent="0.25">
      <c r="A493" s="895">
        <v>231</v>
      </c>
      <c r="B493" s="296">
        <v>0</v>
      </c>
      <c r="C493" s="896">
        <v>2212</v>
      </c>
      <c r="D493" s="296">
        <v>6121</v>
      </c>
      <c r="E493" s="897">
        <v>0</v>
      </c>
      <c r="F493" s="473">
        <v>199</v>
      </c>
      <c r="G493" s="296">
        <v>1204</v>
      </c>
      <c r="H493" s="231">
        <v>2479000043</v>
      </c>
      <c r="I493" s="232">
        <v>0</v>
      </c>
      <c r="J493" s="232">
        <v>0</v>
      </c>
      <c r="K493" s="64">
        <v>137117.20000000001</v>
      </c>
      <c r="L493" s="232">
        <f t="shared" si="13"/>
        <v>137117.20000000001</v>
      </c>
      <c r="M493" s="901" t="s">
        <v>1248</v>
      </c>
    </row>
    <row r="494" spans="1:13" ht="26.25" x14ac:dyDescent="0.25">
      <c r="A494" s="895">
        <v>231</v>
      </c>
      <c r="B494" s="296">
        <v>0</v>
      </c>
      <c r="C494" s="896">
        <v>2212</v>
      </c>
      <c r="D494" s="296">
        <v>6121</v>
      </c>
      <c r="E494" s="897">
        <v>0</v>
      </c>
      <c r="F494" s="473">
        <v>199</v>
      </c>
      <c r="G494" s="296">
        <v>1204</v>
      </c>
      <c r="H494" s="231">
        <v>2541000043</v>
      </c>
      <c r="I494" s="232">
        <v>0</v>
      </c>
      <c r="J494" s="232">
        <v>0</v>
      </c>
      <c r="K494" s="64">
        <v>1078170</v>
      </c>
      <c r="L494" s="232">
        <f t="shared" si="13"/>
        <v>1078170</v>
      </c>
      <c r="M494" s="901" t="s">
        <v>1249</v>
      </c>
    </row>
    <row r="495" spans="1:13" x14ac:dyDescent="0.25">
      <c r="A495" s="895">
        <v>231</v>
      </c>
      <c r="B495" s="296">
        <v>0</v>
      </c>
      <c r="C495" s="896">
        <v>2219</v>
      </c>
      <c r="D495" s="296">
        <v>6121</v>
      </c>
      <c r="E495" s="897">
        <v>0</v>
      </c>
      <c r="F495" s="473">
        <v>199</v>
      </c>
      <c r="G495" s="296">
        <v>1204</v>
      </c>
      <c r="H495" s="231">
        <v>3894000000</v>
      </c>
      <c r="I495" s="232">
        <v>0</v>
      </c>
      <c r="J495" s="232">
        <v>0</v>
      </c>
      <c r="K495" s="64">
        <v>1282600</v>
      </c>
      <c r="L495" s="232">
        <f t="shared" si="13"/>
        <v>1282600</v>
      </c>
      <c r="M495" s="901" t="s">
        <v>1250</v>
      </c>
    </row>
    <row r="496" spans="1:13" x14ac:dyDescent="0.25">
      <c r="A496" s="895">
        <v>231</v>
      </c>
      <c r="B496" s="296">
        <v>0</v>
      </c>
      <c r="C496" s="896">
        <v>2212</v>
      </c>
      <c r="D496" s="296">
        <v>6121</v>
      </c>
      <c r="E496" s="897">
        <v>0</v>
      </c>
      <c r="F496" s="473">
        <v>199</v>
      </c>
      <c r="G496" s="296">
        <v>1204</v>
      </c>
      <c r="H496" s="231">
        <v>2580000043</v>
      </c>
      <c r="I496" s="232">
        <v>0</v>
      </c>
      <c r="J496" s="232">
        <v>3155438</v>
      </c>
      <c r="K496" s="64">
        <v>-1140000</v>
      </c>
      <c r="L496" s="232">
        <f t="shared" si="13"/>
        <v>2015438</v>
      </c>
      <c r="M496" s="901" t="s">
        <v>1251</v>
      </c>
    </row>
    <row r="497" spans="1:13" ht="26.25" x14ac:dyDescent="0.25">
      <c r="A497" s="895">
        <v>231</v>
      </c>
      <c r="B497" s="296">
        <v>0</v>
      </c>
      <c r="C497" s="896">
        <v>2212</v>
      </c>
      <c r="D497" s="296">
        <v>6121</v>
      </c>
      <c r="E497" s="897">
        <v>0</v>
      </c>
      <c r="F497" s="473">
        <v>199</v>
      </c>
      <c r="G497" s="296">
        <v>1204</v>
      </c>
      <c r="H497" s="231">
        <v>4844000043</v>
      </c>
      <c r="I497" s="232">
        <v>0</v>
      </c>
      <c r="J497" s="232">
        <v>1533142.8</v>
      </c>
      <c r="K497" s="64">
        <v>-492000</v>
      </c>
      <c r="L497" s="232">
        <f t="shared" si="13"/>
        <v>1041142.8</v>
      </c>
      <c r="M497" s="901" t="s">
        <v>111</v>
      </c>
    </row>
    <row r="498" spans="1:13" x14ac:dyDescent="0.25">
      <c r="A498" s="895">
        <v>231</v>
      </c>
      <c r="B498" s="296">
        <v>0</v>
      </c>
      <c r="C498" s="896">
        <v>2212</v>
      </c>
      <c r="D498" s="296">
        <v>6121</v>
      </c>
      <c r="E498" s="897">
        <v>0</v>
      </c>
      <c r="F498" s="473">
        <v>199</v>
      </c>
      <c r="G498" s="296">
        <v>1204</v>
      </c>
      <c r="H498" s="231">
        <v>3409000043</v>
      </c>
      <c r="I498" s="232">
        <v>0</v>
      </c>
      <c r="J498" s="232">
        <v>1299725</v>
      </c>
      <c r="K498" s="64">
        <v>-690000</v>
      </c>
      <c r="L498" s="232">
        <f t="shared" si="13"/>
        <v>609725</v>
      </c>
      <c r="M498" s="901" t="s">
        <v>149</v>
      </c>
    </row>
    <row r="499" spans="1:13" x14ac:dyDescent="0.25">
      <c r="A499" s="895">
        <v>231</v>
      </c>
      <c r="B499" s="296">
        <v>0</v>
      </c>
      <c r="C499" s="896">
        <v>2212</v>
      </c>
      <c r="D499" s="296">
        <v>6121</v>
      </c>
      <c r="E499" s="897">
        <v>0</v>
      </c>
      <c r="F499" s="473">
        <v>199</v>
      </c>
      <c r="G499" s="296">
        <v>1204</v>
      </c>
      <c r="H499" s="231">
        <v>4029000043</v>
      </c>
      <c r="I499" s="232">
        <v>0</v>
      </c>
      <c r="J499" s="232">
        <v>3692799</v>
      </c>
      <c r="K499" s="64">
        <v>-990000</v>
      </c>
      <c r="L499" s="232">
        <f t="shared" si="13"/>
        <v>2702799</v>
      </c>
      <c r="M499" s="901" t="s">
        <v>303</v>
      </c>
    </row>
    <row r="500" spans="1:13" x14ac:dyDescent="0.25">
      <c r="A500" s="895">
        <v>231</v>
      </c>
      <c r="B500" s="296">
        <v>0</v>
      </c>
      <c r="C500" s="896">
        <v>2212</v>
      </c>
      <c r="D500" s="296">
        <v>6121</v>
      </c>
      <c r="E500" s="897">
        <v>0</v>
      </c>
      <c r="F500" s="473">
        <v>199</v>
      </c>
      <c r="G500" s="296">
        <v>1204</v>
      </c>
      <c r="H500" s="231">
        <v>2508000043</v>
      </c>
      <c r="I500" s="232">
        <v>0</v>
      </c>
      <c r="J500" s="232">
        <v>7560024.3399999999</v>
      </c>
      <c r="K500" s="64">
        <v>-960000</v>
      </c>
      <c r="L500" s="232">
        <f t="shared" si="13"/>
        <v>6600024.3399999999</v>
      </c>
      <c r="M500" s="901" t="s">
        <v>807</v>
      </c>
    </row>
    <row r="501" spans="1:13" x14ac:dyDescent="0.25">
      <c r="A501" s="895">
        <v>231</v>
      </c>
      <c r="B501" s="296">
        <v>0</v>
      </c>
      <c r="C501" s="896">
        <v>2212</v>
      </c>
      <c r="D501" s="296">
        <v>6121</v>
      </c>
      <c r="E501" s="897">
        <v>0</v>
      </c>
      <c r="F501" s="473">
        <v>199</v>
      </c>
      <c r="G501" s="296">
        <v>1204</v>
      </c>
      <c r="H501" s="231">
        <v>3386000043</v>
      </c>
      <c r="I501" s="232">
        <v>0</v>
      </c>
      <c r="J501" s="232">
        <v>1380973</v>
      </c>
      <c r="K501" s="64">
        <v>-950000</v>
      </c>
      <c r="L501" s="232">
        <f t="shared" si="13"/>
        <v>430973</v>
      </c>
      <c r="M501" s="901" t="s">
        <v>555</v>
      </c>
    </row>
    <row r="502" spans="1:13" x14ac:dyDescent="0.25">
      <c r="A502" s="895">
        <v>231</v>
      </c>
      <c r="B502" s="296">
        <v>0</v>
      </c>
      <c r="C502" s="896">
        <v>2212</v>
      </c>
      <c r="D502" s="296">
        <v>6121</v>
      </c>
      <c r="E502" s="897">
        <v>0</v>
      </c>
      <c r="F502" s="473">
        <v>199</v>
      </c>
      <c r="G502" s="296">
        <v>1204</v>
      </c>
      <c r="H502" s="231">
        <v>4743000043</v>
      </c>
      <c r="I502" s="232">
        <v>0</v>
      </c>
      <c r="J502" s="232">
        <v>1311616.1000000001</v>
      </c>
      <c r="K502" s="64">
        <v>-180000</v>
      </c>
      <c r="L502" s="232">
        <f t="shared" si="13"/>
        <v>1131616.1000000001</v>
      </c>
      <c r="M502" s="901" t="s">
        <v>1252</v>
      </c>
    </row>
    <row r="503" spans="1:13" x14ac:dyDescent="0.25">
      <c r="A503" s="895">
        <v>231</v>
      </c>
      <c r="B503" s="296">
        <v>0</v>
      </c>
      <c r="C503" s="896">
        <v>2212</v>
      </c>
      <c r="D503" s="296">
        <v>6121</v>
      </c>
      <c r="E503" s="897">
        <v>0</v>
      </c>
      <c r="F503" s="473">
        <v>199</v>
      </c>
      <c r="G503" s="296">
        <v>1204</v>
      </c>
      <c r="H503" s="231">
        <v>4777000043</v>
      </c>
      <c r="I503" s="232">
        <v>0</v>
      </c>
      <c r="J503" s="232">
        <v>7483588.5</v>
      </c>
      <c r="K503" s="64">
        <v>-3750000</v>
      </c>
      <c r="L503" s="232">
        <f t="shared" si="13"/>
        <v>3733588.5</v>
      </c>
      <c r="M503" s="901" t="s">
        <v>123</v>
      </c>
    </row>
    <row r="504" spans="1:13" x14ac:dyDescent="0.25">
      <c r="A504" s="583">
        <v>231</v>
      </c>
      <c r="B504" s="584">
        <v>0</v>
      </c>
      <c r="C504" s="585">
        <v>2212</v>
      </c>
      <c r="D504" s="584">
        <v>6351</v>
      </c>
      <c r="E504" s="586">
        <v>0</v>
      </c>
      <c r="F504" s="902">
        <v>199</v>
      </c>
      <c r="G504" s="584">
        <v>1204</v>
      </c>
      <c r="H504" s="903">
        <v>4621000403</v>
      </c>
      <c r="I504" s="669">
        <v>0</v>
      </c>
      <c r="J504" s="669">
        <v>0</v>
      </c>
      <c r="K504" s="175">
        <v>1260407.46</v>
      </c>
      <c r="L504" s="669">
        <f t="shared" si="13"/>
        <v>1260407.46</v>
      </c>
      <c r="M504" s="904" t="s">
        <v>1253</v>
      </c>
    </row>
    <row r="505" spans="1:13" ht="27" thickBot="1" x14ac:dyDescent="0.3">
      <c r="A505" s="895" t="s">
        <v>50</v>
      </c>
      <c r="B505" s="296" t="s">
        <v>51</v>
      </c>
      <c r="C505" s="896">
        <v>6409</v>
      </c>
      <c r="D505" s="296">
        <v>6901</v>
      </c>
      <c r="E505" s="897" t="s">
        <v>52</v>
      </c>
      <c r="F505" s="473">
        <v>199</v>
      </c>
      <c r="G505" s="58">
        <v>1200</v>
      </c>
      <c r="H505" s="49">
        <v>12000000</v>
      </c>
      <c r="I505" s="232">
        <v>0</v>
      </c>
      <c r="J505" s="158">
        <v>102244684.09999999</v>
      </c>
      <c r="K505" s="64">
        <f>SUM(K491:K504)*-1</f>
        <v>4082307.34</v>
      </c>
      <c r="L505" s="232">
        <f>J505+K505</f>
        <v>106326991.44</v>
      </c>
      <c r="M505" s="901" t="s">
        <v>127</v>
      </c>
    </row>
    <row r="506" spans="1:13" ht="16.5" thickBot="1" x14ac:dyDescent="0.3">
      <c r="A506" s="326"/>
      <c r="B506" s="341" t="s">
        <v>23</v>
      </c>
      <c r="C506" s="342"/>
      <c r="D506" s="343"/>
      <c r="E506" s="343"/>
      <c r="F506" s="344"/>
      <c r="G506" s="345"/>
      <c r="H506" s="343"/>
      <c r="I506" s="347">
        <f>SUM(I493:I505)</f>
        <v>0</v>
      </c>
      <c r="J506" s="347">
        <f>SUM(J491:J505)</f>
        <v>129854622.84</v>
      </c>
      <c r="K506" s="347">
        <f>SUM(K491:K505)</f>
        <v>0</v>
      </c>
      <c r="L506" s="347">
        <f>SUM(L491:L505)</f>
        <v>129854622.84</v>
      </c>
      <c r="M506" s="801"/>
    </row>
    <row r="507" spans="1:13" ht="15.75" x14ac:dyDescent="0.25">
      <c r="A507" s="28"/>
      <c r="B507" s="28"/>
      <c r="C507" s="28"/>
      <c r="D507" s="29"/>
      <c r="E507" s="29"/>
      <c r="F507" s="30"/>
      <c r="G507" s="31"/>
      <c r="H507" s="29"/>
      <c r="I507" s="32"/>
      <c r="J507" s="29"/>
      <c r="K507" s="33"/>
      <c r="L507" s="29"/>
      <c r="M507" s="1455"/>
    </row>
    <row r="508" spans="1:13" ht="15.75" x14ac:dyDescent="0.25">
      <c r="A508" s="1459"/>
      <c r="B508" s="29" t="s">
        <v>128</v>
      </c>
      <c r="C508" s="28"/>
      <c r="D508" s="29"/>
      <c r="E508" s="29"/>
      <c r="F508" s="30"/>
      <c r="G508" s="31"/>
      <c r="H508" s="29"/>
      <c r="I508" s="32"/>
      <c r="J508" s="34" t="s">
        <v>1254</v>
      </c>
      <c r="K508" s="899"/>
      <c r="L508" s="29"/>
      <c r="M508" s="1455"/>
    </row>
    <row r="509" spans="1:13" x14ac:dyDescent="0.25">
      <c r="A509" s="1459"/>
      <c r="B509" s="1459"/>
      <c r="C509" s="1459"/>
      <c r="D509" s="1459"/>
      <c r="E509" s="1459"/>
      <c r="F509" s="2"/>
      <c r="G509" s="3"/>
      <c r="H509" s="1459"/>
      <c r="I509" s="4"/>
      <c r="J509" s="1459"/>
      <c r="K509" s="55"/>
      <c r="L509" s="1459"/>
      <c r="M509" s="1455"/>
    </row>
    <row r="510" spans="1:13" x14ac:dyDescent="0.25">
      <c r="A510" s="1459"/>
      <c r="B510" s="1459"/>
      <c r="C510" s="1459"/>
      <c r="D510" s="1459"/>
      <c r="E510" s="1459"/>
      <c r="F510" s="2"/>
      <c r="G510" s="3"/>
      <c r="H510" s="1459"/>
      <c r="I510" s="4"/>
      <c r="J510" s="1459"/>
      <c r="K510" s="55"/>
      <c r="L510" s="1459"/>
      <c r="M510" s="1455"/>
    </row>
    <row r="511" spans="1:13" x14ac:dyDescent="0.25">
      <c r="A511" s="1459"/>
      <c r="B511" s="1459" t="s">
        <v>159</v>
      </c>
      <c r="C511" s="1459"/>
      <c r="D511" s="1459"/>
      <c r="E511" s="1459"/>
      <c r="F511" s="2"/>
      <c r="G511" s="3"/>
      <c r="H511" s="1459"/>
      <c r="I511" s="4"/>
      <c r="J511" s="1459" t="s">
        <v>43</v>
      </c>
      <c r="K511" s="55"/>
      <c r="L511" s="1459"/>
      <c r="M511" s="1455"/>
    </row>
    <row r="512" spans="1:13" x14ac:dyDescent="0.25">
      <c r="A512" s="1459"/>
      <c r="B512" s="1459" t="s">
        <v>160</v>
      </c>
      <c r="C512" s="1459"/>
      <c r="D512" s="1459"/>
      <c r="E512" s="1459"/>
      <c r="F512" s="2"/>
      <c r="G512" s="3"/>
      <c r="H512" s="1459"/>
      <c r="I512" s="4"/>
      <c r="J512" s="1459" t="s">
        <v>161</v>
      </c>
      <c r="K512" s="55"/>
      <c r="L512" s="1459"/>
      <c r="M512" s="1455"/>
    </row>
    <row r="513" spans="1:13" x14ac:dyDescent="0.25">
      <c r="A513" s="1459"/>
      <c r="B513" s="1459" t="s">
        <v>495</v>
      </c>
      <c r="C513" s="1459"/>
      <c r="D513" s="1459"/>
      <c r="E513" s="1459"/>
      <c r="F513" s="2"/>
      <c r="G513" s="3"/>
      <c r="H513" s="1459"/>
      <c r="I513" s="4"/>
      <c r="J513" s="1459"/>
      <c r="K513" s="55"/>
      <c r="L513" s="1459"/>
      <c r="M513" s="1455"/>
    </row>
    <row r="514" spans="1:13" x14ac:dyDescent="0.25">
      <c r="A514" s="908"/>
      <c r="B514" s="908"/>
      <c r="C514" s="908"/>
      <c r="D514" s="908"/>
      <c r="E514" s="908"/>
      <c r="F514" s="908"/>
      <c r="G514" s="908"/>
      <c r="H514" s="908"/>
      <c r="I514" s="909"/>
      <c r="J514" s="909"/>
      <c r="K514" s="55"/>
      <c r="L514" s="1459"/>
      <c r="M514" s="1455"/>
    </row>
    <row r="516" spans="1:13" ht="18.75" x14ac:dyDescent="0.3">
      <c r="A516" s="1" t="s">
        <v>103</v>
      </c>
      <c r="B516" s="1"/>
      <c r="C516" s="1"/>
      <c r="D516" s="1459"/>
      <c r="E516" s="1459"/>
      <c r="F516" s="2"/>
      <c r="G516" s="3"/>
      <c r="H516" s="1459"/>
      <c r="I516" s="4"/>
      <c r="J516" s="1459"/>
      <c r="K516" s="55"/>
      <c r="L516" s="1459"/>
      <c r="M516" s="1455"/>
    </row>
    <row r="517" spans="1:13" x14ac:dyDescent="0.25">
      <c r="A517" s="1459"/>
      <c r="B517" s="1459"/>
      <c r="C517" s="1459"/>
      <c r="D517" s="1455"/>
      <c r="E517" s="1455"/>
      <c r="F517" s="6"/>
      <c r="G517" s="7"/>
      <c r="H517" s="1455"/>
      <c r="I517" s="8"/>
      <c r="J517" s="1455"/>
      <c r="K517" s="55"/>
      <c r="L517" s="1459"/>
      <c r="M517" s="1455"/>
    </row>
    <row r="518" spans="1:13" ht="18.75" x14ac:dyDescent="0.3">
      <c r="A518" s="3102" t="s">
        <v>1265</v>
      </c>
      <c r="B518" s="3103"/>
      <c r="C518" s="3103"/>
      <c r="D518" s="3103"/>
      <c r="E518" s="3103"/>
      <c r="F518" s="3103"/>
      <c r="G518" s="3103"/>
      <c r="H518" s="3103"/>
      <c r="I518" s="3103"/>
      <c r="J518" s="3103"/>
      <c r="K518" s="3103"/>
      <c r="L518" s="3103"/>
      <c r="M518" s="3183"/>
    </row>
    <row r="519" spans="1:13" ht="15.75" x14ac:dyDescent="0.25">
      <c r="A519" s="1459"/>
      <c r="B519" s="1459"/>
      <c r="C519" s="1459"/>
      <c r="D519" s="1455"/>
      <c r="E519" s="1455"/>
      <c r="F519" s="9"/>
      <c r="G519" s="7"/>
      <c r="H519" s="1455"/>
      <c r="I519" s="8"/>
      <c r="J519" s="1455"/>
      <c r="K519" s="55"/>
      <c r="L519" s="1459"/>
      <c r="M519" s="892"/>
    </row>
    <row r="520" spans="1:13" ht="15.75" x14ac:dyDescent="0.25">
      <c r="A520" s="10" t="s">
        <v>105</v>
      </c>
      <c r="B520" s="11"/>
      <c r="C520" s="11"/>
      <c r="D520" s="11"/>
      <c r="E520" s="11"/>
      <c r="F520" s="9"/>
      <c r="G520" s="3"/>
      <c r="H520" s="1459"/>
      <c r="I520" s="4"/>
      <c r="J520" s="1459"/>
      <c r="K520" s="55"/>
      <c r="L520" s="1459"/>
      <c r="M520" s="1455"/>
    </row>
    <row r="521" spans="1:13" ht="15.75" thickBot="1" x14ac:dyDescent="0.3">
      <c r="A521" s="1465"/>
      <c r="B521" s="1459"/>
      <c r="C521" s="1459"/>
      <c r="D521" s="1459"/>
      <c r="E521" s="1459"/>
      <c r="F521" s="2"/>
      <c r="G521" s="3"/>
      <c r="H521" s="1459"/>
      <c r="I521" s="4"/>
      <c r="J521" s="1459"/>
      <c r="K521" s="201"/>
      <c r="L521" s="1459"/>
      <c r="M521" s="14" t="s">
        <v>4</v>
      </c>
    </row>
    <row r="522" spans="1:13" ht="27" thickBot="1" x14ac:dyDescent="0.3">
      <c r="A522" s="15" t="s">
        <v>5</v>
      </c>
      <c r="B522" s="16" t="s">
        <v>6</v>
      </c>
      <c r="C522" s="16" t="s">
        <v>7</v>
      </c>
      <c r="D522" s="16" t="s">
        <v>8</v>
      </c>
      <c r="E522" s="16" t="s">
        <v>9</v>
      </c>
      <c r="F522" s="17" t="s">
        <v>10</v>
      </c>
      <c r="G522" s="18" t="s">
        <v>11</v>
      </c>
      <c r="H522" s="16" t="s">
        <v>12</v>
      </c>
      <c r="I522" s="19" t="s">
        <v>13</v>
      </c>
      <c r="J522" s="20" t="s">
        <v>14</v>
      </c>
      <c r="K522" s="893" t="s">
        <v>15</v>
      </c>
      <c r="L522" s="20" t="s">
        <v>16</v>
      </c>
      <c r="M522" s="894" t="s">
        <v>17</v>
      </c>
    </row>
    <row r="523" spans="1:13" ht="26.25" x14ac:dyDescent="0.25">
      <c r="A523" s="895">
        <v>231</v>
      </c>
      <c r="B523" s="296">
        <v>0</v>
      </c>
      <c r="C523" s="896">
        <v>2212</v>
      </c>
      <c r="D523" s="296">
        <v>6121</v>
      </c>
      <c r="E523" s="897">
        <v>0</v>
      </c>
      <c r="F523" s="473">
        <v>199</v>
      </c>
      <c r="G523" s="296">
        <v>1204</v>
      </c>
      <c r="H523" s="231">
        <v>2426000043</v>
      </c>
      <c r="I523" s="232">
        <v>0</v>
      </c>
      <c r="J523" s="64">
        <v>0</v>
      </c>
      <c r="K523" s="64">
        <v>2984.54</v>
      </c>
      <c r="L523" s="232">
        <f t="shared" ref="L523:L531" si="14">J523+K523</f>
        <v>2984.54</v>
      </c>
      <c r="M523" s="901" t="s">
        <v>1266</v>
      </c>
    </row>
    <row r="524" spans="1:13" x14ac:dyDescent="0.25">
      <c r="A524" s="895">
        <v>231</v>
      </c>
      <c r="B524" s="296">
        <v>0</v>
      </c>
      <c r="C524" s="896">
        <v>2212</v>
      </c>
      <c r="D524" s="296">
        <v>6121</v>
      </c>
      <c r="E524" s="897">
        <v>0</v>
      </c>
      <c r="F524" s="473">
        <v>199</v>
      </c>
      <c r="G524" s="296">
        <v>1204</v>
      </c>
      <c r="H524" s="231">
        <v>5611000000</v>
      </c>
      <c r="I524" s="232">
        <v>0</v>
      </c>
      <c r="J524" s="64">
        <v>0</v>
      </c>
      <c r="K524" s="64">
        <v>1000</v>
      </c>
      <c r="L524" s="232">
        <f t="shared" si="14"/>
        <v>1000</v>
      </c>
      <c r="M524" s="901" t="s">
        <v>1267</v>
      </c>
    </row>
    <row r="525" spans="1:13" x14ac:dyDescent="0.25">
      <c r="A525" s="895">
        <v>231</v>
      </c>
      <c r="B525" s="296">
        <v>0</v>
      </c>
      <c r="C525" s="896">
        <v>2212</v>
      </c>
      <c r="D525" s="296">
        <v>6121</v>
      </c>
      <c r="E525" s="897">
        <v>0</v>
      </c>
      <c r="F525" s="473">
        <v>199</v>
      </c>
      <c r="G525" s="296">
        <v>1204</v>
      </c>
      <c r="H525" s="231">
        <v>2595000043</v>
      </c>
      <c r="I525" s="232">
        <v>0</v>
      </c>
      <c r="J525" s="232">
        <v>0</v>
      </c>
      <c r="K525" s="64">
        <v>515000</v>
      </c>
      <c r="L525" s="232">
        <f t="shared" si="14"/>
        <v>515000</v>
      </c>
      <c r="M525" s="901" t="s">
        <v>1268</v>
      </c>
    </row>
    <row r="526" spans="1:13" x14ac:dyDescent="0.25">
      <c r="A526" s="895">
        <v>231</v>
      </c>
      <c r="B526" s="296">
        <v>0</v>
      </c>
      <c r="C526" s="896">
        <v>2212</v>
      </c>
      <c r="D526" s="296">
        <v>6351</v>
      </c>
      <c r="E526" s="897">
        <v>0</v>
      </c>
      <c r="F526" s="473">
        <v>199</v>
      </c>
      <c r="G526" s="296">
        <v>1204</v>
      </c>
      <c r="H526" s="231">
        <v>4826000403</v>
      </c>
      <c r="I526" s="232">
        <v>0</v>
      </c>
      <c r="J526" s="232">
        <v>3531138.84</v>
      </c>
      <c r="K526" s="64">
        <v>-1298552.52</v>
      </c>
      <c r="L526" s="232">
        <f t="shared" si="14"/>
        <v>2232586.3199999998</v>
      </c>
      <c r="M526" s="901" t="s">
        <v>573</v>
      </c>
    </row>
    <row r="527" spans="1:13" x14ac:dyDescent="0.25">
      <c r="A527" s="895">
        <v>231</v>
      </c>
      <c r="B527" s="296">
        <v>0</v>
      </c>
      <c r="C527" s="896">
        <v>2212</v>
      </c>
      <c r="D527" s="296">
        <v>6351</v>
      </c>
      <c r="E527" s="897">
        <v>0</v>
      </c>
      <c r="F527" s="473">
        <v>199</v>
      </c>
      <c r="G527" s="296">
        <v>1204</v>
      </c>
      <c r="H527" s="231">
        <v>5444000403</v>
      </c>
      <c r="I527" s="232">
        <v>0</v>
      </c>
      <c r="J527" s="232">
        <v>0</v>
      </c>
      <c r="K527" s="64">
        <v>1298552.52</v>
      </c>
      <c r="L527" s="232">
        <f t="shared" si="14"/>
        <v>1298552.52</v>
      </c>
      <c r="M527" s="901" t="s">
        <v>573</v>
      </c>
    </row>
    <row r="528" spans="1:13" x14ac:dyDescent="0.25">
      <c r="A528" s="895">
        <v>231</v>
      </c>
      <c r="B528" s="296">
        <v>0</v>
      </c>
      <c r="C528" s="896">
        <v>2212</v>
      </c>
      <c r="D528" s="296">
        <v>6351</v>
      </c>
      <c r="E528" s="897">
        <v>0</v>
      </c>
      <c r="F528" s="473">
        <v>199</v>
      </c>
      <c r="G528" s="296">
        <v>1204</v>
      </c>
      <c r="H528" s="231">
        <v>4825000403</v>
      </c>
      <c r="I528" s="232">
        <v>0</v>
      </c>
      <c r="J528" s="232">
        <v>0</v>
      </c>
      <c r="K528" s="64">
        <v>7234140</v>
      </c>
      <c r="L528" s="232">
        <f t="shared" si="14"/>
        <v>7234140</v>
      </c>
      <c r="M528" s="901" t="s">
        <v>1269</v>
      </c>
    </row>
    <row r="529" spans="1:13" ht="26.25" x14ac:dyDescent="0.25">
      <c r="A529" s="895">
        <v>231</v>
      </c>
      <c r="B529" s="296">
        <v>0</v>
      </c>
      <c r="C529" s="896">
        <v>3522</v>
      </c>
      <c r="D529" s="296">
        <v>6316</v>
      </c>
      <c r="E529" s="897">
        <v>0</v>
      </c>
      <c r="F529" s="473">
        <v>199</v>
      </c>
      <c r="G529" s="296">
        <v>1207</v>
      </c>
      <c r="H529" s="231">
        <v>3392000730</v>
      </c>
      <c r="I529" s="232">
        <v>0</v>
      </c>
      <c r="J529" s="232">
        <v>0</v>
      </c>
      <c r="K529" s="64">
        <v>36000000</v>
      </c>
      <c r="L529" s="232">
        <f t="shared" si="14"/>
        <v>36000000</v>
      </c>
      <c r="M529" s="901" t="s">
        <v>1270</v>
      </c>
    </row>
    <row r="530" spans="1:13" x14ac:dyDescent="0.25">
      <c r="A530" s="895">
        <v>231</v>
      </c>
      <c r="B530" s="296">
        <v>0</v>
      </c>
      <c r="C530" s="896">
        <v>3114</v>
      </c>
      <c r="D530" s="296">
        <v>6351</v>
      </c>
      <c r="E530" s="897">
        <v>0</v>
      </c>
      <c r="F530" s="473">
        <v>199</v>
      </c>
      <c r="G530" s="296">
        <v>1205</v>
      </c>
      <c r="H530" s="231">
        <v>4960010418</v>
      </c>
      <c r="I530" s="232">
        <v>0</v>
      </c>
      <c r="J530" s="232">
        <v>0</v>
      </c>
      <c r="K530" s="64">
        <v>380000</v>
      </c>
      <c r="L530" s="232">
        <f t="shared" si="14"/>
        <v>380000</v>
      </c>
      <c r="M530" s="901" t="s">
        <v>1271</v>
      </c>
    </row>
    <row r="531" spans="1:13" ht="26.25" x14ac:dyDescent="0.25">
      <c r="A531" s="895">
        <v>231</v>
      </c>
      <c r="B531" s="296">
        <v>0</v>
      </c>
      <c r="C531" s="896">
        <v>6409</v>
      </c>
      <c r="D531" s="296">
        <v>6901</v>
      </c>
      <c r="E531" s="897">
        <v>0</v>
      </c>
      <c r="F531" s="473">
        <v>199</v>
      </c>
      <c r="G531" s="296">
        <v>1205</v>
      </c>
      <c r="H531" s="231">
        <v>12000000</v>
      </c>
      <c r="I531" s="232">
        <v>0</v>
      </c>
      <c r="J531" s="232">
        <v>4516293.62</v>
      </c>
      <c r="K531" s="64">
        <v>-380000</v>
      </c>
      <c r="L531" s="232">
        <f t="shared" si="14"/>
        <v>4136293.62</v>
      </c>
      <c r="M531" s="901" t="s">
        <v>1272</v>
      </c>
    </row>
    <row r="532" spans="1:13" ht="27" thickBot="1" x14ac:dyDescent="0.3">
      <c r="A532" s="895" t="s">
        <v>50</v>
      </c>
      <c r="B532" s="296" t="s">
        <v>51</v>
      </c>
      <c r="C532" s="896">
        <v>6409</v>
      </c>
      <c r="D532" s="296">
        <v>6901</v>
      </c>
      <c r="E532" s="897" t="s">
        <v>52</v>
      </c>
      <c r="F532" s="473">
        <v>199</v>
      </c>
      <c r="G532" s="58">
        <v>1200</v>
      </c>
      <c r="H532" s="49">
        <v>12000000</v>
      </c>
      <c r="I532" s="232">
        <v>0</v>
      </c>
      <c r="J532" s="158">
        <v>106306991.44</v>
      </c>
      <c r="K532" s="64">
        <f>SUM(K523:K531)*-1</f>
        <v>-43753124.539999999</v>
      </c>
      <c r="L532" s="232">
        <f>J532+K532</f>
        <v>62553866.899999999</v>
      </c>
      <c r="M532" s="901" t="s">
        <v>127</v>
      </c>
    </row>
    <row r="533" spans="1:13" ht="16.5" thickBot="1" x14ac:dyDescent="0.3">
      <c r="A533" s="326"/>
      <c r="B533" s="341" t="s">
        <v>23</v>
      </c>
      <c r="C533" s="342"/>
      <c r="D533" s="343"/>
      <c r="E533" s="343"/>
      <c r="F533" s="344"/>
      <c r="G533" s="345"/>
      <c r="H533" s="343"/>
      <c r="I533" s="347">
        <f>SUM(I525:I532)</f>
        <v>0</v>
      </c>
      <c r="J533" s="347">
        <f>SUM(J523:J532)</f>
        <v>114354423.89999999</v>
      </c>
      <c r="K533" s="347">
        <f>SUM(K523:K532)</f>
        <v>0</v>
      </c>
      <c r="L533" s="347">
        <f>SUM(L523:L532)</f>
        <v>114354423.89999999</v>
      </c>
      <c r="M533" s="801"/>
    </row>
    <row r="534" spans="1:13" ht="15.75" x14ac:dyDescent="0.25">
      <c r="A534" s="28"/>
      <c r="B534" s="28"/>
      <c r="C534" s="28"/>
      <c r="D534" s="29"/>
      <c r="E534" s="29"/>
      <c r="F534" s="30"/>
      <c r="G534" s="31"/>
      <c r="H534" s="29"/>
      <c r="I534" s="32"/>
      <c r="J534" s="29"/>
      <c r="K534" s="33"/>
      <c r="L534" s="29"/>
      <c r="M534" s="1455"/>
    </row>
    <row r="535" spans="1:13" ht="15.75" x14ac:dyDescent="0.25">
      <c r="A535" s="1459"/>
      <c r="B535" s="29" t="s">
        <v>128</v>
      </c>
      <c r="C535" s="28"/>
      <c r="D535" s="29"/>
      <c r="E535" s="29"/>
      <c r="F535" s="30"/>
      <c r="G535" s="31"/>
      <c r="H535" s="29"/>
      <c r="I535" s="32"/>
      <c r="J535" s="34" t="s">
        <v>1273</v>
      </c>
      <c r="K535" s="899"/>
      <c r="L535" s="29"/>
      <c r="M535" s="1455"/>
    </row>
    <row r="536" spans="1:13" x14ac:dyDescent="0.25">
      <c r="A536" s="1459"/>
      <c r="B536" s="1459"/>
      <c r="C536" s="1459"/>
      <c r="D536" s="1459"/>
      <c r="E536" s="1459"/>
      <c r="F536" s="2"/>
      <c r="G536" s="3"/>
      <c r="H536" s="1459"/>
      <c r="I536" s="4"/>
      <c r="J536" s="1459"/>
      <c r="K536" s="55"/>
      <c r="L536" s="1459"/>
      <c r="M536" s="1455"/>
    </row>
    <row r="537" spans="1:13" x14ac:dyDescent="0.25">
      <c r="A537" s="1459"/>
      <c r="B537" s="1459"/>
      <c r="C537" s="1459"/>
      <c r="D537" s="1459"/>
      <c r="E537" s="1459"/>
      <c r="F537" s="2"/>
      <c r="G537" s="3"/>
      <c r="H537" s="1459"/>
      <c r="I537" s="4"/>
      <c r="J537" s="1459"/>
      <c r="K537" s="55"/>
      <c r="L537" s="1459"/>
      <c r="M537" s="1455"/>
    </row>
    <row r="538" spans="1:13" x14ac:dyDescent="0.25">
      <c r="A538" s="1459"/>
      <c r="B538" s="1459" t="s">
        <v>159</v>
      </c>
      <c r="C538" s="1459"/>
      <c r="D538" s="1459"/>
      <c r="E538" s="1459"/>
      <c r="F538" s="2"/>
      <c r="G538" s="3"/>
      <c r="H538" s="1459"/>
      <c r="I538" s="4"/>
      <c r="J538" s="1459" t="s">
        <v>43</v>
      </c>
      <c r="K538" s="55"/>
      <c r="L538" s="1459"/>
      <c r="M538" s="1455"/>
    </row>
    <row r="539" spans="1:13" x14ac:dyDescent="0.25">
      <c r="A539" s="1459"/>
      <c r="B539" s="1459"/>
      <c r="C539" s="1459"/>
      <c r="D539" s="1459"/>
      <c r="E539" s="1459"/>
      <c r="F539" s="2"/>
      <c r="G539" s="3"/>
      <c r="H539" s="1459"/>
      <c r="I539" s="4"/>
      <c r="J539" s="1459"/>
      <c r="K539" s="55"/>
      <c r="L539" s="1459"/>
      <c r="M539" s="1455"/>
    </row>
    <row r="540" spans="1:13" x14ac:dyDescent="0.25">
      <c r="A540" s="1459"/>
      <c r="B540" s="1459" t="s">
        <v>160</v>
      </c>
      <c r="C540" s="1459"/>
      <c r="D540" s="1459"/>
      <c r="E540" s="1459"/>
      <c r="F540" s="2"/>
      <c r="G540" s="3"/>
      <c r="H540" s="1459"/>
      <c r="I540" s="4"/>
      <c r="J540" s="1459" t="s">
        <v>161</v>
      </c>
      <c r="K540" s="55"/>
      <c r="L540" s="1459"/>
      <c r="M540" s="1455"/>
    </row>
    <row r="541" spans="1:13" x14ac:dyDescent="0.25">
      <c r="A541" s="1459"/>
      <c r="B541" s="1459" t="s">
        <v>495</v>
      </c>
      <c r="C541" s="1459"/>
      <c r="D541" s="1459"/>
      <c r="E541" s="1459"/>
      <c r="F541" s="2"/>
      <c r="G541" s="3"/>
      <c r="H541" s="1459"/>
      <c r="I541" s="4"/>
      <c r="J541" s="1459"/>
      <c r="K541" s="55"/>
      <c r="L541" s="1459"/>
      <c r="M541" s="1455"/>
    </row>
    <row r="544" spans="1:13" ht="18.75" x14ac:dyDescent="0.3">
      <c r="A544" s="1" t="s">
        <v>103</v>
      </c>
      <c r="B544" s="1"/>
      <c r="C544" s="1"/>
      <c r="D544" s="1459"/>
      <c r="E544" s="1459"/>
      <c r="F544" s="2"/>
      <c r="G544" s="3"/>
      <c r="H544" s="1459"/>
      <c r="I544" s="4"/>
      <c r="J544" s="1459"/>
      <c r="K544" s="55"/>
      <c r="L544" s="1459"/>
      <c r="M544" s="1455"/>
    </row>
    <row r="545" spans="1:13" x14ac:dyDescent="0.25">
      <c r="A545" s="1459"/>
      <c r="B545" s="1459"/>
      <c r="C545" s="1459"/>
      <c r="D545" s="1455"/>
      <c r="E545" s="1455"/>
      <c r="F545" s="6"/>
      <c r="G545" s="7"/>
      <c r="H545" s="1455"/>
      <c r="I545" s="8"/>
      <c r="J545" s="1455"/>
      <c r="K545" s="55"/>
      <c r="L545" s="1459"/>
      <c r="M545" s="1455"/>
    </row>
    <row r="546" spans="1:13" ht="18.75" x14ac:dyDescent="0.3">
      <c r="A546" s="3102" t="s">
        <v>1295</v>
      </c>
      <c r="B546" s="3103"/>
      <c r="C546" s="3103"/>
      <c r="D546" s="3103"/>
      <c r="E546" s="3103"/>
      <c r="F546" s="3103"/>
      <c r="G546" s="3103"/>
      <c r="H546" s="3103"/>
      <c r="I546" s="3103"/>
      <c r="J546" s="3103"/>
      <c r="K546" s="3103"/>
      <c r="L546" s="3103"/>
      <c r="M546" s="3183"/>
    </row>
    <row r="547" spans="1:13" ht="15.75" x14ac:dyDescent="0.25">
      <c r="A547" s="1459"/>
      <c r="B547" s="1459"/>
      <c r="C547" s="1459"/>
      <c r="D547" s="1455"/>
      <c r="E547" s="1455"/>
      <c r="F547" s="9"/>
      <c r="G547" s="7"/>
      <c r="H547" s="1455"/>
      <c r="I547" s="8"/>
      <c r="J547" s="1455"/>
      <c r="K547" s="55"/>
      <c r="L547" s="1459"/>
      <c r="M547" s="892"/>
    </row>
    <row r="548" spans="1:13" ht="15.75" x14ac:dyDescent="0.25">
      <c r="A548" s="10" t="s">
        <v>105</v>
      </c>
      <c r="B548" s="11"/>
      <c r="C548" s="11"/>
      <c r="D548" s="11"/>
      <c r="E548" s="11"/>
      <c r="F548" s="9"/>
      <c r="G548" s="3"/>
      <c r="H548" s="1459"/>
      <c r="I548" s="4"/>
      <c r="J548" s="1459"/>
      <c r="K548" s="55"/>
      <c r="L548" s="1459"/>
      <c r="M548" s="1455"/>
    </row>
    <row r="549" spans="1:13" ht="15.75" thickBot="1" x14ac:dyDescent="0.3">
      <c r="A549" s="1465"/>
      <c r="B549" s="1459"/>
      <c r="C549" s="1459"/>
      <c r="D549" s="1459"/>
      <c r="E549" s="1459"/>
      <c r="F549" s="2"/>
      <c r="G549" s="3"/>
      <c r="H549" s="1459"/>
      <c r="I549" s="4"/>
      <c r="J549" s="1459"/>
      <c r="K549" s="201"/>
      <c r="L549" s="1459"/>
      <c r="M549" s="14" t="s">
        <v>4</v>
      </c>
    </row>
    <row r="550" spans="1:13" ht="27" thickBot="1" x14ac:dyDescent="0.3">
      <c r="A550" s="15" t="s">
        <v>5</v>
      </c>
      <c r="B550" s="16" t="s">
        <v>6</v>
      </c>
      <c r="C550" s="16" t="s">
        <v>7</v>
      </c>
      <c r="D550" s="16" t="s">
        <v>8</v>
      </c>
      <c r="E550" s="16" t="s">
        <v>9</v>
      </c>
      <c r="F550" s="17" t="s">
        <v>10</v>
      </c>
      <c r="G550" s="18" t="s">
        <v>11</v>
      </c>
      <c r="H550" s="16" t="s">
        <v>12</v>
      </c>
      <c r="I550" s="19" t="s">
        <v>13</v>
      </c>
      <c r="J550" s="20" t="s">
        <v>14</v>
      </c>
      <c r="K550" s="893" t="s">
        <v>15</v>
      </c>
      <c r="L550" s="20" t="s">
        <v>16</v>
      </c>
      <c r="M550" s="894" t="s">
        <v>17</v>
      </c>
    </row>
    <row r="551" spans="1:13" x14ac:dyDescent="0.25">
      <c r="A551" s="895">
        <v>231</v>
      </c>
      <c r="B551" s="296">
        <v>0</v>
      </c>
      <c r="C551" s="896">
        <v>3122</v>
      </c>
      <c r="D551" s="296">
        <v>6351</v>
      </c>
      <c r="E551" s="897">
        <v>0</v>
      </c>
      <c r="F551" s="473">
        <v>199</v>
      </c>
      <c r="G551" s="296">
        <v>1205</v>
      </c>
      <c r="H551" s="231">
        <v>4054010411</v>
      </c>
      <c r="I551" s="232">
        <v>0</v>
      </c>
      <c r="J551" s="64">
        <v>0</v>
      </c>
      <c r="K551" s="64">
        <v>1657650</v>
      </c>
      <c r="L551" s="232">
        <f>J551+K551</f>
        <v>1657650</v>
      </c>
      <c r="M551" s="901" t="s">
        <v>1296</v>
      </c>
    </row>
    <row r="552" spans="1:13" x14ac:dyDescent="0.25">
      <c r="A552" s="895">
        <v>231</v>
      </c>
      <c r="B552" s="296">
        <v>0</v>
      </c>
      <c r="C552" s="896">
        <v>2212</v>
      </c>
      <c r="D552" s="296">
        <v>6121</v>
      </c>
      <c r="E552" s="897">
        <v>0</v>
      </c>
      <c r="F552" s="473">
        <v>199</v>
      </c>
      <c r="G552" s="296">
        <v>1204</v>
      </c>
      <c r="H552" s="231">
        <v>4817000043</v>
      </c>
      <c r="I552" s="232">
        <v>0</v>
      </c>
      <c r="J552" s="64">
        <v>0</v>
      </c>
      <c r="K552" s="64">
        <v>987019.63</v>
      </c>
      <c r="L552" s="232">
        <f>J552+K552</f>
        <v>987019.63</v>
      </c>
      <c r="M552" s="901" t="s">
        <v>1297</v>
      </c>
    </row>
    <row r="553" spans="1:13" x14ac:dyDescent="0.25">
      <c r="A553" s="895">
        <v>231</v>
      </c>
      <c r="B553" s="296">
        <v>0</v>
      </c>
      <c r="C553" s="896">
        <v>4357</v>
      </c>
      <c r="D553" s="296">
        <v>6351</v>
      </c>
      <c r="E553" s="897">
        <v>0</v>
      </c>
      <c r="F553" s="473">
        <v>199</v>
      </c>
      <c r="G553" s="296">
        <v>1217</v>
      </c>
      <c r="H553" s="231">
        <v>5662001773</v>
      </c>
      <c r="I553" s="232">
        <v>0</v>
      </c>
      <c r="J553" s="64">
        <v>0</v>
      </c>
      <c r="K553" s="64">
        <v>1500000</v>
      </c>
      <c r="L553" s="232">
        <f>J553+K553</f>
        <v>1500000</v>
      </c>
      <c r="M553" s="901" t="s">
        <v>1298</v>
      </c>
    </row>
    <row r="554" spans="1:13" ht="26.25" x14ac:dyDescent="0.25">
      <c r="A554" s="895">
        <v>231</v>
      </c>
      <c r="B554" s="296">
        <v>0</v>
      </c>
      <c r="C554" s="896">
        <v>6409</v>
      </c>
      <c r="D554" s="296">
        <v>6901</v>
      </c>
      <c r="E554" s="897">
        <v>0</v>
      </c>
      <c r="F554" s="473">
        <v>199</v>
      </c>
      <c r="G554" s="296">
        <v>1205</v>
      </c>
      <c r="H554" s="231">
        <v>12000000</v>
      </c>
      <c r="I554" s="232">
        <v>0</v>
      </c>
      <c r="J554" s="232">
        <v>4516293.62</v>
      </c>
      <c r="K554" s="64">
        <v>-1657650</v>
      </c>
      <c r="L554" s="232">
        <f>J554+K554</f>
        <v>2858643.62</v>
      </c>
      <c r="M554" s="901" t="s">
        <v>1272</v>
      </c>
    </row>
    <row r="555" spans="1:13" ht="27" thickBot="1" x14ac:dyDescent="0.3">
      <c r="A555" s="895" t="s">
        <v>50</v>
      </c>
      <c r="B555" s="296" t="s">
        <v>51</v>
      </c>
      <c r="C555" s="896">
        <v>6409</v>
      </c>
      <c r="D555" s="296">
        <v>6901</v>
      </c>
      <c r="E555" s="897" t="s">
        <v>52</v>
      </c>
      <c r="F555" s="473">
        <v>199</v>
      </c>
      <c r="G555" s="58">
        <v>1200</v>
      </c>
      <c r="H555" s="49">
        <v>12000000</v>
      </c>
      <c r="I555" s="232">
        <v>0</v>
      </c>
      <c r="J555" s="158">
        <v>112553866.90000001</v>
      </c>
      <c r="K555" s="64">
        <f>SUM(K551:K554)*-1</f>
        <v>-2487019.63</v>
      </c>
      <c r="L555" s="232">
        <f>J555+K555</f>
        <v>110066847.27000001</v>
      </c>
      <c r="M555" s="901" t="s">
        <v>127</v>
      </c>
    </row>
    <row r="556" spans="1:13" ht="16.5" thickBot="1" x14ac:dyDescent="0.3">
      <c r="A556" s="326"/>
      <c r="B556" s="341" t="s">
        <v>23</v>
      </c>
      <c r="C556" s="342"/>
      <c r="D556" s="343"/>
      <c r="E556" s="343"/>
      <c r="F556" s="344"/>
      <c r="G556" s="345"/>
      <c r="H556" s="343"/>
      <c r="I556" s="347">
        <f>SUM(I554:I555)</f>
        <v>0</v>
      </c>
      <c r="J556" s="347">
        <f>SUM(J551:J555)</f>
        <v>117070160.52000001</v>
      </c>
      <c r="K556" s="347">
        <f>SUM(K551:K555)</f>
        <v>0</v>
      </c>
      <c r="L556" s="347">
        <f>SUM(L551:L555)</f>
        <v>117070160.52000001</v>
      </c>
      <c r="M556" s="801"/>
    </row>
    <row r="557" spans="1:13" ht="15.75" x14ac:dyDescent="0.25">
      <c r="A557" s="28"/>
      <c r="B557" s="28"/>
      <c r="C557" s="28"/>
      <c r="D557" s="29"/>
      <c r="E557" s="29"/>
      <c r="F557" s="30"/>
      <c r="G557" s="31"/>
      <c r="H557" s="29"/>
      <c r="I557" s="32"/>
      <c r="J557" s="29"/>
      <c r="K557" s="33"/>
      <c r="L557" s="29"/>
      <c r="M557" s="1455"/>
    </row>
    <row r="558" spans="1:13" ht="15.75" x14ac:dyDescent="0.25">
      <c r="A558" s="1459"/>
      <c r="B558" s="29" t="s">
        <v>128</v>
      </c>
      <c r="C558" s="28"/>
      <c r="D558" s="29"/>
      <c r="E558" s="29"/>
      <c r="F558" s="30"/>
      <c r="G558" s="31"/>
      <c r="H558" s="29"/>
      <c r="I558" s="32"/>
      <c r="J558" s="34" t="s">
        <v>1299</v>
      </c>
      <c r="K558" s="899"/>
      <c r="L558" s="29"/>
      <c r="M558" s="1455"/>
    </row>
    <row r="559" spans="1:13" x14ac:dyDescent="0.25">
      <c r="A559" s="1459"/>
      <c r="B559" s="1459"/>
      <c r="C559" s="1459"/>
      <c r="D559" s="1459"/>
      <c r="E559" s="1459"/>
      <c r="F559" s="2"/>
      <c r="G559" s="3"/>
      <c r="H559" s="1459"/>
      <c r="I559" s="4"/>
      <c r="J559" s="1459"/>
      <c r="K559" s="55"/>
      <c r="L559" s="1459"/>
      <c r="M559" s="1455"/>
    </row>
    <row r="560" spans="1:13" x14ac:dyDescent="0.25">
      <c r="A560" s="1459"/>
      <c r="B560" s="1459"/>
      <c r="C560" s="1459"/>
      <c r="D560" s="1459"/>
      <c r="E560" s="1459"/>
      <c r="F560" s="2"/>
      <c r="G560" s="3"/>
      <c r="H560" s="1459"/>
      <c r="I560" s="4"/>
      <c r="J560" s="1459"/>
      <c r="K560" s="55"/>
      <c r="L560" s="1459"/>
      <c r="M560" s="1455"/>
    </row>
    <row r="561" spans="1:13" x14ac:dyDescent="0.25">
      <c r="A561" s="1459"/>
      <c r="B561" s="1459" t="s">
        <v>159</v>
      </c>
      <c r="C561" s="1459"/>
      <c r="D561" s="1459"/>
      <c r="E561" s="1459"/>
      <c r="F561" s="2"/>
      <c r="G561" s="3"/>
      <c r="H561" s="1459"/>
      <c r="I561" s="4"/>
      <c r="J561" s="1459" t="s">
        <v>43</v>
      </c>
      <c r="K561" s="55"/>
      <c r="L561" s="1459"/>
      <c r="M561" s="1455"/>
    </row>
    <row r="562" spans="1:13" x14ac:dyDescent="0.25">
      <c r="A562" s="1459"/>
      <c r="B562" s="1459"/>
      <c r="C562" s="1459"/>
      <c r="D562" s="1459"/>
      <c r="E562" s="1459"/>
      <c r="F562" s="2"/>
      <c r="G562" s="3"/>
      <c r="H562" s="1459"/>
      <c r="I562" s="4"/>
      <c r="J562" s="1459"/>
      <c r="K562" s="55"/>
      <c r="L562" s="1459"/>
      <c r="M562" s="1455"/>
    </row>
    <row r="563" spans="1:13" x14ac:dyDescent="0.25">
      <c r="A563" s="1459"/>
      <c r="B563" s="1459" t="s">
        <v>160</v>
      </c>
      <c r="C563" s="1459"/>
      <c r="D563" s="1459"/>
      <c r="E563" s="1459"/>
      <c r="F563" s="2"/>
      <c r="G563" s="3"/>
      <c r="H563" s="1459"/>
      <c r="I563" s="4"/>
      <c r="J563" s="1459" t="s">
        <v>161</v>
      </c>
      <c r="K563" s="55"/>
      <c r="L563" s="1459"/>
      <c r="M563" s="1455"/>
    </row>
    <row r="564" spans="1:13" x14ac:dyDescent="0.25">
      <c r="A564" s="1459"/>
      <c r="B564" s="1459" t="s">
        <v>495</v>
      </c>
      <c r="C564" s="1459"/>
      <c r="D564" s="1459"/>
      <c r="E564" s="1459"/>
      <c r="F564" s="2"/>
      <c r="G564" s="3"/>
      <c r="H564" s="1459"/>
      <c r="I564" s="4"/>
      <c r="J564" s="1459"/>
      <c r="K564" s="55"/>
      <c r="L564" s="1459"/>
      <c r="M564" s="1455"/>
    </row>
    <row r="567" spans="1:13" ht="18.75" x14ac:dyDescent="0.3">
      <c r="A567" s="1" t="s">
        <v>103</v>
      </c>
      <c r="B567" s="1"/>
      <c r="C567" s="1"/>
      <c r="D567" s="1459"/>
      <c r="E567" s="1459"/>
      <c r="F567" s="2"/>
      <c r="G567" s="3"/>
      <c r="H567" s="1459"/>
      <c r="I567" s="4"/>
      <c r="J567" s="1459"/>
      <c r="K567" s="55"/>
      <c r="L567" s="1459"/>
      <c r="M567" s="1455"/>
    </row>
    <row r="568" spans="1:13" x14ac:dyDescent="0.25">
      <c r="A568" s="1459"/>
      <c r="B568" s="1459"/>
      <c r="C568" s="1459"/>
      <c r="D568" s="1455"/>
      <c r="E568" s="1455"/>
      <c r="F568" s="6"/>
      <c r="G568" s="7"/>
      <c r="H568" s="1455"/>
      <c r="I568" s="8"/>
      <c r="J568" s="1455"/>
      <c r="K568" s="55"/>
      <c r="L568" s="1459"/>
      <c r="M568" s="1455"/>
    </row>
    <row r="569" spans="1:13" ht="18.75" x14ac:dyDescent="0.3">
      <c r="A569" s="3102" t="s">
        <v>1347</v>
      </c>
      <c r="B569" s="3103"/>
      <c r="C569" s="3103"/>
      <c r="D569" s="3103"/>
      <c r="E569" s="3103"/>
      <c r="F569" s="3103"/>
      <c r="G569" s="3103"/>
      <c r="H569" s="3103"/>
      <c r="I569" s="3103"/>
      <c r="J569" s="3103"/>
      <c r="K569" s="3103"/>
      <c r="L569" s="3103"/>
      <c r="M569" s="3183"/>
    </row>
    <row r="570" spans="1:13" ht="15.75" x14ac:dyDescent="0.25">
      <c r="A570" s="1459"/>
      <c r="B570" s="1459"/>
      <c r="C570" s="1459"/>
      <c r="D570" s="1455"/>
      <c r="E570" s="1455"/>
      <c r="F570" s="9"/>
      <c r="G570" s="7"/>
      <c r="H570" s="1455"/>
      <c r="I570" s="8"/>
      <c r="J570" s="1455"/>
      <c r="K570" s="55"/>
      <c r="L570" s="1459"/>
      <c r="M570" s="892"/>
    </row>
    <row r="571" spans="1:13" ht="15.75" x14ac:dyDescent="0.25">
      <c r="A571" s="10" t="s">
        <v>105</v>
      </c>
      <c r="B571" s="11"/>
      <c r="C571" s="11"/>
      <c r="D571" s="11"/>
      <c r="E571" s="11"/>
      <c r="F571" s="9"/>
      <c r="G571" s="3"/>
      <c r="H571" s="1459"/>
      <c r="I571" s="4"/>
      <c r="J571" s="1459"/>
      <c r="K571" s="55"/>
      <c r="L571" s="1459"/>
      <c r="M571" s="1455"/>
    </row>
    <row r="572" spans="1:13" ht="15.75" thickBot="1" x14ac:dyDescent="0.3">
      <c r="A572" s="1465"/>
      <c r="B572" s="1459"/>
      <c r="C572" s="1459"/>
      <c r="D572" s="1459"/>
      <c r="E572" s="1459"/>
      <c r="F572" s="2"/>
      <c r="G572" s="3"/>
      <c r="H572" s="1459"/>
      <c r="I572" s="4"/>
      <c r="J572" s="1459"/>
      <c r="K572" s="201"/>
      <c r="L572" s="1459"/>
      <c r="M572" s="14" t="s">
        <v>4</v>
      </c>
    </row>
    <row r="573" spans="1:13" ht="27" thickBot="1" x14ac:dyDescent="0.3">
      <c r="A573" s="15" t="s">
        <v>5</v>
      </c>
      <c r="B573" s="16" t="s">
        <v>6</v>
      </c>
      <c r="C573" s="16" t="s">
        <v>7</v>
      </c>
      <c r="D573" s="16" t="s">
        <v>8</v>
      </c>
      <c r="E573" s="16" t="s">
        <v>9</v>
      </c>
      <c r="F573" s="17" t="s">
        <v>10</v>
      </c>
      <c r="G573" s="18" t="s">
        <v>11</v>
      </c>
      <c r="H573" s="16" t="s">
        <v>12</v>
      </c>
      <c r="I573" s="19" t="s">
        <v>13</v>
      </c>
      <c r="J573" s="20" t="s">
        <v>14</v>
      </c>
      <c r="K573" s="893" t="s">
        <v>15</v>
      </c>
      <c r="L573" s="20" t="s">
        <v>16</v>
      </c>
      <c r="M573" s="894" t="s">
        <v>17</v>
      </c>
    </row>
    <row r="574" spans="1:13" ht="26.25" x14ac:dyDescent="0.25">
      <c r="A574" s="895">
        <v>231</v>
      </c>
      <c r="B574" s="296">
        <v>0</v>
      </c>
      <c r="C574" s="896">
        <v>6409</v>
      </c>
      <c r="D574" s="296">
        <v>6901</v>
      </c>
      <c r="E574" s="897">
        <v>0</v>
      </c>
      <c r="F574" s="473">
        <v>199</v>
      </c>
      <c r="G574" s="296">
        <v>1201</v>
      </c>
      <c r="H574" s="231">
        <v>12000000</v>
      </c>
      <c r="I574" s="232">
        <v>0</v>
      </c>
      <c r="J574" s="64">
        <v>144000</v>
      </c>
      <c r="K574" s="64">
        <v>8516056</v>
      </c>
      <c r="L574" s="232">
        <f t="shared" ref="L574:L584" si="15">J574+K574</f>
        <v>8660056</v>
      </c>
      <c r="M574" s="901" t="s">
        <v>1348</v>
      </c>
    </row>
    <row r="575" spans="1:13" ht="26.25" x14ac:dyDescent="0.25">
      <c r="A575" s="895">
        <v>231</v>
      </c>
      <c r="B575" s="296">
        <v>0</v>
      </c>
      <c r="C575" s="896">
        <v>6409</v>
      </c>
      <c r="D575" s="296">
        <v>6901</v>
      </c>
      <c r="E575" s="897">
        <v>0</v>
      </c>
      <c r="F575" s="473">
        <v>199</v>
      </c>
      <c r="G575" s="296">
        <v>1202</v>
      </c>
      <c r="H575" s="231">
        <v>12000000</v>
      </c>
      <c r="I575" s="232">
        <v>0</v>
      </c>
      <c r="J575" s="232">
        <v>6567000</v>
      </c>
      <c r="K575" s="64">
        <v>9830420</v>
      </c>
      <c r="L575" s="232">
        <f t="shared" si="15"/>
        <v>16397420</v>
      </c>
      <c r="M575" s="901" t="s">
        <v>1349</v>
      </c>
    </row>
    <row r="576" spans="1:13" ht="26.25" x14ac:dyDescent="0.25">
      <c r="A576" s="895">
        <v>231</v>
      </c>
      <c r="B576" s="296">
        <v>0</v>
      </c>
      <c r="C576" s="896">
        <v>6409</v>
      </c>
      <c r="D576" s="296">
        <v>6901</v>
      </c>
      <c r="E576" s="897">
        <v>0</v>
      </c>
      <c r="F576" s="473">
        <v>199</v>
      </c>
      <c r="G576" s="296">
        <v>1206</v>
      </c>
      <c r="H576" s="231">
        <v>12000000</v>
      </c>
      <c r="I576" s="232">
        <v>0</v>
      </c>
      <c r="J576" s="232">
        <v>21091000</v>
      </c>
      <c r="K576" s="64">
        <v>39039082.200000003</v>
      </c>
      <c r="L576" s="232">
        <f t="shared" si="15"/>
        <v>60130082.200000003</v>
      </c>
      <c r="M576" s="901" t="s">
        <v>1350</v>
      </c>
    </row>
    <row r="577" spans="1:13" ht="26.25" x14ac:dyDescent="0.25">
      <c r="A577" s="895">
        <v>231</v>
      </c>
      <c r="B577" s="296">
        <v>0</v>
      </c>
      <c r="C577" s="896">
        <v>6409</v>
      </c>
      <c r="D577" s="296">
        <v>6901</v>
      </c>
      <c r="E577" s="897">
        <v>0</v>
      </c>
      <c r="F577" s="473">
        <v>199</v>
      </c>
      <c r="G577" s="296">
        <v>1207</v>
      </c>
      <c r="H577" s="231">
        <v>12000000</v>
      </c>
      <c r="I577" s="232">
        <v>0</v>
      </c>
      <c r="J577" s="232">
        <v>112548000</v>
      </c>
      <c r="K577" s="64">
        <v>106499940</v>
      </c>
      <c r="L577" s="232">
        <f t="shared" si="15"/>
        <v>219047940</v>
      </c>
      <c r="M577" s="901" t="s">
        <v>1351</v>
      </c>
    </row>
    <row r="578" spans="1:13" ht="26.25" x14ac:dyDescent="0.25">
      <c r="A578" s="895">
        <v>231</v>
      </c>
      <c r="B578" s="296">
        <v>0</v>
      </c>
      <c r="C578" s="896">
        <v>6409</v>
      </c>
      <c r="D578" s="296">
        <v>6901</v>
      </c>
      <c r="E578" s="897">
        <v>0</v>
      </c>
      <c r="F578" s="473">
        <v>199</v>
      </c>
      <c r="G578" s="296">
        <v>1208</v>
      </c>
      <c r="H578" s="231">
        <v>12000000</v>
      </c>
      <c r="I578" s="232">
        <v>0</v>
      </c>
      <c r="J578" s="232">
        <v>2265000</v>
      </c>
      <c r="K578" s="64">
        <v>6000000</v>
      </c>
      <c r="L578" s="232">
        <f>J578+K578</f>
        <v>8265000</v>
      </c>
      <c r="M578" s="901" t="s">
        <v>1352</v>
      </c>
    </row>
    <row r="579" spans="1:13" ht="26.25" x14ac:dyDescent="0.25">
      <c r="A579" s="895">
        <v>231</v>
      </c>
      <c r="B579" s="296">
        <v>0</v>
      </c>
      <c r="C579" s="896">
        <v>6409</v>
      </c>
      <c r="D579" s="296">
        <v>6901</v>
      </c>
      <c r="E579" s="897">
        <v>0</v>
      </c>
      <c r="F579" s="473">
        <v>199</v>
      </c>
      <c r="G579" s="296">
        <v>1209</v>
      </c>
      <c r="H579" s="231">
        <v>12000000</v>
      </c>
      <c r="I579" s="232">
        <v>0</v>
      </c>
      <c r="J579" s="232">
        <v>0</v>
      </c>
      <c r="K579" s="64">
        <v>1000000</v>
      </c>
      <c r="L579" s="232">
        <f t="shared" si="15"/>
        <v>1000000</v>
      </c>
      <c r="M579" s="901" t="s">
        <v>1353</v>
      </c>
    </row>
    <row r="580" spans="1:13" ht="26.25" x14ac:dyDescent="0.25">
      <c r="A580" s="895">
        <v>231</v>
      </c>
      <c r="B580" s="296">
        <v>0</v>
      </c>
      <c r="C580" s="896">
        <v>2310</v>
      </c>
      <c r="D580" s="296">
        <v>6119</v>
      </c>
      <c r="E580" s="897">
        <v>0</v>
      </c>
      <c r="F580" s="473">
        <v>199</v>
      </c>
      <c r="G580" s="296">
        <v>1210</v>
      </c>
      <c r="H580" s="231">
        <v>5483000000</v>
      </c>
      <c r="I580" s="232">
        <v>0</v>
      </c>
      <c r="J580" s="232">
        <v>4653750</v>
      </c>
      <c r="K580" s="64">
        <v>-2654110</v>
      </c>
      <c r="L580" s="232">
        <f t="shared" si="15"/>
        <v>1999640</v>
      </c>
      <c r="M580" s="901" t="s">
        <v>1354</v>
      </c>
    </row>
    <row r="581" spans="1:13" ht="26.25" x14ac:dyDescent="0.25">
      <c r="A581" s="895">
        <v>231</v>
      </c>
      <c r="B581" s="296">
        <v>0</v>
      </c>
      <c r="C581" s="896">
        <v>6409</v>
      </c>
      <c r="D581" s="296">
        <v>6901</v>
      </c>
      <c r="E581" s="897">
        <v>0</v>
      </c>
      <c r="F581" s="473">
        <v>199</v>
      </c>
      <c r="G581" s="296">
        <v>1210</v>
      </c>
      <c r="H581" s="231">
        <v>12000000</v>
      </c>
      <c r="I581" s="232">
        <v>0</v>
      </c>
      <c r="J581" s="232">
        <v>1400000</v>
      </c>
      <c r="K581" s="64">
        <v>-1400000</v>
      </c>
      <c r="L581" s="232">
        <f t="shared" si="15"/>
        <v>0</v>
      </c>
      <c r="M581" s="901" t="s">
        <v>1355</v>
      </c>
    </row>
    <row r="582" spans="1:13" ht="26.25" x14ac:dyDescent="0.25">
      <c r="A582" s="895">
        <v>231</v>
      </c>
      <c r="B582" s="296">
        <v>0</v>
      </c>
      <c r="C582" s="896">
        <v>6409</v>
      </c>
      <c r="D582" s="296">
        <v>6901</v>
      </c>
      <c r="E582" s="897">
        <v>0</v>
      </c>
      <c r="F582" s="473">
        <v>199</v>
      </c>
      <c r="G582" s="296">
        <v>1217</v>
      </c>
      <c r="H582" s="231">
        <v>12000000</v>
      </c>
      <c r="I582" s="232">
        <v>0</v>
      </c>
      <c r="J582" s="232">
        <v>37831000</v>
      </c>
      <c r="K582" s="64">
        <v>35287151.5</v>
      </c>
      <c r="L582" s="232">
        <f t="shared" si="15"/>
        <v>73118151.5</v>
      </c>
      <c r="M582" s="901" t="s">
        <v>1356</v>
      </c>
    </row>
    <row r="583" spans="1:13" ht="26.25" x14ac:dyDescent="0.25">
      <c r="A583" s="895">
        <v>231</v>
      </c>
      <c r="B583" s="296">
        <v>0</v>
      </c>
      <c r="C583" s="896">
        <v>6409</v>
      </c>
      <c r="D583" s="296">
        <v>6901</v>
      </c>
      <c r="E583" s="897">
        <v>0</v>
      </c>
      <c r="F583" s="473">
        <v>199</v>
      </c>
      <c r="G583" s="296">
        <v>1225</v>
      </c>
      <c r="H583" s="231">
        <v>12000000</v>
      </c>
      <c r="I583" s="232">
        <v>0</v>
      </c>
      <c r="J583" s="232">
        <v>9696000</v>
      </c>
      <c r="K583" s="64">
        <v>9405288.4600000009</v>
      </c>
      <c r="L583" s="232">
        <f t="shared" si="15"/>
        <v>19101288.460000001</v>
      </c>
      <c r="M583" s="901" t="s">
        <v>1357</v>
      </c>
    </row>
    <row r="584" spans="1:13" ht="26.25" x14ac:dyDescent="0.25">
      <c r="A584" s="895">
        <v>231</v>
      </c>
      <c r="B584" s="296">
        <v>0</v>
      </c>
      <c r="C584" s="896">
        <v>6409</v>
      </c>
      <c r="D584" s="296">
        <v>6901</v>
      </c>
      <c r="E584" s="897">
        <v>0</v>
      </c>
      <c r="F584" s="473">
        <v>199</v>
      </c>
      <c r="G584" s="296">
        <v>1204</v>
      </c>
      <c r="H584" s="231">
        <v>12000000</v>
      </c>
      <c r="I584" s="232">
        <v>0</v>
      </c>
      <c r="J584" s="232">
        <v>281752000</v>
      </c>
      <c r="K584" s="175">
        <v>-101456980.89</v>
      </c>
      <c r="L584" s="232">
        <f t="shared" si="15"/>
        <v>180295019.11000001</v>
      </c>
      <c r="M584" s="901" t="s">
        <v>1358</v>
      </c>
    </row>
    <row r="585" spans="1:13" ht="27" thickBot="1" x14ac:dyDescent="0.3">
      <c r="A585" s="895" t="s">
        <v>50</v>
      </c>
      <c r="B585" s="296" t="s">
        <v>51</v>
      </c>
      <c r="C585" s="896">
        <v>6409</v>
      </c>
      <c r="D585" s="296">
        <v>6901</v>
      </c>
      <c r="E585" s="897" t="s">
        <v>52</v>
      </c>
      <c r="F585" s="473">
        <v>199</v>
      </c>
      <c r="G585" s="58">
        <v>1200</v>
      </c>
      <c r="H585" s="49">
        <v>12000000</v>
      </c>
      <c r="I585" s="232">
        <v>0</v>
      </c>
      <c r="J585" s="158">
        <v>110381664.73999999</v>
      </c>
      <c r="K585" s="64">
        <f>SUM(K574:K584)*-1</f>
        <v>-110066847.27</v>
      </c>
      <c r="L585" s="232">
        <f>J585+K585</f>
        <v>314817.46999999881</v>
      </c>
      <c r="M585" s="901" t="s">
        <v>127</v>
      </c>
    </row>
    <row r="586" spans="1:13" ht="16.5" thickBot="1" x14ac:dyDescent="0.3">
      <c r="A586" s="326"/>
      <c r="B586" s="341" t="s">
        <v>23</v>
      </c>
      <c r="C586" s="342"/>
      <c r="D586" s="343"/>
      <c r="E586" s="343"/>
      <c r="F586" s="344"/>
      <c r="G586" s="345"/>
      <c r="H586" s="343"/>
      <c r="I586" s="347">
        <f>SUM(I575:I585)</f>
        <v>0</v>
      </c>
      <c r="J586" s="347">
        <f>SUM(J574:J585)</f>
        <v>588329414.74000001</v>
      </c>
      <c r="K586" s="347">
        <f>SUM(K574:K585)</f>
        <v>0</v>
      </c>
      <c r="L586" s="347">
        <f>SUM(L574:L585)</f>
        <v>588329414.74000001</v>
      </c>
      <c r="M586" s="801"/>
    </row>
    <row r="587" spans="1:13" ht="15.75" x14ac:dyDescent="0.25">
      <c r="A587" s="28"/>
      <c r="B587" s="28"/>
      <c r="C587" s="28"/>
      <c r="D587" s="29"/>
      <c r="E587" s="29"/>
      <c r="F587" s="30"/>
      <c r="G587" s="31"/>
      <c r="H587" s="29"/>
      <c r="I587" s="32"/>
      <c r="J587" s="29"/>
      <c r="K587" s="33"/>
      <c r="L587" s="29"/>
      <c r="M587" s="1455"/>
    </row>
    <row r="588" spans="1:13" ht="15.75" x14ac:dyDescent="0.25">
      <c r="A588" s="1459"/>
      <c r="B588" s="29" t="s">
        <v>128</v>
      </c>
      <c r="C588" s="28"/>
      <c r="D588" s="29"/>
      <c r="E588" s="29"/>
      <c r="F588" s="30"/>
      <c r="G588" s="31"/>
      <c r="H588" s="29"/>
      <c r="I588" s="32"/>
      <c r="J588" s="34" t="s">
        <v>1359</v>
      </c>
      <c r="K588" s="899"/>
      <c r="L588" s="29"/>
      <c r="M588" s="1455"/>
    </row>
    <row r="589" spans="1:13" x14ac:dyDescent="0.25">
      <c r="A589" s="1459"/>
      <c r="B589" s="1459"/>
      <c r="C589" s="1459"/>
      <c r="D589" s="1459"/>
      <c r="E589" s="1459"/>
      <c r="F589" s="2"/>
      <c r="G589" s="3"/>
      <c r="H589" s="1459"/>
      <c r="I589" s="4"/>
      <c r="J589" s="1459"/>
      <c r="K589" s="55"/>
      <c r="L589" s="1459"/>
      <c r="M589" s="1455"/>
    </row>
    <row r="590" spans="1:13" x14ac:dyDescent="0.25">
      <c r="A590" s="1459"/>
      <c r="B590" s="1459"/>
      <c r="C590" s="1459"/>
      <c r="D590" s="1459"/>
      <c r="E590" s="1459"/>
      <c r="F590" s="2"/>
      <c r="G590" s="3"/>
      <c r="H590" s="1459"/>
      <c r="I590" s="4"/>
      <c r="J590" s="1459"/>
      <c r="K590" s="55"/>
      <c r="L590" s="1459"/>
      <c r="M590" s="1455"/>
    </row>
    <row r="591" spans="1:13" x14ac:dyDescent="0.25">
      <c r="A591" s="1459"/>
      <c r="B591" s="1459" t="s">
        <v>159</v>
      </c>
      <c r="C591" s="1459"/>
      <c r="D591" s="1459"/>
      <c r="E591" s="1459"/>
      <c r="F591" s="2"/>
      <c r="G591" s="3"/>
      <c r="H591" s="1459"/>
      <c r="I591" s="4"/>
      <c r="J591" s="1459" t="s">
        <v>43</v>
      </c>
      <c r="K591" s="55"/>
      <c r="L591" s="1459"/>
      <c r="M591" s="1455"/>
    </row>
    <row r="592" spans="1:13" x14ac:dyDescent="0.25">
      <c r="A592" s="1459"/>
      <c r="B592" s="1459"/>
      <c r="C592" s="1459"/>
      <c r="D592" s="1459"/>
      <c r="E592" s="1459"/>
      <c r="F592" s="2"/>
      <c r="G592" s="3"/>
      <c r="H592" s="1459"/>
      <c r="I592" s="4"/>
      <c r="J592" s="1459"/>
      <c r="K592" s="55"/>
      <c r="L592" s="1459"/>
      <c r="M592" s="1455"/>
    </row>
    <row r="593" spans="1:13" x14ac:dyDescent="0.25">
      <c r="A593" s="1459"/>
      <c r="B593" s="1459" t="s">
        <v>160</v>
      </c>
      <c r="C593" s="1459"/>
      <c r="D593" s="1459"/>
      <c r="E593" s="1459"/>
      <c r="F593" s="2"/>
      <c r="G593" s="3"/>
      <c r="H593" s="1459"/>
      <c r="I593" s="4"/>
      <c r="J593" s="1459" t="s">
        <v>161</v>
      </c>
      <c r="K593" s="55"/>
      <c r="L593" s="1459"/>
      <c r="M593" s="1455"/>
    </row>
    <row r="594" spans="1:13" x14ac:dyDescent="0.25">
      <c r="A594" s="1459"/>
      <c r="B594" s="1459" t="s">
        <v>495</v>
      </c>
      <c r="C594" s="1459"/>
      <c r="D594" s="1459"/>
      <c r="E594" s="1459"/>
      <c r="F594" s="2"/>
      <c r="G594" s="3"/>
      <c r="H594" s="1459"/>
      <c r="I594" s="4"/>
      <c r="J594" s="1459"/>
      <c r="K594" s="55"/>
      <c r="L594" s="1459"/>
      <c r="M594" s="1455"/>
    </row>
    <row r="595" spans="1:13" x14ac:dyDescent="0.25">
      <c r="A595" s="1459"/>
      <c r="B595" s="1459"/>
      <c r="C595" s="1459"/>
      <c r="D595" s="1459"/>
      <c r="E595" s="1459"/>
      <c r="F595" s="1459"/>
      <c r="G595" s="1459"/>
      <c r="H595" s="1459"/>
      <c r="I595" s="1459"/>
      <c r="J595" s="1459" t="s">
        <v>131</v>
      </c>
      <c r="K595" s="1459"/>
      <c r="L595" s="1459"/>
      <c r="M595" s="1459"/>
    </row>
    <row r="596" spans="1:13" x14ac:dyDescent="0.25">
      <c r="A596" s="1459"/>
      <c r="B596" s="1459"/>
      <c r="C596" s="1459"/>
      <c r="D596" s="1459"/>
      <c r="E596" s="1459"/>
      <c r="F596" s="2"/>
      <c r="G596" s="3"/>
      <c r="H596" s="1459"/>
      <c r="I596" s="4"/>
      <c r="J596" s="1459"/>
      <c r="K596" s="55"/>
      <c r="L596" s="1459"/>
      <c r="M596" s="1455"/>
    </row>
    <row r="597" spans="1:13" x14ac:dyDescent="0.25">
      <c r="A597" s="1459"/>
      <c r="B597" s="1459"/>
      <c r="C597" s="1459"/>
      <c r="D597" s="1459"/>
      <c r="E597" s="1459"/>
      <c r="F597" s="1459"/>
      <c r="G597" s="1459"/>
      <c r="H597" s="1459"/>
      <c r="I597" s="1459"/>
      <c r="J597" s="1459" t="s">
        <v>133</v>
      </c>
      <c r="K597" s="1459"/>
      <c r="L597" s="1459"/>
      <c r="M597" s="1459"/>
    </row>
    <row r="600" spans="1:13" ht="18.75" x14ac:dyDescent="0.3">
      <c r="A600" s="1" t="s">
        <v>103</v>
      </c>
      <c r="B600" s="1"/>
      <c r="C600" s="1"/>
      <c r="D600" s="1459"/>
      <c r="E600" s="1459"/>
      <c r="F600" s="2"/>
      <c r="G600" s="3"/>
      <c r="H600" s="1459"/>
      <c r="I600" s="4"/>
      <c r="J600" s="1459"/>
      <c r="K600" s="55"/>
      <c r="L600" s="1459"/>
      <c r="M600" s="1455"/>
    </row>
    <row r="601" spans="1:13" x14ac:dyDescent="0.25">
      <c r="A601" s="1459"/>
      <c r="B601" s="1459"/>
      <c r="C601" s="1459"/>
      <c r="D601" s="1455"/>
      <c r="E601" s="1455"/>
      <c r="F601" s="6"/>
      <c r="G601" s="7"/>
      <c r="H601" s="1455"/>
      <c r="I601" s="8"/>
      <c r="J601" s="1455"/>
      <c r="K601" s="55"/>
      <c r="L601" s="1459"/>
      <c r="M601" s="1455"/>
    </row>
    <row r="602" spans="1:13" ht="18.75" x14ac:dyDescent="0.3">
      <c r="A602" s="3102" t="s">
        <v>1378</v>
      </c>
      <c r="B602" s="3103"/>
      <c r="C602" s="3103"/>
      <c r="D602" s="3103"/>
      <c r="E602" s="3103"/>
      <c r="F602" s="3103"/>
      <c r="G602" s="3103"/>
      <c r="H602" s="3103"/>
      <c r="I602" s="3103"/>
      <c r="J602" s="3103"/>
      <c r="K602" s="3103"/>
      <c r="L602" s="3103"/>
      <c r="M602" s="3183"/>
    </row>
    <row r="603" spans="1:13" ht="15.75" x14ac:dyDescent="0.25">
      <c r="A603" s="1459"/>
      <c r="B603" s="1459"/>
      <c r="C603" s="1459"/>
      <c r="D603" s="1455"/>
      <c r="E603" s="1455"/>
      <c r="F603" s="9"/>
      <c r="G603" s="7"/>
      <c r="H603" s="1455"/>
      <c r="I603" s="8"/>
      <c r="J603" s="1455"/>
      <c r="K603" s="55"/>
      <c r="L603" s="1459"/>
      <c r="M603" s="892"/>
    </row>
    <row r="604" spans="1:13" ht="15.75" x14ac:dyDescent="0.25">
      <c r="A604" s="10" t="s">
        <v>105</v>
      </c>
      <c r="B604" s="11"/>
      <c r="C604" s="11"/>
      <c r="D604" s="11"/>
      <c r="E604" s="11"/>
      <c r="F604" s="9"/>
      <c r="G604" s="3"/>
      <c r="H604" s="1459"/>
      <c r="I604" s="4"/>
      <c r="J604" s="1459"/>
      <c r="K604" s="55"/>
      <c r="L604" s="1459"/>
      <c r="M604" s="1455"/>
    </row>
    <row r="605" spans="1:13" ht="15.75" thickBot="1" x14ac:dyDescent="0.3">
      <c r="A605" s="1465"/>
      <c r="B605" s="1459"/>
      <c r="C605" s="1459"/>
      <c r="D605" s="1459"/>
      <c r="E605" s="1459"/>
      <c r="F605" s="2"/>
      <c r="G605" s="3"/>
      <c r="H605" s="1459"/>
      <c r="I605" s="4"/>
      <c r="J605" s="1459"/>
      <c r="K605" s="201"/>
      <c r="L605" s="1459"/>
      <c r="M605" s="14" t="s">
        <v>4</v>
      </c>
    </row>
    <row r="606" spans="1:13" ht="27" thickBot="1" x14ac:dyDescent="0.3">
      <c r="A606" s="15" t="s">
        <v>5</v>
      </c>
      <c r="B606" s="16" t="s">
        <v>6</v>
      </c>
      <c r="C606" s="16" t="s">
        <v>7</v>
      </c>
      <c r="D606" s="16" t="s">
        <v>8</v>
      </c>
      <c r="E606" s="16" t="s">
        <v>9</v>
      </c>
      <c r="F606" s="17" t="s">
        <v>10</v>
      </c>
      <c r="G606" s="18" t="s">
        <v>11</v>
      </c>
      <c r="H606" s="16" t="s">
        <v>12</v>
      </c>
      <c r="I606" s="19" t="s">
        <v>13</v>
      </c>
      <c r="J606" s="20" t="s">
        <v>14</v>
      </c>
      <c r="K606" s="893" t="s">
        <v>15</v>
      </c>
      <c r="L606" s="20" t="s">
        <v>16</v>
      </c>
      <c r="M606" s="894" t="s">
        <v>17</v>
      </c>
    </row>
    <row r="607" spans="1:13" ht="26.25" x14ac:dyDescent="0.25">
      <c r="A607" s="895">
        <v>231</v>
      </c>
      <c r="B607" s="296">
        <v>0</v>
      </c>
      <c r="C607" s="896">
        <v>3522</v>
      </c>
      <c r="D607" s="296">
        <v>6316</v>
      </c>
      <c r="E607" s="897">
        <v>0</v>
      </c>
      <c r="F607" s="473">
        <v>199</v>
      </c>
      <c r="G607" s="296">
        <v>1207</v>
      </c>
      <c r="H607" s="231">
        <v>5299000728</v>
      </c>
      <c r="I607" s="232">
        <v>0</v>
      </c>
      <c r="J607" s="64">
        <v>0</v>
      </c>
      <c r="K607" s="64">
        <v>33000000</v>
      </c>
      <c r="L607" s="232">
        <f t="shared" ref="L607:L625" si="16">J607+K607</f>
        <v>33000000</v>
      </c>
      <c r="M607" s="901" t="s">
        <v>1360</v>
      </c>
    </row>
    <row r="608" spans="1:13" ht="26.25" x14ac:dyDescent="0.25">
      <c r="A608" s="895">
        <v>231</v>
      </c>
      <c r="B608" s="296">
        <v>0</v>
      </c>
      <c r="C608" s="896">
        <v>3522</v>
      </c>
      <c r="D608" s="296">
        <v>6316</v>
      </c>
      <c r="E608" s="897">
        <v>0</v>
      </c>
      <c r="F608" s="473">
        <v>199</v>
      </c>
      <c r="G608" s="296">
        <v>1207</v>
      </c>
      <c r="H608" s="231">
        <v>5653000728</v>
      </c>
      <c r="I608" s="232">
        <v>0</v>
      </c>
      <c r="J608" s="64">
        <v>0</v>
      </c>
      <c r="K608" s="64">
        <v>30000000</v>
      </c>
      <c r="L608" s="232">
        <f t="shared" si="16"/>
        <v>30000000</v>
      </c>
      <c r="M608" s="901" t="s">
        <v>1361</v>
      </c>
    </row>
    <row r="609" spans="1:13" ht="26.25" x14ac:dyDescent="0.25">
      <c r="A609" s="895">
        <v>231</v>
      </c>
      <c r="B609" s="296">
        <v>0</v>
      </c>
      <c r="C609" s="896">
        <v>3522</v>
      </c>
      <c r="D609" s="296">
        <v>6316</v>
      </c>
      <c r="E609" s="897">
        <v>0</v>
      </c>
      <c r="F609" s="473">
        <v>199</v>
      </c>
      <c r="G609" s="296">
        <v>1207</v>
      </c>
      <c r="H609" s="231">
        <v>4974000730</v>
      </c>
      <c r="I609" s="232">
        <v>0</v>
      </c>
      <c r="J609" s="64">
        <v>0</v>
      </c>
      <c r="K609" s="64">
        <v>54813000</v>
      </c>
      <c r="L609" s="232">
        <f t="shared" si="16"/>
        <v>54813000</v>
      </c>
      <c r="M609" s="901" t="s">
        <v>1362</v>
      </c>
    </row>
    <row r="610" spans="1:13" ht="26.25" x14ac:dyDescent="0.25">
      <c r="A610" s="895">
        <v>231</v>
      </c>
      <c r="B610" s="296">
        <v>0</v>
      </c>
      <c r="C610" s="896">
        <v>3522</v>
      </c>
      <c r="D610" s="296">
        <v>6316</v>
      </c>
      <c r="E610" s="897">
        <v>0</v>
      </c>
      <c r="F610" s="473">
        <v>199</v>
      </c>
      <c r="G610" s="296">
        <v>1207</v>
      </c>
      <c r="H610" s="231">
        <v>4310000727</v>
      </c>
      <c r="I610" s="232">
        <v>0</v>
      </c>
      <c r="J610" s="64">
        <v>0</v>
      </c>
      <c r="K610" s="64">
        <v>26500000</v>
      </c>
      <c r="L610" s="232">
        <f t="shared" si="16"/>
        <v>26500000</v>
      </c>
      <c r="M610" s="901" t="s">
        <v>1363</v>
      </c>
    </row>
    <row r="611" spans="1:13" x14ac:dyDescent="0.25">
      <c r="A611" s="895">
        <v>231</v>
      </c>
      <c r="B611" s="296">
        <v>0</v>
      </c>
      <c r="C611" s="896">
        <v>3522</v>
      </c>
      <c r="D611" s="296">
        <v>6316</v>
      </c>
      <c r="E611" s="897">
        <v>0</v>
      </c>
      <c r="F611" s="473">
        <v>199</v>
      </c>
      <c r="G611" s="296">
        <v>1207</v>
      </c>
      <c r="H611" s="231">
        <v>4205000729</v>
      </c>
      <c r="I611" s="232">
        <v>0</v>
      </c>
      <c r="J611" s="64">
        <v>0</v>
      </c>
      <c r="K611" s="64">
        <v>12453111.119999999</v>
      </c>
      <c r="L611" s="232">
        <f t="shared" si="16"/>
        <v>12453111.119999999</v>
      </c>
      <c r="M611" s="901" t="s">
        <v>1364</v>
      </c>
    </row>
    <row r="612" spans="1:13" x14ac:dyDescent="0.25">
      <c r="A612" s="895">
        <v>231</v>
      </c>
      <c r="B612" s="296">
        <v>0</v>
      </c>
      <c r="C612" s="896">
        <v>3522</v>
      </c>
      <c r="D612" s="296">
        <v>6316</v>
      </c>
      <c r="E612" s="897">
        <v>0</v>
      </c>
      <c r="F612" s="473">
        <v>199</v>
      </c>
      <c r="G612" s="296">
        <v>1207</v>
      </c>
      <c r="H612" s="231">
        <v>4306000729</v>
      </c>
      <c r="I612" s="232">
        <v>0</v>
      </c>
      <c r="J612" s="64">
        <v>0</v>
      </c>
      <c r="K612" s="64">
        <v>3711570</v>
      </c>
      <c r="L612" s="232">
        <f t="shared" si="16"/>
        <v>3711570</v>
      </c>
      <c r="M612" s="901" t="s">
        <v>1365</v>
      </c>
    </row>
    <row r="613" spans="1:13" x14ac:dyDescent="0.25">
      <c r="A613" s="895">
        <v>231</v>
      </c>
      <c r="B613" s="296">
        <v>0</v>
      </c>
      <c r="C613" s="896">
        <v>3522</v>
      </c>
      <c r="D613" s="296">
        <v>6316</v>
      </c>
      <c r="E613" s="897">
        <v>0</v>
      </c>
      <c r="F613" s="473">
        <v>199</v>
      </c>
      <c r="G613" s="296">
        <v>1207</v>
      </c>
      <c r="H613" s="231">
        <v>4979000729</v>
      </c>
      <c r="I613" s="232">
        <v>0</v>
      </c>
      <c r="J613" s="64">
        <v>0</v>
      </c>
      <c r="K613" s="64">
        <v>24404030</v>
      </c>
      <c r="L613" s="232">
        <f t="shared" si="16"/>
        <v>24404030</v>
      </c>
      <c r="M613" s="901" t="s">
        <v>1366</v>
      </c>
    </row>
    <row r="614" spans="1:13" x14ac:dyDescent="0.25">
      <c r="A614" s="895">
        <v>231</v>
      </c>
      <c r="B614" s="296">
        <v>0</v>
      </c>
      <c r="C614" s="896">
        <v>3522</v>
      </c>
      <c r="D614" s="296">
        <v>6316</v>
      </c>
      <c r="E614" s="897">
        <v>0</v>
      </c>
      <c r="F614" s="473">
        <v>199</v>
      </c>
      <c r="G614" s="296">
        <v>1207</v>
      </c>
      <c r="H614" s="231">
        <v>4981000729</v>
      </c>
      <c r="I614" s="232">
        <v>0</v>
      </c>
      <c r="J614" s="64">
        <v>0</v>
      </c>
      <c r="K614" s="64">
        <v>778002.79</v>
      </c>
      <c r="L614" s="232">
        <f t="shared" si="16"/>
        <v>778002.79</v>
      </c>
      <c r="M614" s="901" t="s">
        <v>1367</v>
      </c>
    </row>
    <row r="615" spans="1:13" x14ac:dyDescent="0.25">
      <c r="A615" s="895">
        <v>231</v>
      </c>
      <c r="B615" s="296">
        <v>0</v>
      </c>
      <c r="C615" s="896">
        <v>3522</v>
      </c>
      <c r="D615" s="296">
        <v>6316</v>
      </c>
      <c r="E615" s="897">
        <v>0</v>
      </c>
      <c r="F615" s="473">
        <v>199</v>
      </c>
      <c r="G615" s="296">
        <v>1207</v>
      </c>
      <c r="H615" s="231">
        <v>4982000729</v>
      </c>
      <c r="I615" s="232">
        <v>0</v>
      </c>
      <c r="J615" s="64">
        <v>0</v>
      </c>
      <c r="K615" s="64">
        <v>6944813.0599999996</v>
      </c>
      <c r="L615" s="232">
        <f t="shared" si="16"/>
        <v>6944813.0599999996</v>
      </c>
      <c r="M615" s="901" t="s">
        <v>1368</v>
      </c>
    </row>
    <row r="616" spans="1:13" x14ac:dyDescent="0.25">
      <c r="A616" s="895">
        <v>231</v>
      </c>
      <c r="B616" s="296">
        <v>0</v>
      </c>
      <c r="C616" s="896">
        <v>3522</v>
      </c>
      <c r="D616" s="296">
        <v>6316</v>
      </c>
      <c r="E616" s="897">
        <v>0</v>
      </c>
      <c r="F616" s="473">
        <v>199</v>
      </c>
      <c r="G616" s="296">
        <v>1207</v>
      </c>
      <c r="H616" s="231">
        <v>4441000730</v>
      </c>
      <c r="I616" s="232">
        <v>0</v>
      </c>
      <c r="J616" s="232">
        <v>0</v>
      </c>
      <c r="K616" s="64">
        <v>8993224</v>
      </c>
      <c r="L616" s="232">
        <f t="shared" si="16"/>
        <v>8993224</v>
      </c>
      <c r="M616" s="901" t="s">
        <v>1369</v>
      </c>
    </row>
    <row r="617" spans="1:13" ht="26.25" x14ac:dyDescent="0.25">
      <c r="A617" s="895" t="s">
        <v>50</v>
      </c>
      <c r="B617" s="296" t="s">
        <v>51</v>
      </c>
      <c r="C617" s="896">
        <v>6409</v>
      </c>
      <c r="D617" s="296">
        <v>6901</v>
      </c>
      <c r="E617" s="897" t="s">
        <v>52</v>
      </c>
      <c r="F617" s="473">
        <v>199</v>
      </c>
      <c r="G617" s="58">
        <v>1207</v>
      </c>
      <c r="H617" s="49">
        <v>12000000</v>
      </c>
      <c r="I617" s="232">
        <v>0</v>
      </c>
      <c r="J617" s="158">
        <v>219047940</v>
      </c>
      <c r="K617" s="64">
        <f>SUM(K607:K616)*-1</f>
        <v>-201597750.97</v>
      </c>
      <c r="L617" s="232">
        <f t="shared" si="16"/>
        <v>17450189.030000001</v>
      </c>
      <c r="M617" s="901" t="s">
        <v>1351</v>
      </c>
    </row>
    <row r="618" spans="1:13" ht="26.25" x14ac:dyDescent="0.25">
      <c r="A618" s="895" t="s">
        <v>50</v>
      </c>
      <c r="B618" s="296" t="s">
        <v>51</v>
      </c>
      <c r="C618" s="896">
        <v>2212</v>
      </c>
      <c r="D618" s="296">
        <v>6121</v>
      </c>
      <c r="E618" s="897">
        <v>0</v>
      </c>
      <c r="F618" s="473">
        <v>199</v>
      </c>
      <c r="G618" s="58">
        <v>1204</v>
      </c>
      <c r="H618" s="49">
        <v>2479000043</v>
      </c>
      <c r="I618" s="232">
        <v>0</v>
      </c>
      <c r="J618" s="158">
        <v>137117.20000000001</v>
      </c>
      <c r="K618" s="64">
        <v>375200</v>
      </c>
      <c r="L618" s="232">
        <f t="shared" si="16"/>
        <v>512317.2</v>
      </c>
      <c r="M618" s="917" t="s">
        <v>1370</v>
      </c>
    </row>
    <row r="619" spans="1:13" x14ac:dyDescent="0.25">
      <c r="A619" s="895" t="s">
        <v>50</v>
      </c>
      <c r="B619" s="296" t="s">
        <v>51</v>
      </c>
      <c r="C619" s="918">
        <v>2212</v>
      </c>
      <c r="D619" s="919">
        <v>6121</v>
      </c>
      <c r="E619" s="920">
        <v>0</v>
      </c>
      <c r="F619" s="921">
        <v>199</v>
      </c>
      <c r="G619" s="334">
        <v>1204</v>
      </c>
      <c r="H619" s="339">
        <v>2460000043</v>
      </c>
      <c r="I619" s="670">
        <v>0</v>
      </c>
      <c r="J619" s="193">
        <v>0</v>
      </c>
      <c r="K619" s="211">
        <v>684332</v>
      </c>
      <c r="L619" s="232">
        <f t="shared" si="16"/>
        <v>684332</v>
      </c>
      <c r="M619" s="922" t="s">
        <v>1371</v>
      </c>
    </row>
    <row r="620" spans="1:13" x14ac:dyDescent="0.25">
      <c r="A620" s="895" t="s">
        <v>50</v>
      </c>
      <c r="B620" s="296" t="s">
        <v>51</v>
      </c>
      <c r="C620" s="918">
        <v>2212</v>
      </c>
      <c r="D620" s="919">
        <v>6121</v>
      </c>
      <c r="E620" s="920">
        <v>0</v>
      </c>
      <c r="F620" s="921">
        <v>199</v>
      </c>
      <c r="G620" s="334">
        <v>1204</v>
      </c>
      <c r="H620" s="339">
        <v>3538000043</v>
      </c>
      <c r="I620" s="670">
        <v>0</v>
      </c>
      <c r="J620" s="193">
        <v>0</v>
      </c>
      <c r="K620" s="211">
        <v>523000</v>
      </c>
      <c r="L620" s="232">
        <f t="shared" si="16"/>
        <v>523000</v>
      </c>
      <c r="M620" s="922" t="s">
        <v>1372</v>
      </c>
    </row>
    <row r="621" spans="1:13" x14ac:dyDescent="0.25">
      <c r="A621" s="895" t="s">
        <v>50</v>
      </c>
      <c r="B621" s="296" t="s">
        <v>51</v>
      </c>
      <c r="C621" s="918">
        <v>2212</v>
      </c>
      <c r="D621" s="919">
        <v>6121</v>
      </c>
      <c r="E621" s="920">
        <v>0</v>
      </c>
      <c r="F621" s="921">
        <v>199</v>
      </c>
      <c r="G621" s="334">
        <v>1204</v>
      </c>
      <c r="H621" s="339">
        <v>3818000043</v>
      </c>
      <c r="I621" s="670">
        <v>0</v>
      </c>
      <c r="J621" s="193">
        <v>1363972.5</v>
      </c>
      <c r="K621" s="211">
        <v>848000</v>
      </c>
      <c r="L621" s="232">
        <f t="shared" si="16"/>
        <v>2211972.5</v>
      </c>
      <c r="M621" s="922" t="s">
        <v>1373</v>
      </c>
    </row>
    <row r="622" spans="1:13" x14ac:dyDescent="0.25">
      <c r="A622" s="895" t="s">
        <v>50</v>
      </c>
      <c r="B622" s="296" t="s">
        <v>51</v>
      </c>
      <c r="C622" s="918">
        <v>2212</v>
      </c>
      <c r="D622" s="919">
        <v>6121</v>
      </c>
      <c r="E622" s="920">
        <v>0</v>
      </c>
      <c r="F622" s="921">
        <v>199</v>
      </c>
      <c r="G622" s="334">
        <v>1204</v>
      </c>
      <c r="H622" s="339">
        <v>2481000043</v>
      </c>
      <c r="I622" s="670">
        <v>0</v>
      </c>
      <c r="J622" s="193">
        <v>0</v>
      </c>
      <c r="K622" s="211">
        <v>1877200</v>
      </c>
      <c r="L622" s="232">
        <f t="shared" si="16"/>
        <v>1877200</v>
      </c>
      <c r="M622" s="922" t="s">
        <v>1374</v>
      </c>
    </row>
    <row r="623" spans="1:13" ht="26.25" x14ac:dyDescent="0.25">
      <c r="A623" s="895" t="s">
        <v>50</v>
      </c>
      <c r="B623" s="296" t="s">
        <v>51</v>
      </c>
      <c r="C623" s="896">
        <v>6409</v>
      </c>
      <c r="D623" s="296">
        <v>6901</v>
      </c>
      <c r="E623" s="897" t="s">
        <v>52</v>
      </c>
      <c r="F623" s="473">
        <v>199</v>
      </c>
      <c r="G623" s="58">
        <v>1204</v>
      </c>
      <c r="H623" s="49">
        <v>12000000</v>
      </c>
      <c r="I623" s="232">
        <v>0</v>
      </c>
      <c r="J623" s="158">
        <v>180295019.11000001</v>
      </c>
      <c r="K623" s="64">
        <f>SUM(K618:K622)*-1</f>
        <v>-4307732</v>
      </c>
      <c r="L623" s="232">
        <f>J623+K623</f>
        <v>175987287.11000001</v>
      </c>
      <c r="M623" s="901" t="s">
        <v>1358</v>
      </c>
    </row>
    <row r="624" spans="1:13" x14ac:dyDescent="0.25">
      <c r="A624" s="923">
        <v>231</v>
      </c>
      <c r="B624" s="919">
        <v>0</v>
      </c>
      <c r="C624" s="918">
        <v>3123</v>
      </c>
      <c r="D624" s="919">
        <v>6351</v>
      </c>
      <c r="E624" s="920">
        <v>0</v>
      </c>
      <c r="F624" s="921">
        <v>199</v>
      </c>
      <c r="G624" s="334">
        <v>1205</v>
      </c>
      <c r="H624" s="339">
        <v>5245010723</v>
      </c>
      <c r="I624" s="670">
        <v>0</v>
      </c>
      <c r="J624" s="193">
        <v>0</v>
      </c>
      <c r="K624" s="211">
        <v>152227</v>
      </c>
      <c r="L624" s="232">
        <f>J624+K624</f>
        <v>152227</v>
      </c>
      <c r="M624" s="924" t="s">
        <v>1375</v>
      </c>
    </row>
    <row r="625" spans="1:13" ht="27" thickBot="1" x14ac:dyDescent="0.3">
      <c r="A625" s="895" t="s">
        <v>50</v>
      </c>
      <c r="B625" s="296" t="s">
        <v>51</v>
      </c>
      <c r="C625" s="896">
        <v>6409</v>
      </c>
      <c r="D625" s="296">
        <v>6901</v>
      </c>
      <c r="E625" s="897" t="s">
        <v>52</v>
      </c>
      <c r="F625" s="473">
        <v>199</v>
      </c>
      <c r="G625" s="58">
        <v>1205</v>
      </c>
      <c r="H625" s="49">
        <v>12000000</v>
      </c>
      <c r="I625" s="232">
        <v>0</v>
      </c>
      <c r="J625" s="193">
        <v>85537643.620000005</v>
      </c>
      <c r="K625" s="211">
        <v>-152227</v>
      </c>
      <c r="L625" s="232">
        <f t="shared" si="16"/>
        <v>85385416.620000005</v>
      </c>
      <c r="M625" s="901" t="s">
        <v>1376</v>
      </c>
    </row>
    <row r="626" spans="1:13" ht="16.5" thickBot="1" x14ac:dyDescent="0.3">
      <c r="A626" s="326"/>
      <c r="B626" s="341" t="s">
        <v>23</v>
      </c>
      <c r="C626" s="342"/>
      <c r="D626" s="343"/>
      <c r="E626" s="343"/>
      <c r="F626" s="344"/>
      <c r="G626" s="345"/>
      <c r="H626" s="343"/>
      <c r="I626" s="347">
        <f>SUM(I616:I617)</f>
        <v>0</v>
      </c>
      <c r="J626" s="347">
        <f>SUM(J607:J625)</f>
        <v>486381692.43000001</v>
      </c>
      <c r="K626" s="347">
        <f>SUM(K607:K625)</f>
        <v>0</v>
      </c>
      <c r="L626" s="347">
        <f>SUM(L607:L625)</f>
        <v>486381692.43000001</v>
      </c>
      <c r="M626" s="801"/>
    </row>
    <row r="627" spans="1:13" ht="15.75" x14ac:dyDescent="0.25">
      <c r="A627" s="28"/>
      <c r="B627" s="28"/>
      <c r="C627" s="28"/>
      <c r="D627" s="29"/>
      <c r="E627" s="29"/>
      <c r="F627" s="30"/>
      <c r="G627" s="31"/>
      <c r="H627" s="29"/>
      <c r="I627" s="32"/>
      <c r="J627" s="29"/>
      <c r="K627" s="33"/>
      <c r="L627" s="29"/>
      <c r="M627" s="1455"/>
    </row>
    <row r="628" spans="1:13" ht="15.75" x14ac:dyDescent="0.25">
      <c r="A628" s="1459"/>
      <c r="B628" s="29" t="s">
        <v>128</v>
      </c>
      <c r="C628" s="28"/>
      <c r="D628" s="29"/>
      <c r="E628" s="29"/>
      <c r="F628" s="30"/>
      <c r="G628" s="31"/>
      <c r="H628" s="29"/>
      <c r="I628" s="32"/>
      <c r="J628" s="34" t="s">
        <v>1377</v>
      </c>
      <c r="K628" s="899"/>
      <c r="L628" s="29"/>
      <c r="M628" s="1455"/>
    </row>
    <row r="629" spans="1:13" x14ac:dyDescent="0.25">
      <c r="A629" s="1459"/>
      <c r="B629" s="1459"/>
      <c r="C629" s="1459"/>
      <c r="D629" s="1459"/>
      <c r="E629" s="1459"/>
      <c r="F629" s="2"/>
      <c r="G629" s="3"/>
      <c r="H629" s="1459"/>
      <c r="I629" s="4"/>
      <c r="J629" s="1459"/>
      <c r="K629" s="55"/>
      <c r="L629" s="1459"/>
      <c r="M629" s="1455"/>
    </row>
    <row r="630" spans="1:13" x14ac:dyDescent="0.25">
      <c r="A630" s="1459"/>
      <c r="B630" s="1459"/>
      <c r="C630" s="1459"/>
      <c r="D630" s="1459"/>
      <c r="E630" s="1459"/>
      <c r="F630" s="2"/>
      <c r="G630" s="3"/>
      <c r="H630" s="1459"/>
      <c r="I630" s="4"/>
      <c r="J630" s="1459"/>
      <c r="K630" s="55"/>
      <c r="L630" s="1459"/>
      <c r="M630" s="1455"/>
    </row>
    <row r="631" spans="1:13" x14ac:dyDescent="0.25">
      <c r="A631" s="1459"/>
      <c r="B631" s="1459" t="s">
        <v>159</v>
      </c>
      <c r="C631" s="1459"/>
      <c r="D631" s="1459"/>
      <c r="E631" s="1459"/>
      <c r="F631" s="2"/>
      <c r="G631" s="3"/>
      <c r="H631" s="1459"/>
      <c r="I631" s="4"/>
      <c r="J631" s="1459" t="s">
        <v>43</v>
      </c>
      <c r="K631" s="55"/>
      <c r="L631" s="1459"/>
      <c r="M631" s="1455"/>
    </row>
    <row r="632" spans="1:13" x14ac:dyDescent="0.25">
      <c r="A632" s="1459"/>
      <c r="B632" s="1459"/>
      <c r="C632" s="1459"/>
      <c r="D632" s="1459"/>
      <c r="E632" s="1459"/>
      <c r="F632" s="2"/>
      <c r="G632" s="3"/>
      <c r="H632" s="1459"/>
      <c r="I632" s="4"/>
      <c r="J632" s="1459"/>
      <c r="K632" s="55"/>
      <c r="L632" s="1459"/>
      <c r="M632" s="1455"/>
    </row>
    <row r="633" spans="1:13" x14ac:dyDescent="0.25">
      <c r="A633" s="1459"/>
      <c r="B633" s="1459" t="s">
        <v>160</v>
      </c>
      <c r="C633" s="1459"/>
      <c r="D633" s="1459"/>
      <c r="E633" s="1459"/>
      <c r="F633" s="2"/>
      <c r="G633" s="3"/>
      <c r="H633" s="1459"/>
      <c r="I633" s="4"/>
      <c r="J633" s="1459" t="s">
        <v>161</v>
      </c>
      <c r="K633" s="55"/>
      <c r="L633" s="1459"/>
      <c r="M633" s="1455"/>
    </row>
    <row r="634" spans="1:13" x14ac:dyDescent="0.25">
      <c r="A634" s="1459"/>
      <c r="B634" s="1459" t="s">
        <v>495</v>
      </c>
      <c r="C634" s="1459"/>
      <c r="D634" s="1459"/>
      <c r="E634" s="1459"/>
      <c r="F634" s="2"/>
      <c r="G634" s="3"/>
      <c r="H634" s="1459"/>
      <c r="I634" s="4"/>
      <c r="J634" s="1459"/>
      <c r="K634" s="55"/>
      <c r="L634" s="1459"/>
      <c r="M634" s="1455"/>
    </row>
    <row r="637" spans="1:13" ht="18.75" x14ac:dyDescent="0.3">
      <c r="A637" s="1" t="s">
        <v>103</v>
      </c>
      <c r="B637" s="1"/>
      <c r="C637" s="1"/>
      <c r="D637" s="1459"/>
      <c r="E637" s="1459"/>
      <c r="F637" s="2"/>
      <c r="G637" s="3"/>
      <c r="H637" s="1459"/>
      <c r="I637" s="4"/>
      <c r="J637" s="1459"/>
      <c r="K637" s="55"/>
      <c r="L637" s="1459"/>
      <c r="M637" s="1455"/>
    </row>
    <row r="638" spans="1:13" x14ac:dyDescent="0.25">
      <c r="A638" s="1459"/>
      <c r="B638" s="1459"/>
      <c r="C638" s="1459"/>
      <c r="D638" s="1455"/>
      <c r="E638" s="1455"/>
      <c r="F638" s="6"/>
      <c r="G638" s="7"/>
      <c r="H638" s="1455"/>
      <c r="I638" s="8"/>
      <c r="J638" s="1455"/>
      <c r="K638" s="55"/>
      <c r="L638" s="1459"/>
      <c r="M638" s="1455"/>
    </row>
    <row r="639" spans="1:13" ht="18.75" x14ac:dyDescent="0.3">
      <c r="A639" s="3102" t="s">
        <v>1460</v>
      </c>
      <c r="B639" s="3103"/>
      <c r="C639" s="3103"/>
      <c r="D639" s="3103"/>
      <c r="E639" s="3103"/>
      <c r="F639" s="3103"/>
      <c r="G639" s="3103"/>
      <c r="H639" s="3103"/>
      <c r="I639" s="3103"/>
      <c r="J639" s="3103"/>
      <c r="K639" s="3103"/>
      <c r="L639" s="3103"/>
      <c r="M639" s="3183"/>
    </row>
    <row r="640" spans="1:13" ht="15.75" x14ac:dyDescent="0.25">
      <c r="A640" s="1459"/>
      <c r="B640" s="1459"/>
      <c r="C640" s="1459"/>
      <c r="D640" s="1455"/>
      <c r="E640" s="1455"/>
      <c r="F640" s="9"/>
      <c r="G640" s="7"/>
      <c r="H640" s="1455"/>
      <c r="I640" s="8"/>
      <c r="J640" s="1455"/>
      <c r="K640" s="55"/>
      <c r="L640" s="1459"/>
      <c r="M640" s="892"/>
    </row>
    <row r="641" spans="1:13" ht="15.75" x14ac:dyDescent="0.25">
      <c r="A641" s="10" t="s">
        <v>105</v>
      </c>
      <c r="B641" s="11"/>
      <c r="C641" s="11"/>
      <c r="D641" s="11"/>
      <c r="E641" s="11"/>
      <c r="F641" s="9"/>
      <c r="G641" s="3"/>
      <c r="H641" s="1459"/>
      <c r="I641" s="4"/>
      <c r="J641" s="1459"/>
      <c r="K641" s="55"/>
      <c r="L641" s="1459"/>
      <c r="M641" s="1455"/>
    </row>
    <row r="642" spans="1:13" ht="15.75" thickBot="1" x14ac:dyDescent="0.3">
      <c r="A642" s="1465"/>
      <c r="B642" s="1459"/>
      <c r="C642" s="1459"/>
      <c r="D642" s="1459"/>
      <c r="E642" s="1459"/>
      <c r="F642" s="2"/>
      <c r="G642" s="3"/>
      <c r="H642" s="1459"/>
      <c r="I642" s="4"/>
      <c r="J642" s="1459"/>
      <c r="K642" s="201"/>
      <c r="L642" s="1459"/>
      <c r="M642" s="14" t="s">
        <v>4</v>
      </c>
    </row>
    <row r="643" spans="1:13" ht="27" thickBot="1" x14ac:dyDescent="0.3">
      <c r="A643" s="15" t="s">
        <v>5</v>
      </c>
      <c r="B643" s="16" t="s">
        <v>6</v>
      </c>
      <c r="C643" s="16" t="s">
        <v>7</v>
      </c>
      <c r="D643" s="16" t="s">
        <v>8</v>
      </c>
      <c r="E643" s="16" t="s">
        <v>9</v>
      </c>
      <c r="F643" s="17" t="s">
        <v>10</v>
      </c>
      <c r="G643" s="18" t="s">
        <v>11</v>
      </c>
      <c r="H643" s="16" t="s">
        <v>12</v>
      </c>
      <c r="I643" s="19" t="s">
        <v>13</v>
      </c>
      <c r="J643" s="20" t="s">
        <v>14</v>
      </c>
      <c r="K643" s="893" t="s">
        <v>15</v>
      </c>
      <c r="L643" s="20" t="s">
        <v>16</v>
      </c>
      <c r="M643" s="894" t="s">
        <v>17</v>
      </c>
    </row>
    <row r="644" spans="1:13" x14ac:dyDescent="0.25">
      <c r="A644" s="895">
        <v>231</v>
      </c>
      <c r="B644" s="296">
        <v>0</v>
      </c>
      <c r="C644" s="896">
        <v>3326</v>
      </c>
      <c r="D644" s="296">
        <v>6121</v>
      </c>
      <c r="E644" s="897">
        <v>0</v>
      </c>
      <c r="F644" s="473">
        <v>199</v>
      </c>
      <c r="G644" s="296">
        <v>1206</v>
      </c>
      <c r="H644" s="231">
        <v>1913000613</v>
      </c>
      <c r="I644" s="232">
        <v>0</v>
      </c>
      <c r="J644" s="64">
        <v>282147.8</v>
      </c>
      <c r="K644" s="64">
        <v>1257852.2</v>
      </c>
      <c r="L644" s="232">
        <f t="shared" ref="L644:L659" si="17">J644+K644</f>
        <v>1540000</v>
      </c>
      <c r="M644" s="901" t="s">
        <v>1461</v>
      </c>
    </row>
    <row r="645" spans="1:13" ht="26.25" x14ac:dyDescent="0.25">
      <c r="A645" s="895">
        <v>231</v>
      </c>
      <c r="B645" s="296">
        <v>0</v>
      </c>
      <c r="C645" s="896">
        <v>3315</v>
      </c>
      <c r="D645" s="296">
        <v>6351</v>
      </c>
      <c r="E645" s="897">
        <v>0</v>
      </c>
      <c r="F645" s="473">
        <v>199</v>
      </c>
      <c r="G645" s="296">
        <v>1206</v>
      </c>
      <c r="H645" s="231">
        <v>3401000619</v>
      </c>
      <c r="I645" s="232">
        <v>0</v>
      </c>
      <c r="J645" s="64">
        <v>0</v>
      </c>
      <c r="K645" s="64">
        <v>216000</v>
      </c>
      <c r="L645" s="232">
        <f t="shared" si="17"/>
        <v>216000</v>
      </c>
      <c r="M645" s="904" t="s">
        <v>1462</v>
      </c>
    </row>
    <row r="646" spans="1:13" ht="26.25" x14ac:dyDescent="0.25">
      <c r="A646" s="895">
        <v>231</v>
      </c>
      <c r="B646" s="296">
        <v>0</v>
      </c>
      <c r="C646" s="896">
        <v>3315</v>
      </c>
      <c r="D646" s="296">
        <v>6351</v>
      </c>
      <c r="E646" s="897">
        <v>0</v>
      </c>
      <c r="F646" s="473">
        <v>199</v>
      </c>
      <c r="G646" s="296">
        <v>1206</v>
      </c>
      <c r="H646" s="231">
        <v>3840000603</v>
      </c>
      <c r="I646" s="232">
        <v>0</v>
      </c>
      <c r="J646" s="64">
        <v>0</v>
      </c>
      <c r="K646" s="64">
        <v>250000</v>
      </c>
      <c r="L646" s="232">
        <f t="shared" si="17"/>
        <v>250000</v>
      </c>
      <c r="M646" s="904" t="s">
        <v>1463</v>
      </c>
    </row>
    <row r="647" spans="1:13" ht="26.25" x14ac:dyDescent="0.25">
      <c r="A647" s="895">
        <v>231</v>
      </c>
      <c r="B647" s="296">
        <v>0</v>
      </c>
      <c r="C647" s="896">
        <v>3315</v>
      </c>
      <c r="D647" s="296">
        <v>6351</v>
      </c>
      <c r="E647" s="897">
        <v>0</v>
      </c>
      <c r="F647" s="473">
        <v>199</v>
      </c>
      <c r="G647" s="296">
        <v>1206</v>
      </c>
      <c r="H647" s="231">
        <v>4013000601</v>
      </c>
      <c r="I647" s="232">
        <v>0</v>
      </c>
      <c r="J647" s="64">
        <v>0</v>
      </c>
      <c r="K647" s="64">
        <v>5000000</v>
      </c>
      <c r="L647" s="232">
        <f t="shared" si="17"/>
        <v>5000000</v>
      </c>
      <c r="M647" s="904" t="s">
        <v>1464</v>
      </c>
    </row>
    <row r="648" spans="1:13" x14ac:dyDescent="0.25">
      <c r="A648" s="895">
        <v>231</v>
      </c>
      <c r="B648" s="296">
        <v>0</v>
      </c>
      <c r="C648" s="896">
        <v>3315</v>
      </c>
      <c r="D648" s="296">
        <v>6351</v>
      </c>
      <c r="E648" s="897">
        <v>0</v>
      </c>
      <c r="F648" s="473">
        <v>199</v>
      </c>
      <c r="G648" s="296">
        <v>1206</v>
      </c>
      <c r="H648" s="231">
        <v>4468000606</v>
      </c>
      <c r="I648" s="232">
        <v>0</v>
      </c>
      <c r="J648" s="64">
        <v>0</v>
      </c>
      <c r="K648" s="64">
        <v>63000</v>
      </c>
      <c r="L648" s="232">
        <f t="shared" si="17"/>
        <v>63000</v>
      </c>
      <c r="M648" s="904" t="s">
        <v>1465</v>
      </c>
    </row>
    <row r="649" spans="1:13" ht="26.25" x14ac:dyDescent="0.25">
      <c r="A649" s="895">
        <v>231</v>
      </c>
      <c r="B649" s="296">
        <v>0</v>
      </c>
      <c r="C649" s="896">
        <v>3315</v>
      </c>
      <c r="D649" s="296">
        <v>6351</v>
      </c>
      <c r="E649" s="897">
        <v>0</v>
      </c>
      <c r="F649" s="473">
        <v>199</v>
      </c>
      <c r="G649" s="296">
        <v>1206</v>
      </c>
      <c r="H649" s="231">
        <v>5187000615</v>
      </c>
      <c r="I649" s="232">
        <v>0</v>
      </c>
      <c r="J649" s="64">
        <v>528770</v>
      </c>
      <c r="K649" s="64">
        <v>8928230</v>
      </c>
      <c r="L649" s="232">
        <f t="shared" si="17"/>
        <v>9457000</v>
      </c>
      <c r="M649" s="904" t="s">
        <v>142</v>
      </c>
    </row>
    <row r="650" spans="1:13" ht="26.25" x14ac:dyDescent="0.25">
      <c r="A650" s="895">
        <v>231</v>
      </c>
      <c r="B650" s="296">
        <v>0</v>
      </c>
      <c r="C650" s="896">
        <v>6409</v>
      </c>
      <c r="D650" s="296">
        <v>6901</v>
      </c>
      <c r="E650" s="897">
        <v>0</v>
      </c>
      <c r="F650" s="473">
        <v>199</v>
      </c>
      <c r="G650" s="296">
        <v>1206</v>
      </c>
      <c r="H650" s="49">
        <v>12000000</v>
      </c>
      <c r="I650" s="232">
        <v>0</v>
      </c>
      <c r="J650" s="175">
        <v>60130082.200000003</v>
      </c>
      <c r="K650" s="64">
        <f>SUM(K644:K649)*-1</f>
        <v>-15715082.199999999</v>
      </c>
      <c r="L650" s="232">
        <f t="shared" si="17"/>
        <v>44415000</v>
      </c>
      <c r="M650" s="904" t="s">
        <v>1350</v>
      </c>
    </row>
    <row r="651" spans="1:13" x14ac:dyDescent="0.25">
      <c r="A651" s="895">
        <v>231</v>
      </c>
      <c r="B651" s="296">
        <v>0</v>
      </c>
      <c r="C651" s="896">
        <v>4357</v>
      </c>
      <c r="D651" s="296">
        <v>6351</v>
      </c>
      <c r="E651" s="897">
        <v>0</v>
      </c>
      <c r="F651" s="473">
        <v>199</v>
      </c>
      <c r="G651" s="296">
        <v>1217</v>
      </c>
      <c r="H651" s="231">
        <v>4641001778</v>
      </c>
      <c r="I651" s="232">
        <v>0</v>
      </c>
      <c r="J651" s="175">
        <v>0</v>
      </c>
      <c r="K651" s="64">
        <v>2321190</v>
      </c>
      <c r="L651" s="232">
        <f t="shared" si="17"/>
        <v>2321190</v>
      </c>
      <c r="M651" s="904" t="s">
        <v>1466</v>
      </c>
    </row>
    <row r="652" spans="1:13" ht="26.25" x14ac:dyDescent="0.25">
      <c r="A652" s="895">
        <v>231</v>
      </c>
      <c r="B652" s="296">
        <v>0</v>
      </c>
      <c r="C652" s="896">
        <v>6409</v>
      </c>
      <c r="D652" s="296">
        <v>6901</v>
      </c>
      <c r="E652" s="897">
        <v>0</v>
      </c>
      <c r="F652" s="473">
        <v>199</v>
      </c>
      <c r="G652" s="296">
        <v>1217</v>
      </c>
      <c r="H652" s="49">
        <v>12000000</v>
      </c>
      <c r="I652" s="232">
        <v>0</v>
      </c>
      <c r="J652" s="175">
        <v>73118151.5</v>
      </c>
      <c r="K652" s="64">
        <v>-2321190</v>
      </c>
      <c r="L652" s="232">
        <f t="shared" si="17"/>
        <v>70796961.5</v>
      </c>
      <c r="M652" s="904" t="s">
        <v>1356</v>
      </c>
    </row>
    <row r="653" spans="1:13" ht="26.25" x14ac:dyDescent="0.25">
      <c r="A653" s="895">
        <v>231</v>
      </c>
      <c r="B653" s="296">
        <v>0</v>
      </c>
      <c r="C653" s="585">
        <v>3522</v>
      </c>
      <c r="D653" s="584">
        <v>6316</v>
      </c>
      <c r="E653" s="586">
        <v>0</v>
      </c>
      <c r="F653" s="902">
        <v>199</v>
      </c>
      <c r="G653" s="584">
        <v>1207</v>
      </c>
      <c r="H653" s="903">
        <v>3347000730</v>
      </c>
      <c r="I653" s="232">
        <v>0</v>
      </c>
      <c r="J653" s="232">
        <v>300000</v>
      </c>
      <c r="K653" s="64">
        <v>450000</v>
      </c>
      <c r="L653" s="232">
        <f t="shared" si="17"/>
        <v>750000</v>
      </c>
      <c r="M653" s="904" t="s">
        <v>1467</v>
      </c>
    </row>
    <row r="654" spans="1:13" ht="26.25" x14ac:dyDescent="0.25">
      <c r="A654" s="895" t="s">
        <v>50</v>
      </c>
      <c r="B654" s="296" t="s">
        <v>51</v>
      </c>
      <c r="C654" s="896">
        <v>6409</v>
      </c>
      <c r="D654" s="296">
        <v>6901</v>
      </c>
      <c r="E654" s="897" t="s">
        <v>52</v>
      </c>
      <c r="F654" s="473">
        <v>199</v>
      </c>
      <c r="G654" s="58">
        <v>1207</v>
      </c>
      <c r="H654" s="49">
        <v>12000000</v>
      </c>
      <c r="I654" s="232">
        <v>0</v>
      </c>
      <c r="J654" s="158">
        <v>17450189.030000001</v>
      </c>
      <c r="K654" s="64">
        <v>-450000</v>
      </c>
      <c r="L654" s="232">
        <f t="shared" si="17"/>
        <v>17000189.030000001</v>
      </c>
      <c r="M654" s="901" t="s">
        <v>1351</v>
      </c>
    </row>
    <row r="655" spans="1:13" x14ac:dyDescent="0.25">
      <c r="A655" s="895" t="s">
        <v>50</v>
      </c>
      <c r="B655" s="296" t="s">
        <v>51</v>
      </c>
      <c r="C655" s="896">
        <v>2212</v>
      </c>
      <c r="D655" s="296">
        <v>6121</v>
      </c>
      <c r="E655" s="897">
        <v>0</v>
      </c>
      <c r="F655" s="473">
        <v>199</v>
      </c>
      <c r="G655" s="58">
        <v>1204</v>
      </c>
      <c r="H655" s="49">
        <v>2411000043</v>
      </c>
      <c r="I655" s="232">
        <v>0</v>
      </c>
      <c r="J655" s="158">
        <v>0</v>
      </c>
      <c r="K655" s="64">
        <v>664169</v>
      </c>
      <c r="L655" s="232">
        <f t="shared" si="17"/>
        <v>664169</v>
      </c>
      <c r="M655" s="917" t="s">
        <v>1468</v>
      </c>
    </row>
    <row r="656" spans="1:13" x14ac:dyDescent="0.25">
      <c r="A656" s="895" t="s">
        <v>50</v>
      </c>
      <c r="B656" s="296" t="s">
        <v>51</v>
      </c>
      <c r="C656" s="896">
        <v>2212</v>
      </c>
      <c r="D656" s="296">
        <v>6121</v>
      </c>
      <c r="E656" s="920">
        <v>0</v>
      </c>
      <c r="F656" s="921">
        <v>199</v>
      </c>
      <c r="G656" s="334">
        <v>1204</v>
      </c>
      <c r="H656" s="339">
        <v>4207000043</v>
      </c>
      <c r="I656" s="670">
        <v>0</v>
      </c>
      <c r="J656" s="193">
        <v>0</v>
      </c>
      <c r="K656" s="211">
        <v>3000000</v>
      </c>
      <c r="L656" s="232">
        <f t="shared" si="17"/>
        <v>3000000</v>
      </c>
      <c r="M656" s="922" t="s">
        <v>1469</v>
      </c>
    </row>
    <row r="657" spans="1:13" x14ac:dyDescent="0.25">
      <c r="A657" s="895" t="s">
        <v>50</v>
      </c>
      <c r="B657" s="296" t="s">
        <v>51</v>
      </c>
      <c r="C657" s="896">
        <v>2212</v>
      </c>
      <c r="D657" s="296">
        <v>6121</v>
      </c>
      <c r="E657" s="920">
        <v>0</v>
      </c>
      <c r="F657" s="921">
        <v>199</v>
      </c>
      <c r="G657" s="334">
        <v>1204</v>
      </c>
      <c r="H657" s="339">
        <v>4208000043</v>
      </c>
      <c r="I657" s="670">
        <v>0</v>
      </c>
      <c r="J657" s="193">
        <v>0</v>
      </c>
      <c r="K657" s="211">
        <v>3000000</v>
      </c>
      <c r="L657" s="232">
        <f t="shared" si="17"/>
        <v>3000000</v>
      </c>
      <c r="M657" s="922" t="s">
        <v>1470</v>
      </c>
    </row>
    <row r="658" spans="1:13" x14ac:dyDescent="0.25">
      <c r="A658" s="895" t="s">
        <v>50</v>
      </c>
      <c r="B658" s="296" t="s">
        <v>51</v>
      </c>
      <c r="C658" s="918">
        <v>2212</v>
      </c>
      <c r="D658" s="919">
        <v>6121</v>
      </c>
      <c r="E658" s="920">
        <v>0</v>
      </c>
      <c r="F658" s="921">
        <v>199</v>
      </c>
      <c r="G658" s="334">
        <v>1204</v>
      </c>
      <c r="H658" s="339">
        <v>4108000043</v>
      </c>
      <c r="I658" s="670">
        <v>0</v>
      </c>
      <c r="J658" s="193">
        <v>3700000</v>
      </c>
      <c r="K658" s="211">
        <v>1000000</v>
      </c>
      <c r="L658" s="232">
        <f t="shared" si="17"/>
        <v>4700000</v>
      </c>
      <c r="M658" s="922" t="s">
        <v>1471</v>
      </c>
    </row>
    <row r="659" spans="1:13" x14ac:dyDescent="0.25">
      <c r="A659" s="895" t="s">
        <v>50</v>
      </c>
      <c r="B659" s="296" t="s">
        <v>51</v>
      </c>
      <c r="C659" s="918">
        <v>2212</v>
      </c>
      <c r="D659" s="919">
        <v>6351</v>
      </c>
      <c r="E659" s="920">
        <v>0</v>
      </c>
      <c r="F659" s="921">
        <v>199</v>
      </c>
      <c r="G659" s="334">
        <v>1204</v>
      </c>
      <c r="H659" s="339">
        <v>5444000403</v>
      </c>
      <c r="I659" s="670">
        <v>0</v>
      </c>
      <c r="J659" s="193">
        <v>1298552.52</v>
      </c>
      <c r="K659" s="211">
        <v>934033.8</v>
      </c>
      <c r="L659" s="232">
        <f t="shared" si="17"/>
        <v>2232586.3200000003</v>
      </c>
      <c r="M659" s="922" t="s">
        <v>573</v>
      </c>
    </row>
    <row r="660" spans="1:13" ht="27" thickBot="1" x14ac:dyDescent="0.3">
      <c r="A660" s="895" t="s">
        <v>50</v>
      </c>
      <c r="B660" s="296" t="s">
        <v>51</v>
      </c>
      <c r="C660" s="896">
        <v>6409</v>
      </c>
      <c r="D660" s="296">
        <v>6901</v>
      </c>
      <c r="E660" s="897" t="s">
        <v>52</v>
      </c>
      <c r="F660" s="473">
        <v>199</v>
      </c>
      <c r="G660" s="58">
        <v>1204</v>
      </c>
      <c r="H660" s="49">
        <v>12000000</v>
      </c>
      <c r="I660" s="232">
        <v>0</v>
      </c>
      <c r="J660" s="158">
        <v>175987287.11000001</v>
      </c>
      <c r="K660" s="64">
        <f>SUM(K655:K659)*-1</f>
        <v>-8598202.8000000007</v>
      </c>
      <c r="L660" s="232">
        <f>J660+K660</f>
        <v>167389084.31</v>
      </c>
      <c r="M660" s="901" t="s">
        <v>1358</v>
      </c>
    </row>
    <row r="661" spans="1:13" ht="16.5" thickBot="1" x14ac:dyDescent="0.3">
      <c r="A661" s="326"/>
      <c r="B661" s="341" t="s">
        <v>23</v>
      </c>
      <c r="C661" s="342"/>
      <c r="D661" s="343"/>
      <c r="E661" s="343"/>
      <c r="F661" s="344"/>
      <c r="G661" s="345"/>
      <c r="H661" s="343"/>
      <c r="I661" s="347">
        <f>SUM(I653:I654)</f>
        <v>0</v>
      </c>
      <c r="J661" s="347">
        <f>SUM(J644:J660)</f>
        <v>332795180.16000003</v>
      </c>
      <c r="K661" s="347">
        <f>SUM(K644:K660)</f>
        <v>0</v>
      </c>
      <c r="L661" s="347">
        <f>SUM(L644:L660)</f>
        <v>332795180.15999997</v>
      </c>
      <c r="M661" s="801"/>
    </row>
    <row r="662" spans="1:13" ht="15.75" x14ac:dyDescent="0.25">
      <c r="A662" s="28"/>
      <c r="B662" s="28"/>
      <c r="C662" s="28"/>
      <c r="D662" s="29"/>
      <c r="E662" s="29"/>
      <c r="F662" s="30"/>
      <c r="G662" s="31"/>
      <c r="H662" s="29"/>
      <c r="I662" s="32"/>
      <c r="J662" s="29"/>
      <c r="K662" s="33"/>
      <c r="L662" s="29"/>
      <c r="M662" s="1455"/>
    </row>
    <row r="663" spans="1:13" ht="15.75" x14ac:dyDescent="0.25">
      <c r="A663" s="1459"/>
      <c r="B663" s="29" t="s">
        <v>128</v>
      </c>
      <c r="C663" s="28"/>
      <c r="D663" s="29"/>
      <c r="E663" s="29"/>
      <c r="F663" s="30"/>
      <c r="G663" s="31"/>
      <c r="H663" s="29"/>
      <c r="I663" s="32"/>
      <c r="J663" s="34" t="s">
        <v>1472</v>
      </c>
      <c r="K663" s="899"/>
      <c r="L663" s="29"/>
      <c r="M663" s="1455"/>
    </row>
    <row r="664" spans="1:13" x14ac:dyDescent="0.25">
      <c r="A664" s="1459"/>
      <c r="B664" s="1459"/>
      <c r="C664" s="1459"/>
      <c r="D664" s="1459"/>
      <c r="E664" s="1459"/>
      <c r="F664" s="2"/>
      <c r="G664" s="3"/>
      <c r="H664" s="1459"/>
      <c r="I664" s="4"/>
      <c r="J664" s="1459"/>
      <c r="K664" s="55"/>
      <c r="L664" s="1459"/>
      <c r="M664" s="1455"/>
    </row>
    <row r="665" spans="1:13" x14ac:dyDescent="0.25">
      <c r="A665" s="1459"/>
      <c r="B665" s="1459"/>
      <c r="C665" s="1459"/>
      <c r="D665" s="1459"/>
      <c r="E665" s="1459"/>
      <c r="F665" s="2"/>
      <c r="G665" s="3"/>
      <c r="H665" s="1459"/>
      <c r="I665" s="4"/>
      <c r="J665" s="1459"/>
      <c r="K665" s="55"/>
      <c r="L665" s="1459"/>
      <c r="M665" s="1455"/>
    </row>
    <row r="666" spans="1:13" x14ac:dyDescent="0.25">
      <c r="A666" s="1459"/>
      <c r="B666" s="1459" t="s">
        <v>159</v>
      </c>
      <c r="C666" s="1459"/>
      <c r="D666" s="1459"/>
      <c r="E666" s="1459"/>
      <c r="F666" s="2"/>
      <c r="G666" s="3"/>
      <c r="H666" s="1459"/>
      <c r="I666" s="4"/>
      <c r="J666" s="1459" t="s">
        <v>43</v>
      </c>
      <c r="K666" s="55"/>
      <c r="L666" s="1459"/>
      <c r="M666" s="1455"/>
    </row>
    <row r="667" spans="1:13" x14ac:dyDescent="0.25">
      <c r="A667" s="1459"/>
      <c r="B667" s="1459"/>
      <c r="C667" s="1459"/>
      <c r="D667" s="1459"/>
      <c r="E667" s="1459"/>
      <c r="F667" s="2"/>
      <c r="G667" s="3"/>
      <c r="H667" s="1459"/>
      <c r="I667" s="4"/>
      <c r="J667" s="1459"/>
      <c r="K667" s="55"/>
      <c r="L667" s="1459"/>
      <c r="M667" s="1455"/>
    </row>
    <row r="668" spans="1:13" x14ac:dyDescent="0.25">
      <c r="A668" s="1459"/>
      <c r="B668" s="1459" t="s">
        <v>160</v>
      </c>
      <c r="C668" s="1459"/>
      <c r="D668" s="1459"/>
      <c r="E668" s="1459"/>
      <c r="F668" s="2"/>
      <c r="G668" s="3"/>
      <c r="H668" s="1459"/>
      <c r="I668" s="4"/>
      <c r="J668" s="1459" t="s">
        <v>161</v>
      </c>
      <c r="K668" s="55"/>
      <c r="L668" s="1459"/>
      <c r="M668" s="1455"/>
    </row>
    <row r="669" spans="1:13" x14ac:dyDescent="0.25">
      <c r="A669" s="1459"/>
      <c r="B669" s="1459" t="s">
        <v>495</v>
      </c>
      <c r="C669" s="1459"/>
      <c r="D669" s="1459"/>
      <c r="E669" s="1459"/>
      <c r="F669" s="2"/>
      <c r="G669" s="3"/>
      <c r="H669" s="1459"/>
      <c r="I669" s="4"/>
      <c r="J669" s="1459"/>
      <c r="K669" s="55"/>
      <c r="L669" s="1459"/>
      <c r="M669" s="1455"/>
    </row>
    <row r="672" spans="1:13" ht="18.75" x14ac:dyDescent="0.3">
      <c r="A672" s="1" t="s">
        <v>103</v>
      </c>
      <c r="B672" s="1"/>
      <c r="C672" s="1"/>
      <c r="D672" s="1459"/>
      <c r="E672" s="1459"/>
      <c r="F672" s="2"/>
      <c r="G672" s="3"/>
      <c r="H672" s="1459"/>
      <c r="I672" s="4"/>
      <c r="J672" s="1459"/>
      <c r="K672" s="55"/>
      <c r="L672" s="1459"/>
      <c r="M672" s="1455"/>
    </row>
    <row r="673" spans="1:13" x14ac:dyDescent="0.25">
      <c r="A673" s="1459"/>
      <c r="B673" s="1459"/>
      <c r="C673" s="1459"/>
      <c r="D673" s="1455"/>
      <c r="E673" s="1455"/>
      <c r="F673" s="6"/>
      <c r="G673" s="7"/>
      <c r="H673" s="1455"/>
      <c r="I673" s="8"/>
      <c r="J673" s="1455"/>
      <c r="K673" s="55"/>
      <c r="L673" s="1459"/>
      <c r="M673" s="1455"/>
    </row>
    <row r="674" spans="1:13" ht="18.75" x14ac:dyDescent="0.3">
      <c r="A674" s="3102" t="s">
        <v>1499</v>
      </c>
      <c r="B674" s="3103"/>
      <c r="C674" s="3103"/>
      <c r="D674" s="3103"/>
      <c r="E674" s="3103"/>
      <c r="F674" s="3103"/>
      <c r="G674" s="3103"/>
      <c r="H674" s="3103"/>
      <c r="I674" s="3103"/>
      <c r="J674" s="3103"/>
      <c r="K674" s="3103"/>
      <c r="L674" s="3103"/>
      <c r="M674" s="3183"/>
    </row>
    <row r="675" spans="1:13" ht="15.75" x14ac:dyDescent="0.25">
      <c r="A675" s="1459"/>
      <c r="B675" s="1459"/>
      <c r="C675" s="1459"/>
      <c r="D675" s="1455"/>
      <c r="E675" s="1455"/>
      <c r="F675" s="9"/>
      <c r="G675" s="7"/>
      <c r="H675" s="1455"/>
      <c r="I675" s="8"/>
      <c r="J675" s="1455"/>
      <c r="K675" s="55"/>
      <c r="L675" s="1459"/>
      <c r="M675" s="892"/>
    </row>
    <row r="676" spans="1:13" ht="15.75" x14ac:dyDescent="0.25">
      <c r="A676" s="10" t="s">
        <v>105</v>
      </c>
      <c r="B676" s="11"/>
      <c r="C676" s="11"/>
      <c r="D676" s="11"/>
      <c r="E676" s="11"/>
      <c r="F676" s="9"/>
      <c r="G676" s="3"/>
      <c r="H676" s="1459"/>
      <c r="I676" s="4"/>
      <c r="J676" s="1459"/>
      <c r="K676" s="55"/>
      <c r="L676" s="1459"/>
      <c r="M676" s="1455"/>
    </row>
    <row r="677" spans="1:13" ht="15.75" thickBot="1" x14ac:dyDescent="0.3">
      <c r="A677" s="1465"/>
      <c r="B677" s="1459"/>
      <c r="C677" s="1459"/>
      <c r="D677" s="1459"/>
      <c r="E677" s="1459"/>
      <c r="F677" s="2"/>
      <c r="G677" s="3"/>
      <c r="H677" s="1459"/>
      <c r="I677" s="4"/>
      <c r="J677" s="1459"/>
      <c r="K677" s="201"/>
      <c r="L677" s="1459"/>
      <c r="M677" s="14" t="s">
        <v>4</v>
      </c>
    </row>
    <row r="678" spans="1:13" ht="27" thickBot="1" x14ac:dyDescent="0.3">
      <c r="A678" s="15" t="s">
        <v>5</v>
      </c>
      <c r="B678" s="16" t="s">
        <v>6</v>
      </c>
      <c r="C678" s="16" t="s">
        <v>7</v>
      </c>
      <c r="D678" s="16" t="s">
        <v>8</v>
      </c>
      <c r="E678" s="16" t="s">
        <v>9</v>
      </c>
      <c r="F678" s="17" t="s">
        <v>10</v>
      </c>
      <c r="G678" s="18" t="s">
        <v>11</v>
      </c>
      <c r="H678" s="16" t="s">
        <v>12</v>
      </c>
      <c r="I678" s="19" t="s">
        <v>13</v>
      </c>
      <c r="J678" s="20" t="s">
        <v>14</v>
      </c>
      <c r="K678" s="893" t="s">
        <v>15</v>
      </c>
      <c r="L678" s="20" t="s">
        <v>16</v>
      </c>
      <c r="M678" s="894" t="s">
        <v>17</v>
      </c>
    </row>
    <row r="679" spans="1:13" x14ac:dyDescent="0.25">
      <c r="A679" s="895">
        <v>231</v>
      </c>
      <c r="B679" s="296">
        <v>0</v>
      </c>
      <c r="C679" s="896">
        <v>5599</v>
      </c>
      <c r="D679" s="296">
        <v>6119</v>
      </c>
      <c r="E679" s="897">
        <v>0</v>
      </c>
      <c r="F679" s="473">
        <v>199</v>
      </c>
      <c r="G679" s="296">
        <v>1201</v>
      </c>
      <c r="H679" s="231">
        <v>5319000000</v>
      </c>
      <c r="I679" s="232">
        <v>0</v>
      </c>
      <c r="J679" s="64">
        <v>942590</v>
      </c>
      <c r="K679" s="64">
        <v>968000</v>
      </c>
      <c r="L679" s="232">
        <f t="shared" ref="L679:L688" si="18">J679+K679</f>
        <v>1910590</v>
      </c>
      <c r="M679" s="901" t="s">
        <v>1500</v>
      </c>
    </row>
    <row r="680" spans="1:13" ht="26.25" x14ac:dyDescent="0.25">
      <c r="A680" s="895">
        <v>231</v>
      </c>
      <c r="B680" s="296">
        <v>0</v>
      </c>
      <c r="C680" s="896">
        <v>5273</v>
      </c>
      <c r="D680" s="258">
        <v>6111</v>
      </c>
      <c r="E680" s="897">
        <v>0</v>
      </c>
      <c r="F680" s="473">
        <v>199</v>
      </c>
      <c r="G680" s="296">
        <v>1201</v>
      </c>
      <c r="H680" s="231">
        <v>3475000000</v>
      </c>
      <c r="I680" s="232">
        <v>0</v>
      </c>
      <c r="J680" s="64">
        <v>0</v>
      </c>
      <c r="K680" s="64">
        <v>2420000</v>
      </c>
      <c r="L680" s="232">
        <f t="shared" si="18"/>
        <v>2420000</v>
      </c>
      <c r="M680" s="901" t="s">
        <v>566</v>
      </c>
    </row>
    <row r="681" spans="1:13" ht="26.25" x14ac:dyDescent="0.25">
      <c r="A681" s="895">
        <v>231</v>
      </c>
      <c r="B681" s="296">
        <v>0</v>
      </c>
      <c r="C681" s="896">
        <v>6409</v>
      </c>
      <c r="D681" s="296">
        <v>6901</v>
      </c>
      <c r="E681" s="897">
        <v>0</v>
      </c>
      <c r="F681" s="473">
        <v>199</v>
      </c>
      <c r="G681" s="296">
        <v>1201</v>
      </c>
      <c r="H681" s="49">
        <v>12000000</v>
      </c>
      <c r="I681" s="232">
        <v>0</v>
      </c>
      <c r="J681" s="64">
        <v>8660056</v>
      </c>
      <c r="K681" s="64">
        <f>SUM(K679:K680)*-1</f>
        <v>-3388000</v>
      </c>
      <c r="L681" s="232">
        <f t="shared" si="18"/>
        <v>5272056</v>
      </c>
      <c r="M681" s="901" t="s">
        <v>1348</v>
      </c>
    </row>
    <row r="682" spans="1:13" ht="26.25" x14ac:dyDescent="0.25">
      <c r="A682" s="895">
        <v>231</v>
      </c>
      <c r="B682" s="296">
        <v>0</v>
      </c>
      <c r="C682" s="896">
        <v>3315</v>
      </c>
      <c r="D682" s="296">
        <v>6351</v>
      </c>
      <c r="E682" s="897">
        <v>0</v>
      </c>
      <c r="F682" s="473">
        <v>199</v>
      </c>
      <c r="G682" s="296">
        <v>1206</v>
      </c>
      <c r="H682" s="231">
        <v>5540000606</v>
      </c>
      <c r="I682" s="232">
        <v>0</v>
      </c>
      <c r="J682" s="64">
        <v>0</v>
      </c>
      <c r="K682" s="64">
        <v>300000</v>
      </c>
      <c r="L682" s="232">
        <f t="shared" si="18"/>
        <v>300000</v>
      </c>
      <c r="M682" s="901" t="s">
        <v>1501</v>
      </c>
    </row>
    <row r="683" spans="1:13" ht="26.25" x14ac:dyDescent="0.25">
      <c r="A683" s="895">
        <v>231</v>
      </c>
      <c r="B683" s="296">
        <v>0</v>
      </c>
      <c r="C683" s="896">
        <v>6409</v>
      </c>
      <c r="D683" s="296">
        <v>6901</v>
      </c>
      <c r="E683" s="897">
        <v>0</v>
      </c>
      <c r="F683" s="473">
        <v>199</v>
      </c>
      <c r="G683" s="296">
        <v>1206</v>
      </c>
      <c r="H683" s="49">
        <v>12000000</v>
      </c>
      <c r="I683" s="232">
        <v>0</v>
      </c>
      <c r="J683" s="64">
        <v>44415000</v>
      </c>
      <c r="K683" s="64">
        <f>SUM(K682:K682)*-1</f>
        <v>-300000</v>
      </c>
      <c r="L683" s="232">
        <f t="shared" si="18"/>
        <v>44115000</v>
      </c>
      <c r="M683" s="901" t="s">
        <v>1350</v>
      </c>
    </row>
    <row r="684" spans="1:13" x14ac:dyDescent="0.25">
      <c r="A684" s="895" t="s">
        <v>50</v>
      </c>
      <c r="B684" s="296" t="s">
        <v>51</v>
      </c>
      <c r="C684" s="896">
        <v>2212</v>
      </c>
      <c r="D684" s="296">
        <v>6351</v>
      </c>
      <c r="E684" s="897">
        <v>0</v>
      </c>
      <c r="F684" s="473">
        <v>199</v>
      </c>
      <c r="G684" s="58">
        <v>1204</v>
      </c>
      <c r="H684" s="49">
        <v>4826000403</v>
      </c>
      <c r="I684" s="232">
        <v>0</v>
      </c>
      <c r="J684" s="158">
        <v>2232586.3199999998</v>
      </c>
      <c r="K684" s="64">
        <v>-2232586.3199999998</v>
      </c>
      <c r="L684" s="232">
        <f t="shared" si="18"/>
        <v>0</v>
      </c>
      <c r="M684" s="917" t="s">
        <v>1502</v>
      </c>
    </row>
    <row r="685" spans="1:13" x14ac:dyDescent="0.25">
      <c r="A685" s="895" t="s">
        <v>50</v>
      </c>
      <c r="B685" s="296" t="s">
        <v>51</v>
      </c>
      <c r="C685" s="896">
        <v>2212</v>
      </c>
      <c r="D685" s="296">
        <v>6121</v>
      </c>
      <c r="E685" s="920">
        <v>0</v>
      </c>
      <c r="F685" s="921">
        <v>199</v>
      </c>
      <c r="G685" s="334">
        <v>1204</v>
      </c>
      <c r="H685" s="339">
        <v>4174000043</v>
      </c>
      <c r="I685" s="670">
        <v>0</v>
      </c>
      <c r="J685" s="193">
        <v>5886025</v>
      </c>
      <c r="K685" s="211">
        <v>-1500000</v>
      </c>
      <c r="L685" s="232">
        <f t="shared" si="18"/>
        <v>4386025</v>
      </c>
      <c r="M685" s="922" t="s">
        <v>1503</v>
      </c>
    </row>
    <row r="686" spans="1:13" ht="26.25" x14ac:dyDescent="0.25">
      <c r="A686" s="895" t="s">
        <v>50</v>
      </c>
      <c r="B686" s="296" t="s">
        <v>51</v>
      </c>
      <c r="C686" s="896">
        <v>6409</v>
      </c>
      <c r="D686" s="296">
        <v>6901</v>
      </c>
      <c r="E686" s="897" t="s">
        <v>52</v>
      </c>
      <c r="F686" s="473">
        <v>199</v>
      </c>
      <c r="G686" s="58">
        <v>1204</v>
      </c>
      <c r="H686" s="49">
        <v>12000000</v>
      </c>
      <c r="I686" s="232">
        <v>0</v>
      </c>
      <c r="J686" s="158">
        <v>167389084.31</v>
      </c>
      <c r="K686" s="64">
        <f>SUM(K684:K685)*-1</f>
        <v>3732586.32</v>
      </c>
      <c r="L686" s="232">
        <f t="shared" si="18"/>
        <v>171121670.63</v>
      </c>
      <c r="M686" s="901" t="s">
        <v>1358</v>
      </c>
    </row>
    <row r="687" spans="1:13" x14ac:dyDescent="0.25">
      <c r="A687" s="895">
        <v>231</v>
      </c>
      <c r="B687" s="296">
        <v>0</v>
      </c>
      <c r="C687" s="896">
        <v>3125</v>
      </c>
      <c r="D687" s="296">
        <v>6130</v>
      </c>
      <c r="E687" s="897">
        <v>0</v>
      </c>
      <c r="F687" s="473">
        <v>199</v>
      </c>
      <c r="G687" s="58">
        <v>1205</v>
      </c>
      <c r="H687" s="49">
        <v>5621000000</v>
      </c>
      <c r="I687" s="232">
        <v>0</v>
      </c>
      <c r="J687" s="158">
        <v>0</v>
      </c>
      <c r="K687" s="64">
        <v>800000</v>
      </c>
      <c r="L687" s="232">
        <f t="shared" si="18"/>
        <v>800000</v>
      </c>
      <c r="M687" s="917" t="s">
        <v>1504</v>
      </c>
    </row>
    <row r="688" spans="1:13" ht="27" thickBot="1" x14ac:dyDescent="0.3">
      <c r="A688" s="895" t="s">
        <v>50</v>
      </c>
      <c r="B688" s="296" t="s">
        <v>51</v>
      </c>
      <c r="C688" s="896">
        <v>6409</v>
      </c>
      <c r="D688" s="296">
        <v>6901</v>
      </c>
      <c r="E688" s="897" t="s">
        <v>52</v>
      </c>
      <c r="F688" s="473">
        <v>199</v>
      </c>
      <c r="G688" s="288">
        <v>1205</v>
      </c>
      <c r="H688" s="49">
        <v>12000000</v>
      </c>
      <c r="I688" s="1096">
        <v>0</v>
      </c>
      <c r="J688" s="1097">
        <v>85385416.620000005</v>
      </c>
      <c r="K688" s="1098">
        <v>-800000</v>
      </c>
      <c r="L688" s="232">
        <f t="shared" si="18"/>
        <v>84585416.620000005</v>
      </c>
      <c r="M688" s="901" t="s">
        <v>1376</v>
      </c>
    </row>
    <row r="689" spans="1:13" ht="16.5" thickBot="1" x14ac:dyDescent="0.3">
      <c r="A689" s="326"/>
      <c r="B689" s="341" t="s">
        <v>23</v>
      </c>
      <c r="C689" s="342"/>
      <c r="D689" s="343"/>
      <c r="E689" s="343"/>
      <c r="F689" s="344"/>
      <c r="G689" s="345"/>
      <c r="H689" s="343"/>
      <c r="I689" s="347">
        <f>SUM(I679:I686)</f>
        <v>0</v>
      </c>
      <c r="J689" s="347">
        <f>SUM(J679:J686)</f>
        <v>229525341.63</v>
      </c>
      <c r="K689" s="347">
        <f>SUM(K679:K686)</f>
        <v>0</v>
      </c>
      <c r="L689" s="347">
        <f>SUM(L679:L686)</f>
        <v>229525341.63</v>
      </c>
      <c r="M689" s="801"/>
    </row>
    <row r="690" spans="1:13" ht="15.75" x14ac:dyDescent="0.25">
      <c r="A690" s="28"/>
      <c r="B690" s="28"/>
      <c r="C690" s="28"/>
      <c r="D690" s="29"/>
      <c r="E690" s="29"/>
      <c r="F690" s="30"/>
      <c r="G690" s="31"/>
      <c r="H690" s="29"/>
      <c r="I690" s="32"/>
      <c r="J690" s="29"/>
      <c r="K690" s="33"/>
      <c r="L690" s="29"/>
      <c r="M690" s="1455"/>
    </row>
    <row r="691" spans="1:13" ht="15.75" x14ac:dyDescent="0.25">
      <c r="A691" s="1459"/>
      <c r="B691" s="29" t="s">
        <v>128</v>
      </c>
      <c r="C691" s="28"/>
      <c r="D691" s="29"/>
      <c r="E691" s="29"/>
      <c r="F691" s="30"/>
      <c r="G691" s="31"/>
      <c r="H691" s="29"/>
      <c r="I691" s="32"/>
      <c r="J691" s="34" t="s">
        <v>1505</v>
      </c>
      <c r="K691" s="899"/>
      <c r="L691" s="29"/>
      <c r="M691" s="1455"/>
    </row>
    <row r="692" spans="1:13" x14ac:dyDescent="0.25">
      <c r="A692" s="1459"/>
      <c r="B692" s="1459"/>
      <c r="C692" s="1459"/>
      <c r="D692" s="1459"/>
      <c r="E692" s="1459"/>
      <c r="F692" s="2"/>
      <c r="G692" s="3"/>
      <c r="H692" s="1459"/>
      <c r="I692" s="4"/>
      <c r="J692" s="1459"/>
      <c r="K692" s="55"/>
      <c r="L692" s="1459"/>
      <c r="M692" s="1455"/>
    </row>
    <row r="693" spans="1:13" x14ac:dyDescent="0.25">
      <c r="A693" s="1459"/>
      <c r="B693" s="1459"/>
      <c r="C693" s="1459"/>
      <c r="D693" s="1459"/>
      <c r="E693" s="1459"/>
      <c r="F693" s="2"/>
      <c r="G693" s="3"/>
      <c r="H693" s="1459"/>
      <c r="I693" s="4"/>
      <c r="J693" s="1459"/>
      <c r="K693" s="55"/>
      <c r="L693" s="1459"/>
      <c r="M693" s="1455"/>
    </row>
    <row r="694" spans="1:13" x14ac:dyDescent="0.25">
      <c r="A694" s="1459"/>
      <c r="B694" s="1459" t="s">
        <v>159</v>
      </c>
      <c r="C694" s="1459"/>
      <c r="D694" s="1459"/>
      <c r="E694" s="1459"/>
      <c r="F694" s="2"/>
      <c r="G694" s="3"/>
      <c r="H694" s="1459"/>
      <c r="I694" s="4"/>
      <c r="J694" s="1459" t="s">
        <v>43</v>
      </c>
      <c r="K694" s="55"/>
      <c r="L694" s="1459"/>
      <c r="M694" s="1455"/>
    </row>
    <row r="695" spans="1:13" x14ac:dyDescent="0.25">
      <c r="A695" s="1459"/>
      <c r="B695" s="1459"/>
      <c r="C695" s="1459"/>
      <c r="D695" s="1459"/>
      <c r="E695" s="1459"/>
      <c r="F695" s="2"/>
      <c r="G695" s="3"/>
      <c r="H695" s="1459"/>
      <c r="I695" s="4"/>
      <c r="J695" s="1459"/>
      <c r="K695" s="55"/>
      <c r="L695" s="1459"/>
      <c r="M695" s="1455"/>
    </row>
    <row r="696" spans="1:13" x14ac:dyDescent="0.25">
      <c r="A696" s="1459"/>
      <c r="B696" s="1459" t="s">
        <v>160</v>
      </c>
      <c r="C696" s="1459"/>
      <c r="D696" s="1459"/>
      <c r="E696" s="1459"/>
      <c r="F696" s="2"/>
      <c r="G696" s="3"/>
      <c r="H696" s="1459"/>
      <c r="I696" s="4"/>
      <c r="J696" s="1459" t="s">
        <v>161</v>
      </c>
      <c r="K696" s="55"/>
      <c r="L696" s="1459"/>
      <c r="M696" s="1455"/>
    </row>
    <row r="697" spans="1:13" x14ac:dyDescent="0.25">
      <c r="A697" s="1459"/>
      <c r="B697" s="1459" t="s">
        <v>495</v>
      </c>
      <c r="C697" s="1459"/>
      <c r="D697" s="1459"/>
      <c r="E697" s="1459"/>
      <c r="F697" s="2"/>
      <c r="G697" s="3"/>
      <c r="H697" s="1459"/>
      <c r="I697" s="4"/>
      <c r="J697" s="1459"/>
      <c r="K697" s="55"/>
      <c r="L697" s="1459"/>
      <c r="M697" s="1455"/>
    </row>
    <row r="700" spans="1:13" ht="18.75" x14ac:dyDescent="0.3">
      <c r="A700" s="1" t="s">
        <v>103</v>
      </c>
      <c r="B700" s="1"/>
      <c r="C700" s="1"/>
      <c r="D700" s="1459"/>
      <c r="E700" s="1459"/>
      <c r="F700" s="2"/>
      <c r="G700" s="3"/>
      <c r="H700" s="1459"/>
      <c r="I700" s="4"/>
      <c r="J700" s="1459"/>
      <c r="K700" s="55"/>
      <c r="L700" s="1459"/>
      <c r="M700" s="1455"/>
    </row>
    <row r="701" spans="1:13" x14ac:dyDescent="0.25">
      <c r="A701" s="1459"/>
      <c r="B701" s="1459"/>
      <c r="C701" s="1459"/>
      <c r="D701" s="1455"/>
      <c r="E701" s="1455"/>
      <c r="F701" s="6"/>
      <c r="G701" s="7"/>
      <c r="H701" s="1455"/>
      <c r="I701" s="8"/>
      <c r="J701" s="1455"/>
      <c r="K701" s="55"/>
      <c r="L701" s="1459"/>
      <c r="M701" s="1455"/>
    </row>
    <row r="702" spans="1:13" ht="18.75" x14ac:dyDescent="0.3">
      <c r="A702" s="3102" t="s">
        <v>1521</v>
      </c>
      <c r="B702" s="3103"/>
      <c r="C702" s="3103"/>
      <c r="D702" s="3103"/>
      <c r="E702" s="3103"/>
      <c r="F702" s="3103"/>
      <c r="G702" s="3103"/>
      <c r="H702" s="3103"/>
      <c r="I702" s="3103"/>
      <c r="J702" s="3103"/>
      <c r="K702" s="3103"/>
      <c r="L702" s="3103"/>
      <c r="M702" s="3183"/>
    </row>
    <row r="703" spans="1:13" ht="15.75" x14ac:dyDescent="0.25">
      <c r="A703" s="1459"/>
      <c r="B703" s="1459"/>
      <c r="C703" s="1459"/>
      <c r="D703" s="1455"/>
      <c r="E703" s="1455"/>
      <c r="F703" s="9"/>
      <c r="G703" s="7"/>
      <c r="H703" s="1455"/>
      <c r="I703" s="8"/>
      <c r="J703" s="1455"/>
      <c r="K703" s="55"/>
      <c r="L703" s="1459"/>
      <c r="M703" s="892"/>
    </row>
    <row r="704" spans="1:13" ht="15.75" x14ac:dyDescent="0.25">
      <c r="A704" s="10" t="s">
        <v>105</v>
      </c>
      <c r="B704" s="11"/>
      <c r="C704" s="11"/>
      <c r="D704" s="11"/>
      <c r="E704" s="11"/>
      <c r="F704" s="9"/>
      <c r="G704" s="3"/>
      <c r="H704" s="1459"/>
      <c r="I704" s="4"/>
      <c r="J704" s="1459"/>
      <c r="K704" s="55"/>
      <c r="L704" s="1459"/>
      <c r="M704" s="1455"/>
    </row>
    <row r="705" spans="1:13" ht="15.75" thickBot="1" x14ac:dyDescent="0.3">
      <c r="A705" s="1465"/>
      <c r="B705" s="1459"/>
      <c r="C705" s="1459"/>
      <c r="D705" s="1459"/>
      <c r="E705" s="1459"/>
      <c r="F705" s="2"/>
      <c r="G705" s="3"/>
      <c r="H705" s="1459"/>
      <c r="I705" s="4"/>
      <c r="J705" s="1459"/>
      <c r="K705" s="201"/>
      <c r="L705" s="1459"/>
      <c r="M705" s="14" t="s">
        <v>4</v>
      </c>
    </row>
    <row r="706" spans="1:13" ht="27" thickBot="1" x14ac:dyDescent="0.3">
      <c r="A706" s="15" t="s">
        <v>5</v>
      </c>
      <c r="B706" s="16" t="s">
        <v>6</v>
      </c>
      <c r="C706" s="16" t="s">
        <v>7</v>
      </c>
      <c r="D706" s="16" t="s">
        <v>8</v>
      </c>
      <c r="E706" s="16" t="s">
        <v>9</v>
      </c>
      <c r="F706" s="17" t="s">
        <v>10</v>
      </c>
      <c r="G706" s="18" t="s">
        <v>11</v>
      </c>
      <c r="H706" s="16" t="s">
        <v>12</v>
      </c>
      <c r="I706" s="19" t="s">
        <v>13</v>
      </c>
      <c r="J706" s="20" t="s">
        <v>14</v>
      </c>
      <c r="K706" s="893" t="s">
        <v>15</v>
      </c>
      <c r="L706" s="20" t="s">
        <v>16</v>
      </c>
      <c r="M706" s="894" t="s">
        <v>17</v>
      </c>
    </row>
    <row r="707" spans="1:13" x14ac:dyDescent="0.25">
      <c r="A707" s="895" t="s">
        <v>50</v>
      </c>
      <c r="B707" s="296" t="s">
        <v>51</v>
      </c>
      <c r="C707" s="896">
        <v>2212</v>
      </c>
      <c r="D707" s="296">
        <v>6121</v>
      </c>
      <c r="E707" s="920">
        <v>0</v>
      </c>
      <c r="F707" s="921">
        <v>199</v>
      </c>
      <c r="G707" s="334">
        <v>1204</v>
      </c>
      <c r="H707" s="339">
        <v>4379000043</v>
      </c>
      <c r="I707" s="670">
        <v>0</v>
      </c>
      <c r="J707" s="193">
        <v>213622</v>
      </c>
      <c r="K707" s="211">
        <v>1000</v>
      </c>
      <c r="L707" s="232">
        <f>J707+K707</f>
        <v>214622</v>
      </c>
      <c r="M707" s="922" t="s">
        <v>420</v>
      </c>
    </row>
    <row r="708" spans="1:13" x14ac:dyDescent="0.25">
      <c r="A708" s="895">
        <v>231</v>
      </c>
      <c r="B708" s="296">
        <v>0</v>
      </c>
      <c r="C708" s="896">
        <v>2212</v>
      </c>
      <c r="D708" s="296">
        <v>6121</v>
      </c>
      <c r="E708" s="920">
        <v>0</v>
      </c>
      <c r="F708" s="921">
        <v>199</v>
      </c>
      <c r="G708" s="334">
        <v>1204</v>
      </c>
      <c r="H708" s="339">
        <v>2595000043</v>
      </c>
      <c r="I708" s="670">
        <v>0</v>
      </c>
      <c r="J708" s="193">
        <v>515000</v>
      </c>
      <c r="K708" s="211">
        <v>254676</v>
      </c>
      <c r="L708" s="232">
        <f>J708+K708</f>
        <v>769676</v>
      </c>
      <c r="M708" s="924" t="s">
        <v>1522</v>
      </c>
    </row>
    <row r="709" spans="1:13" ht="27" thickBot="1" x14ac:dyDescent="0.3">
      <c r="A709" s="895" t="s">
        <v>50</v>
      </c>
      <c r="B709" s="296" t="s">
        <v>51</v>
      </c>
      <c r="C709" s="896">
        <v>6409</v>
      </c>
      <c r="D709" s="296">
        <v>6901</v>
      </c>
      <c r="E709" s="897" t="s">
        <v>52</v>
      </c>
      <c r="F709" s="473">
        <v>199</v>
      </c>
      <c r="G709" s="58">
        <v>1204</v>
      </c>
      <c r="H709" s="49">
        <v>12000000</v>
      </c>
      <c r="I709" s="232">
        <v>0</v>
      </c>
      <c r="J709" s="327">
        <v>171121670.63</v>
      </c>
      <c r="K709" s="64">
        <f>SUM(K707:K708)*-1</f>
        <v>-255676</v>
      </c>
      <c r="L709" s="232">
        <f>J709+K709</f>
        <v>170865994.63</v>
      </c>
      <c r="M709" s="901" t="s">
        <v>1358</v>
      </c>
    </row>
    <row r="710" spans="1:13" ht="16.5" thickBot="1" x14ac:dyDescent="0.3">
      <c r="A710" s="326"/>
      <c r="B710" s="341" t="s">
        <v>23</v>
      </c>
      <c r="C710" s="342"/>
      <c r="D710" s="343"/>
      <c r="E710" s="343"/>
      <c r="F710" s="344"/>
      <c r="G710" s="345"/>
      <c r="H710" s="343"/>
      <c r="I710" s="347">
        <f>SUM(I707:I709)</f>
        <v>0</v>
      </c>
      <c r="J710" s="347">
        <f>SUM(J707:J709)</f>
        <v>171850292.63</v>
      </c>
      <c r="K710" s="347">
        <f>SUM(K707:K709)</f>
        <v>0</v>
      </c>
      <c r="L710" s="347">
        <f>SUM(L707:L709)</f>
        <v>171850292.63</v>
      </c>
      <c r="M710" s="801"/>
    </row>
    <row r="711" spans="1:13" ht="15.75" x14ac:dyDescent="0.25">
      <c r="A711" s="28"/>
      <c r="B711" s="28"/>
      <c r="C711" s="28"/>
      <c r="D711" s="29"/>
      <c r="E711" s="29"/>
      <c r="F711" s="30"/>
      <c r="G711" s="31"/>
      <c r="H711" s="29"/>
      <c r="I711" s="32"/>
      <c r="J711" s="29"/>
      <c r="K711" s="33"/>
      <c r="L711" s="29"/>
      <c r="M711" s="1455"/>
    </row>
    <row r="712" spans="1:13" ht="15.75" x14ac:dyDescent="0.25">
      <c r="A712" s="1459"/>
      <c r="B712" s="29" t="s">
        <v>128</v>
      </c>
      <c r="C712" s="28"/>
      <c r="D712" s="29"/>
      <c r="E712" s="29"/>
      <c r="F712" s="30"/>
      <c r="G712" s="31"/>
      <c r="H712" s="29"/>
      <c r="I712" s="32"/>
      <c r="J712" s="34" t="s">
        <v>1523</v>
      </c>
      <c r="K712" s="899"/>
      <c r="L712" s="29"/>
      <c r="M712" s="1455"/>
    </row>
    <row r="713" spans="1:13" ht="15.75" hidden="1" x14ac:dyDescent="0.25">
      <c r="A713" s="29"/>
      <c r="B713" s="28"/>
      <c r="C713" s="28"/>
      <c r="D713" s="29"/>
      <c r="E713" s="29"/>
      <c r="F713" s="30"/>
      <c r="G713" s="31"/>
      <c r="H713" s="29"/>
      <c r="I713" s="32"/>
      <c r="J713" s="29"/>
      <c r="K713" s="33"/>
      <c r="L713" s="29"/>
      <c r="M713" s="1455"/>
    </row>
    <row r="714" spans="1:13" hidden="1" x14ac:dyDescent="0.25">
      <c r="A714" s="1459"/>
      <c r="B714" s="1459"/>
      <c r="C714" s="1459"/>
      <c r="D714" s="1459"/>
      <c r="E714" s="1459"/>
      <c r="F714" s="2"/>
      <c r="G714" s="3"/>
      <c r="H714" s="1459"/>
      <c r="I714" s="4"/>
      <c r="J714" s="1459"/>
      <c r="K714" s="55"/>
      <c r="L714" s="1459"/>
      <c r="M714" s="1455"/>
    </row>
    <row r="715" spans="1:13" x14ac:dyDescent="0.25">
      <c r="A715" s="1459"/>
      <c r="B715" s="1459"/>
      <c r="C715" s="1459"/>
      <c r="D715" s="1459"/>
      <c r="E715" s="1459"/>
      <c r="F715" s="2"/>
      <c r="G715" s="3"/>
      <c r="H715" s="1459"/>
      <c r="I715" s="4"/>
      <c r="J715" s="1459"/>
      <c r="K715" s="55"/>
      <c r="L715" s="1459"/>
      <c r="M715" s="1455"/>
    </row>
    <row r="716" spans="1:13" x14ac:dyDescent="0.25">
      <c r="A716" s="1459"/>
      <c r="B716" s="1459"/>
      <c r="C716" s="1459"/>
      <c r="D716" s="1459"/>
      <c r="E716" s="1459"/>
      <c r="F716" s="2"/>
      <c r="G716" s="3"/>
      <c r="H716" s="1459"/>
      <c r="I716" s="4"/>
      <c r="J716" s="1459"/>
      <c r="K716" s="55"/>
      <c r="L716" s="1459"/>
      <c r="M716" s="1455"/>
    </row>
    <row r="717" spans="1:13" x14ac:dyDescent="0.25">
      <c r="A717" s="1459"/>
      <c r="B717" s="1459" t="s">
        <v>159</v>
      </c>
      <c r="C717" s="1459"/>
      <c r="D717" s="1459"/>
      <c r="E717" s="1459"/>
      <c r="F717" s="2"/>
      <c r="G717" s="3"/>
      <c r="H717" s="1459"/>
      <c r="I717" s="4"/>
      <c r="J717" s="1459" t="s">
        <v>43</v>
      </c>
      <c r="K717" s="55"/>
      <c r="L717" s="1459"/>
      <c r="M717" s="1455"/>
    </row>
    <row r="718" spans="1:13" x14ac:dyDescent="0.25">
      <c r="A718" s="1459"/>
      <c r="B718" s="1459"/>
      <c r="C718" s="1459"/>
      <c r="D718" s="1459"/>
      <c r="E718" s="1459"/>
      <c r="F718" s="2"/>
      <c r="G718" s="3"/>
      <c r="H718" s="1459"/>
      <c r="I718" s="4"/>
      <c r="J718" s="1459"/>
      <c r="K718" s="55"/>
      <c r="L718" s="1459"/>
      <c r="M718" s="1455"/>
    </row>
    <row r="719" spans="1:13" x14ac:dyDescent="0.25">
      <c r="A719" s="1459"/>
      <c r="B719" s="1459" t="s">
        <v>160</v>
      </c>
      <c r="C719" s="1459"/>
      <c r="D719" s="1459"/>
      <c r="E719" s="1459"/>
      <c r="F719" s="2"/>
      <c r="G719" s="3"/>
      <c r="H719" s="1459"/>
      <c r="I719" s="4"/>
      <c r="J719" s="1459" t="s">
        <v>161</v>
      </c>
      <c r="K719" s="55"/>
      <c r="L719" s="1459"/>
      <c r="M719" s="1455"/>
    </row>
    <row r="720" spans="1:13" x14ac:dyDescent="0.25">
      <c r="A720" s="1459"/>
      <c r="B720" s="1459" t="s">
        <v>495</v>
      </c>
      <c r="C720" s="1459"/>
      <c r="D720" s="1459"/>
      <c r="E720" s="1459"/>
      <c r="F720" s="2"/>
      <c r="G720" s="3"/>
      <c r="H720" s="1459"/>
      <c r="I720" s="4"/>
      <c r="J720" s="1459"/>
      <c r="K720" s="55"/>
      <c r="L720" s="1459"/>
      <c r="M720" s="1455"/>
    </row>
    <row r="721" spans="1:13" x14ac:dyDescent="0.25">
      <c r="A721" s="908"/>
      <c r="B721" s="908"/>
      <c r="C721" s="908"/>
      <c r="D721" s="908"/>
      <c r="E721" s="908"/>
      <c r="F721" s="908"/>
      <c r="G721" s="908"/>
      <c r="H721" s="908"/>
      <c r="I721" s="909"/>
      <c r="J721" s="909"/>
      <c r="K721" s="55"/>
      <c r="L721" s="1459"/>
      <c r="M721" s="1455"/>
    </row>
    <row r="723" spans="1:13" ht="18.75" x14ac:dyDescent="0.3">
      <c r="A723" s="1" t="s">
        <v>103</v>
      </c>
      <c r="B723" s="1"/>
      <c r="C723" s="1"/>
      <c r="D723" s="1459"/>
      <c r="E723" s="1459"/>
      <c r="F723" s="2"/>
      <c r="G723" s="3"/>
      <c r="H723" s="1459"/>
      <c r="I723" s="4"/>
      <c r="J723" s="1459"/>
      <c r="K723" s="55"/>
      <c r="L723" s="1459"/>
      <c r="M723" s="1455"/>
    </row>
    <row r="724" spans="1:13" x14ac:dyDescent="0.25">
      <c r="A724" s="1459"/>
      <c r="B724" s="1459"/>
      <c r="C724" s="1459"/>
      <c r="D724" s="1455"/>
      <c r="E724" s="1455"/>
      <c r="F724" s="6"/>
      <c r="G724" s="7"/>
      <c r="H724" s="1455"/>
      <c r="I724" s="8"/>
      <c r="J724" s="1455"/>
      <c r="K724" s="55"/>
      <c r="L724" s="1459"/>
      <c r="M724" s="1455"/>
    </row>
    <row r="725" spans="1:13" ht="18.75" x14ac:dyDescent="0.3">
      <c r="A725" s="3102" t="s">
        <v>1530</v>
      </c>
      <c r="B725" s="3103"/>
      <c r="C725" s="3103"/>
      <c r="D725" s="3103"/>
      <c r="E725" s="3103"/>
      <c r="F725" s="3103"/>
      <c r="G725" s="3103"/>
      <c r="H725" s="3103"/>
      <c r="I725" s="3103"/>
      <c r="J725" s="3103"/>
      <c r="K725" s="3103"/>
      <c r="L725" s="3103"/>
      <c r="M725" s="3183"/>
    </row>
    <row r="726" spans="1:13" ht="15.75" x14ac:dyDescent="0.25">
      <c r="A726" s="1459"/>
      <c r="B726" s="1459"/>
      <c r="C726" s="1459"/>
      <c r="D726" s="1455"/>
      <c r="E726" s="1455"/>
      <c r="F726" s="9"/>
      <c r="G726" s="7"/>
      <c r="H726" s="1455"/>
      <c r="I726" s="8"/>
      <c r="J726" s="1455"/>
      <c r="K726" s="55"/>
      <c r="L726" s="1459"/>
      <c r="M726" s="892"/>
    </row>
    <row r="727" spans="1:13" ht="15.75" x14ac:dyDescent="0.25">
      <c r="A727" s="10" t="s">
        <v>105</v>
      </c>
      <c r="B727" s="11"/>
      <c r="C727" s="11"/>
      <c r="D727" s="11"/>
      <c r="E727" s="11"/>
      <c r="F727" s="9"/>
      <c r="G727" s="3"/>
      <c r="H727" s="1459"/>
      <c r="I727" s="4"/>
      <c r="J727" s="1459"/>
      <c r="K727" s="55"/>
      <c r="L727" s="1459"/>
      <c r="M727" s="1455"/>
    </row>
    <row r="728" spans="1:13" ht="15.75" thickBot="1" x14ac:dyDescent="0.3">
      <c r="A728" s="1465"/>
      <c r="B728" s="1459"/>
      <c r="C728" s="1459"/>
      <c r="D728" s="1459"/>
      <c r="E728" s="1459"/>
      <c r="F728" s="2"/>
      <c r="G728" s="3"/>
      <c r="H728" s="1459"/>
      <c r="I728" s="4"/>
      <c r="J728" s="1459"/>
      <c r="K728" s="201"/>
      <c r="L728" s="1459"/>
      <c r="M728" s="14" t="s">
        <v>4</v>
      </c>
    </row>
    <row r="729" spans="1:13" ht="27" thickBot="1" x14ac:dyDescent="0.3">
      <c r="A729" s="15" t="s">
        <v>5</v>
      </c>
      <c r="B729" s="16" t="s">
        <v>6</v>
      </c>
      <c r="C729" s="16" t="s">
        <v>7</v>
      </c>
      <c r="D729" s="16" t="s">
        <v>8</v>
      </c>
      <c r="E729" s="16" t="s">
        <v>9</v>
      </c>
      <c r="F729" s="17" t="s">
        <v>10</v>
      </c>
      <c r="G729" s="18" t="s">
        <v>11</v>
      </c>
      <c r="H729" s="16" t="s">
        <v>12</v>
      </c>
      <c r="I729" s="19" t="s">
        <v>13</v>
      </c>
      <c r="J729" s="20" t="s">
        <v>14</v>
      </c>
      <c r="K729" s="893" t="s">
        <v>15</v>
      </c>
      <c r="L729" s="20" t="s">
        <v>16</v>
      </c>
      <c r="M729" s="894" t="s">
        <v>17</v>
      </c>
    </row>
    <row r="730" spans="1:13" x14ac:dyDescent="0.25">
      <c r="A730" s="895">
        <v>231</v>
      </c>
      <c r="B730" s="296">
        <v>0</v>
      </c>
      <c r="C730" s="896">
        <v>3315</v>
      </c>
      <c r="D730" s="296">
        <v>6351</v>
      </c>
      <c r="E730" s="897">
        <v>0</v>
      </c>
      <c r="F730" s="473">
        <v>199</v>
      </c>
      <c r="G730" s="296">
        <v>1206</v>
      </c>
      <c r="H730" s="231">
        <v>5567000618</v>
      </c>
      <c r="I730" s="232">
        <v>0</v>
      </c>
      <c r="J730" s="64">
        <v>0</v>
      </c>
      <c r="K730" s="64">
        <v>200000</v>
      </c>
      <c r="L730" s="232">
        <f t="shared" ref="L730:L735" si="19">J730+K730</f>
        <v>200000</v>
      </c>
      <c r="M730" s="901" t="s">
        <v>1531</v>
      </c>
    </row>
    <row r="731" spans="1:13" ht="26.25" x14ac:dyDescent="0.25">
      <c r="A731" s="895">
        <v>231</v>
      </c>
      <c r="B731" s="296">
        <v>0</v>
      </c>
      <c r="C731" s="896">
        <v>6409</v>
      </c>
      <c r="D731" s="296">
        <v>6901</v>
      </c>
      <c r="E731" s="897">
        <v>0</v>
      </c>
      <c r="F731" s="473">
        <v>199</v>
      </c>
      <c r="G731" s="296">
        <v>1206</v>
      </c>
      <c r="H731" s="49">
        <v>12000000</v>
      </c>
      <c r="I731" s="232">
        <v>0</v>
      </c>
      <c r="J731" s="64">
        <v>44115000</v>
      </c>
      <c r="K731" s="64">
        <v>-200000</v>
      </c>
      <c r="L731" s="232">
        <f t="shared" si="19"/>
        <v>43915000</v>
      </c>
      <c r="M731" s="901" t="s">
        <v>1350</v>
      </c>
    </row>
    <row r="732" spans="1:13" x14ac:dyDescent="0.25">
      <c r="A732" s="895" t="s">
        <v>50</v>
      </c>
      <c r="B732" s="296" t="s">
        <v>51</v>
      </c>
      <c r="C732" s="896">
        <v>2212</v>
      </c>
      <c r="D732" s="296">
        <v>6130</v>
      </c>
      <c r="E732" s="897">
        <v>0</v>
      </c>
      <c r="F732" s="473">
        <v>199</v>
      </c>
      <c r="G732" s="58">
        <v>1204</v>
      </c>
      <c r="H732" s="49">
        <v>12000000</v>
      </c>
      <c r="I732" s="232">
        <v>0</v>
      </c>
      <c r="J732" s="158">
        <v>58928040</v>
      </c>
      <c r="K732" s="64">
        <v>8322950.4400000004</v>
      </c>
      <c r="L732" s="232">
        <f t="shared" si="19"/>
        <v>67250990.439999998</v>
      </c>
      <c r="M732" s="917" t="s">
        <v>137</v>
      </c>
    </row>
    <row r="733" spans="1:13" x14ac:dyDescent="0.25">
      <c r="A733" s="895" t="s">
        <v>50</v>
      </c>
      <c r="B733" s="296" t="s">
        <v>51</v>
      </c>
      <c r="C733" s="896">
        <v>2212</v>
      </c>
      <c r="D733" s="296">
        <v>6121</v>
      </c>
      <c r="E733" s="920">
        <v>0</v>
      </c>
      <c r="F733" s="921">
        <v>199</v>
      </c>
      <c r="G733" s="334">
        <v>1204</v>
      </c>
      <c r="H733" s="339">
        <v>4174000043</v>
      </c>
      <c r="I733" s="670">
        <v>0</v>
      </c>
      <c r="J733" s="193">
        <v>4386025</v>
      </c>
      <c r="K733" s="211">
        <v>-2000000</v>
      </c>
      <c r="L733" s="232">
        <f t="shared" si="19"/>
        <v>2386025</v>
      </c>
      <c r="M733" s="922" t="s">
        <v>1503</v>
      </c>
    </row>
    <row r="734" spans="1:13" x14ac:dyDescent="0.25">
      <c r="A734" s="895">
        <v>231</v>
      </c>
      <c r="B734" s="296">
        <v>0</v>
      </c>
      <c r="C734" s="896">
        <v>2212</v>
      </c>
      <c r="D734" s="296">
        <v>6121</v>
      </c>
      <c r="E734" s="920">
        <v>0</v>
      </c>
      <c r="F734" s="921">
        <v>199</v>
      </c>
      <c r="G734" s="334">
        <v>1204</v>
      </c>
      <c r="H734" s="339">
        <v>3682000043</v>
      </c>
      <c r="I734" s="670">
        <v>0</v>
      </c>
      <c r="J734" s="193">
        <v>0</v>
      </c>
      <c r="K734" s="211">
        <v>1418725</v>
      </c>
      <c r="L734" s="232">
        <f t="shared" si="19"/>
        <v>1418725</v>
      </c>
      <c r="M734" s="924" t="s">
        <v>1532</v>
      </c>
    </row>
    <row r="735" spans="1:13" ht="27" thickBot="1" x14ac:dyDescent="0.3">
      <c r="A735" s="895" t="s">
        <v>50</v>
      </c>
      <c r="B735" s="296" t="s">
        <v>51</v>
      </c>
      <c r="C735" s="896">
        <v>6409</v>
      </c>
      <c r="D735" s="296">
        <v>6901</v>
      </c>
      <c r="E735" s="897" t="s">
        <v>52</v>
      </c>
      <c r="F735" s="473">
        <v>199</v>
      </c>
      <c r="G735" s="58">
        <v>1204</v>
      </c>
      <c r="H735" s="49">
        <v>12000000</v>
      </c>
      <c r="I735" s="232">
        <v>0</v>
      </c>
      <c r="J735" s="158">
        <v>170865994.63</v>
      </c>
      <c r="K735" s="64">
        <f>SUM(K732:K734)*-1</f>
        <v>-7741675.4400000004</v>
      </c>
      <c r="L735" s="232">
        <f t="shared" si="19"/>
        <v>163124319.19</v>
      </c>
      <c r="M735" s="901" t="s">
        <v>1358</v>
      </c>
    </row>
    <row r="736" spans="1:13" ht="16.5" thickBot="1" x14ac:dyDescent="0.3">
      <c r="A736" s="326"/>
      <c r="B736" s="341" t="s">
        <v>23</v>
      </c>
      <c r="C736" s="342"/>
      <c r="D736" s="343"/>
      <c r="E736" s="343"/>
      <c r="F736" s="344"/>
      <c r="G736" s="345"/>
      <c r="H736" s="343"/>
      <c r="I736" s="347">
        <f>SUM(I730:I735)</f>
        <v>0</v>
      </c>
      <c r="J736" s="347">
        <f>SUM(J730:J735)</f>
        <v>278295059.63</v>
      </c>
      <c r="K736" s="347">
        <f>SUM(K730:K735)</f>
        <v>0</v>
      </c>
      <c r="L736" s="347">
        <f>SUM(L730:L735)</f>
        <v>278295059.63</v>
      </c>
      <c r="M736" s="801"/>
    </row>
    <row r="737" spans="1:13" ht="15.75" x14ac:dyDescent="0.25">
      <c r="A737" s="28"/>
      <c r="B737" s="28"/>
      <c r="C737" s="28"/>
      <c r="D737" s="29"/>
      <c r="E737" s="29"/>
      <c r="F737" s="30"/>
      <c r="G737" s="31"/>
      <c r="H737" s="29"/>
      <c r="I737" s="32"/>
      <c r="J737" s="29"/>
      <c r="K737" s="33"/>
      <c r="L737" s="29"/>
      <c r="M737" s="1455"/>
    </row>
    <row r="738" spans="1:13" ht="15.75" x14ac:dyDescent="0.25">
      <c r="A738" s="1459"/>
      <c r="B738" s="29" t="s">
        <v>128</v>
      </c>
      <c r="C738" s="28"/>
      <c r="D738" s="29"/>
      <c r="E738" s="29"/>
      <c r="F738" s="30"/>
      <c r="G738" s="31"/>
      <c r="H738" s="29"/>
      <c r="I738" s="32"/>
      <c r="J738" s="34" t="s">
        <v>1533</v>
      </c>
      <c r="K738" s="899"/>
      <c r="L738" s="29"/>
      <c r="M738" s="1455"/>
    </row>
    <row r="739" spans="1:13" x14ac:dyDescent="0.25">
      <c r="A739" s="1459"/>
      <c r="B739" s="1459"/>
      <c r="C739" s="1459"/>
      <c r="D739" s="1459"/>
      <c r="E739" s="1459"/>
      <c r="F739" s="2"/>
      <c r="G739" s="3"/>
      <c r="H739" s="1459"/>
      <c r="I739" s="4"/>
      <c r="J739" s="1459"/>
      <c r="K739" s="55"/>
      <c r="L739" s="1459"/>
      <c r="M739" s="1455"/>
    </row>
    <row r="740" spans="1:13" x14ac:dyDescent="0.25">
      <c r="A740" s="1459"/>
      <c r="B740" s="1459"/>
      <c r="C740" s="1459"/>
      <c r="D740" s="1459"/>
      <c r="E740" s="1459"/>
      <c r="F740" s="2"/>
      <c r="G740" s="3"/>
      <c r="H740" s="1459"/>
      <c r="I740" s="4"/>
      <c r="J740" s="1459"/>
      <c r="K740" s="55"/>
      <c r="L740" s="1459"/>
      <c r="M740" s="1455"/>
    </row>
    <row r="741" spans="1:13" x14ac:dyDescent="0.25">
      <c r="A741" s="1459"/>
      <c r="B741" s="1459" t="s">
        <v>159</v>
      </c>
      <c r="C741" s="1459"/>
      <c r="D741" s="1459"/>
      <c r="E741" s="1459"/>
      <c r="F741" s="2"/>
      <c r="G741" s="3"/>
      <c r="H741" s="1459"/>
      <c r="I741" s="4"/>
      <c r="J741" s="1459" t="s">
        <v>43</v>
      </c>
      <c r="K741" s="55"/>
      <c r="L741" s="1459"/>
      <c r="M741" s="1455"/>
    </row>
    <row r="742" spans="1:13" x14ac:dyDescent="0.25">
      <c r="A742" s="1459"/>
      <c r="B742" s="1459"/>
      <c r="C742" s="1459"/>
      <c r="D742" s="1459"/>
      <c r="E742" s="1459"/>
      <c r="F742" s="2"/>
      <c r="G742" s="3"/>
      <c r="H742" s="1459"/>
      <c r="I742" s="4"/>
      <c r="J742" s="1459"/>
      <c r="K742" s="55"/>
      <c r="L742" s="1459"/>
      <c r="M742" s="1455"/>
    </row>
    <row r="743" spans="1:13" x14ac:dyDescent="0.25">
      <c r="A743" s="1459"/>
      <c r="B743" s="1459" t="s">
        <v>160</v>
      </c>
      <c r="C743" s="1459"/>
      <c r="D743" s="1459"/>
      <c r="E743" s="1459"/>
      <c r="F743" s="2"/>
      <c r="G743" s="3"/>
      <c r="H743" s="1459"/>
      <c r="I743" s="4"/>
      <c r="J743" s="1459" t="s">
        <v>161</v>
      </c>
      <c r="K743" s="55"/>
      <c r="L743" s="1459"/>
      <c r="M743" s="1455"/>
    </row>
    <row r="744" spans="1:13" x14ac:dyDescent="0.25">
      <c r="A744" s="1459"/>
      <c r="B744" s="1459" t="s">
        <v>495</v>
      </c>
      <c r="C744" s="1459"/>
      <c r="D744" s="1459"/>
      <c r="E744" s="1459"/>
      <c r="F744" s="2"/>
      <c r="G744" s="3"/>
      <c r="H744" s="1459"/>
      <c r="I744" s="4"/>
      <c r="J744" s="1459"/>
      <c r="K744" s="55"/>
      <c r="L744" s="1459"/>
      <c r="M744" s="1455"/>
    </row>
    <row r="747" spans="1:13" ht="18.75" x14ac:dyDescent="0.3">
      <c r="A747" s="1" t="s">
        <v>103</v>
      </c>
      <c r="B747" s="1"/>
      <c r="C747" s="1"/>
      <c r="D747" s="1459"/>
      <c r="E747" s="1459"/>
      <c r="F747" s="2"/>
      <c r="G747" s="3"/>
      <c r="H747" s="1459"/>
      <c r="I747" s="4"/>
      <c r="J747" s="1459"/>
      <c r="K747" s="55"/>
      <c r="L747" s="1459"/>
      <c r="M747" s="1455"/>
    </row>
    <row r="748" spans="1:13" x14ac:dyDescent="0.25">
      <c r="A748" s="1459"/>
      <c r="B748" s="1459"/>
      <c r="C748" s="1459"/>
      <c r="D748" s="1455"/>
      <c r="E748" s="1455"/>
      <c r="F748" s="6"/>
      <c r="G748" s="7"/>
      <c r="H748" s="1455"/>
      <c r="I748" s="8"/>
      <c r="J748" s="1455"/>
      <c r="K748" s="55"/>
      <c r="L748" s="1459"/>
      <c r="M748" s="1455"/>
    </row>
    <row r="749" spans="1:13" ht="18.75" x14ac:dyDescent="0.3">
      <c r="A749" s="3102" t="s">
        <v>1534</v>
      </c>
      <c r="B749" s="3103"/>
      <c r="C749" s="3103"/>
      <c r="D749" s="3103"/>
      <c r="E749" s="3103"/>
      <c r="F749" s="3103"/>
      <c r="G749" s="3103"/>
      <c r="H749" s="3103"/>
      <c r="I749" s="3103"/>
      <c r="J749" s="3103"/>
      <c r="K749" s="3103"/>
      <c r="L749" s="3103"/>
      <c r="M749" s="3183"/>
    </row>
    <row r="750" spans="1:13" ht="15.75" x14ac:dyDescent="0.25">
      <c r="A750" s="1459"/>
      <c r="B750" s="1459"/>
      <c r="C750" s="1459"/>
      <c r="D750" s="1455"/>
      <c r="E750" s="1455"/>
      <c r="F750" s="9"/>
      <c r="G750" s="7"/>
      <c r="H750" s="1455"/>
      <c r="I750" s="8"/>
      <c r="J750" s="1455"/>
      <c r="K750" s="55"/>
      <c r="L750" s="1459"/>
      <c r="M750" s="892"/>
    </row>
    <row r="751" spans="1:13" ht="15.75" x14ac:dyDescent="0.25">
      <c r="A751" s="10" t="s">
        <v>105</v>
      </c>
      <c r="B751" s="11"/>
      <c r="C751" s="11"/>
      <c r="D751" s="11"/>
      <c r="E751" s="11"/>
      <c r="F751" s="9"/>
      <c r="G751" s="3"/>
      <c r="H751" s="1459"/>
      <c r="I751" s="4"/>
      <c r="J751" s="1459"/>
      <c r="K751" s="55"/>
      <c r="L751" s="1459"/>
      <c r="M751" s="1455"/>
    </row>
    <row r="752" spans="1:13" ht="15.75" thickBot="1" x14ac:dyDescent="0.3">
      <c r="A752" s="1465"/>
      <c r="B752" s="1459"/>
      <c r="C752" s="1459"/>
      <c r="D752" s="1459"/>
      <c r="E752" s="1459"/>
      <c r="F752" s="2"/>
      <c r="G752" s="3"/>
      <c r="H752" s="1459"/>
      <c r="I752" s="4"/>
      <c r="J752" s="1459"/>
      <c r="K752" s="201"/>
      <c r="L752" s="1459"/>
      <c r="M752" s="14" t="s">
        <v>4</v>
      </c>
    </row>
    <row r="753" spans="1:13" ht="27" thickBot="1" x14ac:dyDescent="0.3">
      <c r="A753" s="15" t="s">
        <v>5</v>
      </c>
      <c r="B753" s="16" t="s">
        <v>6</v>
      </c>
      <c r="C753" s="16" t="s">
        <v>7</v>
      </c>
      <c r="D753" s="16" t="s">
        <v>8</v>
      </c>
      <c r="E753" s="16" t="s">
        <v>9</v>
      </c>
      <c r="F753" s="17" t="s">
        <v>10</v>
      </c>
      <c r="G753" s="18" t="s">
        <v>11</v>
      </c>
      <c r="H753" s="16" t="s">
        <v>12</v>
      </c>
      <c r="I753" s="19" t="s">
        <v>13</v>
      </c>
      <c r="J753" s="20" t="s">
        <v>14</v>
      </c>
      <c r="K753" s="893" t="s">
        <v>15</v>
      </c>
      <c r="L753" s="20" t="s">
        <v>16</v>
      </c>
      <c r="M753" s="894" t="s">
        <v>17</v>
      </c>
    </row>
    <row r="754" spans="1:13" x14ac:dyDescent="0.25">
      <c r="A754" s="895">
        <v>231</v>
      </c>
      <c r="B754" s="296">
        <v>0</v>
      </c>
      <c r="C754" s="896">
        <v>3123</v>
      </c>
      <c r="D754" s="296">
        <v>6351</v>
      </c>
      <c r="E754" s="897">
        <v>0</v>
      </c>
      <c r="F754" s="473">
        <v>199</v>
      </c>
      <c r="G754" s="296">
        <v>1205</v>
      </c>
      <c r="H754" s="231">
        <v>5249010825</v>
      </c>
      <c r="I754" s="232">
        <v>0</v>
      </c>
      <c r="J754" s="64">
        <v>0</v>
      </c>
      <c r="K754" s="64">
        <v>655820</v>
      </c>
      <c r="L754" s="232">
        <f t="shared" ref="L754:L765" si="20">J754+K754</f>
        <v>655820</v>
      </c>
      <c r="M754" s="901" t="s">
        <v>1535</v>
      </c>
    </row>
    <row r="755" spans="1:13" ht="26.25" x14ac:dyDescent="0.25">
      <c r="A755" s="895">
        <v>231</v>
      </c>
      <c r="B755" s="296">
        <v>0</v>
      </c>
      <c r="C755" s="896">
        <v>6409</v>
      </c>
      <c r="D755" s="296">
        <v>6901</v>
      </c>
      <c r="E755" s="897">
        <v>0</v>
      </c>
      <c r="F755" s="473">
        <v>199</v>
      </c>
      <c r="G755" s="296">
        <v>1205</v>
      </c>
      <c r="H755" s="49">
        <v>12000000</v>
      </c>
      <c r="I755" s="232">
        <v>0</v>
      </c>
      <c r="J755" s="64">
        <v>84585416.620000005</v>
      </c>
      <c r="K755" s="64">
        <f>SUM(K754:K754)*-1</f>
        <v>-655820</v>
      </c>
      <c r="L755" s="232">
        <f t="shared" si="20"/>
        <v>83929596.620000005</v>
      </c>
      <c r="M755" s="901" t="s">
        <v>1376</v>
      </c>
    </row>
    <row r="756" spans="1:13" x14ac:dyDescent="0.25">
      <c r="A756" s="895" t="s">
        <v>50</v>
      </c>
      <c r="B756" s="296" t="s">
        <v>51</v>
      </c>
      <c r="C756" s="896">
        <v>2212</v>
      </c>
      <c r="D756" s="296">
        <v>6121</v>
      </c>
      <c r="E756" s="897">
        <v>0</v>
      </c>
      <c r="F756" s="473">
        <v>199</v>
      </c>
      <c r="G756" s="58">
        <v>1204</v>
      </c>
      <c r="H756" s="49">
        <v>3360000043</v>
      </c>
      <c r="I756" s="232">
        <v>0</v>
      </c>
      <c r="J756" s="158">
        <v>0</v>
      </c>
      <c r="K756" s="64">
        <v>725685</v>
      </c>
      <c r="L756" s="232">
        <f t="shared" si="20"/>
        <v>725685</v>
      </c>
      <c r="M756" s="917" t="s">
        <v>1536</v>
      </c>
    </row>
    <row r="757" spans="1:13" x14ac:dyDescent="0.25">
      <c r="A757" s="895" t="s">
        <v>50</v>
      </c>
      <c r="B757" s="296" t="s">
        <v>51</v>
      </c>
      <c r="C757" s="896">
        <v>2212</v>
      </c>
      <c r="D757" s="296">
        <v>6351</v>
      </c>
      <c r="E757" s="920">
        <v>0</v>
      </c>
      <c r="F757" s="921">
        <v>199</v>
      </c>
      <c r="G757" s="334">
        <v>1204</v>
      </c>
      <c r="H757" s="339">
        <v>5439000403</v>
      </c>
      <c r="I757" s="670">
        <v>0</v>
      </c>
      <c r="J757" s="193">
        <v>25399431.890000001</v>
      </c>
      <c r="K757" s="211">
        <v>2446358.11</v>
      </c>
      <c r="L757" s="232">
        <f t="shared" si="20"/>
        <v>27845790</v>
      </c>
      <c r="M757" s="922" t="s">
        <v>1537</v>
      </c>
    </row>
    <row r="758" spans="1:13" x14ac:dyDescent="0.25">
      <c r="A758" s="895">
        <v>231</v>
      </c>
      <c r="B758" s="296">
        <v>0</v>
      </c>
      <c r="C758" s="896">
        <v>2212</v>
      </c>
      <c r="D758" s="296">
        <v>6351</v>
      </c>
      <c r="E758" s="920">
        <v>0</v>
      </c>
      <c r="F758" s="921">
        <v>199</v>
      </c>
      <c r="G758" s="334">
        <v>1204</v>
      </c>
      <c r="H758" s="339">
        <v>4619000403</v>
      </c>
      <c r="I758" s="670">
        <v>0</v>
      </c>
      <c r="J758" s="193">
        <v>0</v>
      </c>
      <c r="K758" s="211">
        <v>2611984.38</v>
      </c>
      <c r="L758" s="232">
        <f t="shared" si="20"/>
        <v>2611984.38</v>
      </c>
      <c r="M758" s="924" t="s">
        <v>1538</v>
      </c>
    </row>
    <row r="759" spans="1:13" x14ac:dyDescent="0.25">
      <c r="A759" s="895">
        <v>231</v>
      </c>
      <c r="B759" s="296">
        <v>0</v>
      </c>
      <c r="C759" s="896">
        <v>2212</v>
      </c>
      <c r="D759" s="296">
        <v>6351</v>
      </c>
      <c r="E759" s="920">
        <v>0</v>
      </c>
      <c r="F759" s="921">
        <v>199</v>
      </c>
      <c r="G759" s="334">
        <v>1204</v>
      </c>
      <c r="H759" s="339">
        <v>5444000403</v>
      </c>
      <c r="I759" s="670">
        <v>0</v>
      </c>
      <c r="J759" s="193">
        <v>2232586.3199999998</v>
      </c>
      <c r="K759" s="211">
        <v>1298552.52</v>
      </c>
      <c r="L759" s="232">
        <f t="shared" si="20"/>
        <v>3531138.84</v>
      </c>
      <c r="M759" s="924" t="s">
        <v>1539</v>
      </c>
    </row>
    <row r="760" spans="1:13" x14ac:dyDescent="0.25">
      <c r="A760" s="895">
        <v>231</v>
      </c>
      <c r="B760" s="296">
        <v>0</v>
      </c>
      <c r="C760" s="896">
        <v>2212</v>
      </c>
      <c r="D760" s="296">
        <v>6351</v>
      </c>
      <c r="E760" s="920">
        <v>0</v>
      </c>
      <c r="F760" s="921">
        <v>199</v>
      </c>
      <c r="G760" s="334">
        <v>1204</v>
      </c>
      <c r="H760" s="339">
        <v>5442000403</v>
      </c>
      <c r="I760" s="670">
        <v>0</v>
      </c>
      <c r="J760" s="193">
        <v>2381315.41</v>
      </c>
      <c r="K760" s="211">
        <v>271528.84000000003</v>
      </c>
      <c r="L760" s="232">
        <f t="shared" si="20"/>
        <v>2652844.25</v>
      </c>
      <c r="M760" s="924" t="s">
        <v>1540</v>
      </c>
    </row>
    <row r="761" spans="1:13" ht="26.25" x14ac:dyDescent="0.25">
      <c r="A761" s="895">
        <v>231</v>
      </c>
      <c r="B761" s="296">
        <v>0</v>
      </c>
      <c r="C761" s="896">
        <v>2212</v>
      </c>
      <c r="D761" s="296">
        <v>6351</v>
      </c>
      <c r="E761" s="920">
        <v>0</v>
      </c>
      <c r="F761" s="921">
        <v>199</v>
      </c>
      <c r="G761" s="334">
        <v>1204</v>
      </c>
      <c r="H761" s="339">
        <v>5433000403</v>
      </c>
      <c r="I761" s="670">
        <v>0</v>
      </c>
      <c r="J761" s="193">
        <v>2806031.08</v>
      </c>
      <c r="K761" s="211">
        <v>1154840</v>
      </c>
      <c r="L761" s="232">
        <f t="shared" si="20"/>
        <v>3960871.08</v>
      </c>
      <c r="M761" s="924" t="s">
        <v>1541</v>
      </c>
    </row>
    <row r="762" spans="1:13" x14ac:dyDescent="0.25">
      <c r="A762" s="895">
        <v>231</v>
      </c>
      <c r="B762" s="296">
        <v>0</v>
      </c>
      <c r="C762" s="896">
        <v>2212</v>
      </c>
      <c r="D762" s="296">
        <v>6351</v>
      </c>
      <c r="E762" s="920">
        <v>0</v>
      </c>
      <c r="F762" s="921">
        <v>199</v>
      </c>
      <c r="G762" s="334">
        <v>1204</v>
      </c>
      <c r="H762" s="339">
        <v>5446000403</v>
      </c>
      <c r="I762" s="670">
        <v>0</v>
      </c>
      <c r="J762" s="193">
        <v>6687184.0999999996</v>
      </c>
      <c r="K762" s="211">
        <v>10000000</v>
      </c>
      <c r="L762" s="232">
        <f t="shared" si="20"/>
        <v>16687184.1</v>
      </c>
      <c r="M762" s="924" t="s">
        <v>1542</v>
      </c>
    </row>
    <row r="763" spans="1:13" x14ac:dyDescent="0.25">
      <c r="A763" s="895">
        <v>231</v>
      </c>
      <c r="B763" s="296">
        <v>0</v>
      </c>
      <c r="C763" s="896">
        <v>2212</v>
      </c>
      <c r="D763" s="296">
        <v>6351</v>
      </c>
      <c r="E763" s="920">
        <v>0</v>
      </c>
      <c r="F763" s="921">
        <v>199</v>
      </c>
      <c r="G763" s="334">
        <v>1204</v>
      </c>
      <c r="H763" s="339">
        <v>5436000403</v>
      </c>
      <c r="I763" s="670">
        <v>0</v>
      </c>
      <c r="J763" s="193">
        <v>4085881.14</v>
      </c>
      <c r="K763" s="211">
        <v>846999.22</v>
      </c>
      <c r="L763" s="232">
        <f t="shared" si="20"/>
        <v>4932880.3600000003</v>
      </c>
      <c r="M763" s="924" t="s">
        <v>1543</v>
      </c>
    </row>
    <row r="764" spans="1:13" x14ac:dyDescent="0.25">
      <c r="A764" s="895">
        <v>231</v>
      </c>
      <c r="B764" s="296">
        <v>0</v>
      </c>
      <c r="C764" s="896">
        <v>2212</v>
      </c>
      <c r="D764" s="296">
        <v>6351</v>
      </c>
      <c r="E764" s="920">
        <v>0</v>
      </c>
      <c r="F764" s="921">
        <v>199</v>
      </c>
      <c r="G764" s="334">
        <v>1204</v>
      </c>
      <c r="H764" s="339">
        <v>5434000403</v>
      </c>
      <c r="I764" s="670">
        <v>0</v>
      </c>
      <c r="J764" s="193">
        <v>267020.86</v>
      </c>
      <c r="K764" s="211">
        <v>5590429.1399999997</v>
      </c>
      <c r="L764" s="232">
        <f t="shared" si="20"/>
        <v>5857450</v>
      </c>
      <c r="M764" s="924" t="s">
        <v>1544</v>
      </c>
    </row>
    <row r="765" spans="1:13" ht="27" thickBot="1" x14ac:dyDescent="0.3">
      <c r="A765" s="895" t="s">
        <v>50</v>
      </c>
      <c r="B765" s="296" t="s">
        <v>51</v>
      </c>
      <c r="C765" s="896">
        <v>6409</v>
      </c>
      <c r="D765" s="296">
        <v>6901</v>
      </c>
      <c r="E765" s="897" t="s">
        <v>52</v>
      </c>
      <c r="F765" s="473">
        <v>199</v>
      </c>
      <c r="G765" s="58">
        <v>1204</v>
      </c>
      <c r="H765" s="49">
        <v>12000000</v>
      </c>
      <c r="I765" s="232">
        <v>0</v>
      </c>
      <c r="J765" s="328">
        <v>163124319.19</v>
      </c>
      <c r="K765" s="64">
        <f>SUM(K756:K764)*-1</f>
        <v>-24946377.210000001</v>
      </c>
      <c r="L765" s="232">
        <f t="shared" si="20"/>
        <v>138177941.97999999</v>
      </c>
      <c r="M765" s="901" t="s">
        <v>1358</v>
      </c>
    </row>
    <row r="766" spans="1:13" ht="16.5" thickBot="1" x14ac:dyDescent="0.3">
      <c r="A766" s="326"/>
      <c r="B766" s="341" t="s">
        <v>23</v>
      </c>
      <c r="C766" s="342"/>
      <c r="D766" s="343"/>
      <c r="E766" s="343"/>
      <c r="F766" s="344"/>
      <c r="G766" s="345"/>
      <c r="H766" s="343"/>
      <c r="I766" s="347">
        <f>SUM(I754:I765)</f>
        <v>0</v>
      </c>
      <c r="J766" s="347">
        <f>SUM(J754:J765)</f>
        <v>291569186.61000001</v>
      </c>
      <c r="K766" s="347">
        <f>SUM(K754:K765)</f>
        <v>0</v>
      </c>
      <c r="L766" s="347">
        <f>SUM(L754:L765)</f>
        <v>291569186.61000001</v>
      </c>
      <c r="M766" s="801"/>
    </row>
    <row r="767" spans="1:13" ht="15.75" x14ac:dyDescent="0.25">
      <c r="A767" s="28"/>
      <c r="B767" s="28"/>
      <c r="C767" s="28"/>
      <c r="D767" s="29"/>
      <c r="E767" s="29"/>
      <c r="F767" s="30"/>
      <c r="G767" s="31"/>
      <c r="H767" s="29"/>
      <c r="I767" s="32"/>
      <c r="J767" s="29"/>
      <c r="K767" s="33"/>
      <c r="L767" s="29"/>
      <c r="M767" s="1455"/>
    </row>
    <row r="768" spans="1:13" ht="15.75" x14ac:dyDescent="0.25">
      <c r="A768" s="1459"/>
      <c r="B768" s="29" t="s">
        <v>128</v>
      </c>
      <c r="C768" s="28"/>
      <c r="D768" s="29"/>
      <c r="E768" s="29"/>
      <c r="F768" s="30"/>
      <c r="G768" s="31"/>
      <c r="H768" s="29"/>
      <c r="I768" s="32"/>
      <c r="J768" s="34" t="s">
        <v>1545</v>
      </c>
      <c r="K768" s="899"/>
      <c r="L768" s="29"/>
      <c r="M768" s="1455"/>
    </row>
    <row r="769" spans="1:13" ht="15.75" x14ac:dyDescent="0.25">
      <c r="A769" s="29"/>
      <c r="B769" s="28"/>
      <c r="C769" s="28"/>
      <c r="D769" s="29"/>
      <c r="E769" s="29"/>
      <c r="F769" s="30"/>
      <c r="G769" s="31"/>
      <c r="H769" s="29"/>
      <c r="I769" s="32"/>
      <c r="J769" s="29"/>
      <c r="K769" s="33"/>
      <c r="L769" s="29"/>
      <c r="M769" s="1455"/>
    </row>
    <row r="770" spans="1:13" x14ac:dyDescent="0.25">
      <c r="A770" s="1459"/>
      <c r="B770" s="1459"/>
      <c r="C770" s="1459"/>
      <c r="D770" s="1459"/>
      <c r="E770" s="1459"/>
      <c r="F770" s="2"/>
      <c r="G770" s="3"/>
      <c r="H770" s="1459"/>
      <c r="I770" s="4"/>
      <c r="J770" s="1459"/>
      <c r="K770" s="55"/>
      <c r="L770" s="1459"/>
      <c r="M770" s="1455"/>
    </row>
    <row r="771" spans="1:13" x14ac:dyDescent="0.25">
      <c r="A771" s="1459"/>
      <c r="B771" s="1459" t="s">
        <v>159</v>
      </c>
      <c r="C771" s="1459"/>
      <c r="D771" s="1459"/>
      <c r="E771" s="1459"/>
      <c r="F771" s="2"/>
      <c r="G771" s="3"/>
      <c r="H771" s="1459"/>
      <c r="I771" s="4"/>
      <c r="J771" s="1459" t="s">
        <v>43</v>
      </c>
      <c r="K771" s="55"/>
      <c r="L771" s="1459"/>
      <c r="M771" s="1455"/>
    </row>
    <row r="772" spans="1:13" x14ac:dyDescent="0.25">
      <c r="A772" s="1459"/>
      <c r="B772" s="1459"/>
      <c r="C772" s="1459"/>
      <c r="D772" s="1459"/>
      <c r="E772" s="1459"/>
      <c r="F772" s="2"/>
      <c r="G772" s="3"/>
      <c r="H772" s="1459"/>
      <c r="I772" s="4"/>
      <c r="J772" s="1459"/>
      <c r="K772" s="55"/>
      <c r="L772" s="1459"/>
      <c r="M772" s="1455"/>
    </row>
    <row r="773" spans="1:13" x14ac:dyDescent="0.25">
      <c r="A773" s="1459"/>
      <c r="B773" s="1459" t="s">
        <v>160</v>
      </c>
      <c r="C773" s="1459"/>
      <c r="D773" s="1459"/>
      <c r="E773" s="1459"/>
      <c r="F773" s="2"/>
      <c r="G773" s="3"/>
      <c r="H773" s="1459"/>
      <c r="I773" s="4"/>
      <c r="J773" s="1459" t="s">
        <v>161</v>
      </c>
      <c r="K773" s="55"/>
      <c r="L773" s="1459"/>
      <c r="M773" s="1455"/>
    </row>
    <row r="774" spans="1:13" x14ac:dyDescent="0.25">
      <c r="A774" s="1459"/>
      <c r="B774" s="1459" t="s">
        <v>495</v>
      </c>
      <c r="C774" s="1459"/>
      <c r="D774" s="1459"/>
      <c r="E774" s="1459"/>
      <c r="F774" s="2"/>
      <c r="G774" s="3"/>
      <c r="H774" s="1459"/>
      <c r="I774" s="4"/>
      <c r="J774" s="1459"/>
      <c r="K774" s="55"/>
      <c r="L774" s="1459"/>
      <c r="M774" s="1455"/>
    </row>
    <row r="775" spans="1:13" x14ac:dyDescent="0.25">
      <c r="A775" s="908"/>
      <c r="B775" s="908"/>
      <c r="C775" s="908"/>
      <c r="D775" s="908"/>
      <c r="E775" s="908"/>
      <c r="F775" s="908"/>
      <c r="G775" s="908"/>
      <c r="H775" s="908"/>
      <c r="I775" s="909"/>
      <c r="J775" s="909"/>
      <c r="K775" s="55"/>
      <c r="L775" s="1459"/>
      <c r="M775" s="1455"/>
    </row>
    <row r="777" spans="1:13" ht="18.75" x14ac:dyDescent="0.3">
      <c r="A777" s="1" t="s">
        <v>103</v>
      </c>
      <c r="B777" s="1"/>
      <c r="C777" s="1"/>
      <c r="D777" s="1459"/>
      <c r="E777" s="1459"/>
      <c r="F777" s="2"/>
      <c r="G777" s="3"/>
      <c r="H777" s="1459"/>
      <c r="I777" s="4"/>
      <c r="J777" s="1459"/>
      <c r="K777" s="55"/>
      <c r="L777" s="1459"/>
      <c r="M777" s="1455"/>
    </row>
    <row r="778" spans="1:13" x14ac:dyDescent="0.25">
      <c r="A778" s="1459"/>
      <c r="B778" s="1459"/>
      <c r="C778" s="1459"/>
      <c r="D778" s="1455"/>
      <c r="E778" s="1455"/>
      <c r="F778" s="6"/>
      <c r="G778" s="7"/>
      <c r="H778" s="1455"/>
      <c r="I778" s="8"/>
      <c r="J778" s="1455"/>
      <c r="K778" s="55"/>
      <c r="L778" s="1459"/>
      <c r="M778" s="1455"/>
    </row>
    <row r="779" spans="1:13" ht="18.75" x14ac:dyDescent="0.3">
      <c r="A779" s="3102" t="s">
        <v>1607</v>
      </c>
      <c r="B779" s="3103"/>
      <c r="C779" s="3103"/>
      <c r="D779" s="3103"/>
      <c r="E779" s="3103"/>
      <c r="F779" s="3103"/>
      <c r="G779" s="3103"/>
      <c r="H779" s="3103"/>
      <c r="I779" s="3103"/>
      <c r="J779" s="3103"/>
      <c r="K779" s="3103"/>
      <c r="L779" s="3103"/>
      <c r="M779" s="3183"/>
    </row>
    <row r="780" spans="1:13" ht="15.75" x14ac:dyDescent="0.25">
      <c r="A780" s="1459"/>
      <c r="B780" s="1459"/>
      <c r="C780" s="1459"/>
      <c r="D780" s="1455"/>
      <c r="E780" s="1455"/>
      <c r="F780" s="9"/>
      <c r="G780" s="7"/>
      <c r="H780" s="1455"/>
      <c r="I780" s="8"/>
      <c r="J780" s="1455"/>
      <c r="K780" s="55"/>
      <c r="L780" s="1459"/>
      <c r="M780" s="892"/>
    </row>
    <row r="781" spans="1:13" ht="15.75" x14ac:dyDescent="0.25">
      <c r="A781" s="10" t="s">
        <v>105</v>
      </c>
      <c r="B781" s="11"/>
      <c r="C781" s="11"/>
      <c r="D781" s="11"/>
      <c r="E781" s="11"/>
      <c r="F781" s="9"/>
      <c r="G781" s="3"/>
      <c r="H781" s="1459"/>
      <c r="I781" s="4"/>
      <c r="J781" s="1459"/>
      <c r="K781" s="55"/>
      <c r="L781" s="1459"/>
      <c r="M781" s="1455"/>
    </row>
    <row r="782" spans="1:13" ht="15.75" thickBot="1" x14ac:dyDescent="0.3">
      <c r="A782" s="1465"/>
      <c r="B782" s="1459"/>
      <c r="C782" s="1459"/>
      <c r="D782" s="1459"/>
      <c r="E782" s="1459"/>
      <c r="F782" s="2"/>
      <c r="G782" s="3"/>
      <c r="H782" s="1459"/>
      <c r="I782" s="4"/>
      <c r="J782" s="1459"/>
      <c r="K782" s="201"/>
      <c r="L782" s="1459"/>
      <c r="M782" s="14" t="s">
        <v>4</v>
      </c>
    </row>
    <row r="783" spans="1:13" ht="27" thickBot="1" x14ac:dyDescent="0.3">
      <c r="A783" s="15" t="s">
        <v>5</v>
      </c>
      <c r="B783" s="16" t="s">
        <v>6</v>
      </c>
      <c r="C783" s="16" t="s">
        <v>7</v>
      </c>
      <c r="D783" s="16" t="s">
        <v>8</v>
      </c>
      <c r="E783" s="16" t="s">
        <v>9</v>
      </c>
      <c r="F783" s="17" t="s">
        <v>10</v>
      </c>
      <c r="G783" s="18" t="s">
        <v>11</v>
      </c>
      <c r="H783" s="16" t="s">
        <v>12</v>
      </c>
      <c r="I783" s="19" t="s">
        <v>13</v>
      </c>
      <c r="J783" s="20" t="s">
        <v>14</v>
      </c>
      <c r="K783" s="893" t="s">
        <v>15</v>
      </c>
      <c r="L783" s="20" t="s">
        <v>16</v>
      </c>
      <c r="M783" s="894" t="s">
        <v>17</v>
      </c>
    </row>
    <row r="784" spans="1:13" ht="26.25" x14ac:dyDescent="0.25">
      <c r="A784" s="895">
        <v>231</v>
      </c>
      <c r="B784" s="296">
        <v>0</v>
      </c>
      <c r="C784" s="896">
        <v>3123</v>
      </c>
      <c r="D784" s="296">
        <v>6351</v>
      </c>
      <c r="E784" s="897">
        <v>0</v>
      </c>
      <c r="F784" s="473">
        <v>199</v>
      </c>
      <c r="G784" s="296">
        <v>1205</v>
      </c>
      <c r="H784" s="231">
        <v>4064010723</v>
      </c>
      <c r="I784" s="232">
        <v>0</v>
      </c>
      <c r="J784" s="64">
        <v>0</v>
      </c>
      <c r="K784" s="64">
        <v>5078620</v>
      </c>
      <c r="L784" s="232">
        <f t="shared" ref="L784:L793" si="21">J784+K784</f>
        <v>5078620</v>
      </c>
      <c r="M784" s="901" t="s">
        <v>1608</v>
      </c>
    </row>
    <row r="785" spans="1:13" ht="26.25" x14ac:dyDescent="0.25">
      <c r="A785" s="895">
        <v>231</v>
      </c>
      <c r="B785" s="296">
        <v>0</v>
      </c>
      <c r="C785" s="896">
        <v>3123</v>
      </c>
      <c r="D785" s="258">
        <v>6121</v>
      </c>
      <c r="E785" s="897">
        <v>0</v>
      </c>
      <c r="F785" s="473">
        <v>199</v>
      </c>
      <c r="G785" s="296">
        <v>1205</v>
      </c>
      <c r="H785" s="231">
        <v>3389000000</v>
      </c>
      <c r="I785" s="232">
        <v>0</v>
      </c>
      <c r="J785" s="64">
        <v>10174075.630000001</v>
      </c>
      <c r="K785" s="64">
        <v>512138.46</v>
      </c>
      <c r="L785" s="232">
        <f t="shared" si="21"/>
        <v>10686214.090000002</v>
      </c>
      <c r="M785" s="901" t="s">
        <v>1609</v>
      </c>
    </row>
    <row r="786" spans="1:13" ht="26.25" x14ac:dyDescent="0.25">
      <c r="A786" s="895">
        <v>231</v>
      </c>
      <c r="B786" s="296">
        <v>0</v>
      </c>
      <c r="C786" s="896">
        <v>6409</v>
      </c>
      <c r="D786" s="296">
        <v>6901</v>
      </c>
      <c r="E786" s="897">
        <v>0</v>
      </c>
      <c r="F786" s="473">
        <v>199</v>
      </c>
      <c r="G786" s="296">
        <v>1205</v>
      </c>
      <c r="H786" s="49">
        <v>12000000</v>
      </c>
      <c r="I786" s="232">
        <v>0</v>
      </c>
      <c r="J786" s="64">
        <v>83929596.620000005</v>
      </c>
      <c r="K786" s="64">
        <f>SUM(K784:K785)*-1</f>
        <v>-5590758.46</v>
      </c>
      <c r="L786" s="232">
        <f t="shared" si="21"/>
        <v>78338838.160000011</v>
      </c>
      <c r="M786" s="901" t="s">
        <v>1376</v>
      </c>
    </row>
    <row r="787" spans="1:13" x14ac:dyDescent="0.25">
      <c r="A787" s="895">
        <v>231</v>
      </c>
      <c r="B787" s="296">
        <v>0</v>
      </c>
      <c r="C787" s="896">
        <v>4357</v>
      </c>
      <c r="D787" s="296">
        <v>6351</v>
      </c>
      <c r="E787" s="897">
        <v>0</v>
      </c>
      <c r="F787" s="473">
        <v>199</v>
      </c>
      <c r="G787" s="296">
        <v>1217</v>
      </c>
      <c r="H787" s="231">
        <v>4662001778</v>
      </c>
      <c r="I787" s="232">
        <v>0</v>
      </c>
      <c r="J787" s="64">
        <v>0</v>
      </c>
      <c r="K787" s="64">
        <v>1415000</v>
      </c>
      <c r="L787" s="232">
        <f t="shared" si="21"/>
        <v>1415000</v>
      </c>
      <c r="M787" s="901" t="s">
        <v>1610</v>
      </c>
    </row>
    <row r="788" spans="1:13" x14ac:dyDescent="0.25">
      <c r="A788" s="895">
        <v>231</v>
      </c>
      <c r="B788" s="296">
        <v>0</v>
      </c>
      <c r="C788" s="896">
        <v>4357</v>
      </c>
      <c r="D788" s="296">
        <v>6351</v>
      </c>
      <c r="E788" s="897">
        <v>0</v>
      </c>
      <c r="F788" s="473">
        <v>199</v>
      </c>
      <c r="G788" s="296">
        <v>1217</v>
      </c>
      <c r="H788" s="231">
        <v>5734001773</v>
      </c>
      <c r="I788" s="232">
        <v>0</v>
      </c>
      <c r="J788" s="64">
        <v>0</v>
      </c>
      <c r="K788" s="64">
        <v>1410497</v>
      </c>
      <c r="L788" s="232">
        <f>J788+K788</f>
        <v>1410497</v>
      </c>
      <c r="M788" s="901" t="s">
        <v>1611</v>
      </c>
    </row>
    <row r="789" spans="1:13" ht="26.25" x14ac:dyDescent="0.25">
      <c r="A789" s="895">
        <v>231</v>
      </c>
      <c r="B789" s="296">
        <v>0</v>
      </c>
      <c r="C789" s="896">
        <v>6409</v>
      </c>
      <c r="D789" s="296">
        <v>6901</v>
      </c>
      <c r="E789" s="897">
        <v>0</v>
      </c>
      <c r="F789" s="473">
        <v>199</v>
      </c>
      <c r="G789" s="296">
        <v>1217</v>
      </c>
      <c r="H789" s="49">
        <v>12000000</v>
      </c>
      <c r="I789" s="232">
        <v>0</v>
      </c>
      <c r="J789" s="64">
        <v>70796961.5</v>
      </c>
      <c r="K789" s="64">
        <f>SUM(K787:K788)*-1</f>
        <v>-2825497</v>
      </c>
      <c r="L789" s="232">
        <f t="shared" si="21"/>
        <v>67971464.5</v>
      </c>
      <c r="M789" s="901" t="s">
        <v>1350</v>
      </c>
    </row>
    <row r="790" spans="1:13" x14ac:dyDescent="0.25">
      <c r="A790" s="895" t="s">
        <v>50</v>
      </c>
      <c r="B790" s="296" t="s">
        <v>51</v>
      </c>
      <c r="C790" s="896">
        <v>2212</v>
      </c>
      <c r="D790" s="296">
        <v>6121</v>
      </c>
      <c r="E790" s="897">
        <v>0</v>
      </c>
      <c r="F790" s="473">
        <v>199</v>
      </c>
      <c r="G790" s="58">
        <v>1204</v>
      </c>
      <c r="H790" s="49">
        <v>4169000043</v>
      </c>
      <c r="I790" s="232">
        <v>0</v>
      </c>
      <c r="J790" s="158">
        <v>0</v>
      </c>
      <c r="K790" s="64">
        <v>1752999.6</v>
      </c>
      <c r="L790" s="232">
        <f t="shared" si="21"/>
        <v>1752999.6</v>
      </c>
      <c r="M790" s="1153" t="s">
        <v>1612</v>
      </c>
    </row>
    <row r="791" spans="1:13" x14ac:dyDescent="0.25">
      <c r="A791" s="895" t="s">
        <v>50</v>
      </c>
      <c r="B791" s="296" t="s">
        <v>51</v>
      </c>
      <c r="C791" s="896">
        <v>2212</v>
      </c>
      <c r="D791" s="296">
        <v>6121</v>
      </c>
      <c r="E791" s="920">
        <v>0</v>
      </c>
      <c r="F791" s="921">
        <v>199</v>
      </c>
      <c r="G791" s="334">
        <v>1204</v>
      </c>
      <c r="H791" s="339">
        <v>2605000043</v>
      </c>
      <c r="I791" s="670">
        <v>0</v>
      </c>
      <c r="J791" s="193">
        <v>0</v>
      </c>
      <c r="K791" s="211">
        <v>4133070</v>
      </c>
      <c r="L791" s="232">
        <f t="shared" si="21"/>
        <v>4133070</v>
      </c>
      <c r="M791" s="922" t="s">
        <v>1613</v>
      </c>
    </row>
    <row r="792" spans="1:13" ht="26.25" x14ac:dyDescent="0.25">
      <c r="A792" s="895" t="s">
        <v>50</v>
      </c>
      <c r="B792" s="296" t="s">
        <v>51</v>
      </c>
      <c r="C792" s="896">
        <v>2212</v>
      </c>
      <c r="D792" s="296">
        <v>6121</v>
      </c>
      <c r="E792" s="920">
        <v>0</v>
      </c>
      <c r="F792" s="921">
        <v>199</v>
      </c>
      <c r="G792" s="334">
        <v>1204</v>
      </c>
      <c r="H792" s="339">
        <v>1357000043</v>
      </c>
      <c r="I792" s="670">
        <v>0</v>
      </c>
      <c r="J792" s="193">
        <v>0</v>
      </c>
      <c r="K792" s="211">
        <v>116160</v>
      </c>
      <c r="L792" s="232">
        <f t="shared" si="21"/>
        <v>116160</v>
      </c>
      <c r="M792" s="924" t="s">
        <v>1614</v>
      </c>
    </row>
    <row r="793" spans="1:13" ht="27" thickBot="1" x14ac:dyDescent="0.3">
      <c r="A793" s="895" t="s">
        <v>50</v>
      </c>
      <c r="B793" s="296" t="s">
        <v>51</v>
      </c>
      <c r="C793" s="896">
        <v>6409</v>
      </c>
      <c r="D793" s="296">
        <v>6901</v>
      </c>
      <c r="E793" s="897" t="s">
        <v>52</v>
      </c>
      <c r="F793" s="473">
        <v>199</v>
      </c>
      <c r="G793" s="58">
        <v>1204</v>
      </c>
      <c r="H793" s="49">
        <v>12000000</v>
      </c>
      <c r="I793" s="232">
        <v>0</v>
      </c>
      <c r="J793" s="158">
        <v>138177941.97999999</v>
      </c>
      <c r="K793" s="64">
        <f>SUM(K790:K792)*-1</f>
        <v>-6002229.5999999996</v>
      </c>
      <c r="L793" s="232">
        <f t="shared" si="21"/>
        <v>132175712.38</v>
      </c>
      <c r="M793" s="901" t="s">
        <v>1358</v>
      </c>
    </row>
    <row r="794" spans="1:13" ht="16.5" thickBot="1" x14ac:dyDescent="0.3">
      <c r="A794" s="326"/>
      <c r="B794" s="341" t="s">
        <v>23</v>
      </c>
      <c r="C794" s="342"/>
      <c r="D794" s="343"/>
      <c r="E794" s="343"/>
      <c r="F794" s="344"/>
      <c r="G794" s="345"/>
      <c r="H794" s="343"/>
      <c r="I794" s="347">
        <f>SUM(I784:I793)</f>
        <v>0</v>
      </c>
      <c r="J794" s="347">
        <f>SUM(J784:J793)</f>
        <v>303078575.73000002</v>
      </c>
      <c r="K794" s="347">
        <f>SUM(K784:K793)</f>
        <v>0</v>
      </c>
      <c r="L794" s="347">
        <f>SUM(L784:L793)</f>
        <v>303078575.73000002</v>
      </c>
      <c r="M794" s="801"/>
    </row>
    <row r="795" spans="1:13" ht="15.75" x14ac:dyDescent="0.25">
      <c r="A795" s="28"/>
      <c r="B795" s="28"/>
      <c r="C795" s="28"/>
      <c r="D795" s="29"/>
      <c r="E795" s="29"/>
      <c r="F795" s="30"/>
      <c r="G795" s="31"/>
      <c r="H795" s="29"/>
      <c r="I795" s="32"/>
      <c r="J795" s="29"/>
      <c r="K795" s="33"/>
      <c r="L795" s="29"/>
      <c r="M795" s="1455"/>
    </row>
    <row r="796" spans="1:13" ht="15.75" x14ac:dyDescent="0.25">
      <c r="A796" s="1459"/>
      <c r="B796" s="29" t="s">
        <v>128</v>
      </c>
      <c r="C796" s="28"/>
      <c r="D796" s="29"/>
      <c r="E796" s="29"/>
      <c r="F796" s="30"/>
      <c r="G796" s="31"/>
      <c r="H796" s="29"/>
      <c r="I796" s="32"/>
      <c r="J796" s="34" t="s">
        <v>1615</v>
      </c>
      <c r="K796" s="899"/>
      <c r="L796" s="29"/>
      <c r="M796" s="1455"/>
    </row>
    <row r="797" spans="1:13" x14ac:dyDescent="0.25">
      <c r="A797" s="1459"/>
      <c r="B797" s="1459"/>
      <c r="C797" s="1459"/>
      <c r="D797" s="1459"/>
      <c r="E797" s="1459"/>
      <c r="F797" s="2"/>
      <c r="G797" s="3"/>
      <c r="H797" s="1459"/>
      <c r="I797" s="4"/>
      <c r="J797" s="1459"/>
      <c r="K797" s="55"/>
      <c r="L797" s="1459"/>
      <c r="M797" s="1455"/>
    </row>
    <row r="798" spans="1:13" x14ac:dyDescent="0.25">
      <c r="A798" s="1459"/>
      <c r="B798" s="1459"/>
      <c r="C798" s="1459"/>
      <c r="D798" s="1459"/>
      <c r="E798" s="1459"/>
      <c r="F798" s="2"/>
      <c r="G798" s="3"/>
      <c r="H798" s="1459"/>
      <c r="I798" s="4"/>
      <c r="J798" s="1459"/>
      <c r="K798" s="55"/>
      <c r="L798" s="1459"/>
      <c r="M798" s="1455"/>
    </row>
    <row r="799" spans="1:13" x14ac:dyDescent="0.25">
      <c r="A799" s="1459"/>
      <c r="B799" s="1459" t="s">
        <v>159</v>
      </c>
      <c r="C799" s="1459"/>
      <c r="D799" s="1459"/>
      <c r="E799" s="1459"/>
      <c r="F799" s="2"/>
      <c r="G799" s="3"/>
      <c r="H799" s="1459"/>
      <c r="I799" s="4"/>
      <c r="J799" s="1459" t="s">
        <v>43</v>
      </c>
      <c r="K799" s="55"/>
      <c r="L799" s="1459"/>
      <c r="M799" s="1455"/>
    </row>
    <row r="800" spans="1:13" x14ac:dyDescent="0.25">
      <c r="A800" s="1459"/>
      <c r="B800" s="1459"/>
      <c r="C800" s="1459"/>
      <c r="D800" s="1459"/>
      <c r="E800" s="1459"/>
      <c r="F800" s="2"/>
      <c r="G800" s="3"/>
      <c r="H800" s="1459"/>
      <c r="I800" s="4"/>
      <c r="J800" s="1459"/>
      <c r="K800" s="55"/>
      <c r="L800" s="1459"/>
      <c r="M800" s="1455"/>
    </row>
    <row r="801" spans="1:13" x14ac:dyDescent="0.25">
      <c r="A801" s="1459"/>
      <c r="B801" s="1459" t="s">
        <v>160</v>
      </c>
      <c r="C801" s="1459"/>
      <c r="D801" s="1459"/>
      <c r="E801" s="1459"/>
      <c r="F801" s="2"/>
      <c r="G801" s="3"/>
      <c r="H801" s="1459"/>
      <c r="I801" s="4"/>
      <c r="J801" s="1459" t="s">
        <v>161</v>
      </c>
      <c r="K801" s="55"/>
      <c r="L801" s="1459"/>
      <c r="M801" s="1455"/>
    </row>
    <row r="802" spans="1:13" x14ac:dyDescent="0.25">
      <c r="A802" s="1459"/>
      <c r="B802" s="1459" t="s">
        <v>495</v>
      </c>
      <c r="C802" s="1459"/>
      <c r="D802" s="1459"/>
      <c r="E802" s="1459"/>
      <c r="F802" s="2"/>
      <c r="G802" s="3"/>
      <c r="H802" s="1459"/>
      <c r="I802" s="4"/>
      <c r="J802" s="1459"/>
      <c r="K802" s="55"/>
      <c r="L802" s="1459"/>
      <c r="M802" s="1455"/>
    </row>
    <row r="805" spans="1:13" ht="18.75" x14ac:dyDescent="0.3">
      <c r="A805" s="1" t="s">
        <v>103</v>
      </c>
      <c r="B805" s="1"/>
      <c r="C805" s="1"/>
      <c r="D805" s="1459"/>
      <c r="E805" s="1459"/>
      <c r="F805" s="2"/>
      <c r="G805" s="3"/>
      <c r="H805" s="1459"/>
      <c r="I805" s="4"/>
      <c r="J805" s="1459"/>
      <c r="K805" s="55"/>
      <c r="L805" s="1459"/>
      <c r="M805" s="1455"/>
    </row>
    <row r="806" spans="1:13" x14ac:dyDescent="0.25">
      <c r="A806" s="1459"/>
      <c r="B806" s="1459"/>
      <c r="C806" s="1459"/>
      <c r="D806" s="1455"/>
      <c r="E806" s="1455"/>
      <c r="F806" s="6"/>
      <c r="G806" s="7"/>
      <c r="H806" s="1455"/>
      <c r="I806" s="8"/>
      <c r="J806" s="1455"/>
      <c r="K806" s="55"/>
      <c r="L806" s="1459"/>
      <c r="M806" s="1455"/>
    </row>
    <row r="807" spans="1:13" ht="18.75" x14ac:dyDescent="0.3">
      <c r="A807" s="3102" t="s">
        <v>1620</v>
      </c>
      <c r="B807" s="3103"/>
      <c r="C807" s="3103"/>
      <c r="D807" s="3103"/>
      <c r="E807" s="3103"/>
      <c r="F807" s="3103"/>
      <c r="G807" s="3103"/>
      <c r="H807" s="3103"/>
      <c r="I807" s="3103"/>
      <c r="J807" s="3103"/>
      <c r="K807" s="3103"/>
      <c r="L807" s="3103"/>
      <c r="M807" s="3183"/>
    </row>
    <row r="808" spans="1:13" ht="15.75" x14ac:dyDescent="0.25">
      <c r="A808" s="1459"/>
      <c r="B808" s="1459"/>
      <c r="C808" s="1459"/>
      <c r="D808" s="1455"/>
      <c r="E808" s="1455"/>
      <c r="F808" s="9"/>
      <c r="G808" s="7"/>
      <c r="H808" s="1455"/>
      <c r="I808" s="8"/>
      <c r="J808" s="1455"/>
      <c r="K808" s="55"/>
      <c r="L808" s="1459"/>
      <c r="M808" s="892"/>
    </row>
    <row r="809" spans="1:13" ht="15.75" x14ac:dyDescent="0.25">
      <c r="A809" s="10" t="s">
        <v>105</v>
      </c>
      <c r="B809" s="11"/>
      <c r="C809" s="11"/>
      <c r="D809" s="11"/>
      <c r="E809" s="11"/>
      <c r="F809" s="9"/>
      <c r="G809" s="3"/>
      <c r="H809" s="1459"/>
      <c r="I809" s="4"/>
      <c r="J809" s="1459"/>
      <c r="K809" s="55"/>
      <c r="L809" s="1459"/>
      <c r="M809" s="1455"/>
    </row>
    <row r="810" spans="1:13" ht="15.75" thickBot="1" x14ac:dyDescent="0.3">
      <c r="A810" s="1465"/>
      <c r="B810" s="1459"/>
      <c r="C810" s="1459"/>
      <c r="D810" s="1459"/>
      <c r="E810" s="1459"/>
      <c r="F810" s="2"/>
      <c r="G810" s="3"/>
      <c r="H810" s="1459"/>
      <c r="I810" s="4"/>
      <c r="J810" s="1459"/>
      <c r="K810" s="201"/>
      <c r="L810" s="1459"/>
      <c r="M810" s="14" t="s">
        <v>4</v>
      </c>
    </row>
    <row r="811" spans="1:13" ht="27" thickBot="1" x14ac:dyDescent="0.3">
      <c r="A811" s="15" t="s">
        <v>5</v>
      </c>
      <c r="B811" s="16" t="s">
        <v>6</v>
      </c>
      <c r="C811" s="16" t="s">
        <v>7</v>
      </c>
      <c r="D811" s="16" t="s">
        <v>8</v>
      </c>
      <c r="E811" s="16" t="s">
        <v>9</v>
      </c>
      <c r="F811" s="17" t="s">
        <v>10</v>
      </c>
      <c r="G811" s="18" t="s">
        <v>11</v>
      </c>
      <c r="H811" s="16" t="s">
        <v>12</v>
      </c>
      <c r="I811" s="19" t="s">
        <v>13</v>
      </c>
      <c r="J811" s="20" t="s">
        <v>14</v>
      </c>
      <c r="K811" s="893" t="s">
        <v>15</v>
      </c>
      <c r="L811" s="20" t="s">
        <v>16</v>
      </c>
      <c r="M811" s="894" t="s">
        <v>17</v>
      </c>
    </row>
    <row r="812" spans="1:13" x14ac:dyDescent="0.25">
      <c r="A812" s="895" t="s">
        <v>50</v>
      </c>
      <c r="B812" s="296" t="s">
        <v>51</v>
      </c>
      <c r="C812" s="896">
        <v>2212</v>
      </c>
      <c r="D812" s="296">
        <v>6121</v>
      </c>
      <c r="E812" s="897">
        <v>0</v>
      </c>
      <c r="F812" s="473">
        <v>199</v>
      </c>
      <c r="G812" s="58">
        <v>1204</v>
      </c>
      <c r="H812" s="49">
        <v>4030000043</v>
      </c>
      <c r="I812" s="232">
        <v>0</v>
      </c>
      <c r="J812" s="158">
        <v>0</v>
      </c>
      <c r="K812" s="64">
        <v>1101584</v>
      </c>
      <c r="L812" s="232">
        <f>J812+K812</f>
        <v>1101584</v>
      </c>
      <c r="M812" s="917" t="s">
        <v>1621</v>
      </c>
    </row>
    <row r="813" spans="1:13" x14ac:dyDescent="0.25">
      <c r="A813" s="895" t="s">
        <v>50</v>
      </c>
      <c r="B813" s="296" t="s">
        <v>51</v>
      </c>
      <c r="C813" s="896">
        <v>2212</v>
      </c>
      <c r="D813" s="296">
        <v>6121</v>
      </c>
      <c r="E813" s="920">
        <v>0</v>
      </c>
      <c r="F813" s="921">
        <v>199</v>
      </c>
      <c r="G813" s="334">
        <v>1204</v>
      </c>
      <c r="H813" s="339">
        <v>3410000043</v>
      </c>
      <c r="I813" s="670">
        <v>0</v>
      </c>
      <c r="J813" s="193">
        <v>0</v>
      </c>
      <c r="K813" s="211">
        <v>929280</v>
      </c>
      <c r="L813" s="232">
        <f>J813+K813</f>
        <v>929280</v>
      </c>
      <c r="M813" s="922" t="s">
        <v>1622</v>
      </c>
    </row>
    <row r="814" spans="1:13" ht="26.25" x14ac:dyDescent="0.25">
      <c r="A814" s="895">
        <v>231</v>
      </c>
      <c r="B814" s="296">
        <v>0</v>
      </c>
      <c r="C814" s="896">
        <v>2212</v>
      </c>
      <c r="D814" s="296">
        <v>6351</v>
      </c>
      <c r="E814" s="920">
        <v>0</v>
      </c>
      <c r="F814" s="921">
        <v>199</v>
      </c>
      <c r="G814" s="334">
        <v>1204</v>
      </c>
      <c r="H814" s="339">
        <v>5510000403</v>
      </c>
      <c r="I814" s="670">
        <v>0</v>
      </c>
      <c r="J814" s="193">
        <v>7132760</v>
      </c>
      <c r="K814" s="211">
        <v>2.1</v>
      </c>
      <c r="L814" s="232">
        <f>J814+K814</f>
        <v>7132762.0999999996</v>
      </c>
      <c r="M814" s="924" t="s">
        <v>1623</v>
      </c>
    </row>
    <row r="815" spans="1:13" x14ac:dyDescent="0.25">
      <c r="A815" s="895">
        <v>231</v>
      </c>
      <c r="B815" s="296">
        <v>0</v>
      </c>
      <c r="C815" s="896">
        <v>2212</v>
      </c>
      <c r="D815" s="296">
        <v>6130</v>
      </c>
      <c r="E815" s="920">
        <v>0</v>
      </c>
      <c r="F815" s="921">
        <v>199</v>
      </c>
      <c r="G815" s="334">
        <v>1204</v>
      </c>
      <c r="H815" s="339">
        <v>12000000</v>
      </c>
      <c r="I815" s="670">
        <v>0</v>
      </c>
      <c r="J815" s="193">
        <v>67250990.439999998</v>
      </c>
      <c r="K815" s="906">
        <v>100961749.87</v>
      </c>
      <c r="L815" s="232">
        <f>J815+K815</f>
        <v>168212740.31</v>
      </c>
      <c r="M815" s="924" t="s">
        <v>137</v>
      </c>
    </row>
    <row r="816" spans="1:13" ht="27" thickBot="1" x14ac:dyDescent="0.3">
      <c r="A816" s="895" t="s">
        <v>50</v>
      </c>
      <c r="B816" s="296" t="s">
        <v>51</v>
      </c>
      <c r="C816" s="896">
        <v>6409</v>
      </c>
      <c r="D816" s="296">
        <v>6901</v>
      </c>
      <c r="E816" s="897" t="s">
        <v>52</v>
      </c>
      <c r="F816" s="473">
        <v>199</v>
      </c>
      <c r="G816" s="58">
        <v>1204</v>
      </c>
      <c r="H816" s="49">
        <v>12000000</v>
      </c>
      <c r="I816" s="232">
        <v>0</v>
      </c>
      <c r="J816" s="328">
        <v>132175712.38</v>
      </c>
      <c r="K816" s="64">
        <f>SUM(K812:K815)*-1</f>
        <v>-102992615.97</v>
      </c>
      <c r="L816" s="232">
        <f>J816+K816</f>
        <v>29183096.409999996</v>
      </c>
      <c r="M816" s="901" t="s">
        <v>1358</v>
      </c>
    </row>
    <row r="817" spans="1:13" ht="16.5" thickBot="1" x14ac:dyDescent="0.3">
      <c r="A817" s="326"/>
      <c r="B817" s="341" t="s">
        <v>23</v>
      </c>
      <c r="C817" s="342"/>
      <c r="D817" s="343"/>
      <c r="E817" s="343"/>
      <c r="F817" s="344"/>
      <c r="G817" s="345"/>
      <c r="H817" s="343"/>
      <c r="I817" s="347">
        <f>SUM(I812:I816)</f>
        <v>0</v>
      </c>
      <c r="J817" s="347">
        <f>SUM(J812:J816)</f>
        <v>206559462.81999999</v>
      </c>
      <c r="K817" s="347">
        <f>SUM(K812:K816)</f>
        <v>0</v>
      </c>
      <c r="L817" s="347">
        <f>SUM(L812:L816)</f>
        <v>206559462.81999999</v>
      </c>
      <c r="M817" s="801"/>
    </row>
    <row r="818" spans="1:13" ht="15.75" x14ac:dyDescent="0.25">
      <c r="A818" s="28"/>
      <c r="B818" s="28"/>
      <c r="C818" s="28"/>
      <c r="D818" s="29"/>
      <c r="E818" s="29"/>
      <c r="F818" s="30"/>
      <c r="G818" s="31"/>
      <c r="H818" s="29"/>
      <c r="I818" s="32"/>
      <c r="J818" s="29"/>
      <c r="K818" s="33"/>
      <c r="L818" s="29"/>
      <c r="M818" s="1455"/>
    </row>
    <row r="819" spans="1:13" ht="15.75" x14ac:dyDescent="0.25">
      <c r="A819" s="1459"/>
      <c r="B819" s="29" t="s">
        <v>128</v>
      </c>
      <c r="C819" s="28"/>
      <c r="D819" s="29"/>
      <c r="E819" s="29"/>
      <c r="F819" s="30"/>
      <c r="G819" s="31"/>
      <c r="H819" s="29"/>
      <c r="I819" s="32"/>
      <c r="J819" s="34" t="s">
        <v>1624</v>
      </c>
      <c r="K819" s="899"/>
      <c r="L819" s="29"/>
      <c r="M819" s="1455"/>
    </row>
    <row r="820" spans="1:13" x14ac:dyDescent="0.25">
      <c r="A820" s="1459"/>
      <c r="B820" s="1459"/>
      <c r="C820" s="1459"/>
      <c r="D820" s="1459"/>
      <c r="E820" s="1459"/>
      <c r="F820" s="2"/>
      <c r="G820" s="3"/>
      <c r="H820" s="1459"/>
      <c r="I820" s="4"/>
      <c r="J820" s="1459"/>
      <c r="K820" s="55"/>
      <c r="L820" s="1459"/>
      <c r="M820" s="1455"/>
    </row>
    <row r="821" spans="1:13" x14ac:dyDescent="0.25">
      <c r="A821" s="1459"/>
      <c r="B821" s="1459"/>
      <c r="C821" s="1459"/>
      <c r="D821" s="1459"/>
      <c r="E821" s="1459"/>
      <c r="F821" s="2"/>
      <c r="G821" s="3"/>
      <c r="H821" s="1459"/>
      <c r="I821" s="4"/>
      <c r="J821" s="1459"/>
      <c r="K821" s="55"/>
      <c r="L821" s="1459"/>
      <c r="M821" s="1455"/>
    </row>
    <row r="822" spans="1:13" x14ac:dyDescent="0.25">
      <c r="A822" s="1459"/>
      <c r="B822" s="1459" t="s">
        <v>159</v>
      </c>
      <c r="C822" s="1459"/>
      <c r="D822" s="1459"/>
      <c r="E822" s="1459"/>
      <c r="F822" s="2"/>
      <c r="G822" s="3"/>
      <c r="H822" s="1459"/>
      <c r="I822" s="4"/>
      <c r="J822" s="1459" t="s">
        <v>43</v>
      </c>
      <c r="K822" s="55"/>
      <c r="L822" s="1459"/>
      <c r="M822" s="1455"/>
    </row>
    <row r="823" spans="1:13" x14ac:dyDescent="0.25">
      <c r="A823" s="1459"/>
      <c r="B823" s="1459"/>
      <c r="C823" s="1459"/>
      <c r="D823" s="1459"/>
      <c r="E823" s="1459"/>
      <c r="F823" s="2"/>
      <c r="G823" s="3"/>
      <c r="H823" s="1459"/>
      <c r="I823" s="4"/>
      <c r="J823" s="1459"/>
      <c r="K823" s="55"/>
      <c r="L823" s="1459"/>
      <c r="M823" s="1455"/>
    </row>
    <row r="824" spans="1:13" x14ac:dyDescent="0.25">
      <c r="A824" s="1459"/>
      <c r="B824" s="1459" t="s">
        <v>160</v>
      </c>
      <c r="C824" s="1459"/>
      <c r="D824" s="1459"/>
      <c r="E824" s="1459"/>
      <c r="F824" s="2"/>
      <c r="G824" s="3"/>
      <c r="H824" s="1459"/>
      <c r="I824" s="4"/>
      <c r="J824" s="1459" t="s">
        <v>161</v>
      </c>
      <c r="K824" s="55"/>
      <c r="L824" s="1459"/>
      <c r="M824" s="1455"/>
    </row>
    <row r="825" spans="1:13" x14ac:dyDescent="0.25">
      <c r="A825" s="1459"/>
      <c r="B825" s="1459" t="s">
        <v>495</v>
      </c>
      <c r="C825" s="1459"/>
      <c r="D825" s="1459"/>
      <c r="E825" s="1459"/>
      <c r="F825" s="2"/>
      <c r="G825" s="3"/>
      <c r="H825" s="1459"/>
      <c r="I825" s="4"/>
      <c r="J825" s="1459"/>
      <c r="K825" s="55"/>
      <c r="L825" s="1459"/>
      <c r="M825" s="1455"/>
    </row>
    <row r="828" spans="1:13" ht="18.75" x14ac:dyDescent="0.3">
      <c r="A828" s="1" t="s">
        <v>103</v>
      </c>
      <c r="B828" s="1"/>
      <c r="C828" s="1"/>
      <c r="D828" s="1459"/>
      <c r="E828" s="1459"/>
      <c r="F828" s="2"/>
      <c r="G828" s="3"/>
      <c r="H828" s="1459"/>
      <c r="I828" s="4"/>
      <c r="J828" s="1459"/>
      <c r="K828" s="55"/>
      <c r="L828" s="1459"/>
      <c r="M828" s="1455"/>
    </row>
    <row r="829" spans="1:13" x14ac:dyDescent="0.25">
      <c r="A829" s="1459"/>
      <c r="B829" s="1459"/>
      <c r="C829" s="1459"/>
      <c r="D829" s="1455"/>
      <c r="E829" s="1455"/>
      <c r="F829" s="6"/>
      <c r="G829" s="7"/>
      <c r="H829" s="1455"/>
      <c r="I829" s="8"/>
      <c r="J829" s="1455"/>
      <c r="K829" s="55"/>
      <c r="L829" s="1459"/>
      <c r="M829" s="1455"/>
    </row>
    <row r="830" spans="1:13" ht="18.75" x14ac:dyDescent="0.3">
      <c r="A830" s="3102" t="s">
        <v>2024</v>
      </c>
      <c r="B830" s="3103"/>
      <c r="C830" s="3103"/>
      <c r="D830" s="3103"/>
      <c r="E830" s="3103"/>
      <c r="F830" s="3103"/>
      <c r="G830" s="3103"/>
      <c r="H830" s="3103"/>
      <c r="I830" s="3103"/>
      <c r="J830" s="3103"/>
      <c r="K830" s="3103"/>
      <c r="L830" s="3103"/>
      <c r="M830" s="3183"/>
    </row>
    <row r="831" spans="1:13" ht="15.75" x14ac:dyDescent="0.25">
      <c r="A831" s="1459"/>
      <c r="B831" s="1459"/>
      <c r="C831" s="1459"/>
      <c r="D831" s="1455"/>
      <c r="E831" s="1455"/>
      <c r="F831" s="9"/>
      <c r="G831" s="7"/>
      <c r="H831" s="1455"/>
      <c r="I831" s="8"/>
      <c r="J831" s="1455"/>
      <c r="K831" s="55"/>
      <c r="L831" s="1459"/>
      <c r="M831" s="892"/>
    </row>
    <row r="832" spans="1:13" ht="15.75" x14ac:dyDescent="0.25">
      <c r="A832" s="10" t="s">
        <v>105</v>
      </c>
      <c r="B832" s="11"/>
      <c r="C832" s="11"/>
      <c r="D832" s="11"/>
      <c r="E832" s="11"/>
      <c r="F832" s="9"/>
      <c r="G832" s="3"/>
      <c r="H832" s="1459"/>
      <c r="I832" s="4"/>
      <c r="J832" s="1459"/>
      <c r="K832" s="55"/>
      <c r="L832" s="1459"/>
      <c r="M832" s="1455"/>
    </row>
    <row r="833" spans="1:13" ht="15.75" thickBot="1" x14ac:dyDescent="0.3">
      <c r="A833" s="1465"/>
      <c r="B833" s="1459"/>
      <c r="C833" s="1459"/>
      <c r="D833" s="1459"/>
      <c r="E833" s="1459"/>
      <c r="F833" s="2"/>
      <c r="G833" s="3"/>
      <c r="H833" s="1459"/>
      <c r="I833" s="4"/>
      <c r="J833" s="1459"/>
      <c r="K833" s="201"/>
      <c r="L833" s="1459"/>
      <c r="M833" s="14" t="s">
        <v>4</v>
      </c>
    </row>
    <row r="834" spans="1:13" ht="27" thickBot="1" x14ac:dyDescent="0.3">
      <c r="A834" s="15" t="s">
        <v>5</v>
      </c>
      <c r="B834" s="16" t="s">
        <v>6</v>
      </c>
      <c r="C834" s="16" t="s">
        <v>7</v>
      </c>
      <c r="D834" s="16" t="s">
        <v>8</v>
      </c>
      <c r="E834" s="16" t="s">
        <v>9</v>
      </c>
      <c r="F834" s="17" t="s">
        <v>10</v>
      </c>
      <c r="G834" s="18" t="s">
        <v>11</v>
      </c>
      <c r="H834" s="16" t="s">
        <v>12</v>
      </c>
      <c r="I834" s="19" t="s">
        <v>13</v>
      </c>
      <c r="J834" s="20" t="s">
        <v>14</v>
      </c>
      <c r="K834" s="893" t="s">
        <v>15</v>
      </c>
      <c r="L834" s="20" t="s">
        <v>16</v>
      </c>
      <c r="M834" s="894" t="s">
        <v>17</v>
      </c>
    </row>
    <row r="835" spans="1:13" ht="26.25" x14ac:dyDescent="0.25">
      <c r="A835" s="895">
        <v>231</v>
      </c>
      <c r="B835" s="296">
        <v>0</v>
      </c>
      <c r="C835" s="896">
        <v>3121</v>
      </c>
      <c r="D835" s="296">
        <v>6121</v>
      </c>
      <c r="E835" s="897">
        <v>0</v>
      </c>
      <c r="F835" s="473">
        <v>199</v>
      </c>
      <c r="G835" s="296">
        <v>1205</v>
      </c>
      <c r="H835" s="231">
        <v>3676000000</v>
      </c>
      <c r="I835" s="232">
        <v>0</v>
      </c>
      <c r="J835" s="64">
        <v>11156760</v>
      </c>
      <c r="K835" s="64">
        <v>20000000</v>
      </c>
      <c r="L835" s="232">
        <f t="shared" ref="L835:L853" si="22">J835+K835</f>
        <v>31156760</v>
      </c>
      <c r="M835" s="901" t="s">
        <v>419</v>
      </c>
    </row>
    <row r="836" spans="1:13" ht="26.25" x14ac:dyDescent="0.25">
      <c r="A836" s="895">
        <v>231</v>
      </c>
      <c r="B836" s="296">
        <v>0</v>
      </c>
      <c r="C836" s="896">
        <v>3121</v>
      </c>
      <c r="D836" s="296">
        <v>6121</v>
      </c>
      <c r="E836" s="897">
        <v>0</v>
      </c>
      <c r="F836" s="473">
        <v>199</v>
      </c>
      <c r="G836" s="296">
        <v>1205</v>
      </c>
      <c r="H836" s="231">
        <v>4961000000</v>
      </c>
      <c r="I836" s="232">
        <v>0</v>
      </c>
      <c r="J836" s="64">
        <v>1909380</v>
      </c>
      <c r="K836" s="64">
        <v>54450</v>
      </c>
      <c r="L836" s="232">
        <f t="shared" si="22"/>
        <v>1963830</v>
      </c>
      <c r="M836" s="901" t="s">
        <v>1072</v>
      </c>
    </row>
    <row r="837" spans="1:13" ht="26.25" x14ac:dyDescent="0.25">
      <c r="A837" s="895">
        <v>231</v>
      </c>
      <c r="B837" s="296">
        <v>0</v>
      </c>
      <c r="C837" s="896">
        <v>6409</v>
      </c>
      <c r="D837" s="296">
        <v>6901</v>
      </c>
      <c r="E837" s="897">
        <v>0</v>
      </c>
      <c r="F837" s="473">
        <v>199</v>
      </c>
      <c r="G837" s="296">
        <v>1205</v>
      </c>
      <c r="H837" s="49">
        <v>12000000</v>
      </c>
      <c r="I837" s="232">
        <v>0</v>
      </c>
      <c r="J837" s="64">
        <v>78338838.159999996</v>
      </c>
      <c r="K837" s="64">
        <f>SUM(K835:K836)*-1</f>
        <v>-20054450</v>
      </c>
      <c r="L837" s="232">
        <f t="shared" si="22"/>
        <v>58284388.159999996</v>
      </c>
      <c r="M837" s="901" t="s">
        <v>1376</v>
      </c>
    </row>
    <row r="838" spans="1:13" x14ac:dyDescent="0.25">
      <c r="A838" s="895">
        <v>231</v>
      </c>
      <c r="B838" s="296">
        <v>0</v>
      </c>
      <c r="C838" s="896">
        <v>4350</v>
      </c>
      <c r="D838" s="296">
        <v>6351</v>
      </c>
      <c r="E838" s="897">
        <v>0</v>
      </c>
      <c r="F838" s="473">
        <v>199</v>
      </c>
      <c r="G838" s="296">
        <v>1217</v>
      </c>
      <c r="H838" s="231">
        <v>5475001728</v>
      </c>
      <c r="I838" s="232">
        <v>0</v>
      </c>
      <c r="J838" s="64">
        <v>0</v>
      </c>
      <c r="K838" s="64">
        <v>2200000</v>
      </c>
      <c r="L838" s="232">
        <f t="shared" si="22"/>
        <v>2200000</v>
      </c>
      <c r="M838" s="901" t="s">
        <v>2045</v>
      </c>
    </row>
    <row r="839" spans="1:13" ht="26.25" x14ac:dyDescent="0.25">
      <c r="A839" s="895">
        <v>231</v>
      </c>
      <c r="B839" s="296">
        <v>0</v>
      </c>
      <c r="C839" s="896">
        <v>6409</v>
      </c>
      <c r="D839" s="296">
        <v>6901</v>
      </c>
      <c r="E839" s="897">
        <v>0</v>
      </c>
      <c r="F839" s="473">
        <v>199</v>
      </c>
      <c r="G839" s="296">
        <v>1217</v>
      </c>
      <c r="H839" s="49">
        <v>12000000</v>
      </c>
      <c r="I839" s="232">
        <v>0</v>
      </c>
      <c r="J839" s="64">
        <v>67971464.5</v>
      </c>
      <c r="K839" s="64">
        <v>-2200000</v>
      </c>
      <c r="L839" s="232">
        <f t="shared" si="22"/>
        <v>65771464.5</v>
      </c>
      <c r="M839" s="901" t="s">
        <v>2046</v>
      </c>
    </row>
    <row r="840" spans="1:13" x14ac:dyDescent="0.25">
      <c r="A840" s="895">
        <v>231</v>
      </c>
      <c r="B840" s="296">
        <v>0</v>
      </c>
      <c r="C840" s="896">
        <v>6172</v>
      </c>
      <c r="D840" s="296">
        <v>6111</v>
      </c>
      <c r="E840" s="897">
        <v>0</v>
      </c>
      <c r="F840" s="473">
        <v>199</v>
      </c>
      <c r="G840" s="296">
        <v>1203</v>
      </c>
      <c r="H840" s="49">
        <v>5548000000</v>
      </c>
      <c r="I840" s="232">
        <v>0</v>
      </c>
      <c r="J840" s="64">
        <v>0</v>
      </c>
      <c r="K840" s="64">
        <v>327305</v>
      </c>
      <c r="L840" s="232">
        <f t="shared" si="22"/>
        <v>327305</v>
      </c>
      <c r="M840" s="901" t="s">
        <v>2047</v>
      </c>
    </row>
    <row r="841" spans="1:13" x14ac:dyDescent="0.25">
      <c r="A841" s="895">
        <v>231</v>
      </c>
      <c r="B841" s="296">
        <v>0</v>
      </c>
      <c r="C841" s="896">
        <v>6172</v>
      </c>
      <c r="D841" s="296">
        <v>6111</v>
      </c>
      <c r="E841" s="897">
        <v>0</v>
      </c>
      <c r="F841" s="473">
        <v>199</v>
      </c>
      <c r="G841" s="296">
        <v>1203</v>
      </c>
      <c r="H841" s="49">
        <v>5546000000</v>
      </c>
      <c r="I841" s="232">
        <v>0</v>
      </c>
      <c r="J841" s="64">
        <v>1500000</v>
      </c>
      <c r="K841" s="64">
        <v>60000</v>
      </c>
      <c r="L841" s="232">
        <f t="shared" si="22"/>
        <v>1560000</v>
      </c>
      <c r="M841" s="901" t="s">
        <v>1205</v>
      </c>
    </row>
    <row r="842" spans="1:13" ht="26.25" x14ac:dyDescent="0.25">
      <c r="A842" s="895">
        <v>231</v>
      </c>
      <c r="B842" s="296">
        <v>0</v>
      </c>
      <c r="C842" s="896">
        <v>6409</v>
      </c>
      <c r="D842" s="296">
        <v>6901</v>
      </c>
      <c r="E842" s="897">
        <v>0</v>
      </c>
      <c r="F842" s="473">
        <v>199</v>
      </c>
      <c r="G842" s="296">
        <v>1203</v>
      </c>
      <c r="H842" s="49">
        <v>12000000</v>
      </c>
      <c r="I842" s="232">
        <v>0</v>
      </c>
      <c r="J842" s="64">
        <v>27684886.899999999</v>
      </c>
      <c r="K842" s="64">
        <f>SUM(K840:K841)*-1</f>
        <v>-387305</v>
      </c>
      <c r="L842" s="232">
        <f t="shared" si="22"/>
        <v>27297581.899999999</v>
      </c>
      <c r="M842" s="901" t="s">
        <v>2025</v>
      </c>
    </row>
    <row r="843" spans="1:13" x14ac:dyDescent="0.25">
      <c r="A843" s="895">
        <v>231</v>
      </c>
      <c r="B843" s="296">
        <v>0</v>
      </c>
      <c r="C843" s="896">
        <v>6172</v>
      </c>
      <c r="D843" s="296">
        <v>6121</v>
      </c>
      <c r="E843" s="897">
        <v>0</v>
      </c>
      <c r="F843" s="473">
        <v>199</v>
      </c>
      <c r="G843" s="296">
        <v>1202</v>
      </c>
      <c r="H843" s="49">
        <v>1911000000</v>
      </c>
      <c r="I843" s="232">
        <v>0</v>
      </c>
      <c r="J843" s="64">
        <v>0</v>
      </c>
      <c r="K843" s="64">
        <v>7139000</v>
      </c>
      <c r="L843" s="232">
        <f t="shared" si="22"/>
        <v>7139000</v>
      </c>
      <c r="M843" s="901" t="s">
        <v>2048</v>
      </c>
    </row>
    <row r="844" spans="1:13" x14ac:dyDescent="0.25">
      <c r="A844" s="895">
        <v>231</v>
      </c>
      <c r="B844" s="296">
        <v>0</v>
      </c>
      <c r="C844" s="896">
        <v>6172</v>
      </c>
      <c r="D844" s="296">
        <v>6121</v>
      </c>
      <c r="E844" s="897">
        <v>0</v>
      </c>
      <c r="F844" s="473">
        <v>199</v>
      </c>
      <c r="G844" s="296">
        <v>1202</v>
      </c>
      <c r="H844" s="49">
        <v>5761000000</v>
      </c>
      <c r="I844" s="232">
        <v>0</v>
      </c>
      <c r="J844" s="64">
        <v>0</v>
      </c>
      <c r="K844" s="64">
        <v>500000</v>
      </c>
      <c r="L844" s="232">
        <f t="shared" si="22"/>
        <v>500000</v>
      </c>
      <c r="M844" s="901" t="s">
        <v>2049</v>
      </c>
    </row>
    <row r="845" spans="1:13" ht="26.25" x14ac:dyDescent="0.25">
      <c r="A845" s="895">
        <v>231</v>
      </c>
      <c r="B845" s="296">
        <v>0</v>
      </c>
      <c r="C845" s="896">
        <v>6409</v>
      </c>
      <c r="D845" s="296">
        <v>6901</v>
      </c>
      <c r="E845" s="897">
        <v>0</v>
      </c>
      <c r="F845" s="473">
        <v>199</v>
      </c>
      <c r="G845" s="296">
        <v>1202</v>
      </c>
      <c r="H845" s="49">
        <v>12000000</v>
      </c>
      <c r="I845" s="232">
        <v>0</v>
      </c>
      <c r="J845" s="64">
        <v>16397420</v>
      </c>
      <c r="K845" s="64">
        <f>SUM(K843:K844)*-1</f>
        <v>-7639000</v>
      </c>
      <c r="L845" s="232">
        <f t="shared" si="22"/>
        <v>8758420</v>
      </c>
      <c r="M845" s="901" t="s">
        <v>1349</v>
      </c>
    </row>
    <row r="846" spans="1:13" x14ac:dyDescent="0.25">
      <c r="A846" s="895" t="s">
        <v>50</v>
      </c>
      <c r="B846" s="296" t="s">
        <v>51</v>
      </c>
      <c r="C846" s="896">
        <v>2212</v>
      </c>
      <c r="D846" s="296">
        <v>6121</v>
      </c>
      <c r="E846" s="897">
        <v>0</v>
      </c>
      <c r="F846" s="473">
        <v>199</v>
      </c>
      <c r="G846" s="58">
        <v>1204</v>
      </c>
      <c r="H846" s="49">
        <v>3789000043</v>
      </c>
      <c r="I846" s="232">
        <v>0</v>
      </c>
      <c r="J846" s="158">
        <v>0</v>
      </c>
      <c r="K846" s="64">
        <v>453024</v>
      </c>
      <c r="L846" s="232">
        <f t="shared" si="22"/>
        <v>453024</v>
      </c>
      <c r="M846" s="917" t="s">
        <v>2050</v>
      </c>
    </row>
    <row r="847" spans="1:13" x14ac:dyDescent="0.25">
      <c r="A847" s="895" t="s">
        <v>50</v>
      </c>
      <c r="B847" s="296" t="s">
        <v>51</v>
      </c>
      <c r="C847" s="896">
        <v>2212</v>
      </c>
      <c r="D847" s="296">
        <v>6121</v>
      </c>
      <c r="E847" s="920">
        <v>0</v>
      </c>
      <c r="F847" s="921">
        <v>199</v>
      </c>
      <c r="G847" s="334">
        <v>1204</v>
      </c>
      <c r="H847" s="339">
        <v>4710000043</v>
      </c>
      <c r="I847" s="670">
        <v>0</v>
      </c>
      <c r="J847" s="193">
        <v>0</v>
      </c>
      <c r="K847" s="211">
        <v>979132</v>
      </c>
      <c r="L847" s="232">
        <f t="shared" si="22"/>
        <v>979132</v>
      </c>
      <c r="M847" s="922" t="s">
        <v>2051</v>
      </c>
    </row>
    <row r="848" spans="1:13" ht="26.25" x14ac:dyDescent="0.25">
      <c r="A848" s="895">
        <v>231</v>
      </c>
      <c r="B848" s="296">
        <v>0</v>
      </c>
      <c r="C848" s="896">
        <v>2212</v>
      </c>
      <c r="D848" s="296">
        <v>6121</v>
      </c>
      <c r="E848" s="920">
        <v>0</v>
      </c>
      <c r="F848" s="921">
        <v>199</v>
      </c>
      <c r="G848" s="334">
        <v>1204</v>
      </c>
      <c r="H848" s="339">
        <v>1773000043</v>
      </c>
      <c r="I848" s="670">
        <v>0</v>
      </c>
      <c r="J848" s="193">
        <v>0</v>
      </c>
      <c r="K848" s="211">
        <v>13987.6</v>
      </c>
      <c r="L848" s="232">
        <f t="shared" si="22"/>
        <v>13987.6</v>
      </c>
      <c r="M848" s="924" t="s">
        <v>2052</v>
      </c>
    </row>
    <row r="849" spans="1:13" ht="26.25" x14ac:dyDescent="0.25">
      <c r="A849" s="895">
        <v>231</v>
      </c>
      <c r="B849" s="296">
        <v>0</v>
      </c>
      <c r="C849" s="896">
        <v>2212</v>
      </c>
      <c r="D849" s="296">
        <v>6121</v>
      </c>
      <c r="E849" s="920">
        <v>0</v>
      </c>
      <c r="F849" s="921">
        <v>199</v>
      </c>
      <c r="G849" s="334">
        <v>1204</v>
      </c>
      <c r="H849" s="339">
        <v>1904000043</v>
      </c>
      <c r="I849" s="670">
        <v>0</v>
      </c>
      <c r="J849" s="193">
        <v>0</v>
      </c>
      <c r="K849" s="211">
        <v>12051.6</v>
      </c>
      <c r="L849" s="232">
        <f t="shared" si="22"/>
        <v>12051.6</v>
      </c>
      <c r="M849" s="924" t="s">
        <v>2053</v>
      </c>
    </row>
    <row r="850" spans="1:13" ht="26.25" x14ac:dyDescent="0.25">
      <c r="A850" s="895">
        <v>231</v>
      </c>
      <c r="B850" s="296">
        <v>0</v>
      </c>
      <c r="C850" s="896">
        <v>2212</v>
      </c>
      <c r="D850" s="296">
        <v>6121</v>
      </c>
      <c r="E850" s="920">
        <v>0</v>
      </c>
      <c r="F850" s="921">
        <v>199</v>
      </c>
      <c r="G850" s="334">
        <v>1204</v>
      </c>
      <c r="H850" s="339">
        <v>1774000043</v>
      </c>
      <c r="I850" s="670">
        <v>0</v>
      </c>
      <c r="J850" s="193">
        <v>0</v>
      </c>
      <c r="K850" s="211">
        <v>12051.6</v>
      </c>
      <c r="L850" s="232">
        <f t="shared" si="22"/>
        <v>12051.6</v>
      </c>
      <c r="M850" s="924" t="s">
        <v>2054</v>
      </c>
    </row>
    <row r="851" spans="1:13" x14ac:dyDescent="0.25">
      <c r="A851" s="895" t="s">
        <v>50</v>
      </c>
      <c r="B851" s="296" t="s">
        <v>51</v>
      </c>
      <c r="C851" s="896">
        <v>2212</v>
      </c>
      <c r="D851" s="296">
        <v>6121</v>
      </c>
      <c r="E851" s="897">
        <v>0</v>
      </c>
      <c r="F851" s="473">
        <v>199</v>
      </c>
      <c r="G851" s="58">
        <v>1204</v>
      </c>
      <c r="H851" s="49">
        <v>4297000043</v>
      </c>
      <c r="I851" s="232">
        <v>0</v>
      </c>
      <c r="J851" s="158">
        <v>0</v>
      </c>
      <c r="K851" s="64">
        <v>405229</v>
      </c>
      <c r="L851" s="232">
        <f>J851+K851</f>
        <v>405229</v>
      </c>
      <c r="M851" s="1153" t="s">
        <v>2026</v>
      </c>
    </row>
    <row r="852" spans="1:13" x14ac:dyDescent="0.25">
      <c r="A852" s="895">
        <v>231</v>
      </c>
      <c r="B852" s="296">
        <v>0</v>
      </c>
      <c r="C852" s="896">
        <v>2212</v>
      </c>
      <c r="D852" s="296">
        <v>6121</v>
      </c>
      <c r="E852" s="920">
        <v>0</v>
      </c>
      <c r="F852" s="921">
        <v>199</v>
      </c>
      <c r="G852" s="334">
        <v>1204</v>
      </c>
      <c r="H852" s="339">
        <v>3740000043</v>
      </c>
      <c r="I852" s="670">
        <v>0</v>
      </c>
      <c r="J852" s="193">
        <v>1224520</v>
      </c>
      <c r="K852" s="211">
        <v>339405</v>
      </c>
      <c r="L852" s="232">
        <f t="shared" si="22"/>
        <v>1563925</v>
      </c>
      <c r="M852" s="924" t="s">
        <v>2055</v>
      </c>
    </row>
    <row r="853" spans="1:13" ht="27" thickBot="1" x14ac:dyDescent="0.3">
      <c r="A853" s="895" t="s">
        <v>50</v>
      </c>
      <c r="B853" s="296" t="s">
        <v>51</v>
      </c>
      <c r="C853" s="896">
        <v>6409</v>
      </c>
      <c r="D853" s="296">
        <v>6901</v>
      </c>
      <c r="E853" s="897" t="s">
        <v>52</v>
      </c>
      <c r="F853" s="473">
        <v>199</v>
      </c>
      <c r="G853" s="58">
        <v>1204</v>
      </c>
      <c r="H853" s="49">
        <v>12000000</v>
      </c>
      <c r="I853" s="232">
        <v>0</v>
      </c>
      <c r="J853" s="327">
        <v>29183096.41</v>
      </c>
      <c r="K853" s="64">
        <f>SUM(K846:K852)*-1</f>
        <v>-2214880.8000000003</v>
      </c>
      <c r="L853" s="232">
        <f t="shared" si="22"/>
        <v>26968215.609999999</v>
      </c>
      <c r="M853" s="901" t="s">
        <v>1358</v>
      </c>
    </row>
    <row r="854" spans="1:13" ht="16.5" thickBot="1" x14ac:dyDescent="0.3">
      <c r="A854" s="326"/>
      <c r="B854" s="341" t="s">
        <v>23</v>
      </c>
      <c r="C854" s="342"/>
      <c r="D854" s="343"/>
      <c r="E854" s="343"/>
      <c r="F854" s="344"/>
      <c r="G854" s="345"/>
      <c r="H854" s="343"/>
      <c r="I854" s="347">
        <f>SUM(I835:I853)</f>
        <v>0</v>
      </c>
      <c r="J854" s="347">
        <f>SUM(J835:J853)</f>
        <v>235366365.97</v>
      </c>
      <c r="K854" s="347">
        <f>SUM(K835:K853)</f>
        <v>0</v>
      </c>
      <c r="L854" s="347">
        <f>SUM(L835:L853)</f>
        <v>235366365.96999997</v>
      </c>
      <c r="M854" s="801"/>
    </row>
    <row r="855" spans="1:13" ht="15.75" x14ac:dyDescent="0.25">
      <c r="A855" s="28"/>
      <c r="B855" s="28"/>
      <c r="C855" s="28"/>
      <c r="D855" s="29"/>
      <c r="E855" s="29"/>
      <c r="F855" s="30"/>
      <c r="G855" s="31"/>
      <c r="H855" s="29"/>
      <c r="I855" s="32"/>
      <c r="J855" s="29"/>
      <c r="K855" s="33"/>
      <c r="L855" s="29"/>
      <c r="M855" s="1455"/>
    </row>
    <row r="856" spans="1:13" ht="15.75" x14ac:dyDescent="0.25">
      <c r="A856" s="1459"/>
      <c r="B856" s="29" t="s">
        <v>128</v>
      </c>
      <c r="C856" s="28"/>
      <c r="D856" s="29"/>
      <c r="E856" s="29"/>
      <c r="F856" s="30"/>
      <c r="G856" s="31"/>
      <c r="H856" s="29"/>
      <c r="I856" s="32"/>
      <c r="J856" s="34" t="s">
        <v>2056</v>
      </c>
      <c r="K856" s="899"/>
      <c r="L856" s="29"/>
      <c r="M856" s="1455"/>
    </row>
    <row r="857" spans="1:13" ht="15.75" x14ac:dyDescent="0.25">
      <c r="A857" s="29"/>
      <c r="B857" s="28"/>
      <c r="C857" s="28"/>
      <c r="D857" s="29"/>
      <c r="E857" s="29"/>
      <c r="F857" s="30"/>
      <c r="G857" s="31"/>
      <c r="H857" s="29"/>
      <c r="I857" s="32"/>
      <c r="J857" s="29"/>
      <c r="K857" s="33"/>
      <c r="L857" s="29"/>
      <c r="M857" s="1455"/>
    </row>
    <row r="858" spans="1:13" x14ac:dyDescent="0.25">
      <c r="A858" s="1459"/>
      <c r="B858" s="1459"/>
      <c r="C858" s="1459"/>
      <c r="D858" s="1459"/>
      <c r="E858" s="1459"/>
      <c r="F858" s="2"/>
      <c r="G858" s="3"/>
      <c r="H858" s="1459"/>
      <c r="I858" s="4"/>
      <c r="J858" s="1459"/>
      <c r="K858" s="55"/>
      <c r="L858" s="1459"/>
      <c r="M858" s="1455"/>
    </row>
    <row r="859" spans="1:13" x14ac:dyDescent="0.25">
      <c r="A859" s="1459"/>
      <c r="B859" s="1459" t="s">
        <v>159</v>
      </c>
      <c r="C859" s="1459"/>
      <c r="D859" s="1459"/>
      <c r="E859" s="1459"/>
      <c r="F859" s="2"/>
      <c r="G859" s="3"/>
      <c r="H859" s="1459"/>
      <c r="I859" s="4"/>
      <c r="J859" s="1459" t="s">
        <v>43</v>
      </c>
      <c r="K859" s="55"/>
      <c r="L859" s="1459"/>
      <c r="M859" s="1455"/>
    </row>
    <row r="860" spans="1:13" x14ac:dyDescent="0.25">
      <c r="A860" s="1459"/>
      <c r="B860" s="1459"/>
      <c r="C860" s="1459"/>
      <c r="D860" s="1459"/>
      <c r="E860" s="1459"/>
      <c r="F860" s="2"/>
      <c r="G860" s="3"/>
      <c r="H860" s="1459"/>
      <c r="I860" s="4"/>
      <c r="J860" s="1459"/>
      <c r="K860" s="55"/>
      <c r="L860" s="1459"/>
      <c r="M860" s="1455"/>
    </row>
    <row r="861" spans="1:13" x14ac:dyDescent="0.25">
      <c r="A861" s="1459"/>
      <c r="B861" s="1459" t="s">
        <v>160</v>
      </c>
      <c r="C861" s="1459"/>
      <c r="D861" s="1459"/>
      <c r="E861" s="1459"/>
      <c r="F861" s="2"/>
      <c r="G861" s="3"/>
      <c r="H861" s="1459"/>
      <c r="I861" s="4"/>
      <c r="J861" s="1459" t="s">
        <v>161</v>
      </c>
      <c r="K861" s="55"/>
      <c r="L861" s="1459"/>
      <c r="M861" s="1455"/>
    </row>
    <row r="862" spans="1:13" x14ac:dyDescent="0.25">
      <c r="A862" s="1459"/>
      <c r="B862" s="1459" t="s">
        <v>495</v>
      </c>
      <c r="C862" s="1459"/>
      <c r="D862" s="1459"/>
      <c r="E862" s="1459"/>
      <c r="F862" s="2"/>
      <c r="G862" s="3"/>
      <c r="H862" s="1459"/>
      <c r="I862" s="4"/>
      <c r="J862" s="1459"/>
      <c r="K862" s="55"/>
      <c r="L862" s="1459"/>
      <c r="M862" s="1455"/>
    </row>
    <row r="865" spans="1:13" ht="18.75" x14ac:dyDescent="0.3">
      <c r="A865" s="1" t="s">
        <v>103</v>
      </c>
      <c r="B865" s="1"/>
      <c r="C865" s="1"/>
      <c r="D865" s="1459"/>
      <c r="E865" s="1459"/>
      <c r="F865" s="2"/>
      <c r="G865" s="3"/>
      <c r="H865" s="1459"/>
      <c r="I865" s="4"/>
      <c r="J865" s="1459"/>
      <c r="K865" s="55"/>
      <c r="L865" s="1459"/>
      <c r="M865" s="1455"/>
    </row>
    <row r="866" spans="1:13" x14ac:dyDescent="0.25">
      <c r="A866" s="1459"/>
      <c r="B866" s="1459"/>
      <c r="C866" s="1459"/>
      <c r="D866" s="1455"/>
      <c r="E866" s="1455"/>
      <c r="F866" s="6"/>
      <c r="G866" s="7"/>
      <c r="H866" s="1455"/>
      <c r="I866" s="8"/>
      <c r="J866" s="1455"/>
      <c r="K866" s="55"/>
      <c r="L866" s="1459"/>
      <c r="M866" s="1455"/>
    </row>
    <row r="867" spans="1:13" ht="18.75" x14ac:dyDescent="0.3">
      <c r="A867" s="3102" t="s">
        <v>2272</v>
      </c>
      <c r="B867" s="3103"/>
      <c r="C867" s="3103"/>
      <c r="D867" s="3103"/>
      <c r="E867" s="3103"/>
      <c r="F867" s="3103"/>
      <c r="G867" s="3103"/>
      <c r="H867" s="3103"/>
      <c r="I867" s="3103"/>
      <c r="J867" s="3103"/>
      <c r="K867" s="3103"/>
      <c r="L867" s="3103"/>
      <c r="M867" s="3183"/>
    </row>
    <row r="868" spans="1:13" ht="15.75" x14ac:dyDescent="0.25">
      <c r="A868" s="1459"/>
      <c r="B868" s="1459"/>
      <c r="C868" s="1459"/>
      <c r="D868" s="1455"/>
      <c r="E868" s="1455"/>
      <c r="F868" s="9"/>
      <c r="G868" s="7"/>
      <c r="H868" s="1455"/>
      <c r="I868" s="8"/>
      <c r="J868" s="1455"/>
      <c r="K868" s="55"/>
      <c r="L868" s="1459"/>
      <c r="M868" s="892"/>
    </row>
    <row r="869" spans="1:13" ht="15.75" x14ac:dyDescent="0.25">
      <c r="A869" s="10" t="s">
        <v>105</v>
      </c>
      <c r="B869" s="11"/>
      <c r="C869" s="11"/>
      <c r="D869" s="11"/>
      <c r="E869" s="11"/>
      <c r="F869" s="9"/>
      <c r="G869" s="3"/>
      <c r="H869" s="1459"/>
      <c r="I869" s="4"/>
      <c r="J869" s="1459"/>
      <c r="K869" s="55"/>
      <c r="L869" s="1459"/>
      <c r="M869" s="1455"/>
    </row>
    <row r="870" spans="1:13" ht="15.75" thickBot="1" x14ac:dyDescent="0.3">
      <c r="A870" s="1465"/>
      <c r="B870" s="1459"/>
      <c r="C870" s="1459"/>
      <c r="D870" s="1459"/>
      <c r="E870" s="1459"/>
      <c r="F870" s="2"/>
      <c r="G870" s="3"/>
      <c r="H870" s="1459"/>
      <c r="I870" s="4"/>
      <c r="J870" s="1459"/>
      <c r="K870" s="201"/>
      <c r="L870" s="1459"/>
      <c r="M870" s="14" t="s">
        <v>4</v>
      </c>
    </row>
    <row r="871" spans="1:13" ht="27" thickBot="1" x14ac:dyDescent="0.3">
      <c r="A871" s="15" t="s">
        <v>5</v>
      </c>
      <c r="B871" s="16" t="s">
        <v>6</v>
      </c>
      <c r="C871" s="16" t="s">
        <v>7</v>
      </c>
      <c r="D871" s="16" t="s">
        <v>8</v>
      </c>
      <c r="E871" s="16" t="s">
        <v>9</v>
      </c>
      <c r="F871" s="17" t="s">
        <v>10</v>
      </c>
      <c r="G871" s="18" t="s">
        <v>11</v>
      </c>
      <c r="H871" s="16" t="s">
        <v>12</v>
      </c>
      <c r="I871" s="19" t="s">
        <v>13</v>
      </c>
      <c r="J871" s="20" t="s">
        <v>14</v>
      </c>
      <c r="K871" s="893" t="s">
        <v>15</v>
      </c>
      <c r="L871" s="20" t="s">
        <v>16</v>
      </c>
      <c r="M871" s="894" t="s">
        <v>17</v>
      </c>
    </row>
    <row r="872" spans="1:13" x14ac:dyDescent="0.25">
      <c r="A872" s="895">
        <v>231</v>
      </c>
      <c r="B872" s="296">
        <v>0</v>
      </c>
      <c r="C872" s="896">
        <v>3123</v>
      </c>
      <c r="D872" s="296">
        <v>6121</v>
      </c>
      <c r="E872" s="897">
        <v>0</v>
      </c>
      <c r="F872" s="473">
        <v>199</v>
      </c>
      <c r="G872" s="296">
        <v>1205</v>
      </c>
      <c r="H872" s="231">
        <v>4747000000</v>
      </c>
      <c r="I872" s="232">
        <v>0</v>
      </c>
      <c r="J872" s="64">
        <v>284350</v>
      </c>
      <c r="K872" s="64">
        <v>13392356.77</v>
      </c>
      <c r="L872" s="232">
        <f t="shared" ref="L872:L882" si="23">J872+K872</f>
        <v>13676706.77</v>
      </c>
      <c r="M872" s="901" t="s">
        <v>2273</v>
      </c>
    </row>
    <row r="873" spans="1:13" ht="26.25" x14ac:dyDescent="0.25">
      <c r="A873" s="895">
        <v>231</v>
      </c>
      <c r="B873" s="296">
        <v>0</v>
      </c>
      <c r="C873" s="896">
        <v>6409</v>
      </c>
      <c r="D873" s="296">
        <v>6901</v>
      </c>
      <c r="E873" s="897">
        <v>0</v>
      </c>
      <c r="F873" s="473">
        <v>199</v>
      </c>
      <c r="G873" s="296">
        <v>1205</v>
      </c>
      <c r="H873" s="49">
        <v>12000000</v>
      </c>
      <c r="I873" s="232">
        <v>0</v>
      </c>
      <c r="J873" s="64">
        <v>58284388.159999996</v>
      </c>
      <c r="K873" s="64">
        <v>-13392356.77</v>
      </c>
      <c r="L873" s="232">
        <f t="shared" si="23"/>
        <v>44892031.390000001</v>
      </c>
      <c r="M873" s="901" t="s">
        <v>1376</v>
      </c>
    </row>
    <row r="874" spans="1:13" x14ac:dyDescent="0.25">
      <c r="A874" s="895">
        <v>231</v>
      </c>
      <c r="B874" s="296">
        <v>0</v>
      </c>
      <c r="C874" s="896">
        <v>3315</v>
      </c>
      <c r="D874" s="296">
        <v>6351</v>
      </c>
      <c r="E874" s="897">
        <v>0</v>
      </c>
      <c r="F874" s="473">
        <v>199</v>
      </c>
      <c r="G874" s="296">
        <v>1206</v>
      </c>
      <c r="H874" s="231">
        <v>5564000617</v>
      </c>
      <c r="I874" s="232">
        <v>0</v>
      </c>
      <c r="J874" s="64">
        <v>0</v>
      </c>
      <c r="K874" s="64">
        <v>3967000</v>
      </c>
      <c r="L874" s="232">
        <f>J874+K874</f>
        <v>3967000</v>
      </c>
      <c r="M874" s="901" t="s">
        <v>2274</v>
      </c>
    </row>
    <row r="875" spans="1:13" ht="26.25" x14ac:dyDescent="0.25">
      <c r="A875" s="895">
        <v>231</v>
      </c>
      <c r="B875" s="296">
        <v>0</v>
      </c>
      <c r="C875" s="896">
        <v>3315</v>
      </c>
      <c r="D875" s="296">
        <v>6351</v>
      </c>
      <c r="E875" s="897">
        <v>0</v>
      </c>
      <c r="F875" s="473">
        <v>199</v>
      </c>
      <c r="G875" s="296">
        <v>1206</v>
      </c>
      <c r="H875" s="231">
        <v>5556000613</v>
      </c>
      <c r="I875" s="232">
        <v>0</v>
      </c>
      <c r="J875" s="64">
        <v>0</v>
      </c>
      <c r="K875" s="64">
        <v>1118358.54</v>
      </c>
      <c r="L875" s="232">
        <f>J875+K875</f>
        <v>1118358.54</v>
      </c>
      <c r="M875" s="901" t="s">
        <v>2275</v>
      </c>
    </row>
    <row r="876" spans="1:13" ht="26.25" x14ac:dyDescent="0.25">
      <c r="A876" s="895">
        <v>231</v>
      </c>
      <c r="B876" s="296">
        <v>0</v>
      </c>
      <c r="C876" s="896">
        <v>6409</v>
      </c>
      <c r="D876" s="296">
        <v>6901</v>
      </c>
      <c r="E876" s="897">
        <v>0</v>
      </c>
      <c r="F876" s="473">
        <v>199</v>
      </c>
      <c r="G876" s="296">
        <v>1206</v>
      </c>
      <c r="H876" s="49">
        <v>12000000</v>
      </c>
      <c r="I876" s="232">
        <v>0</v>
      </c>
      <c r="J876" s="64">
        <v>43915000</v>
      </c>
      <c r="K876" s="64">
        <f>SUM(K874:K875)*-1</f>
        <v>-5085358.54</v>
      </c>
      <c r="L876" s="232">
        <f>J876+K876</f>
        <v>38829641.460000001</v>
      </c>
      <c r="M876" s="901" t="s">
        <v>2276</v>
      </c>
    </row>
    <row r="877" spans="1:13" ht="26.25" x14ac:dyDescent="0.25">
      <c r="A877" s="895">
        <v>231</v>
      </c>
      <c r="B877" s="296">
        <v>0</v>
      </c>
      <c r="C877" s="896">
        <v>6172</v>
      </c>
      <c r="D877" s="296">
        <v>6121</v>
      </c>
      <c r="E877" s="897">
        <v>0</v>
      </c>
      <c r="F877" s="473">
        <v>199</v>
      </c>
      <c r="G877" s="296">
        <v>1202</v>
      </c>
      <c r="H877" s="49">
        <v>3151000000</v>
      </c>
      <c r="I877" s="232">
        <v>0</v>
      </c>
      <c r="J877" s="64">
        <v>51000</v>
      </c>
      <c r="K877" s="64">
        <v>665500</v>
      </c>
      <c r="L877" s="232">
        <f>J877+K877</f>
        <v>716500</v>
      </c>
      <c r="M877" s="901" t="s">
        <v>2277</v>
      </c>
    </row>
    <row r="878" spans="1:13" ht="26.25" x14ac:dyDescent="0.25">
      <c r="A878" s="895">
        <v>231</v>
      </c>
      <c r="B878" s="296">
        <v>0</v>
      </c>
      <c r="C878" s="896">
        <v>6409</v>
      </c>
      <c r="D878" s="296">
        <v>6901</v>
      </c>
      <c r="E878" s="897">
        <v>0</v>
      </c>
      <c r="F878" s="473">
        <v>199</v>
      </c>
      <c r="G878" s="296">
        <v>1202</v>
      </c>
      <c r="H878" s="49">
        <v>12000000</v>
      </c>
      <c r="I878" s="232">
        <v>0</v>
      </c>
      <c r="J878" s="64">
        <v>8758420</v>
      </c>
      <c r="K878" s="64">
        <v>-665500</v>
      </c>
      <c r="L878" s="232">
        <f>J878+K878</f>
        <v>8092920</v>
      </c>
      <c r="M878" s="901" t="s">
        <v>1349</v>
      </c>
    </row>
    <row r="879" spans="1:13" ht="26.25" x14ac:dyDescent="0.25">
      <c r="A879" s="895" t="s">
        <v>50</v>
      </c>
      <c r="B879" s="296" t="s">
        <v>51</v>
      </c>
      <c r="C879" s="896">
        <v>2212</v>
      </c>
      <c r="D879" s="296">
        <v>6351</v>
      </c>
      <c r="E879" s="897">
        <v>0</v>
      </c>
      <c r="F879" s="473">
        <v>199</v>
      </c>
      <c r="G879" s="58">
        <v>1204</v>
      </c>
      <c r="H879" s="49">
        <v>4300000403</v>
      </c>
      <c r="I879" s="232">
        <v>0</v>
      </c>
      <c r="J879" s="158">
        <v>0</v>
      </c>
      <c r="K879" s="64">
        <v>199557.95</v>
      </c>
      <c r="L879" s="232">
        <f t="shared" si="23"/>
        <v>199557.95</v>
      </c>
      <c r="M879" s="917" t="s">
        <v>2278</v>
      </c>
    </row>
    <row r="880" spans="1:13" ht="26.25" x14ac:dyDescent="0.25">
      <c r="A880" s="895" t="s">
        <v>50</v>
      </c>
      <c r="B880" s="296" t="s">
        <v>51</v>
      </c>
      <c r="C880" s="896">
        <v>2219</v>
      </c>
      <c r="D880" s="296">
        <v>6121</v>
      </c>
      <c r="E880" s="920">
        <v>0</v>
      </c>
      <c r="F880" s="921">
        <v>199</v>
      </c>
      <c r="G880" s="334">
        <v>1204</v>
      </c>
      <c r="H880" s="1571">
        <v>2920000000</v>
      </c>
      <c r="I880" s="670">
        <v>0</v>
      </c>
      <c r="J880" s="193">
        <v>0</v>
      </c>
      <c r="K880" s="211">
        <v>222398</v>
      </c>
      <c r="L880" s="232">
        <f t="shared" si="23"/>
        <v>222398</v>
      </c>
      <c r="M880" s="922" t="s">
        <v>2279</v>
      </c>
    </row>
    <row r="881" spans="1:13" x14ac:dyDescent="0.25">
      <c r="A881" s="895">
        <v>231</v>
      </c>
      <c r="B881" s="296">
        <v>0</v>
      </c>
      <c r="C881" s="896">
        <v>2212</v>
      </c>
      <c r="D881" s="296">
        <v>6351</v>
      </c>
      <c r="E881" s="920">
        <v>0</v>
      </c>
      <c r="F881" s="921">
        <v>199</v>
      </c>
      <c r="G881" s="334">
        <v>1204</v>
      </c>
      <c r="H881" s="339">
        <v>5445000403</v>
      </c>
      <c r="I881" s="670">
        <v>0</v>
      </c>
      <c r="J881" s="193">
        <v>16384534.619999999</v>
      </c>
      <c r="K881" s="211">
        <v>1</v>
      </c>
      <c r="L881" s="232">
        <f t="shared" si="23"/>
        <v>16384535.619999999</v>
      </c>
      <c r="M881" s="924" t="s">
        <v>572</v>
      </c>
    </row>
    <row r="882" spans="1:13" ht="27" thickBot="1" x14ac:dyDescent="0.3">
      <c r="A882" s="895" t="s">
        <v>50</v>
      </c>
      <c r="B882" s="296" t="s">
        <v>51</v>
      </c>
      <c r="C882" s="896">
        <v>6409</v>
      </c>
      <c r="D882" s="296">
        <v>6901</v>
      </c>
      <c r="E882" s="897" t="s">
        <v>52</v>
      </c>
      <c r="F882" s="473">
        <v>199</v>
      </c>
      <c r="G882" s="58">
        <v>1204</v>
      </c>
      <c r="H882" s="49">
        <v>12000000</v>
      </c>
      <c r="I882" s="232">
        <v>0</v>
      </c>
      <c r="J882" s="327">
        <v>26968215.609999999</v>
      </c>
      <c r="K882" s="64">
        <f>SUM(K879:K881)*-1</f>
        <v>-421956.95</v>
      </c>
      <c r="L882" s="232">
        <f t="shared" si="23"/>
        <v>26546258.66</v>
      </c>
      <c r="M882" s="901" t="s">
        <v>1358</v>
      </c>
    </row>
    <row r="883" spans="1:13" ht="16.5" thickBot="1" x14ac:dyDescent="0.3">
      <c r="A883" s="326"/>
      <c r="B883" s="341" t="s">
        <v>23</v>
      </c>
      <c r="C883" s="342"/>
      <c r="D883" s="343"/>
      <c r="E883" s="343"/>
      <c r="F883" s="344"/>
      <c r="G883" s="345"/>
      <c r="H883" s="343"/>
      <c r="I883" s="347">
        <f>SUM(I872:I882)</f>
        <v>0</v>
      </c>
      <c r="J883" s="347">
        <f>SUM(J872:J882)</f>
        <v>154645908.38999999</v>
      </c>
      <c r="K883" s="347">
        <f>SUM(K872:K882)</f>
        <v>0</v>
      </c>
      <c r="L883" s="347">
        <f>SUM(L872:L882)</f>
        <v>154645908.39000002</v>
      </c>
      <c r="M883" s="801"/>
    </row>
    <row r="884" spans="1:13" ht="15.75" x14ac:dyDescent="0.25">
      <c r="A884" s="28"/>
      <c r="B884" s="28"/>
      <c r="C884" s="28"/>
      <c r="D884" s="29"/>
      <c r="E884" s="29"/>
      <c r="F884" s="30"/>
      <c r="G884" s="31"/>
      <c r="H884" s="29"/>
      <c r="I884" s="32"/>
      <c r="J884" s="29"/>
      <c r="K884" s="33"/>
      <c r="L884" s="29"/>
      <c r="M884" s="1455"/>
    </row>
    <row r="885" spans="1:13" ht="15.75" x14ac:dyDescent="0.25">
      <c r="A885" s="1459"/>
      <c r="B885" s="29" t="s">
        <v>128</v>
      </c>
      <c r="C885" s="28"/>
      <c r="D885" s="29"/>
      <c r="E885" s="29"/>
      <c r="F885" s="30"/>
      <c r="G885" s="31"/>
      <c r="H885" s="29"/>
      <c r="I885" s="32"/>
      <c r="J885" s="34" t="s">
        <v>2280</v>
      </c>
      <c r="K885" s="899"/>
      <c r="L885" s="29"/>
      <c r="M885" s="1455"/>
    </row>
    <row r="886" spans="1:13" x14ac:dyDescent="0.25">
      <c r="A886" s="1459"/>
      <c r="B886" s="1459"/>
      <c r="C886" s="1459"/>
      <c r="D886" s="1459"/>
      <c r="E886" s="1459"/>
      <c r="F886" s="2"/>
      <c r="G886" s="3"/>
      <c r="H886" s="1459"/>
      <c r="I886" s="4"/>
      <c r="J886" s="1459"/>
      <c r="K886" s="55"/>
      <c r="L886" s="1459"/>
      <c r="M886" s="1455"/>
    </row>
    <row r="887" spans="1:13" x14ac:dyDescent="0.25">
      <c r="A887" s="1459"/>
      <c r="B887" s="1459"/>
      <c r="C887" s="1459"/>
      <c r="D887" s="1459"/>
      <c r="E887" s="1459"/>
      <c r="F887" s="2"/>
      <c r="G887" s="3"/>
      <c r="H887" s="1459"/>
      <c r="I887" s="4"/>
      <c r="J887" s="1459"/>
      <c r="K887" s="55"/>
      <c r="L887" s="1459"/>
      <c r="M887" s="1455"/>
    </row>
    <row r="888" spans="1:13" x14ac:dyDescent="0.25">
      <c r="A888" s="1459"/>
      <c r="B888" s="1459" t="s">
        <v>159</v>
      </c>
      <c r="C888" s="1459"/>
      <c r="D888" s="1459"/>
      <c r="E888" s="1459"/>
      <c r="F888" s="2"/>
      <c r="G888" s="3"/>
      <c r="H888" s="1459"/>
      <c r="I888" s="4"/>
      <c r="J888" s="1459" t="s">
        <v>43</v>
      </c>
      <c r="K888" s="55"/>
      <c r="L888" s="1459"/>
      <c r="M888" s="1455"/>
    </row>
    <row r="889" spans="1:13" x14ac:dyDescent="0.25">
      <c r="A889" s="1459"/>
      <c r="B889" s="1459"/>
      <c r="C889" s="1459"/>
      <c r="D889" s="1459"/>
      <c r="E889" s="1459"/>
      <c r="F889" s="2"/>
      <c r="G889" s="3"/>
      <c r="H889" s="1459"/>
      <c r="I889" s="4"/>
      <c r="J889" s="1459"/>
      <c r="K889" s="55"/>
      <c r="L889" s="1459"/>
      <c r="M889" s="1455"/>
    </row>
    <row r="890" spans="1:13" x14ac:dyDescent="0.25">
      <c r="A890" s="1459"/>
      <c r="B890" s="1459" t="s">
        <v>160</v>
      </c>
      <c r="C890" s="1459"/>
      <c r="D890" s="1459"/>
      <c r="E890" s="1459"/>
      <c r="F890" s="2"/>
      <c r="G890" s="3"/>
      <c r="H890" s="1459"/>
      <c r="I890" s="4"/>
      <c r="J890" s="1459" t="s">
        <v>161</v>
      </c>
      <c r="K890" s="55"/>
      <c r="L890" s="1459"/>
      <c r="M890" s="1455"/>
    </row>
    <row r="891" spans="1:13" x14ac:dyDescent="0.25">
      <c r="A891" s="1459"/>
      <c r="B891" s="1459" t="s">
        <v>495</v>
      </c>
      <c r="C891" s="1459"/>
      <c r="D891" s="1459"/>
      <c r="E891" s="1459"/>
      <c r="F891" s="2"/>
      <c r="G891" s="3"/>
      <c r="H891" s="1459"/>
      <c r="I891" s="4"/>
      <c r="J891" s="1459"/>
      <c r="K891" s="55"/>
      <c r="L891" s="1459"/>
      <c r="M891" s="1455"/>
    </row>
    <row r="894" spans="1:13" ht="18.75" x14ac:dyDescent="0.3">
      <c r="A894" s="1" t="s">
        <v>103</v>
      </c>
      <c r="B894" s="1"/>
      <c r="C894" s="1"/>
      <c r="D894" s="1459"/>
      <c r="E894" s="1459"/>
      <c r="F894" s="2"/>
      <c r="G894" s="3"/>
      <c r="H894" s="1459"/>
      <c r="I894" s="4"/>
      <c r="J894" s="1459"/>
      <c r="K894" s="55"/>
      <c r="L894" s="1459"/>
      <c r="M894" s="1455"/>
    </row>
    <row r="895" spans="1:13" x14ac:dyDescent="0.25">
      <c r="A895" s="1459"/>
      <c r="B895" s="1459"/>
      <c r="C895" s="1459"/>
      <c r="D895" s="1455"/>
      <c r="E895" s="1455"/>
      <c r="F895" s="6"/>
      <c r="G895" s="7"/>
      <c r="H895" s="1455"/>
      <c r="I895" s="8"/>
      <c r="J895" s="1455"/>
      <c r="K895" s="55"/>
      <c r="L895" s="1459"/>
      <c r="M895" s="1455"/>
    </row>
    <row r="896" spans="1:13" ht="18.75" x14ac:dyDescent="0.3">
      <c r="A896" s="3102" t="s">
        <v>2314</v>
      </c>
      <c r="B896" s="3103"/>
      <c r="C896" s="3103"/>
      <c r="D896" s="3103"/>
      <c r="E896" s="3103"/>
      <c r="F896" s="3103"/>
      <c r="G896" s="3103"/>
      <c r="H896" s="3103"/>
      <c r="I896" s="3103"/>
      <c r="J896" s="3103"/>
      <c r="K896" s="3103"/>
      <c r="L896" s="3103"/>
      <c r="M896" s="3183"/>
    </row>
    <row r="897" spans="1:13" ht="15.75" x14ac:dyDescent="0.25">
      <c r="A897" s="1459"/>
      <c r="B897" s="1459"/>
      <c r="C897" s="1459"/>
      <c r="D897" s="1455"/>
      <c r="E897" s="1455"/>
      <c r="F897" s="9"/>
      <c r="G897" s="7"/>
      <c r="H897" s="1455"/>
      <c r="I897" s="8"/>
      <c r="J897" s="1455"/>
      <c r="K897" s="55"/>
      <c r="L897" s="1459"/>
      <c r="M897" s="892"/>
    </row>
    <row r="898" spans="1:13" ht="15.75" x14ac:dyDescent="0.25">
      <c r="A898" s="10" t="s">
        <v>105</v>
      </c>
      <c r="B898" s="11"/>
      <c r="C898" s="11"/>
      <c r="D898" s="11"/>
      <c r="E898" s="11"/>
      <c r="F898" s="9"/>
      <c r="G898" s="3"/>
      <c r="H898" s="1459"/>
      <c r="I898" s="4"/>
      <c r="J898" s="1459"/>
      <c r="K898" s="55"/>
      <c r="L898" s="1459"/>
      <c r="M898" s="1455"/>
    </row>
    <row r="899" spans="1:13" ht="15.75" thickBot="1" x14ac:dyDescent="0.3">
      <c r="A899" s="1465"/>
      <c r="B899" s="1459"/>
      <c r="C899" s="1459"/>
      <c r="D899" s="1459"/>
      <c r="E899" s="1459"/>
      <c r="F899" s="2"/>
      <c r="G899" s="3"/>
      <c r="H899" s="1459"/>
      <c r="I899" s="4"/>
      <c r="J899" s="1459"/>
      <c r="K899" s="201"/>
      <c r="L899" s="1459"/>
      <c r="M899" s="14" t="s">
        <v>4</v>
      </c>
    </row>
    <row r="900" spans="1:13" ht="27" thickBot="1" x14ac:dyDescent="0.3">
      <c r="A900" s="15" t="s">
        <v>5</v>
      </c>
      <c r="B900" s="16" t="s">
        <v>6</v>
      </c>
      <c r="C900" s="16" t="s">
        <v>7</v>
      </c>
      <c r="D900" s="16" t="s">
        <v>8</v>
      </c>
      <c r="E900" s="16" t="s">
        <v>9</v>
      </c>
      <c r="F900" s="17" t="s">
        <v>10</v>
      </c>
      <c r="G900" s="18" t="s">
        <v>11</v>
      </c>
      <c r="H900" s="16" t="s">
        <v>12</v>
      </c>
      <c r="I900" s="19" t="s">
        <v>13</v>
      </c>
      <c r="J900" s="20" t="s">
        <v>14</v>
      </c>
      <c r="K900" s="893" t="s">
        <v>15</v>
      </c>
      <c r="L900" s="20" t="s">
        <v>16</v>
      </c>
      <c r="M900" s="894" t="s">
        <v>17</v>
      </c>
    </row>
    <row r="901" spans="1:13" x14ac:dyDescent="0.25">
      <c r="A901" s="895" t="s">
        <v>50</v>
      </c>
      <c r="B901" s="296" t="s">
        <v>51</v>
      </c>
      <c r="C901" s="896">
        <v>6172</v>
      </c>
      <c r="D901" s="296">
        <v>6125</v>
      </c>
      <c r="E901" s="897">
        <v>0</v>
      </c>
      <c r="F901" s="473">
        <v>199</v>
      </c>
      <c r="G901" s="58">
        <v>1225</v>
      </c>
      <c r="H901" s="49">
        <v>4724000000</v>
      </c>
      <c r="I901" s="232">
        <v>0</v>
      </c>
      <c r="J901" s="158">
        <v>267029.33</v>
      </c>
      <c r="K901" s="64">
        <v>96800</v>
      </c>
      <c r="L901" s="232">
        <f>J901+K901</f>
        <v>363829.33</v>
      </c>
      <c r="M901" s="917" t="s">
        <v>2315</v>
      </c>
    </row>
    <row r="902" spans="1:13" ht="26.25" x14ac:dyDescent="0.25">
      <c r="A902" s="895" t="s">
        <v>50</v>
      </c>
      <c r="B902" s="296" t="s">
        <v>51</v>
      </c>
      <c r="C902" s="896">
        <v>6172</v>
      </c>
      <c r="D902" s="296">
        <v>6121</v>
      </c>
      <c r="E902" s="920">
        <v>0</v>
      </c>
      <c r="F902" s="921">
        <v>199</v>
      </c>
      <c r="G902" s="334">
        <v>1225</v>
      </c>
      <c r="H902" s="339">
        <v>4724000000</v>
      </c>
      <c r="I902" s="670">
        <v>0</v>
      </c>
      <c r="J902" s="193">
        <v>327682.21000000002</v>
      </c>
      <c r="K902" s="211">
        <v>79455.86</v>
      </c>
      <c r="L902" s="232">
        <f>J902+K902</f>
        <v>407138.07</v>
      </c>
      <c r="M902" s="917" t="s">
        <v>2316</v>
      </c>
    </row>
    <row r="903" spans="1:13" ht="26.25" x14ac:dyDescent="0.25">
      <c r="A903" s="895" t="s">
        <v>50</v>
      </c>
      <c r="B903" s="296" t="s">
        <v>51</v>
      </c>
      <c r="C903" s="896">
        <v>6409</v>
      </c>
      <c r="D903" s="296">
        <v>6901</v>
      </c>
      <c r="E903" s="897" t="s">
        <v>52</v>
      </c>
      <c r="F903" s="473">
        <v>199</v>
      </c>
      <c r="G903" s="58">
        <v>1225</v>
      </c>
      <c r="H903" s="49">
        <v>12000000</v>
      </c>
      <c r="I903" s="232">
        <v>0</v>
      </c>
      <c r="J903" s="327">
        <v>19101288.460000001</v>
      </c>
      <c r="K903" s="64">
        <f>SUM(K901:K902)*-1</f>
        <v>-176255.86</v>
      </c>
      <c r="L903" s="232">
        <f>J903+K903</f>
        <v>18925032.600000001</v>
      </c>
      <c r="M903" s="901" t="s">
        <v>1357</v>
      </c>
    </row>
    <row r="904" spans="1:13" x14ac:dyDescent="0.25">
      <c r="A904" s="895">
        <v>231</v>
      </c>
      <c r="B904" s="296">
        <v>0</v>
      </c>
      <c r="C904" s="896">
        <v>4350</v>
      </c>
      <c r="D904" s="296">
        <v>6351</v>
      </c>
      <c r="E904" s="897">
        <v>0</v>
      </c>
      <c r="F904" s="473">
        <v>199</v>
      </c>
      <c r="G904" s="58">
        <v>1217</v>
      </c>
      <c r="H904" s="49">
        <v>5777001756</v>
      </c>
      <c r="I904" s="232">
        <v>0</v>
      </c>
      <c r="J904" s="327">
        <v>0</v>
      </c>
      <c r="K904" s="64">
        <v>1850000</v>
      </c>
      <c r="L904" s="232">
        <f>J904+K904</f>
        <v>1850000</v>
      </c>
      <c r="M904" s="917" t="s">
        <v>2317</v>
      </c>
    </row>
    <row r="905" spans="1:13" ht="27" thickBot="1" x14ac:dyDescent="0.3">
      <c r="A905" s="895" t="s">
        <v>50</v>
      </c>
      <c r="B905" s="296" t="s">
        <v>51</v>
      </c>
      <c r="C905" s="896">
        <v>6409</v>
      </c>
      <c r="D905" s="296">
        <v>6901</v>
      </c>
      <c r="E905" s="897" t="s">
        <v>52</v>
      </c>
      <c r="F905" s="473">
        <v>199</v>
      </c>
      <c r="G905" s="58">
        <v>1217</v>
      </c>
      <c r="H905" s="49">
        <v>12000000</v>
      </c>
      <c r="I905" s="1096">
        <v>0</v>
      </c>
      <c r="J905" s="1572">
        <v>65771464.5</v>
      </c>
      <c r="K905" s="1098">
        <v>-1850000</v>
      </c>
      <c r="L905" s="232">
        <f>J905+K905</f>
        <v>63921464.5</v>
      </c>
      <c r="M905" s="901" t="s">
        <v>1356</v>
      </c>
    </row>
    <row r="906" spans="1:13" ht="16.5" thickBot="1" x14ac:dyDescent="0.3">
      <c r="A906" s="326"/>
      <c r="B906" s="341" t="s">
        <v>23</v>
      </c>
      <c r="C906" s="342"/>
      <c r="D906" s="343"/>
      <c r="E906" s="343"/>
      <c r="F906" s="344"/>
      <c r="G906" s="345"/>
      <c r="H906" s="343"/>
      <c r="I906" s="347">
        <f>SUM(I901:I905)</f>
        <v>0</v>
      </c>
      <c r="J906" s="347">
        <f>SUM(J901:J905)</f>
        <v>85467464.5</v>
      </c>
      <c r="K906" s="347">
        <f>SUM(K901:K903)</f>
        <v>0</v>
      </c>
      <c r="L906" s="347">
        <f>SUM(L901:L905)</f>
        <v>85467464.5</v>
      </c>
      <c r="M906" s="801"/>
    </row>
    <row r="907" spans="1:13" ht="15.75" x14ac:dyDescent="0.25">
      <c r="A907" s="28"/>
      <c r="B907" s="28"/>
      <c r="C907" s="28"/>
      <c r="D907" s="29"/>
      <c r="E907" s="29"/>
      <c r="F907" s="30"/>
      <c r="G907" s="31"/>
      <c r="H907" s="29"/>
      <c r="I907" s="32"/>
      <c r="J907" s="29"/>
      <c r="K907" s="33"/>
      <c r="L907" s="29"/>
      <c r="M907" s="1455"/>
    </row>
    <row r="908" spans="1:13" ht="15.75" x14ac:dyDescent="0.25">
      <c r="A908" s="1459"/>
      <c r="B908" s="29" t="s">
        <v>128</v>
      </c>
      <c r="C908" s="28"/>
      <c r="D908" s="29"/>
      <c r="E908" s="29"/>
      <c r="F908" s="30"/>
      <c r="G908" s="31"/>
      <c r="H908" s="29"/>
      <c r="I908" s="32"/>
      <c r="J908" s="34" t="s">
        <v>2318</v>
      </c>
      <c r="K908" s="899"/>
      <c r="L908" s="29"/>
      <c r="M908" s="1455"/>
    </row>
    <row r="909" spans="1:13" x14ac:dyDescent="0.25">
      <c r="A909" s="1459"/>
      <c r="B909" s="1459"/>
      <c r="C909" s="1459"/>
      <c r="D909" s="1459"/>
      <c r="E909" s="1459"/>
      <c r="F909" s="2"/>
      <c r="G909" s="3"/>
      <c r="H909" s="1459"/>
      <c r="I909" s="4"/>
      <c r="J909" s="1459"/>
      <c r="K909" s="55"/>
      <c r="L909" s="1459"/>
      <c r="M909" s="1455"/>
    </row>
    <row r="910" spans="1:13" x14ac:dyDescent="0.25">
      <c r="A910" s="1459"/>
      <c r="B910" s="1459"/>
      <c r="C910" s="1459"/>
      <c r="D910" s="1459"/>
      <c r="E910" s="1459"/>
      <c r="F910" s="2"/>
      <c r="G910" s="3"/>
      <c r="H910" s="1459"/>
      <c r="I910" s="4"/>
      <c r="J910" s="1459"/>
      <c r="K910" s="55"/>
      <c r="L910" s="1459"/>
      <c r="M910" s="1455"/>
    </row>
    <row r="911" spans="1:13" x14ac:dyDescent="0.25">
      <c r="A911" s="1459"/>
      <c r="B911" s="1459" t="s">
        <v>159</v>
      </c>
      <c r="C911" s="1459"/>
      <c r="D911" s="1459"/>
      <c r="E911" s="1459"/>
      <c r="F911" s="2"/>
      <c r="G911" s="3"/>
      <c r="H911" s="1459"/>
      <c r="I911" s="4"/>
      <c r="J911" s="1459" t="s">
        <v>43</v>
      </c>
      <c r="K911" s="55"/>
      <c r="L911" s="1459"/>
      <c r="M911" s="1455"/>
    </row>
    <row r="912" spans="1:13" x14ac:dyDescent="0.25">
      <c r="A912" s="1459"/>
      <c r="B912" s="1459"/>
      <c r="C912" s="1459"/>
      <c r="D912" s="1459"/>
      <c r="E912" s="1459"/>
      <c r="F912" s="2"/>
      <c r="G912" s="3"/>
      <c r="H912" s="1459"/>
      <c r="I912" s="4"/>
      <c r="J912" s="1459"/>
      <c r="K912" s="55"/>
      <c r="L912" s="1459"/>
      <c r="M912" s="1455"/>
    </row>
    <row r="913" spans="1:13" x14ac:dyDescent="0.25">
      <c r="A913" s="1459"/>
      <c r="B913" s="1459" t="s">
        <v>160</v>
      </c>
      <c r="C913" s="1459"/>
      <c r="D913" s="1459"/>
      <c r="E913" s="1459"/>
      <c r="F913" s="2"/>
      <c r="G913" s="3"/>
      <c r="H913" s="1459"/>
      <c r="I913" s="4"/>
      <c r="J913" s="1459" t="s">
        <v>161</v>
      </c>
      <c r="K913" s="55"/>
      <c r="L913" s="1459"/>
      <c r="M913" s="1455"/>
    </row>
    <row r="914" spans="1:13" x14ac:dyDescent="0.25">
      <c r="A914" s="1459"/>
      <c r="B914" s="1459" t="s">
        <v>495</v>
      </c>
      <c r="C914" s="1459"/>
      <c r="D914" s="1459"/>
      <c r="E914" s="1459"/>
      <c r="F914" s="2"/>
      <c r="G914" s="3"/>
      <c r="H914" s="1459"/>
      <c r="I914" s="4"/>
      <c r="J914" s="1459"/>
      <c r="K914" s="55"/>
      <c r="L914" s="1459"/>
      <c r="M914" s="1455"/>
    </row>
    <row r="917" spans="1:13" ht="18.75" x14ac:dyDescent="0.3">
      <c r="A917" s="1" t="s">
        <v>103</v>
      </c>
      <c r="B917" s="1"/>
      <c r="C917" s="1"/>
      <c r="D917" s="1459"/>
      <c r="E917" s="1459"/>
      <c r="F917" s="2"/>
      <c r="G917" s="3"/>
      <c r="H917" s="1459"/>
      <c r="I917" s="4"/>
      <c r="J917" s="1459"/>
      <c r="K917" s="55"/>
      <c r="L917" s="1459"/>
      <c r="M917" s="1455"/>
    </row>
    <row r="918" spans="1:13" x14ac:dyDescent="0.25">
      <c r="A918" s="1459"/>
      <c r="B918" s="1459"/>
      <c r="C918" s="1459"/>
      <c r="D918" s="1455"/>
      <c r="E918" s="1455"/>
      <c r="F918" s="6"/>
      <c r="G918" s="7"/>
      <c r="H918" s="1455"/>
      <c r="I918" s="8"/>
      <c r="J918" s="1455"/>
      <c r="K918" s="55"/>
      <c r="L918" s="1459"/>
      <c r="M918" s="1455"/>
    </row>
    <row r="919" spans="1:13" ht="18.75" x14ac:dyDescent="0.3">
      <c r="A919" s="3102" t="s">
        <v>2781</v>
      </c>
      <c r="B919" s="3103"/>
      <c r="C919" s="3103"/>
      <c r="D919" s="3103"/>
      <c r="E919" s="3103"/>
      <c r="F919" s="3103"/>
      <c r="G919" s="3103"/>
      <c r="H919" s="3103"/>
      <c r="I919" s="3103"/>
      <c r="J919" s="3103"/>
      <c r="K919" s="3103"/>
      <c r="L919" s="3103"/>
      <c r="M919" s="3183"/>
    </row>
    <row r="920" spans="1:13" ht="15.75" x14ac:dyDescent="0.25">
      <c r="A920" s="1459"/>
      <c r="B920" s="1459"/>
      <c r="C920" s="1459"/>
      <c r="D920" s="1455"/>
      <c r="E920" s="1455"/>
      <c r="F920" s="9"/>
      <c r="G920" s="7"/>
      <c r="H920" s="1455"/>
      <c r="I920" s="8"/>
      <c r="J920" s="1455"/>
      <c r="K920" s="55"/>
      <c r="L920" s="1459"/>
      <c r="M920" s="892"/>
    </row>
    <row r="921" spans="1:13" ht="15.75" x14ac:dyDescent="0.25">
      <c r="A921" s="10" t="s">
        <v>105</v>
      </c>
      <c r="B921" s="11"/>
      <c r="C921" s="11"/>
      <c r="D921" s="11"/>
      <c r="E921" s="11"/>
      <c r="F921" s="9"/>
      <c r="G921" s="3"/>
      <c r="H921" s="1459"/>
      <c r="I921" s="4"/>
      <c r="J921" s="1459"/>
      <c r="K921" s="55"/>
      <c r="L921" s="1459"/>
      <c r="M921" s="1455"/>
    </row>
    <row r="922" spans="1:13" ht="15.75" thickBot="1" x14ac:dyDescent="0.3">
      <c r="A922" s="1465"/>
      <c r="B922" s="1459"/>
      <c r="C922" s="1459"/>
      <c r="D922" s="1459"/>
      <c r="E922" s="1459"/>
      <c r="F922" s="2"/>
      <c r="G922" s="3"/>
      <c r="H922" s="1459"/>
      <c r="I922" s="4"/>
      <c r="J922" s="1459"/>
      <c r="K922" s="201"/>
      <c r="L922" s="1459"/>
      <c r="M922" s="14" t="s">
        <v>4</v>
      </c>
    </row>
    <row r="923" spans="1:13" ht="27" thickBot="1" x14ac:dyDescent="0.3">
      <c r="A923" s="15" t="s">
        <v>5</v>
      </c>
      <c r="B923" s="16" t="s">
        <v>6</v>
      </c>
      <c r="C923" s="16" t="s">
        <v>7</v>
      </c>
      <c r="D923" s="16" t="s">
        <v>8</v>
      </c>
      <c r="E923" s="16" t="s">
        <v>9</v>
      </c>
      <c r="F923" s="17" t="s">
        <v>10</v>
      </c>
      <c r="G923" s="18" t="s">
        <v>11</v>
      </c>
      <c r="H923" s="16" t="s">
        <v>12</v>
      </c>
      <c r="I923" s="19" t="s">
        <v>13</v>
      </c>
      <c r="J923" s="20" t="s">
        <v>14</v>
      </c>
      <c r="K923" s="893" t="s">
        <v>15</v>
      </c>
      <c r="L923" s="20" t="s">
        <v>16</v>
      </c>
      <c r="M923" s="894" t="s">
        <v>17</v>
      </c>
    </row>
    <row r="924" spans="1:13" x14ac:dyDescent="0.25">
      <c r="A924" s="895">
        <v>231</v>
      </c>
      <c r="B924" s="296">
        <v>0</v>
      </c>
      <c r="C924" s="896">
        <v>4350</v>
      </c>
      <c r="D924" s="296">
        <v>6351</v>
      </c>
      <c r="E924" s="897">
        <v>0</v>
      </c>
      <c r="F924" s="473">
        <v>199</v>
      </c>
      <c r="G924" s="296">
        <v>1217</v>
      </c>
      <c r="H924" s="231">
        <v>4660000000</v>
      </c>
      <c r="I924" s="232">
        <v>0</v>
      </c>
      <c r="J924" s="64">
        <v>0</v>
      </c>
      <c r="K924" s="64">
        <v>988000</v>
      </c>
      <c r="L924" s="232">
        <f t="shared" ref="L924:L931" si="24">J924+K924</f>
        <v>988000</v>
      </c>
      <c r="M924" s="901" t="s">
        <v>2782</v>
      </c>
    </row>
    <row r="925" spans="1:13" ht="26.25" x14ac:dyDescent="0.25">
      <c r="A925" s="895">
        <v>231</v>
      </c>
      <c r="B925" s="296">
        <v>0</v>
      </c>
      <c r="C925" s="896">
        <v>6409</v>
      </c>
      <c r="D925" s="296">
        <v>6901</v>
      </c>
      <c r="E925" s="897">
        <v>0</v>
      </c>
      <c r="F925" s="473">
        <v>199</v>
      </c>
      <c r="G925" s="296">
        <v>1217</v>
      </c>
      <c r="H925" s="49">
        <v>12000000</v>
      </c>
      <c r="I925" s="232">
        <v>0</v>
      </c>
      <c r="J925" s="64">
        <v>63921464.5</v>
      </c>
      <c r="K925" s="64">
        <v>-988000</v>
      </c>
      <c r="L925" s="232">
        <f t="shared" si="24"/>
        <v>62933464.5</v>
      </c>
      <c r="M925" s="901" t="s">
        <v>1356</v>
      </c>
    </row>
    <row r="926" spans="1:13" x14ac:dyDescent="0.25">
      <c r="A926" s="895">
        <v>231</v>
      </c>
      <c r="B926" s="296">
        <v>0</v>
      </c>
      <c r="C926" s="896">
        <v>6172</v>
      </c>
      <c r="D926" s="296">
        <v>6121</v>
      </c>
      <c r="E926" s="897">
        <v>0</v>
      </c>
      <c r="F926" s="473">
        <v>199</v>
      </c>
      <c r="G926" s="296">
        <v>1202</v>
      </c>
      <c r="H926" s="231">
        <v>5780000000</v>
      </c>
      <c r="I926" s="232">
        <v>0</v>
      </c>
      <c r="J926" s="64">
        <v>0</v>
      </c>
      <c r="K926" s="64">
        <v>250000</v>
      </c>
      <c r="L926" s="232">
        <f>J926+K926</f>
        <v>250000</v>
      </c>
      <c r="M926" s="901" t="s">
        <v>2783</v>
      </c>
    </row>
    <row r="927" spans="1:13" ht="26.25" x14ac:dyDescent="0.25">
      <c r="A927" s="895">
        <v>231</v>
      </c>
      <c r="B927" s="296">
        <v>0</v>
      </c>
      <c r="C927" s="896">
        <v>6409</v>
      </c>
      <c r="D927" s="296">
        <v>6901</v>
      </c>
      <c r="E927" s="897">
        <v>0</v>
      </c>
      <c r="F927" s="473">
        <v>199</v>
      </c>
      <c r="G927" s="296">
        <v>1202</v>
      </c>
      <c r="H927" s="49">
        <v>12000000</v>
      </c>
      <c r="I927" s="232">
        <v>0</v>
      </c>
      <c r="J927" s="64">
        <v>8092920</v>
      </c>
      <c r="K927" s="64">
        <v>-250000</v>
      </c>
      <c r="L927" s="232">
        <f>J927+K927</f>
        <v>7842920</v>
      </c>
      <c r="M927" s="901" t="s">
        <v>1349</v>
      </c>
    </row>
    <row r="928" spans="1:13" x14ac:dyDescent="0.25">
      <c r="A928" s="895" t="s">
        <v>50</v>
      </c>
      <c r="B928" s="296" t="s">
        <v>51</v>
      </c>
      <c r="C928" s="896">
        <v>2212</v>
      </c>
      <c r="D928" s="296">
        <v>6121</v>
      </c>
      <c r="E928" s="897">
        <v>0</v>
      </c>
      <c r="F928" s="473">
        <v>199</v>
      </c>
      <c r="G928" s="58">
        <v>1204</v>
      </c>
      <c r="H928" s="49">
        <v>3589000043</v>
      </c>
      <c r="I928" s="232">
        <v>0</v>
      </c>
      <c r="J928" s="158">
        <v>0</v>
      </c>
      <c r="K928" s="64">
        <v>12100</v>
      </c>
      <c r="L928" s="232">
        <f t="shared" si="24"/>
        <v>12100</v>
      </c>
      <c r="M928" s="917" t="s">
        <v>2784</v>
      </c>
    </row>
    <row r="929" spans="1:13" x14ac:dyDescent="0.25">
      <c r="A929" s="895" t="s">
        <v>50</v>
      </c>
      <c r="B929" s="296" t="s">
        <v>51</v>
      </c>
      <c r="C929" s="896">
        <v>2212</v>
      </c>
      <c r="D929" s="296">
        <v>6121</v>
      </c>
      <c r="E929" s="920">
        <v>0</v>
      </c>
      <c r="F929" s="921">
        <v>199</v>
      </c>
      <c r="G929" s="334">
        <v>1204</v>
      </c>
      <c r="H929" s="1571">
        <v>4617000043</v>
      </c>
      <c r="I929" s="670">
        <v>0</v>
      </c>
      <c r="J929" s="193">
        <v>0</v>
      </c>
      <c r="K929" s="211">
        <v>1000000</v>
      </c>
      <c r="L929" s="232">
        <f t="shared" si="24"/>
        <v>1000000</v>
      </c>
      <c r="M929" s="922" t="s">
        <v>2785</v>
      </c>
    </row>
    <row r="930" spans="1:13" x14ac:dyDescent="0.25">
      <c r="A930" s="895">
        <v>231</v>
      </c>
      <c r="B930" s="296">
        <v>0</v>
      </c>
      <c r="C930" s="896">
        <v>2212</v>
      </c>
      <c r="D930" s="296">
        <v>6121</v>
      </c>
      <c r="E930" s="920">
        <v>0</v>
      </c>
      <c r="F930" s="921">
        <v>199</v>
      </c>
      <c r="G930" s="334">
        <v>1204</v>
      </c>
      <c r="H930" s="339">
        <v>4731000043</v>
      </c>
      <c r="I930" s="670">
        <v>0</v>
      </c>
      <c r="J930" s="193">
        <v>0</v>
      </c>
      <c r="K930" s="211">
        <v>503989.2</v>
      </c>
      <c r="L930" s="232">
        <f t="shared" si="24"/>
        <v>503989.2</v>
      </c>
      <c r="M930" s="924" t="s">
        <v>2786</v>
      </c>
    </row>
    <row r="931" spans="1:13" ht="27" thickBot="1" x14ac:dyDescent="0.3">
      <c r="A931" s="895" t="s">
        <v>50</v>
      </c>
      <c r="B931" s="296" t="s">
        <v>51</v>
      </c>
      <c r="C931" s="896">
        <v>6409</v>
      </c>
      <c r="D931" s="296">
        <v>6901</v>
      </c>
      <c r="E931" s="897" t="s">
        <v>52</v>
      </c>
      <c r="F931" s="473">
        <v>199</v>
      </c>
      <c r="G931" s="58">
        <v>1204</v>
      </c>
      <c r="H931" s="49">
        <v>12000000</v>
      </c>
      <c r="I931" s="232">
        <v>0</v>
      </c>
      <c r="J931" s="327">
        <v>26546258.66</v>
      </c>
      <c r="K931" s="64">
        <f>SUM(K928:K930)*-1</f>
        <v>-1516089.2</v>
      </c>
      <c r="L931" s="232">
        <f t="shared" si="24"/>
        <v>25030169.460000001</v>
      </c>
      <c r="M931" s="901" t="s">
        <v>1358</v>
      </c>
    </row>
    <row r="932" spans="1:13" ht="16.5" thickBot="1" x14ac:dyDescent="0.3">
      <c r="A932" s="326"/>
      <c r="B932" s="341" t="s">
        <v>23</v>
      </c>
      <c r="C932" s="342"/>
      <c r="D932" s="343"/>
      <c r="E932" s="343"/>
      <c r="F932" s="344"/>
      <c r="G932" s="345"/>
      <c r="H932" s="343"/>
      <c r="I932" s="347">
        <f>SUM(I924:I931)</f>
        <v>0</v>
      </c>
      <c r="J932" s="347">
        <f>SUM(J924:J931)</f>
        <v>98560643.159999996</v>
      </c>
      <c r="K932" s="347">
        <f>SUM(K924:K931)</f>
        <v>0</v>
      </c>
      <c r="L932" s="347">
        <f>SUM(L924:L931)</f>
        <v>98560643.159999996</v>
      </c>
      <c r="M932" s="801"/>
    </row>
    <row r="933" spans="1:13" ht="15.75" x14ac:dyDescent="0.25">
      <c r="A933" s="28"/>
      <c r="B933" s="28"/>
      <c r="C933" s="28"/>
      <c r="D933" s="29"/>
      <c r="E933" s="29"/>
      <c r="F933" s="30"/>
      <c r="G933" s="31"/>
      <c r="H933" s="29"/>
      <c r="I933" s="32"/>
      <c r="J933" s="29"/>
      <c r="K933" s="33"/>
      <c r="L933" s="29"/>
      <c r="M933" s="1455"/>
    </row>
    <row r="934" spans="1:13" ht="15.75" x14ac:dyDescent="0.25">
      <c r="A934" s="1459"/>
      <c r="B934" s="29" t="s">
        <v>128</v>
      </c>
      <c r="C934" s="28"/>
      <c r="D934" s="29"/>
      <c r="E934" s="29"/>
      <c r="F934" s="30"/>
      <c r="G934" s="31"/>
      <c r="H934" s="29"/>
      <c r="I934" s="32"/>
      <c r="J934" s="34" t="s">
        <v>2787</v>
      </c>
      <c r="K934" s="899"/>
      <c r="L934" s="29"/>
      <c r="M934" s="1455"/>
    </row>
    <row r="935" spans="1:13" x14ac:dyDescent="0.25">
      <c r="A935" s="1459"/>
      <c r="B935" s="1459"/>
      <c r="C935" s="1459"/>
      <c r="D935" s="1459"/>
      <c r="E935" s="1459"/>
      <c r="F935" s="2"/>
      <c r="G935" s="3"/>
      <c r="H935" s="1459"/>
      <c r="I935" s="4"/>
      <c r="J935" s="1459"/>
      <c r="K935" s="55"/>
      <c r="L935" s="1459"/>
      <c r="M935" s="1455"/>
    </row>
    <row r="936" spans="1:13" x14ac:dyDescent="0.25">
      <c r="A936" s="1459"/>
      <c r="B936" s="1459"/>
      <c r="C936" s="1459"/>
      <c r="D936" s="1459"/>
      <c r="E936" s="1459"/>
      <c r="F936" s="2"/>
      <c r="G936" s="3"/>
      <c r="H936" s="1459"/>
      <c r="I936" s="4"/>
      <c r="J936" s="1459"/>
      <c r="K936" s="55"/>
      <c r="L936" s="1459"/>
      <c r="M936" s="1455"/>
    </row>
    <row r="937" spans="1:13" x14ac:dyDescent="0.25">
      <c r="A937" s="1459"/>
      <c r="B937" s="1459" t="s">
        <v>159</v>
      </c>
      <c r="C937" s="1459"/>
      <c r="D937" s="1459"/>
      <c r="E937" s="1459"/>
      <c r="F937" s="2"/>
      <c r="G937" s="3"/>
      <c r="H937" s="1459"/>
      <c r="I937" s="4"/>
      <c r="J937" s="1459" t="s">
        <v>43</v>
      </c>
      <c r="K937" s="55"/>
      <c r="L937" s="1459"/>
      <c r="M937" s="1455"/>
    </row>
    <row r="938" spans="1:13" x14ac:dyDescent="0.25">
      <c r="A938" s="1459"/>
      <c r="B938" s="1459"/>
      <c r="C938" s="1459"/>
      <c r="D938" s="1459"/>
      <c r="E938" s="1459"/>
      <c r="F938" s="2"/>
      <c r="G938" s="3"/>
      <c r="H938" s="1459"/>
      <c r="I938" s="4"/>
      <c r="J938" s="1459"/>
      <c r="K938" s="55"/>
      <c r="L938" s="1459"/>
      <c r="M938" s="1455"/>
    </row>
    <row r="939" spans="1:13" x14ac:dyDescent="0.25">
      <c r="A939" s="1459"/>
      <c r="B939" s="1459" t="s">
        <v>160</v>
      </c>
      <c r="C939" s="1459"/>
      <c r="D939" s="1459"/>
      <c r="E939" s="1459"/>
      <c r="F939" s="2"/>
      <c r="G939" s="3"/>
      <c r="H939" s="1459"/>
      <c r="I939" s="4"/>
      <c r="J939" s="1459" t="s">
        <v>161</v>
      </c>
      <c r="K939" s="55"/>
      <c r="L939" s="1459"/>
      <c r="M939" s="1455"/>
    </row>
    <row r="940" spans="1:13" x14ac:dyDescent="0.25">
      <c r="A940" s="1459"/>
      <c r="B940" s="1459" t="s">
        <v>495</v>
      </c>
      <c r="C940" s="1459"/>
      <c r="D940" s="1459"/>
      <c r="E940" s="1459"/>
      <c r="F940" s="2"/>
      <c r="G940" s="3"/>
      <c r="H940" s="1459"/>
      <c r="I940" s="4"/>
      <c r="J940" s="1459"/>
      <c r="K940" s="55"/>
      <c r="L940" s="1459"/>
      <c r="M940" s="1455"/>
    </row>
    <row r="943" spans="1:13" ht="18.75" x14ac:dyDescent="0.3">
      <c r="A943" s="1" t="s">
        <v>103</v>
      </c>
      <c r="B943" s="1"/>
      <c r="C943" s="1"/>
      <c r="D943" s="1459"/>
      <c r="E943" s="1459"/>
      <c r="F943" s="2"/>
      <c r="G943" s="3"/>
      <c r="H943" s="1459"/>
      <c r="I943" s="4"/>
      <c r="J943" s="1459"/>
      <c r="K943" s="55"/>
      <c r="L943" s="1459"/>
      <c r="M943" s="1455"/>
    </row>
    <row r="944" spans="1:13" x14ac:dyDescent="0.25">
      <c r="A944" s="1459"/>
      <c r="B944" s="1459"/>
      <c r="C944" s="1459"/>
      <c r="D944" s="1455"/>
      <c r="E944" s="1455"/>
      <c r="F944" s="6"/>
      <c r="G944" s="7"/>
      <c r="H944" s="1455"/>
      <c r="I944" s="8"/>
      <c r="J944" s="1455"/>
      <c r="K944" s="55"/>
      <c r="L944" s="1459"/>
      <c r="M944" s="1455"/>
    </row>
    <row r="945" spans="1:13" ht="18.75" x14ac:dyDescent="0.3">
      <c r="A945" s="3102" t="s">
        <v>2813</v>
      </c>
      <c r="B945" s="3103"/>
      <c r="C945" s="3103"/>
      <c r="D945" s="3103"/>
      <c r="E945" s="3103"/>
      <c r="F945" s="3103"/>
      <c r="G945" s="3103"/>
      <c r="H945" s="3103"/>
      <c r="I945" s="3103"/>
      <c r="J945" s="3103"/>
      <c r="K945" s="3103"/>
      <c r="L945" s="3103"/>
      <c r="M945" s="3183"/>
    </row>
    <row r="946" spans="1:13" ht="15.75" x14ac:dyDescent="0.25">
      <c r="A946" s="1459"/>
      <c r="B946" s="1459"/>
      <c r="C946" s="1459"/>
      <c r="D946" s="1455"/>
      <c r="E946" s="1455"/>
      <c r="F946" s="9"/>
      <c r="G946" s="7"/>
      <c r="H946" s="1455"/>
      <c r="I946" s="8"/>
      <c r="J946" s="1455"/>
      <c r="K946" s="55"/>
      <c r="L946" s="1459"/>
      <c r="M946" s="892"/>
    </row>
    <row r="947" spans="1:13" ht="15.75" x14ac:dyDescent="0.25">
      <c r="A947" s="10" t="s">
        <v>105</v>
      </c>
      <c r="B947" s="11"/>
      <c r="C947" s="11"/>
      <c r="D947" s="11"/>
      <c r="E947" s="11"/>
      <c r="F947" s="9"/>
      <c r="G947" s="3"/>
      <c r="H947" s="1459"/>
      <c r="I947" s="4"/>
      <c r="J947" s="1459"/>
      <c r="K947" s="55"/>
      <c r="L947" s="1459"/>
      <c r="M947" s="1455"/>
    </row>
    <row r="948" spans="1:13" ht="15.75" thickBot="1" x14ac:dyDescent="0.3">
      <c r="A948" s="1465"/>
      <c r="B948" s="1459"/>
      <c r="C948" s="1459"/>
      <c r="D948" s="1459"/>
      <c r="E948" s="1459"/>
      <c r="F948" s="2"/>
      <c r="G948" s="3"/>
      <c r="H948" s="1459"/>
      <c r="I948" s="4"/>
      <c r="J948" s="1459"/>
      <c r="K948" s="201"/>
      <c r="L948" s="1459"/>
      <c r="M948" s="14" t="s">
        <v>4</v>
      </c>
    </row>
    <row r="949" spans="1:13" ht="27" thickBot="1" x14ac:dyDescent="0.3">
      <c r="A949" s="15" t="s">
        <v>5</v>
      </c>
      <c r="B949" s="16" t="s">
        <v>6</v>
      </c>
      <c r="C949" s="16" t="s">
        <v>7</v>
      </c>
      <c r="D949" s="16" t="s">
        <v>8</v>
      </c>
      <c r="E949" s="16" t="s">
        <v>9</v>
      </c>
      <c r="F949" s="17" t="s">
        <v>10</v>
      </c>
      <c r="G949" s="18" t="s">
        <v>11</v>
      </c>
      <c r="H949" s="16" t="s">
        <v>12</v>
      </c>
      <c r="I949" s="19" t="s">
        <v>13</v>
      </c>
      <c r="J949" s="20" t="s">
        <v>14</v>
      </c>
      <c r="K949" s="893" t="s">
        <v>15</v>
      </c>
      <c r="L949" s="20" t="s">
        <v>16</v>
      </c>
      <c r="M949" s="894" t="s">
        <v>17</v>
      </c>
    </row>
    <row r="950" spans="1:13" ht="26.25" x14ac:dyDescent="0.25">
      <c r="A950" s="895">
        <v>231</v>
      </c>
      <c r="B950" s="296">
        <v>0</v>
      </c>
      <c r="C950" s="896">
        <v>4350</v>
      </c>
      <c r="D950" s="296">
        <v>6351</v>
      </c>
      <c r="E950" s="897">
        <v>0</v>
      </c>
      <c r="F950" s="473">
        <v>199</v>
      </c>
      <c r="G950" s="296">
        <v>1217</v>
      </c>
      <c r="H950" s="231">
        <v>4265001726</v>
      </c>
      <c r="I950" s="232">
        <v>0</v>
      </c>
      <c r="J950" s="64">
        <v>0</v>
      </c>
      <c r="K950" s="64">
        <v>3508160.1</v>
      </c>
      <c r="L950" s="232">
        <f t="shared" ref="L950:L955" si="25">J950+K950</f>
        <v>3508160.1</v>
      </c>
      <c r="M950" s="901" t="s">
        <v>2814</v>
      </c>
    </row>
    <row r="951" spans="1:13" ht="26.25" x14ac:dyDescent="0.25">
      <c r="A951" s="895">
        <v>231</v>
      </c>
      <c r="B951" s="296">
        <v>0</v>
      </c>
      <c r="C951" s="896">
        <v>6409</v>
      </c>
      <c r="D951" s="296">
        <v>6901</v>
      </c>
      <c r="E951" s="897">
        <v>0</v>
      </c>
      <c r="F951" s="473">
        <v>199</v>
      </c>
      <c r="G951" s="296">
        <v>1217</v>
      </c>
      <c r="H951" s="49">
        <v>12000000</v>
      </c>
      <c r="I951" s="232">
        <v>0</v>
      </c>
      <c r="J951" s="64">
        <v>62933464.5</v>
      </c>
      <c r="K951" s="64">
        <v>-3508160.1</v>
      </c>
      <c r="L951" s="232">
        <f t="shared" si="25"/>
        <v>59425304.399999999</v>
      </c>
      <c r="M951" s="901" t="s">
        <v>1356</v>
      </c>
    </row>
    <row r="952" spans="1:13" x14ac:dyDescent="0.25">
      <c r="A952" s="895" t="s">
        <v>50</v>
      </c>
      <c r="B952" s="296" t="s">
        <v>51</v>
      </c>
      <c r="C952" s="896">
        <v>2219</v>
      </c>
      <c r="D952" s="296">
        <v>6121</v>
      </c>
      <c r="E952" s="897">
        <v>0</v>
      </c>
      <c r="F952" s="473">
        <v>199</v>
      </c>
      <c r="G952" s="58">
        <v>1204</v>
      </c>
      <c r="H952" s="49">
        <v>3892000000</v>
      </c>
      <c r="I952" s="232">
        <v>0</v>
      </c>
      <c r="J952" s="158">
        <v>0</v>
      </c>
      <c r="K952" s="64">
        <v>88878.13</v>
      </c>
      <c r="L952" s="232">
        <f t="shared" si="25"/>
        <v>88878.13</v>
      </c>
      <c r="M952" s="901" t="s">
        <v>2815</v>
      </c>
    </row>
    <row r="953" spans="1:13" ht="26.25" x14ac:dyDescent="0.25">
      <c r="A953" s="895" t="s">
        <v>50</v>
      </c>
      <c r="B953" s="296" t="s">
        <v>51</v>
      </c>
      <c r="C953" s="896">
        <v>6409</v>
      </c>
      <c r="D953" s="296">
        <v>6901</v>
      </c>
      <c r="E953" s="897" t="s">
        <v>52</v>
      </c>
      <c r="F953" s="473">
        <v>199</v>
      </c>
      <c r="G953" s="58">
        <v>1204</v>
      </c>
      <c r="H953" s="49">
        <v>12000000</v>
      </c>
      <c r="I953" s="232">
        <v>0</v>
      </c>
      <c r="J953" s="327">
        <v>25030169.460000001</v>
      </c>
      <c r="K953" s="64">
        <v>-88878.13</v>
      </c>
      <c r="L953" s="232">
        <f t="shared" si="25"/>
        <v>24941291.330000002</v>
      </c>
      <c r="M953" s="901" t="s">
        <v>1358</v>
      </c>
    </row>
    <row r="954" spans="1:13" x14ac:dyDescent="0.25">
      <c r="A954" s="895" t="s">
        <v>50</v>
      </c>
      <c r="B954" s="296" t="s">
        <v>51</v>
      </c>
      <c r="C954" s="896">
        <v>3123</v>
      </c>
      <c r="D954" s="296">
        <v>6351</v>
      </c>
      <c r="E954" s="920">
        <v>0</v>
      </c>
      <c r="F954" s="921">
        <v>199</v>
      </c>
      <c r="G954" s="334">
        <v>1205</v>
      </c>
      <c r="H954" s="1571">
        <v>5743010616</v>
      </c>
      <c r="I954" s="670">
        <v>0</v>
      </c>
      <c r="J954" s="193">
        <v>0</v>
      </c>
      <c r="K954" s="211">
        <v>3900000</v>
      </c>
      <c r="L954" s="232">
        <f t="shared" si="25"/>
        <v>3900000</v>
      </c>
      <c r="M954" s="1184" t="s">
        <v>2816</v>
      </c>
    </row>
    <row r="955" spans="1:13" ht="27" thickBot="1" x14ac:dyDescent="0.3">
      <c r="A955" s="895" t="s">
        <v>50</v>
      </c>
      <c r="B955" s="296" t="s">
        <v>51</v>
      </c>
      <c r="C955" s="896">
        <v>6409</v>
      </c>
      <c r="D955" s="296">
        <v>6901</v>
      </c>
      <c r="E955" s="897" t="s">
        <v>52</v>
      </c>
      <c r="F955" s="473">
        <v>199</v>
      </c>
      <c r="G955" s="58">
        <v>1205</v>
      </c>
      <c r="H955" s="49">
        <v>12000000</v>
      </c>
      <c r="I955" s="232">
        <v>0</v>
      </c>
      <c r="J955" s="327">
        <v>44892031.390000001</v>
      </c>
      <c r="K955" s="64">
        <v>-3900000</v>
      </c>
      <c r="L955" s="232">
        <f t="shared" si="25"/>
        <v>40992031.390000001</v>
      </c>
      <c r="M955" s="901" t="s">
        <v>1376</v>
      </c>
    </row>
    <row r="956" spans="1:13" ht="16.5" thickBot="1" x14ac:dyDescent="0.3">
      <c r="A956" s="326"/>
      <c r="B956" s="341" t="s">
        <v>23</v>
      </c>
      <c r="C956" s="342"/>
      <c r="D956" s="343"/>
      <c r="E956" s="343"/>
      <c r="F956" s="344"/>
      <c r="G956" s="345"/>
      <c r="H956" s="343"/>
      <c r="I956" s="347">
        <f>SUM(I950:I955)</f>
        <v>0</v>
      </c>
      <c r="J956" s="347">
        <f>SUM(J950:J955)</f>
        <v>132855665.35000001</v>
      </c>
      <c r="K956" s="347">
        <f>SUM(K950:K955)</f>
        <v>0</v>
      </c>
      <c r="L956" s="347">
        <f>SUM(L950:L955)</f>
        <v>132855665.35000001</v>
      </c>
      <c r="M956" s="801"/>
    </row>
    <row r="957" spans="1:13" ht="15.75" x14ac:dyDescent="0.25">
      <c r="A957" s="28"/>
      <c r="B957" s="28"/>
      <c r="C957" s="28"/>
      <c r="D957" s="29"/>
      <c r="E957" s="29"/>
      <c r="F957" s="30"/>
      <c r="G957" s="31"/>
      <c r="H957" s="29"/>
      <c r="I957" s="32"/>
      <c r="J957" s="29"/>
      <c r="K957" s="33"/>
      <c r="L957" s="29"/>
      <c r="M957" s="1455"/>
    </row>
    <row r="958" spans="1:13" ht="15.75" x14ac:dyDescent="0.25">
      <c r="A958" s="1459"/>
      <c r="B958" s="29" t="s">
        <v>128</v>
      </c>
      <c r="C958" s="28"/>
      <c r="D958" s="29"/>
      <c r="E958" s="29"/>
      <c r="F958" s="30"/>
      <c r="G958" s="31"/>
      <c r="H958" s="29"/>
      <c r="I958" s="32"/>
      <c r="J958" s="34" t="s">
        <v>2817</v>
      </c>
      <c r="K958" s="899"/>
      <c r="L958" s="29"/>
      <c r="M958" s="1455"/>
    </row>
    <row r="959" spans="1:13" x14ac:dyDescent="0.25">
      <c r="A959" s="1459"/>
      <c r="B959" s="1459"/>
      <c r="C959" s="1459"/>
      <c r="D959" s="1459"/>
      <c r="E959" s="1459"/>
      <c r="F959" s="2"/>
      <c r="G959" s="3"/>
      <c r="H959" s="1459"/>
      <c r="I959" s="4"/>
      <c r="J959" s="1459"/>
      <c r="K959" s="55"/>
      <c r="L959" s="1459"/>
      <c r="M959" s="1455"/>
    </row>
    <row r="960" spans="1:13" x14ac:dyDescent="0.25">
      <c r="A960" s="1459"/>
      <c r="B960" s="1459"/>
      <c r="C960" s="1459"/>
      <c r="D960" s="1459"/>
      <c r="E960" s="1459"/>
      <c r="F960" s="2"/>
      <c r="G960" s="3"/>
      <c r="H960" s="1459"/>
      <c r="I960" s="4"/>
      <c r="J960" s="1459"/>
      <c r="K960" s="55"/>
      <c r="L960" s="1459"/>
      <c r="M960" s="1455"/>
    </row>
    <row r="961" spans="1:13" x14ac:dyDescent="0.25">
      <c r="A961" s="1459"/>
      <c r="B961" s="1459" t="s">
        <v>159</v>
      </c>
      <c r="C961" s="1459"/>
      <c r="D961" s="1459"/>
      <c r="E961" s="1459"/>
      <c r="F961" s="2"/>
      <c r="G961" s="3"/>
      <c r="H961" s="1459"/>
      <c r="I961" s="4"/>
      <c r="J961" s="1459" t="s">
        <v>43</v>
      </c>
      <c r="K961" s="55"/>
      <c r="L961" s="1459"/>
      <c r="M961" s="1455"/>
    </row>
    <row r="962" spans="1:13" x14ac:dyDescent="0.25">
      <c r="A962" s="1459"/>
      <c r="B962" s="1459"/>
      <c r="C962" s="1459"/>
      <c r="D962" s="1459"/>
      <c r="E962" s="1459"/>
      <c r="F962" s="2"/>
      <c r="G962" s="3"/>
      <c r="H962" s="1459"/>
      <c r="I962" s="4"/>
      <c r="J962" s="1459"/>
      <c r="K962" s="55"/>
      <c r="L962" s="1459"/>
      <c r="M962" s="1455"/>
    </row>
    <row r="963" spans="1:13" x14ac:dyDescent="0.25">
      <c r="A963" s="1459"/>
      <c r="B963" s="1459" t="s">
        <v>160</v>
      </c>
      <c r="C963" s="1459"/>
      <c r="D963" s="1459"/>
      <c r="E963" s="1459"/>
      <c r="F963" s="2"/>
      <c r="G963" s="3"/>
      <c r="H963" s="1459"/>
      <c r="I963" s="4"/>
      <c r="J963" s="1459" t="s">
        <v>161</v>
      </c>
      <c r="K963" s="55"/>
      <c r="L963" s="1459"/>
      <c r="M963" s="1455"/>
    </row>
    <row r="964" spans="1:13" x14ac:dyDescent="0.25">
      <c r="A964" s="1459"/>
      <c r="B964" s="1459" t="s">
        <v>495</v>
      </c>
      <c r="C964" s="1459"/>
      <c r="D964" s="1459"/>
      <c r="E964" s="1459"/>
      <c r="F964" s="2"/>
      <c r="G964" s="3"/>
      <c r="H964" s="1459"/>
      <c r="I964" s="4"/>
      <c r="J964" s="1459"/>
      <c r="K964" s="55"/>
      <c r="L964" s="1459"/>
      <c r="M964" s="1455"/>
    </row>
    <row r="967" spans="1:13" ht="18.75" x14ac:dyDescent="0.3">
      <c r="A967" s="1" t="s">
        <v>103</v>
      </c>
      <c r="B967" s="1"/>
      <c r="C967" s="1"/>
      <c r="D967" s="1459"/>
      <c r="E967" s="1459"/>
      <c r="F967" s="2"/>
      <c r="G967" s="3"/>
      <c r="H967" s="1459"/>
      <c r="I967" s="4"/>
      <c r="J967" s="1459"/>
      <c r="K967" s="55"/>
      <c r="L967" s="1459"/>
      <c r="M967" s="1455"/>
    </row>
    <row r="968" spans="1:13" x14ac:dyDescent="0.25">
      <c r="A968" s="1459"/>
      <c r="B968" s="1459"/>
      <c r="C968" s="1459"/>
      <c r="D968" s="1455"/>
      <c r="E968" s="1455"/>
      <c r="F968" s="6"/>
      <c r="G968" s="7"/>
      <c r="H968" s="1455"/>
      <c r="I968" s="8"/>
      <c r="J968" s="1455"/>
      <c r="K968" s="55"/>
      <c r="L968" s="1459"/>
      <c r="M968" s="1455"/>
    </row>
    <row r="969" spans="1:13" ht="18.75" x14ac:dyDescent="0.3">
      <c r="A969" s="3102" t="s">
        <v>2818</v>
      </c>
      <c r="B969" s="3103"/>
      <c r="C969" s="3103"/>
      <c r="D969" s="3103"/>
      <c r="E969" s="3103"/>
      <c r="F969" s="3103"/>
      <c r="G969" s="3103"/>
      <c r="H969" s="3103"/>
      <c r="I969" s="3103"/>
      <c r="J969" s="3103"/>
      <c r="K969" s="3103"/>
      <c r="L969" s="3103"/>
      <c r="M969" s="3183"/>
    </row>
    <row r="970" spans="1:13" ht="15.75" x14ac:dyDescent="0.25">
      <c r="A970" s="1459"/>
      <c r="B970" s="1459"/>
      <c r="C970" s="1459"/>
      <c r="D970" s="1455"/>
      <c r="E970" s="1455"/>
      <c r="F970" s="9"/>
      <c r="G970" s="7"/>
      <c r="H970" s="1455"/>
      <c r="I970" s="8"/>
      <c r="J970" s="1455"/>
      <c r="K970" s="55"/>
      <c r="L970" s="1459"/>
      <c r="M970" s="892"/>
    </row>
    <row r="971" spans="1:13" ht="15.75" x14ac:dyDescent="0.25">
      <c r="A971" s="10" t="s">
        <v>105</v>
      </c>
      <c r="B971" s="11"/>
      <c r="C971" s="11"/>
      <c r="D971" s="11"/>
      <c r="E971" s="11"/>
      <c r="F971" s="9"/>
      <c r="G971" s="3"/>
      <c r="H971" s="1459"/>
      <c r="I971" s="4"/>
      <c r="J971" s="1459"/>
      <c r="K971" s="55"/>
      <c r="L971" s="1459"/>
      <c r="M971" s="1455"/>
    </row>
    <row r="972" spans="1:13" ht="15.75" thickBot="1" x14ac:dyDescent="0.3">
      <c r="A972" s="1465"/>
      <c r="B972" s="1459"/>
      <c r="C972" s="1459"/>
      <c r="D972" s="1459"/>
      <c r="E972" s="1459"/>
      <c r="F972" s="2"/>
      <c r="G972" s="3"/>
      <c r="H972" s="1459"/>
      <c r="I972" s="4"/>
      <c r="J972" s="1459"/>
      <c r="K972" s="201"/>
      <c r="L972" s="1459"/>
      <c r="M972" s="14" t="s">
        <v>4</v>
      </c>
    </row>
    <row r="973" spans="1:13" ht="27" thickBot="1" x14ac:dyDescent="0.3">
      <c r="A973" s="15" t="s">
        <v>5</v>
      </c>
      <c r="B973" s="16" t="s">
        <v>6</v>
      </c>
      <c r="C973" s="16" t="s">
        <v>7</v>
      </c>
      <c r="D973" s="16" t="s">
        <v>8</v>
      </c>
      <c r="E973" s="16" t="s">
        <v>9</v>
      </c>
      <c r="F973" s="17" t="s">
        <v>10</v>
      </c>
      <c r="G973" s="18" t="s">
        <v>11</v>
      </c>
      <c r="H973" s="16" t="s">
        <v>12</v>
      </c>
      <c r="I973" s="19" t="s">
        <v>13</v>
      </c>
      <c r="J973" s="20" t="s">
        <v>14</v>
      </c>
      <c r="K973" s="893" t="s">
        <v>15</v>
      </c>
      <c r="L973" s="20" t="s">
        <v>16</v>
      </c>
      <c r="M973" s="894" t="s">
        <v>17</v>
      </c>
    </row>
    <row r="974" spans="1:13" x14ac:dyDescent="0.25">
      <c r="A974" s="895" t="s">
        <v>50</v>
      </c>
      <c r="B974" s="296" t="s">
        <v>51</v>
      </c>
      <c r="C974" s="1573">
        <v>6172</v>
      </c>
      <c r="D974" s="1573">
        <v>6121</v>
      </c>
      <c r="E974" s="1573">
        <v>0</v>
      </c>
      <c r="F974" s="1574">
        <v>199</v>
      </c>
      <c r="G974" s="1575">
        <v>1202</v>
      </c>
      <c r="H974" s="49">
        <v>5541000000</v>
      </c>
      <c r="I974" s="1576">
        <v>0</v>
      </c>
      <c r="J974" s="1287">
        <v>118580</v>
      </c>
      <c r="K974" s="1287">
        <v>1081420</v>
      </c>
      <c r="L974" s="474">
        <f t="shared" ref="L974:L984" si="26">J974+K974</f>
        <v>1200000</v>
      </c>
      <c r="M974" s="1577" t="s">
        <v>2819</v>
      </c>
    </row>
    <row r="975" spans="1:13" ht="26.25" x14ac:dyDescent="0.25">
      <c r="A975" s="895" t="s">
        <v>50</v>
      </c>
      <c r="B975" s="296" t="s">
        <v>51</v>
      </c>
      <c r="C975" s="896">
        <v>6409</v>
      </c>
      <c r="D975" s="296">
        <v>6901</v>
      </c>
      <c r="E975" s="897" t="s">
        <v>52</v>
      </c>
      <c r="F975" s="473">
        <v>199</v>
      </c>
      <c r="G975" s="58">
        <v>1202</v>
      </c>
      <c r="H975" s="49">
        <v>12000000</v>
      </c>
      <c r="I975" s="1578">
        <v>0</v>
      </c>
      <c r="J975" s="181">
        <v>7842920</v>
      </c>
      <c r="K975" s="181">
        <v>-1081420</v>
      </c>
      <c r="L975" s="232">
        <f t="shared" si="26"/>
        <v>6761500</v>
      </c>
      <c r="M975" s="901" t="s">
        <v>1349</v>
      </c>
    </row>
    <row r="976" spans="1:13" x14ac:dyDescent="0.25">
      <c r="A976" s="895" t="s">
        <v>50</v>
      </c>
      <c r="B976" s="296" t="s">
        <v>51</v>
      </c>
      <c r="C976" s="896">
        <v>2219</v>
      </c>
      <c r="D976" s="296">
        <v>6122</v>
      </c>
      <c r="E976" s="897">
        <v>0</v>
      </c>
      <c r="F976" s="473">
        <v>199</v>
      </c>
      <c r="G976" s="58">
        <v>1204</v>
      </c>
      <c r="H976" s="49">
        <v>4009000000</v>
      </c>
      <c r="I976" s="232">
        <v>0</v>
      </c>
      <c r="J976" s="158">
        <v>0</v>
      </c>
      <c r="K976" s="64">
        <v>169400</v>
      </c>
      <c r="L976" s="232">
        <f t="shared" si="26"/>
        <v>169400</v>
      </c>
      <c r="M976" s="901" t="s">
        <v>2820</v>
      </c>
    </row>
    <row r="977" spans="1:13" x14ac:dyDescent="0.25">
      <c r="A977" s="895" t="s">
        <v>50</v>
      </c>
      <c r="B977" s="296" t="s">
        <v>51</v>
      </c>
      <c r="C977" s="896">
        <v>2212</v>
      </c>
      <c r="D977" s="296">
        <v>6121</v>
      </c>
      <c r="E977" s="897">
        <v>0</v>
      </c>
      <c r="F977" s="473">
        <v>199</v>
      </c>
      <c r="G977" s="58">
        <v>1204</v>
      </c>
      <c r="H977" s="49">
        <v>2479000043</v>
      </c>
      <c r="I977" s="232">
        <v>0</v>
      </c>
      <c r="J977" s="158">
        <v>512317.2</v>
      </c>
      <c r="K977" s="64">
        <v>521905</v>
      </c>
      <c r="L977" s="232">
        <f t="shared" si="26"/>
        <v>1034222.2</v>
      </c>
      <c r="M977" s="901" t="s">
        <v>2821</v>
      </c>
    </row>
    <row r="978" spans="1:13" x14ac:dyDescent="0.25">
      <c r="A978" s="895" t="s">
        <v>50</v>
      </c>
      <c r="B978" s="296" t="s">
        <v>51</v>
      </c>
      <c r="C978" s="896">
        <v>2212</v>
      </c>
      <c r="D978" s="296">
        <v>6121</v>
      </c>
      <c r="E978" s="897">
        <v>0</v>
      </c>
      <c r="F978" s="473">
        <v>199</v>
      </c>
      <c r="G978" s="58">
        <v>1204</v>
      </c>
      <c r="H978" s="49">
        <v>4108000043</v>
      </c>
      <c r="I978" s="232">
        <v>0</v>
      </c>
      <c r="J978" s="158">
        <v>4700000</v>
      </c>
      <c r="K978" s="64">
        <v>505000</v>
      </c>
      <c r="L978" s="232">
        <f t="shared" si="26"/>
        <v>5205000</v>
      </c>
      <c r="M978" s="901" t="s">
        <v>2822</v>
      </c>
    </row>
    <row r="979" spans="1:13" ht="26.25" x14ac:dyDescent="0.25">
      <c r="A979" s="895" t="s">
        <v>50</v>
      </c>
      <c r="B979" s="296" t="s">
        <v>51</v>
      </c>
      <c r="C979" s="896">
        <v>2212</v>
      </c>
      <c r="D979" s="296">
        <v>6121</v>
      </c>
      <c r="E979" s="897">
        <v>0</v>
      </c>
      <c r="F979" s="473">
        <v>199</v>
      </c>
      <c r="G979" s="58">
        <v>1204</v>
      </c>
      <c r="H979" s="49">
        <v>4764000043</v>
      </c>
      <c r="I979" s="232">
        <v>0</v>
      </c>
      <c r="J979" s="158">
        <v>142183</v>
      </c>
      <c r="K979" s="64">
        <v>154100</v>
      </c>
      <c r="L979" s="232">
        <f t="shared" si="26"/>
        <v>296283</v>
      </c>
      <c r="M979" s="901" t="s">
        <v>2823</v>
      </c>
    </row>
    <row r="980" spans="1:13" x14ac:dyDescent="0.25">
      <c r="A980" s="895" t="s">
        <v>50</v>
      </c>
      <c r="B980" s="296" t="s">
        <v>51</v>
      </c>
      <c r="C980" s="896">
        <v>2212</v>
      </c>
      <c r="D980" s="296">
        <v>6121</v>
      </c>
      <c r="E980" s="897">
        <v>0</v>
      </c>
      <c r="F980" s="473">
        <v>199</v>
      </c>
      <c r="G980" s="58">
        <v>1204</v>
      </c>
      <c r="H980" s="49">
        <v>4170000043</v>
      </c>
      <c r="I980" s="232">
        <v>0</v>
      </c>
      <c r="J980" s="158">
        <v>0</v>
      </c>
      <c r="K980" s="64">
        <v>285725</v>
      </c>
      <c r="L980" s="232">
        <f t="shared" si="26"/>
        <v>285725</v>
      </c>
      <c r="M980" s="901" t="s">
        <v>2824</v>
      </c>
    </row>
    <row r="981" spans="1:13" x14ac:dyDescent="0.25">
      <c r="A981" s="895" t="s">
        <v>50</v>
      </c>
      <c r="B981" s="296" t="s">
        <v>51</v>
      </c>
      <c r="C981" s="896">
        <v>2212</v>
      </c>
      <c r="D981" s="296">
        <v>6121</v>
      </c>
      <c r="E981" s="897">
        <v>0</v>
      </c>
      <c r="F981" s="473">
        <v>199</v>
      </c>
      <c r="G981" s="58">
        <v>1204</v>
      </c>
      <c r="H981" s="49">
        <v>4884000043</v>
      </c>
      <c r="I981" s="232">
        <v>0</v>
      </c>
      <c r="J981" s="158">
        <v>0</v>
      </c>
      <c r="K981" s="64">
        <v>1366453</v>
      </c>
      <c r="L981" s="232">
        <f t="shared" si="26"/>
        <v>1366453</v>
      </c>
      <c r="M981" s="901" t="s">
        <v>2825</v>
      </c>
    </row>
    <row r="982" spans="1:13" ht="26.25" x14ac:dyDescent="0.25">
      <c r="A982" s="895" t="s">
        <v>50</v>
      </c>
      <c r="B982" s="296" t="s">
        <v>51</v>
      </c>
      <c r="C982" s="896">
        <v>6409</v>
      </c>
      <c r="D982" s="296">
        <v>6901</v>
      </c>
      <c r="E982" s="897" t="s">
        <v>52</v>
      </c>
      <c r="F982" s="473">
        <v>199</v>
      </c>
      <c r="G982" s="58">
        <v>1204</v>
      </c>
      <c r="H982" s="49">
        <v>12000000</v>
      </c>
      <c r="I982" s="232">
        <v>0</v>
      </c>
      <c r="J982" s="327">
        <v>24941291.329999998</v>
      </c>
      <c r="K982" s="64">
        <f>SUM(K976:K981)*-1</f>
        <v>-3002583</v>
      </c>
      <c r="L982" s="232">
        <f t="shared" si="26"/>
        <v>21938708.329999998</v>
      </c>
      <c r="M982" s="901" t="s">
        <v>1358</v>
      </c>
    </row>
    <row r="983" spans="1:13" x14ac:dyDescent="0.25">
      <c r="A983" s="895" t="s">
        <v>50</v>
      </c>
      <c r="B983" s="296" t="s">
        <v>51</v>
      </c>
      <c r="C983" s="896">
        <v>3122</v>
      </c>
      <c r="D983" s="296">
        <v>6351</v>
      </c>
      <c r="E983" s="920">
        <v>0</v>
      </c>
      <c r="F983" s="921">
        <v>199</v>
      </c>
      <c r="G983" s="334">
        <v>1205</v>
      </c>
      <c r="H983" s="1571">
        <v>5641010106</v>
      </c>
      <c r="I983" s="670">
        <v>0</v>
      </c>
      <c r="J983" s="193">
        <v>0</v>
      </c>
      <c r="K983" s="211">
        <v>254000</v>
      </c>
      <c r="L983" s="232">
        <f t="shared" si="26"/>
        <v>254000</v>
      </c>
      <c r="M983" s="1184" t="s">
        <v>2826</v>
      </c>
    </row>
    <row r="984" spans="1:13" ht="27" thickBot="1" x14ac:dyDescent="0.3">
      <c r="A984" s="895" t="s">
        <v>50</v>
      </c>
      <c r="B984" s="296" t="s">
        <v>51</v>
      </c>
      <c r="C984" s="896">
        <v>6409</v>
      </c>
      <c r="D984" s="296">
        <v>6901</v>
      </c>
      <c r="E984" s="897" t="s">
        <v>52</v>
      </c>
      <c r="F984" s="473">
        <v>199</v>
      </c>
      <c r="G984" s="58">
        <v>1205</v>
      </c>
      <c r="H984" s="49">
        <v>12000000</v>
      </c>
      <c r="I984" s="232">
        <v>0</v>
      </c>
      <c r="J984" s="327">
        <v>40992031.390000001</v>
      </c>
      <c r="K984" s="64">
        <v>-254000</v>
      </c>
      <c r="L984" s="232">
        <f t="shared" si="26"/>
        <v>40738031.390000001</v>
      </c>
      <c r="M984" s="901" t="s">
        <v>1376</v>
      </c>
    </row>
    <row r="985" spans="1:13" ht="16.5" thickBot="1" x14ac:dyDescent="0.3">
      <c r="A985" s="326"/>
      <c r="B985" s="341" t="s">
        <v>23</v>
      </c>
      <c r="C985" s="342"/>
      <c r="D985" s="343"/>
      <c r="E985" s="343"/>
      <c r="F985" s="344"/>
      <c r="G985" s="345"/>
      <c r="H985" s="343"/>
      <c r="I985" s="347">
        <f>SUM(I976:I984)</f>
        <v>0</v>
      </c>
      <c r="J985" s="347">
        <f>SUM(J976:J984)</f>
        <v>71287822.920000002</v>
      </c>
      <c r="K985" s="347">
        <f>SUM(K976:K984)</f>
        <v>0</v>
      </c>
      <c r="L985" s="347">
        <f>SUM(L976:L984)</f>
        <v>71287822.920000002</v>
      </c>
      <c r="M985" s="801"/>
    </row>
    <row r="986" spans="1:13" ht="15.75" x14ac:dyDescent="0.25">
      <c r="A986" s="28"/>
      <c r="B986" s="28"/>
      <c r="C986" s="28"/>
      <c r="D986" s="29"/>
      <c r="E986" s="29"/>
      <c r="F986" s="30"/>
      <c r="G986" s="31"/>
      <c r="H986" s="29"/>
      <c r="I986" s="32"/>
      <c r="J986" s="29"/>
      <c r="K986" s="33"/>
      <c r="L986" s="29"/>
      <c r="M986" s="1455"/>
    </row>
    <row r="987" spans="1:13" ht="15.75" x14ac:dyDescent="0.25">
      <c r="A987" s="1459"/>
      <c r="B987" s="29" t="s">
        <v>128</v>
      </c>
      <c r="C987" s="28"/>
      <c r="D987" s="29"/>
      <c r="E987" s="29"/>
      <c r="F987" s="30"/>
      <c r="G987" s="31"/>
      <c r="H987" s="29"/>
      <c r="I987" s="32"/>
      <c r="J987" s="34" t="s">
        <v>2827</v>
      </c>
      <c r="K987" s="899"/>
      <c r="L987" s="29"/>
      <c r="M987" s="1455"/>
    </row>
    <row r="988" spans="1:13" x14ac:dyDescent="0.25">
      <c r="A988" s="1459"/>
      <c r="B988" s="1459"/>
      <c r="C988" s="1459"/>
      <c r="D988" s="1459"/>
      <c r="E988" s="1459"/>
      <c r="F988" s="2"/>
      <c r="G988" s="3"/>
      <c r="H988" s="1459"/>
      <c r="I988" s="4"/>
      <c r="J988" s="1459"/>
      <c r="K988" s="55"/>
      <c r="L988" s="1459"/>
      <c r="M988" s="1455"/>
    </row>
    <row r="989" spans="1:13" x14ac:dyDescent="0.25">
      <c r="A989" s="1459"/>
      <c r="B989" s="1459"/>
      <c r="C989" s="1459"/>
      <c r="D989" s="1459"/>
      <c r="E989" s="1459"/>
      <c r="F989" s="2"/>
      <c r="G989" s="3"/>
      <c r="H989" s="1459"/>
      <c r="I989" s="4"/>
      <c r="J989" s="1459"/>
      <c r="K989" s="55"/>
      <c r="L989" s="1459"/>
      <c r="M989" s="1455"/>
    </row>
    <row r="990" spans="1:13" x14ac:dyDescent="0.25">
      <c r="A990" s="1459"/>
      <c r="B990" s="1459" t="s">
        <v>159</v>
      </c>
      <c r="C990" s="1459"/>
      <c r="D990" s="1459"/>
      <c r="E990" s="1459"/>
      <c r="F990" s="2"/>
      <c r="G990" s="3"/>
      <c r="H990" s="1459"/>
      <c r="I990" s="4"/>
      <c r="J990" s="1459" t="s">
        <v>43</v>
      </c>
      <c r="K990" s="55"/>
      <c r="L990" s="1459"/>
      <c r="M990" s="1455"/>
    </row>
    <row r="991" spans="1:13" x14ac:dyDescent="0.25">
      <c r="A991" s="1459"/>
      <c r="B991" s="1459"/>
      <c r="C991" s="1459"/>
      <c r="D991" s="1459"/>
      <c r="E991" s="1459"/>
      <c r="F991" s="2"/>
      <c r="G991" s="3"/>
      <c r="H991" s="1459"/>
      <c r="I991" s="4"/>
      <c r="J991" s="1459"/>
      <c r="K991" s="55"/>
      <c r="L991" s="1459"/>
      <c r="M991" s="1455"/>
    </row>
    <row r="992" spans="1:13" x14ac:dyDescent="0.25">
      <c r="A992" s="1459"/>
      <c r="B992" s="1459" t="s">
        <v>160</v>
      </c>
      <c r="C992" s="1459"/>
      <c r="D992" s="1459"/>
      <c r="E992" s="1459"/>
      <c r="F992" s="2"/>
      <c r="G992" s="3"/>
      <c r="H992" s="1459"/>
      <c r="I992" s="4"/>
      <c r="J992" s="1459" t="s">
        <v>161</v>
      </c>
      <c r="K992" s="55"/>
      <c r="L992" s="1459"/>
      <c r="M992" s="1455"/>
    </row>
    <row r="993" spans="1:13" x14ac:dyDescent="0.25">
      <c r="A993" s="1459"/>
      <c r="B993" s="1459" t="s">
        <v>495</v>
      </c>
      <c r="C993" s="1459"/>
      <c r="D993" s="1459"/>
      <c r="E993" s="1459"/>
      <c r="F993" s="2"/>
      <c r="G993" s="3"/>
      <c r="H993" s="1459"/>
      <c r="I993" s="4"/>
      <c r="J993" s="1459"/>
      <c r="K993" s="55"/>
      <c r="L993" s="1459"/>
      <c r="M993" s="1455"/>
    </row>
    <row r="996" spans="1:13" ht="18.75" x14ac:dyDescent="0.3">
      <c r="A996" s="1" t="s">
        <v>103</v>
      </c>
      <c r="B996" s="1"/>
      <c r="C996" s="1"/>
      <c r="D996" s="1459"/>
      <c r="E996" s="1459"/>
      <c r="F996" s="2"/>
      <c r="G996" s="3"/>
      <c r="H996" s="1459"/>
      <c r="I996" s="4"/>
      <c r="J996" s="1459"/>
      <c r="K996" s="55"/>
      <c r="L996" s="1459"/>
      <c r="M996" s="1455"/>
    </row>
    <row r="997" spans="1:13" x14ac:dyDescent="0.25">
      <c r="A997" s="1459"/>
      <c r="B997" s="1459"/>
      <c r="C997" s="1459"/>
      <c r="D997" s="1455"/>
      <c r="E997" s="1455"/>
      <c r="F997" s="6"/>
      <c r="G997" s="7"/>
      <c r="H997" s="1455"/>
      <c r="I997" s="8"/>
      <c r="J997" s="1455"/>
      <c r="K997" s="55"/>
      <c r="L997" s="1459"/>
      <c r="M997" s="1455"/>
    </row>
    <row r="998" spans="1:13" ht="18.75" x14ac:dyDescent="0.3">
      <c r="A998" s="3102" t="s">
        <v>2828</v>
      </c>
      <c r="B998" s="3103"/>
      <c r="C998" s="3103"/>
      <c r="D998" s="3103"/>
      <c r="E998" s="3103"/>
      <c r="F998" s="3103"/>
      <c r="G998" s="3103"/>
      <c r="H998" s="3103"/>
      <c r="I998" s="3103"/>
      <c r="J998" s="3103"/>
      <c r="K998" s="3103"/>
      <c r="L998" s="3103"/>
      <c r="M998" s="3183"/>
    </row>
    <row r="999" spans="1:13" ht="15.75" x14ac:dyDescent="0.25">
      <c r="A999" s="1459"/>
      <c r="B999" s="1459"/>
      <c r="C999" s="1459"/>
      <c r="D999" s="1455"/>
      <c r="E999" s="1455"/>
      <c r="F999" s="9"/>
      <c r="G999" s="7"/>
      <c r="H999" s="1455"/>
      <c r="I999" s="8"/>
      <c r="J999" s="1455"/>
      <c r="K999" s="55"/>
      <c r="L999" s="1459"/>
      <c r="M999" s="892"/>
    </row>
    <row r="1000" spans="1:13" ht="15.75" x14ac:dyDescent="0.25">
      <c r="A1000" s="10" t="s">
        <v>105</v>
      </c>
      <c r="B1000" s="11"/>
      <c r="C1000" s="11"/>
      <c r="D1000" s="11"/>
      <c r="E1000" s="11"/>
      <c r="F1000" s="9"/>
      <c r="G1000" s="3"/>
      <c r="H1000" s="1459"/>
      <c r="I1000" s="4"/>
      <c r="J1000" s="1459"/>
      <c r="K1000" s="55"/>
      <c r="L1000" s="1459"/>
      <c r="M1000" s="1455"/>
    </row>
    <row r="1001" spans="1:13" ht="15.75" thickBot="1" x14ac:dyDescent="0.3">
      <c r="A1001" s="1465"/>
      <c r="B1001" s="1459"/>
      <c r="C1001" s="1459"/>
      <c r="D1001" s="1459"/>
      <c r="E1001" s="1459"/>
      <c r="F1001" s="2"/>
      <c r="G1001" s="3"/>
      <c r="H1001" s="1459"/>
      <c r="I1001" s="4"/>
      <c r="J1001" s="1459"/>
      <c r="K1001" s="201"/>
      <c r="L1001" s="1459"/>
      <c r="M1001" s="14" t="s">
        <v>4</v>
      </c>
    </row>
    <row r="1002" spans="1:13" ht="27" thickBot="1" x14ac:dyDescent="0.3">
      <c r="A1002" s="15" t="s">
        <v>5</v>
      </c>
      <c r="B1002" s="16" t="s">
        <v>6</v>
      </c>
      <c r="C1002" s="16" t="s">
        <v>7</v>
      </c>
      <c r="D1002" s="16" t="s">
        <v>8</v>
      </c>
      <c r="E1002" s="16" t="s">
        <v>9</v>
      </c>
      <c r="F1002" s="17" t="s">
        <v>10</v>
      </c>
      <c r="G1002" s="18" t="s">
        <v>11</v>
      </c>
      <c r="H1002" s="16" t="s">
        <v>12</v>
      </c>
      <c r="I1002" s="19" t="s">
        <v>13</v>
      </c>
      <c r="J1002" s="20" t="s">
        <v>14</v>
      </c>
      <c r="K1002" s="893" t="s">
        <v>15</v>
      </c>
      <c r="L1002" s="20" t="s">
        <v>16</v>
      </c>
      <c r="M1002" s="894" t="s">
        <v>17</v>
      </c>
    </row>
    <row r="1003" spans="1:13" x14ac:dyDescent="0.25">
      <c r="A1003" s="895" t="s">
        <v>50</v>
      </c>
      <c r="B1003" s="296" t="s">
        <v>51</v>
      </c>
      <c r="C1003" s="896">
        <v>2212</v>
      </c>
      <c r="D1003" s="296">
        <v>6121</v>
      </c>
      <c r="E1003" s="897">
        <v>0</v>
      </c>
      <c r="F1003" s="473">
        <v>199</v>
      </c>
      <c r="G1003" s="58">
        <v>1204</v>
      </c>
      <c r="H1003" s="49">
        <v>3380000043</v>
      </c>
      <c r="I1003" s="232">
        <v>0</v>
      </c>
      <c r="J1003" s="158">
        <v>0</v>
      </c>
      <c r="K1003" s="64">
        <v>7607</v>
      </c>
      <c r="L1003" s="232">
        <f t="shared" ref="L1003:L1008" si="27">J1003+K1003</f>
        <v>7607</v>
      </c>
      <c r="M1003" s="901" t="s">
        <v>2829</v>
      </c>
    </row>
    <row r="1004" spans="1:13" x14ac:dyDescent="0.25">
      <c r="A1004" s="895" t="s">
        <v>50</v>
      </c>
      <c r="B1004" s="296" t="s">
        <v>51</v>
      </c>
      <c r="C1004" s="896">
        <v>2212</v>
      </c>
      <c r="D1004" s="296">
        <v>6121</v>
      </c>
      <c r="E1004" s="897">
        <v>0</v>
      </c>
      <c r="F1004" s="473">
        <v>199</v>
      </c>
      <c r="G1004" s="58">
        <v>1204</v>
      </c>
      <c r="H1004" s="49">
        <v>2599000043</v>
      </c>
      <c r="I1004" s="232">
        <v>0</v>
      </c>
      <c r="J1004" s="158">
        <v>0</v>
      </c>
      <c r="K1004" s="64">
        <v>65340</v>
      </c>
      <c r="L1004" s="232">
        <f t="shared" si="27"/>
        <v>65340</v>
      </c>
      <c r="M1004" s="901" t="s">
        <v>2830</v>
      </c>
    </row>
    <row r="1005" spans="1:13" ht="26.25" x14ac:dyDescent="0.25">
      <c r="A1005" s="895" t="s">
        <v>50</v>
      </c>
      <c r="B1005" s="296" t="s">
        <v>51</v>
      </c>
      <c r="C1005" s="896">
        <v>6409</v>
      </c>
      <c r="D1005" s="296">
        <v>6901</v>
      </c>
      <c r="E1005" s="897" t="s">
        <v>52</v>
      </c>
      <c r="F1005" s="473">
        <v>199</v>
      </c>
      <c r="G1005" s="58">
        <v>1204</v>
      </c>
      <c r="H1005" s="49">
        <v>12000000</v>
      </c>
      <c r="I1005" s="232">
        <v>0</v>
      </c>
      <c r="J1005" s="327">
        <v>21938708.329999998</v>
      </c>
      <c r="K1005" s="64">
        <f>SUM(K1003:K1004)*-1</f>
        <v>-72947</v>
      </c>
      <c r="L1005" s="232">
        <f t="shared" si="27"/>
        <v>21865761.329999998</v>
      </c>
      <c r="M1005" s="901" t="s">
        <v>1358</v>
      </c>
    </row>
    <row r="1006" spans="1:13" ht="26.25" x14ac:dyDescent="0.25">
      <c r="A1006" s="895" t="s">
        <v>50</v>
      </c>
      <c r="B1006" s="296" t="s">
        <v>51</v>
      </c>
      <c r="C1006" s="896">
        <v>3315</v>
      </c>
      <c r="D1006" s="296">
        <v>6351</v>
      </c>
      <c r="E1006" s="920">
        <v>0</v>
      </c>
      <c r="F1006" s="921">
        <v>199</v>
      </c>
      <c r="G1006" s="334">
        <v>1206</v>
      </c>
      <c r="H1006" s="1571">
        <v>5570000613</v>
      </c>
      <c r="I1006" s="670">
        <v>0</v>
      </c>
      <c r="J1006" s="193">
        <v>0</v>
      </c>
      <c r="K1006" s="211">
        <v>350000</v>
      </c>
      <c r="L1006" s="232">
        <f t="shared" si="27"/>
        <v>350000</v>
      </c>
      <c r="M1006" s="155" t="s">
        <v>2831</v>
      </c>
    </row>
    <row r="1007" spans="1:13" ht="26.25" x14ac:dyDescent="0.25">
      <c r="A1007" s="895" t="s">
        <v>50</v>
      </c>
      <c r="B1007" s="296" t="s">
        <v>51</v>
      </c>
      <c r="C1007" s="896">
        <v>3315</v>
      </c>
      <c r="D1007" s="296">
        <v>6351</v>
      </c>
      <c r="E1007" s="920">
        <v>0</v>
      </c>
      <c r="F1007" s="921">
        <v>199</v>
      </c>
      <c r="G1007" s="334">
        <v>1206</v>
      </c>
      <c r="H1007" s="1571">
        <v>5456000601</v>
      </c>
      <c r="I1007" s="670">
        <v>0</v>
      </c>
      <c r="J1007" s="193">
        <v>0</v>
      </c>
      <c r="K1007" s="211">
        <v>200000</v>
      </c>
      <c r="L1007" s="232">
        <f>J1007+K1007</f>
        <v>200000</v>
      </c>
      <c r="M1007" s="183" t="s">
        <v>2832</v>
      </c>
    </row>
    <row r="1008" spans="1:13" ht="27" thickBot="1" x14ac:dyDescent="0.3">
      <c r="A1008" s="895" t="s">
        <v>50</v>
      </c>
      <c r="B1008" s="296" t="s">
        <v>51</v>
      </c>
      <c r="C1008" s="896">
        <v>6409</v>
      </c>
      <c r="D1008" s="296">
        <v>6901</v>
      </c>
      <c r="E1008" s="897" t="s">
        <v>52</v>
      </c>
      <c r="F1008" s="473">
        <v>199</v>
      </c>
      <c r="G1008" s="58">
        <v>1206</v>
      </c>
      <c r="H1008" s="49">
        <v>12000000</v>
      </c>
      <c r="I1008" s="232">
        <v>0</v>
      </c>
      <c r="J1008" s="327">
        <v>38829641.460000001</v>
      </c>
      <c r="K1008" s="64">
        <f>SUM(K1006:K1007)*-1</f>
        <v>-550000</v>
      </c>
      <c r="L1008" s="232">
        <f t="shared" si="27"/>
        <v>38279641.460000001</v>
      </c>
      <c r="M1008" s="901" t="s">
        <v>1350</v>
      </c>
    </row>
    <row r="1009" spans="1:13" ht="16.5" thickBot="1" x14ac:dyDescent="0.3">
      <c r="A1009" s="326"/>
      <c r="B1009" s="341" t="s">
        <v>23</v>
      </c>
      <c r="C1009" s="342"/>
      <c r="D1009" s="343"/>
      <c r="E1009" s="343"/>
      <c r="F1009" s="344"/>
      <c r="G1009" s="345"/>
      <c r="H1009" s="343"/>
      <c r="I1009" s="347">
        <f>SUM(I1003:I1008)</f>
        <v>0</v>
      </c>
      <c r="J1009" s="347">
        <f>SUM(J1003:J1008)</f>
        <v>60768349.789999999</v>
      </c>
      <c r="K1009" s="347">
        <f>SUM(K1003:K1008)</f>
        <v>0</v>
      </c>
      <c r="L1009" s="347">
        <f>SUM(L1003:L1008)</f>
        <v>60768349.789999999</v>
      </c>
      <c r="M1009" s="801"/>
    </row>
    <row r="1010" spans="1:13" ht="15.75" x14ac:dyDescent="0.25">
      <c r="A1010" s="28"/>
      <c r="B1010" s="28"/>
      <c r="C1010" s="28"/>
      <c r="D1010" s="29"/>
      <c r="E1010" s="29"/>
      <c r="F1010" s="30"/>
      <c r="G1010" s="31"/>
      <c r="H1010" s="29"/>
      <c r="I1010" s="32"/>
      <c r="J1010" s="29"/>
      <c r="K1010" s="33"/>
      <c r="L1010" s="29"/>
      <c r="M1010" s="1455"/>
    </row>
    <row r="1011" spans="1:13" ht="15.75" x14ac:dyDescent="0.25">
      <c r="A1011" s="1459"/>
      <c r="B1011" s="29" t="s">
        <v>128</v>
      </c>
      <c r="C1011" s="28"/>
      <c r="D1011" s="29"/>
      <c r="E1011" s="29"/>
      <c r="F1011" s="30"/>
      <c r="G1011" s="31"/>
      <c r="H1011" s="29"/>
      <c r="I1011" s="32"/>
      <c r="J1011" s="34" t="s">
        <v>2833</v>
      </c>
      <c r="K1011" s="899"/>
      <c r="L1011" s="29"/>
      <c r="M1011" s="1455"/>
    </row>
    <row r="1012" spans="1:13" x14ac:dyDescent="0.25">
      <c r="A1012" s="1459"/>
      <c r="B1012" s="1459"/>
      <c r="C1012" s="1459"/>
      <c r="D1012" s="1459"/>
      <c r="E1012" s="1459"/>
      <c r="F1012" s="2"/>
      <c r="G1012" s="3"/>
      <c r="H1012" s="1459"/>
      <c r="I1012" s="4"/>
      <c r="J1012" s="1459"/>
      <c r="K1012" s="55"/>
      <c r="L1012" s="1459"/>
      <c r="M1012" s="1455"/>
    </row>
    <row r="1013" spans="1:13" x14ac:dyDescent="0.25">
      <c r="A1013" s="1459"/>
      <c r="B1013" s="1459"/>
      <c r="C1013" s="1459"/>
      <c r="D1013" s="1459"/>
      <c r="E1013" s="1459"/>
      <c r="F1013" s="2"/>
      <c r="G1013" s="3"/>
      <c r="H1013" s="1459"/>
      <c r="I1013" s="4"/>
      <c r="J1013" s="1459"/>
      <c r="K1013" s="55"/>
      <c r="L1013" s="1459"/>
      <c r="M1013" s="1455"/>
    </row>
    <row r="1014" spans="1:13" x14ac:dyDescent="0.25">
      <c r="A1014" s="1459"/>
      <c r="B1014" s="1459" t="s">
        <v>159</v>
      </c>
      <c r="C1014" s="1459"/>
      <c r="D1014" s="1459"/>
      <c r="E1014" s="1459"/>
      <c r="F1014" s="2"/>
      <c r="G1014" s="3"/>
      <c r="H1014" s="1459"/>
      <c r="I1014" s="4"/>
      <c r="J1014" s="1459" t="s">
        <v>43</v>
      </c>
      <c r="K1014" s="55"/>
      <c r="L1014" s="1459"/>
      <c r="M1014" s="1455"/>
    </row>
    <row r="1015" spans="1:13" x14ac:dyDescent="0.25">
      <c r="A1015" s="1459"/>
      <c r="B1015" s="1459"/>
      <c r="C1015" s="1459"/>
      <c r="D1015" s="1459"/>
      <c r="E1015" s="1459"/>
      <c r="F1015" s="2"/>
      <c r="G1015" s="3"/>
      <c r="H1015" s="1459"/>
      <c r="I1015" s="4"/>
      <c r="J1015" s="1459"/>
      <c r="K1015" s="55"/>
      <c r="L1015" s="1459"/>
      <c r="M1015" s="1455"/>
    </row>
    <row r="1016" spans="1:13" x14ac:dyDescent="0.25">
      <c r="A1016" s="1459"/>
      <c r="B1016" s="1459" t="s">
        <v>160</v>
      </c>
      <c r="C1016" s="1459"/>
      <c r="D1016" s="1459"/>
      <c r="E1016" s="1459"/>
      <c r="F1016" s="2"/>
      <c r="G1016" s="3"/>
      <c r="H1016" s="1459"/>
      <c r="I1016" s="4"/>
      <c r="J1016" s="1459" t="s">
        <v>161</v>
      </c>
      <c r="K1016" s="55"/>
      <c r="L1016" s="1459"/>
      <c r="M1016" s="1455"/>
    </row>
    <row r="1017" spans="1:13" x14ac:dyDescent="0.25">
      <c r="A1017" s="1459"/>
      <c r="B1017" s="1459" t="s">
        <v>495</v>
      </c>
      <c r="C1017" s="1459"/>
      <c r="D1017" s="1459"/>
      <c r="E1017" s="1459"/>
      <c r="F1017" s="2"/>
      <c r="G1017" s="3"/>
      <c r="H1017" s="1459"/>
      <c r="I1017" s="4"/>
      <c r="J1017" s="1459"/>
      <c r="K1017" s="55"/>
      <c r="L1017" s="1459"/>
      <c r="M1017" s="1455"/>
    </row>
    <row r="1020" spans="1:13" ht="18.75" x14ac:dyDescent="0.3">
      <c r="A1020" s="1" t="s">
        <v>103</v>
      </c>
      <c r="B1020" s="1"/>
      <c r="C1020" s="1"/>
      <c r="D1020" s="1459"/>
      <c r="E1020" s="1459"/>
      <c r="F1020" s="2"/>
      <c r="G1020" s="3"/>
      <c r="H1020" s="1459"/>
      <c r="I1020" s="4"/>
      <c r="J1020" s="1459"/>
      <c r="K1020" s="55"/>
      <c r="L1020" s="1459"/>
      <c r="M1020" s="1455"/>
    </row>
    <row r="1021" spans="1:13" x14ac:dyDescent="0.25">
      <c r="A1021" s="1459"/>
      <c r="B1021" s="1459"/>
      <c r="C1021" s="1459"/>
      <c r="D1021" s="1455"/>
      <c r="E1021" s="1455"/>
      <c r="F1021" s="6"/>
      <c r="G1021" s="7"/>
      <c r="H1021" s="1455"/>
      <c r="I1021" s="8"/>
      <c r="J1021" s="1455"/>
      <c r="K1021" s="55"/>
      <c r="L1021" s="1459"/>
      <c r="M1021" s="1455"/>
    </row>
    <row r="1022" spans="1:13" ht="18.75" x14ac:dyDescent="0.3">
      <c r="A1022" s="3102" t="s">
        <v>2986</v>
      </c>
      <c r="B1022" s="3103"/>
      <c r="C1022" s="3103"/>
      <c r="D1022" s="3103"/>
      <c r="E1022" s="3103"/>
      <c r="F1022" s="3103"/>
      <c r="G1022" s="3103"/>
      <c r="H1022" s="3103"/>
      <c r="I1022" s="3103"/>
      <c r="J1022" s="3103"/>
      <c r="K1022" s="3103"/>
      <c r="L1022" s="3103"/>
      <c r="M1022" s="3183"/>
    </row>
    <row r="1023" spans="1:13" ht="15.75" x14ac:dyDescent="0.25">
      <c r="A1023" s="1459"/>
      <c r="B1023" s="1459"/>
      <c r="C1023" s="1459"/>
      <c r="D1023" s="1455"/>
      <c r="E1023" s="1455"/>
      <c r="F1023" s="9"/>
      <c r="G1023" s="7"/>
      <c r="H1023" s="1455"/>
      <c r="I1023" s="8"/>
      <c r="J1023" s="1455"/>
      <c r="K1023" s="55"/>
      <c r="L1023" s="1459"/>
      <c r="M1023" s="892"/>
    </row>
    <row r="1024" spans="1:13" ht="15.75" x14ac:dyDescent="0.25">
      <c r="A1024" s="10" t="s">
        <v>105</v>
      </c>
      <c r="B1024" s="11"/>
      <c r="C1024" s="11"/>
      <c r="D1024" s="11"/>
      <c r="E1024" s="11"/>
      <c r="F1024" s="9"/>
      <c r="G1024" s="3"/>
      <c r="H1024" s="1459"/>
      <c r="I1024" s="4"/>
      <c r="J1024" s="1459"/>
      <c r="K1024" s="55"/>
      <c r="L1024" s="1459"/>
      <c r="M1024" s="1455"/>
    </row>
    <row r="1025" spans="1:13" ht="15.75" thickBot="1" x14ac:dyDescent="0.3">
      <c r="A1025" s="1465"/>
      <c r="B1025" s="1459"/>
      <c r="C1025" s="1459"/>
      <c r="D1025" s="1459"/>
      <c r="E1025" s="1459"/>
      <c r="F1025" s="2"/>
      <c r="G1025" s="3"/>
      <c r="H1025" s="1459"/>
      <c r="I1025" s="4"/>
      <c r="J1025" s="1459"/>
      <c r="K1025" s="201"/>
      <c r="L1025" s="1459"/>
      <c r="M1025" s="14" t="s">
        <v>4</v>
      </c>
    </row>
    <row r="1026" spans="1:13" ht="27" thickBot="1" x14ac:dyDescent="0.3">
      <c r="A1026" s="15" t="s">
        <v>5</v>
      </c>
      <c r="B1026" s="16" t="s">
        <v>6</v>
      </c>
      <c r="C1026" s="16" t="s">
        <v>7</v>
      </c>
      <c r="D1026" s="16" t="s">
        <v>8</v>
      </c>
      <c r="E1026" s="16" t="s">
        <v>9</v>
      </c>
      <c r="F1026" s="17" t="s">
        <v>10</v>
      </c>
      <c r="G1026" s="18" t="s">
        <v>11</v>
      </c>
      <c r="H1026" s="16" t="s">
        <v>12</v>
      </c>
      <c r="I1026" s="19" t="s">
        <v>13</v>
      </c>
      <c r="J1026" s="20" t="s">
        <v>14</v>
      </c>
      <c r="K1026" s="893" t="s">
        <v>15</v>
      </c>
      <c r="L1026" s="20" t="s">
        <v>16</v>
      </c>
      <c r="M1026" s="894" t="s">
        <v>17</v>
      </c>
    </row>
    <row r="1027" spans="1:13" x14ac:dyDescent="0.25">
      <c r="A1027" s="215" t="s">
        <v>50</v>
      </c>
      <c r="B1027" s="216" t="s">
        <v>51</v>
      </c>
      <c r="C1027" s="1573">
        <v>6172</v>
      </c>
      <c r="D1027" s="1573">
        <v>6123</v>
      </c>
      <c r="E1027" s="897">
        <v>0</v>
      </c>
      <c r="F1027" s="1574">
        <v>199</v>
      </c>
      <c r="G1027" s="1575">
        <v>1202</v>
      </c>
      <c r="H1027" s="41">
        <v>3337000000</v>
      </c>
      <c r="I1027" s="1576">
        <v>0</v>
      </c>
      <c r="J1027" s="1287">
        <v>0</v>
      </c>
      <c r="K1027" s="1287">
        <v>1274746</v>
      </c>
      <c r="L1027" s="474">
        <f t="shared" ref="L1027:L1041" si="28">J1027+K1027</f>
        <v>1274746</v>
      </c>
      <c r="M1027" s="1577" t="s">
        <v>2987</v>
      </c>
    </row>
    <row r="1028" spans="1:13" x14ac:dyDescent="0.25">
      <c r="A1028" s="895" t="s">
        <v>50</v>
      </c>
      <c r="B1028" s="296" t="s">
        <v>51</v>
      </c>
      <c r="C1028" s="1579">
        <v>6172</v>
      </c>
      <c r="D1028" s="1579">
        <v>6121</v>
      </c>
      <c r="E1028" s="897">
        <v>0</v>
      </c>
      <c r="F1028" s="1580">
        <v>199</v>
      </c>
      <c r="G1028" s="1581">
        <v>1202</v>
      </c>
      <c r="H1028" s="49">
        <v>3148000000</v>
      </c>
      <c r="I1028" s="1578">
        <v>0</v>
      </c>
      <c r="J1028" s="181">
        <v>0</v>
      </c>
      <c r="K1028" s="181">
        <v>3499996.4</v>
      </c>
      <c r="L1028" s="474">
        <f t="shared" si="28"/>
        <v>3499996.4</v>
      </c>
      <c r="M1028" s="1582" t="s">
        <v>2988</v>
      </c>
    </row>
    <row r="1029" spans="1:13" x14ac:dyDescent="0.25">
      <c r="A1029" s="895" t="s">
        <v>50</v>
      </c>
      <c r="B1029" s="296" t="s">
        <v>51</v>
      </c>
      <c r="C1029" s="1579">
        <v>6172</v>
      </c>
      <c r="D1029" s="1579">
        <v>6123</v>
      </c>
      <c r="E1029" s="897">
        <v>0</v>
      </c>
      <c r="F1029" s="1580">
        <v>199</v>
      </c>
      <c r="G1029" s="1581">
        <v>1202</v>
      </c>
      <c r="H1029" s="49">
        <v>5825000000</v>
      </c>
      <c r="I1029" s="1578">
        <v>0</v>
      </c>
      <c r="J1029" s="181">
        <v>0</v>
      </c>
      <c r="K1029" s="181">
        <v>700000</v>
      </c>
      <c r="L1029" s="474">
        <f t="shared" si="28"/>
        <v>700000</v>
      </c>
      <c r="M1029" s="1582" t="s">
        <v>2989</v>
      </c>
    </row>
    <row r="1030" spans="1:13" ht="26.25" x14ac:dyDescent="0.25">
      <c r="A1030" s="895" t="s">
        <v>50</v>
      </c>
      <c r="B1030" s="296" t="s">
        <v>51</v>
      </c>
      <c r="C1030" s="896">
        <v>6409</v>
      </c>
      <c r="D1030" s="296">
        <v>6901</v>
      </c>
      <c r="E1030" s="897">
        <v>0</v>
      </c>
      <c r="F1030" s="473">
        <v>199</v>
      </c>
      <c r="G1030" s="58">
        <v>1202</v>
      </c>
      <c r="H1030" s="49">
        <v>12000000</v>
      </c>
      <c r="I1030" s="1578">
        <v>0</v>
      </c>
      <c r="J1030" s="181">
        <v>6761500</v>
      </c>
      <c r="K1030" s="181">
        <f>SUM(K1027:K1029)*-1</f>
        <v>-5474742.4000000004</v>
      </c>
      <c r="L1030" s="232">
        <f t="shared" si="28"/>
        <v>1286757.5999999996</v>
      </c>
      <c r="M1030" s="901" t="s">
        <v>1349</v>
      </c>
    </row>
    <row r="1031" spans="1:13" x14ac:dyDescent="0.25">
      <c r="A1031" s="895" t="s">
        <v>50</v>
      </c>
      <c r="B1031" s="296" t="s">
        <v>51</v>
      </c>
      <c r="C1031" s="896">
        <v>4350</v>
      </c>
      <c r="D1031" s="296">
        <v>6351</v>
      </c>
      <c r="E1031" s="897">
        <v>0</v>
      </c>
      <c r="F1031" s="473">
        <v>199</v>
      </c>
      <c r="G1031" s="58">
        <v>1217</v>
      </c>
      <c r="H1031" s="49">
        <v>5387001727</v>
      </c>
      <c r="I1031" s="232">
        <v>0</v>
      </c>
      <c r="J1031" s="158">
        <v>0</v>
      </c>
      <c r="K1031" s="64">
        <v>99805</v>
      </c>
      <c r="L1031" s="232">
        <f t="shared" si="28"/>
        <v>99805</v>
      </c>
      <c r="M1031" s="901" t="s">
        <v>2990</v>
      </c>
    </row>
    <row r="1032" spans="1:13" x14ac:dyDescent="0.25">
      <c r="A1032" s="895" t="s">
        <v>50</v>
      </c>
      <c r="B1032" s="296" t="s">
        <v>51</v>
      </c>
      <c r="C1032" s="896">
        <v>4350</v>
      </c>
      <c r="D1032" s="296">
        <v>6351</v>
      </c>
      <c r="E1032" s="897">
        <v>0</v>
      </c>
      <c r="F1032" s="473">
        <v>199</v>
      </c>
      <c r="G1032" s="58">
        <v>1217</v>
      </c>
      <c r="H1032" s="49">
        <v>5388001727</v>
      </c>
      <c r="I1032" s="232">
        <v>0</v>
      </c>
      <c r="J1032" s="158">
        <v>0</v>
      </c>
      <c r="K1032" s="64">
        <v>350000</v>
      </c>
      <c r="L1032" s="232">
        <f t="shared" si="28"/>
        <v>350000</v>
      </c>
      <c r="M1032" s="901" t="s">
        <v>2991</v>
      </c>
    </row>
    <row r="1033" spans="1:13" ht="26.25" x14ac:dyDescent="0.25">
      <c r="A1033" s="895" t="s">
        <v>50</v>
      </c>
      <c r="B1033" s="296" t="s">
        <v>51</v>
      </c>
      <c r="C1033" s="896">
        <v>6409</v>
      </c>
      <c r="D1033" s="296">
        <v>6901</v>
      </c>
      <c r="E1033" s="897">
        <v>0</v>
      </c>
      <c r="F1033" s="473">
        <v>199</v>
      </c>
      <c r="G1033" s="58">
        <v>1217</v>
      </c>
      <c r="H1033" s="49">
        <v>12000000</v>
      </c>
      <c r="I1033" s="232">
        <v>0</v>
      </c>
      <c r="J1033" s="158">
        <v>59425304.399999999</v>
      </c>
      <c r="K1033" s="64">
        <f>SUM(K1031:K1032)*-1</f>
        <v>-449805</v>
      </c>
      <c r="L1033" s="232">
        <f t="shared" si="28"/>
        <v>58975499.399999999</v>
      </c>
      <c r="M1033" s="901" t="s">
        <v>1356</v>
      </c>
    </row>
    <row r="1034" spans="1:13" x14ac:dyDescent="0.25">
      <c r="A1034" s="895" t="s">
        <v>50</v>
      </c>
      <c r="B1034" s="296" t="s">
        <v>51</v>
      </c>
      <c r="C1034" s="896">
        <v>2212</v>
      </c>
      <c r="D1034" s="296">
        <v>6121</v>
      </c>
      <c r="E1034" s="897">
        <v>0</v>
      </c>
      <c r="F1034" s="473">
        <v>199</v>
      </c>
      <c r="G1034" s="58">
        <v>1204</v>
      </c>
      <c r="H1034" s="49">
        <v>2427000043</v>
      </c>
      <c r="I1034" s="232">
        <v>0</v>
      </c>
      <c r="J1034" s="158">
        <v>0</v>
      </c>
      <c r="K1034" s="64">
        <v>487900</v>
      </c>
      <c r="L1034" s="232">
        <f t="shared" si="28"/>
        <v>487900</v>
      </c>
      <c r="M1034" s="901" t="s">
        <v>2992</v>
      </c>
    </row>
    <row r="1035" spans="1:13" x14ac:dyDescent="0.25">
      <c r="A1035" s="895" t="s">
        <v>50</v>
      </c>
      <c r="B1035" s="296" t="s">
        <v>51</v>
      </c>
      <c r="C1035" s="896">
        <v>2212</v>
      </c>
      <c r="D1035" s="296">
        <v>6351</v>
      </c>
      <c r="E1035" s="897">
        <v>0</v>
      </c>
      <c r="F1035" s="473">
        <v>199</v>
      </c>
      <c r="G1035" s="58">
        <v>1204</v>
      </c>
      <c r="H1035" s="49">
        <v>5448000403</v>
      </c>
      <c r="I1035" s="232">
        <v>0</v>
      </c>
      <c r="J1035" s="158">
        <v>4810554.83</v>
      </c>
      <c r="K1035" s="64">
        <v>66584.92</v>
      </c>
      <c r="L1035" s="232">
        <f>J1035+K1035</f>
        <v>4877139.75</v>
      </c>
      <c r="M1035" s="901" t="s">
        <v>2993</v>
      </c>
    </row>
    <row r="1036" spans="1:13" ht="26.25" x14ac:dyDescent="0.25">
      <c r="A1036" s="895" t="s">
        <v>50</v>
      </c>
      <c r="B1036" s="296" t="s">
        <v>51</v>
      </c>
      <c r="C1036" s="896">
        <v>6409</v>
      </c>
      <c r="D1036" s="296">
        <v>6901</v>
      </c>
      <c r="E1036" s="897">
        <v>0</v>
      </c>
      <c r="F1036" s="473">
        <v>199</v>
      </c>
      <c r="G1036" s="58">
        <v>1204</v>
      </c>
      <c r="H1036" s="49">
        <v>12000000</v>
      </c>
      <c r="I1036" s="232">
        <v>0</v>
      </c>
      <c r="J1036" s="327">
        <v>21865761.329999998</v>
      </c>
      <c r="K1036" s="64">
        <f>SUM(K1034:K1035)*-1</f>
        <v>-554484.92000000004</v>
      </c>
      <c r="L1036" s="232">
        <f t="shared" si="28"/>
        <v>21311276.409999996</v>
      </c>
      <c r="M1036" s="901" t="s">
        <v>1358</v>
      </c>
    </row>
    <row r="1037" spans="1:13" x14ac:dyDescent="0.25">
      <c r="A1037" s="895" t="s">
        <v>50</v>
      </c>
      <c r="B1037" s="296" t="s">
        <v>51</v>
      </c>
      <c r="C1037" s="896">
        <v>3122</v>
      </c>
      <c r="D1037" s="296">
        <v>6351</v>
      </c>
      <c r="E1037" s="920">
        <v>0</v>
      </c>
      <c r="F1037" s="921">
        <v>199</v>
      </c>
      <c r="G1037" s="334">
        <v>1205</v>
      </c>
      <c r="H1037" s="1571">
        <v>5295010106</v>
      </c>
      <c r="I1037" s="670">
        <v>0</v>
      </c>
      <c r="J1037" s="193">
        <v>0</v>
      </c>
      <c r="K1037" s="211">
        <v>5182876.67</v>
      </c>
      <c r="L1037" s="232">
        <f>J1037+K1037</f>
        <v>5182876.67</v>
      </c>
      <c r="M1037" s="1184" t="s">
        <v>2994</v>
      </c>
    </row>
    <row r="1038" spans="1:13" x14ac:dyDescent="0.25">
      <c r="A1038" s="895" t="s">
        <v>50</v>
      </c>
      <c r="B1038" s="296" t="s">
        <v>51</v>
      </c>
      <c r="C1038" s="896">
        <v>3122</v>
      </c>
      <c r="D1038" s="296">
        <v>6351</v>
      </c>
      <c r="E1038" s="920">
        <v>0</v>
      </c>
      <c r="F1038" s="921">
        <v>199</v>
      </c>
      <c r="G1038" s="334">
        <v>1205</v>
      </c>
      <c r="H1038" s="1571">
        <v>5337010106</v>
      </c>
      <c r="I1038" s="670">
        <v>0</v>
      </c>
      <c r="J1038" s="193">
        <v>0</v>
      </c>
      <c r="K1038" s="211">
        <v>5300000</v>
      </c>
      <c r="L1038" s="232">
        <f>J1038+K1038</f>
        <v>5300000</v>
      </c>
      <c r="M1038" s="160" t="s">
        <v>2995</v>
      </c>
    </row>
    <row r="1039" spans="1:13" x14ac:dyDescent="0.25">
      <c r="A1039" s="895" t="s">
        <v>50</v>
      </c>
      <c r="B1039" s="296" t="s">
        <v>51</v>
      </c>
      <c r="C1039" s="896">
        <v>3122</v>
      </c>
      <c r="D1039" s="296">
        <v>6351</v>
      </c>
      <c r="E1039" s="920">
        <v>0</v>
      </c>
      <c r="F1039" s="921">
        <v>199</v>
      </c>
      <c r="G1039" s="334">
        <v>1205</v>
      </c>
      <c r="H1039" s="1571">
        <v>5336010106</v>
      </c>
      <c r="I1039" s="670">
        <v>0</v>
      </c>
      <c r="J1039" s="193">
        <v>0</v>
      </c>
      <c r="K1039" s="211">
        <v>3235195.3</v>
      </c>
      <c r="L1039" s="232">
        <f>J1039+K1039</f>
        <v>3235195.3</v>
      </c>
      <c r="M1039" s="160" t="s">
        <v>2996</v>
      </c>
    </row>
    <row r="1040" spans="1:13" ht="26.25" x14ac:dyDescent="0.25">
      <c r="A1040" s="895" t="s">
        <v>50</v>
      </c>
      <c r="B1040" s="296" t="s">
        <v>51</v>
      </c>
      <c r="C1040" s="896">
        <v>3122</v>
      </c>
      <c r="D1040" s="296">
        <v>6351</v>
      </c>
      <c r="E1040" s="920">
        <v>0</v>
      </c>
      <c r="F1040" s="921">
        <v>199</v>
      </c>
      <c r="G1040" s="334">
        <v>1205</v>
      </c>
      <c r="H1040" s="1571">
        <v>5815010106</v>
      </c>
      <c r="I1040" s="670">
        <v>0</v>
      </c>
      <c r="J1040" s="193">
        <v>0</v>
      </c>
      <c r="K1040" s="211">
        <v>5850000</v>
      </c>
      <c r="L1040" s="232">
        <f>J1040+K1040</f>
        <v>5850000</v>
      </c>
      <c r="M1040" s="183" t="s">
        <v>2997</v>
      </c>
    </row>
    <row r="1041" spans="1:13" ht="27" thickBot="1" x14ac:dyDescent="0.3">
      <c r="A1041" s="895" t="s">
        <v>50</v>
      </c>
      <c r="B1041" s="296" t="s">
        <v>51</v>
      </c>
      <c r="C1041" s="896">
        <v>6409</v>
      </c>
      <c r="D1041" s="296">
        <v>6901</v>
      </c>
      <c r="E1041" s="897">
        <v>0</v>
      </c>
      <c r="F1041" s="473">
        <v>199</v>
      </c>
      <c r="G1041" s="58">
        <v>1205</v>
      </c>
      <c r="H1041" s="49">
        <v>12000000</v>
      </c>
      <c r="I1041" s="232">
        <v>0</v>
      </c>
      <c r="J1041" s="327">
        <v>40738031.390000001</v>
      </c>
      <c r="K1041" s="64">
        <f>SUM(K1037:K1040)*-1</f>
        <v>-19568071.969999999</v>
      </c>
      <c r="L1041" s="232">
        <f t="shared" si="28"/>
        <v>21169959.420000002</v>
      </c>
      <c r="M1041" s="901" t="s">
        <v>1376</v>
      </c>
    </row>
    <row r="1042" spans="1:13" ht="16.5" thickBot="1" x14ac:dyDescent="0.3">
      <c r="A1042" s="326"/>
      <c r="B1042" s="341" t="s">
        <v>23</v>
      </c>
      <c r="C1042" s="342"/>
      <c r="D1042" s="343"/>
      <c r="E1042" s="343"/>
      <c r="F1042" s="344"/>
      <c r="G1042" s="345"/>
      <c r="H1042" s="343"/>
      <c r="I1042" s="347">
        <f>SUM(I1031:I1041)</f>
        <v>0</v>
      </c>
      <c r="J1042" s="347">
        <f>SUM(J1031:J1041)</f>
        <v>126839651.95</v>
      </c>
      <c r="K1042" s="347">
        <f>SUM(K1031:K1041)</f>
        <v>0</v>
      </c>
      <c r="L1042" s="347">
        <f>SUM(L1031:L1041)</f>
        <v>126839651.95</v>
      </c>
      <c r="M1042" s="801"/>
    </row>
    <row r="1043" spans="1:13" ht="15.75" x14ac:dyDescent="0.25">
      <c r="A1043" s="28"/>
      <c r="B1043" s="28"/>
      <c r="C1043" s="28"/>
      <c r="D1043" s="29"/>
      <c r="E1043" s="29"/>
      <c r="F1043" s="30"/>
      <c r="G1043" s="31"/>
      <c r="H1043" s="29"/>
      <c r="I1043" s="32"/>
      <c r="J1043" s="29"/>
      <c r="K1043" s="33"/>
      <c r="L1043" s="29"/>
      <c r="M1043" s="1455"/>
    </row>
    <row r="1044" spans="1:13" ht="15.75" x14ac:dyDescent="0.25">
      <c r="A1044" s="1459"/>
      <c r="B1044" s="29" t="s">
        <v>128</v>
      </c>
      <c r="C1044" s="28"/>
      <c r="D1044" s="29"/>
      <c r="E1044" s="29"/>
      <c r="F1044" s="30"/>
      <c r="G1044" s="31"/>
      <c r="H1044" s="29"/>
      <c r="I1044" s="32"/>
      <c r="J1044" s="34" t="s">
        <v>2998</v>
      </c>
      <c r="K1044" s="899"/>
      <c r="L1044" s="29"/>
      <c r="M1044" s="1455"/>
    </row>
    <row r="1045" spans="1:13" x14ac:dyDescent="0.25">
      <c r="A1045" s="1459"/>
      <c r="B1045" s="1459"/>
      <c r="C1045" s="1459"/>
      <c r="D1045" s="1459"/>
      <c r="E1045" s="1459"/>
      <c r="F1045" s="2"/>
      <c r="G1045" s="3"/>
      <c r="H1045" s="1459"/>
      <c r="I1045" s="4"/>
      <c r="J1045" s="1459"/>
      <c r="K1045" s="55"/>
      <c r="L1045" s="1459"/>
      <c r="M1045" s="1455"/>
    </row>
    <row r="1046" spans="1:13" x14ac:dyDescent="0.25">
      <c r="A1046" s="1459"/>
      <c r="B1046" s="1459"/>
      <c r="C1046" s="1459"/>
      <c r="D1046" s="1459"/>
      <c r="E1046" s="1459"/>
      <c r="F1046" s="2"/>
      <c r="G1046" s="3"/>
      <c r="H1046" s="1459"/>
      <c r="I1046" s="4"/>
      <c r="J1046" s="1459"/>
      <c r="K1046" s="55"/>
      <c r="L1046" s="1459"/>
      <c r="M1046" s="1455"/>
    </row>
    <row r="1047" spans="1:13" x14ac:dyDescent="0.25">
      <c r="A1047" s="1459"/>
      <c r="B1047" s="1459" t="s">
        <v>159</v>
      </c>
      <c r="C1047" s="1459"/>
      <c r="D1047" s="1459"/>
      <c r="E1047" s="1459"/>
      <c r="F1047" s="2"/>
      <c r="G1047" s="3"/>
      <c r="H1047" s="1459"/>
      <c r="I1047" s="4"/>
      <c r="J1047" s="1459" t="s">
        <v>43</v>
      </c>
      <c r="K1047" s="55"/>
      <c r="L1047" s="1459"/>
      <c r="M1047" s="1455"/>
    </row>
    <row r="1048" spans="1:13" x14ac:dyDescent="0.25">
      <c r="A1048" s="1459"/>
      <c r="B1048" s="1459"/>
      <c r="C1048" s="1459"/>
      <c r="D1048" s="1459"/>
      <c r="E1048" s="1459"/>
      <c r="F1048" s="2"/>
      <c r="G1048" s="3"/>
      <c r="H1048" s="1459"/>
      <c r="I1048" s="4"/>
      <c r="J1048" s="1459"/>
      <c r="K1048" s="55"/>
      <c r="L1048" s="1459"/>
      <c r="M1048" s="1455"/>
    </row>
    <row r="1049" spans="1:13" x14ac:dyDescent="0.25">
      <c r="A1049" s="1459"/>
      <c r="B1049" s="1459" t="s">
        <v>160</v>
      </c>
      <c r="C1049" s="1459"/>
      <c r="D1049" s="1459"/>
      <c r="E1049" s="1459"/>
      <c r="F1049" s="2"/>
      <c r="G1049" s="3"/>
      <c r="H1049" s="1459"/>
      <c r="I1049" s="4"/>
      <c r="J1049" s="1459" t="s">
        <v>161</v>
      </c>
      <c r="K1049" s="55"/>
      <c r="L1049" s="1459"/>
      <c r="M1049" s="1455"/>
    </row>
    <row r="1050" spans="1:13" x14ac:dyDescent="0.25">
      <c r="A1050" s="1459"/>
      <c r="B1050" s="1459" t="s">
        <v>495</v>
      </c>
      <c r="C1050" s="1459"/>
      <c r="D1050" s="1459"/>
      <c r="E1050" s="1459"/>
      <c r="F1050" s="2"/>
      <c r="G1050" s="3"/>
      <c r="H1050" s="1459"/>
      <c r="I1050" s="4"/>
      <c r="J1050" s="1459"/>
      <c r="K1050" s="55"/>
      <c r="L1050" s="1459"/>
      <c r="M1050" s="1455"/>
    </row>
    <row r="1053" spans="1:13" ht="18.75" x14ac:dyDescent="0.3">
      <c r="A1053" s="1" t="s">
        <v>103</v>
      </c>
      <c r="B1053" s="1"/>
      <c r="C1053" s="1"/>
      <c r="D1053" s="1459"/>
      <c r="E1053" s="1459"/>
      <c r="F1053" s="2"/>
      <c r="G1053" s="3"/>
      <c r="H1053" s="1459"/>
      <c r="I1053" s="4"/>
      <c r="J1053" s="1459"/>
      <c r="K1053" s="55"/>
      <c r="L1053" s="1459"/>
      <c r="M1053" s="1455"/>
    </row>
    <row r="1054" spans="1:13" x14ac:dyDescent="0.25">
      <c r="A1054" s="1459"/>
      <c r="B1054" s="1459"/>
      <c r="C1054" s="1459"/>
      <c r="D1054" s="1455"/>
      <c r="E1054" s="1455"/>
      <c r="F1054" s="6"/>
      <c r="G1054" s="7"/>
      <c r="H1054" s="1455"/>
      <c r="I1054" s="8"/>
      <c r="J1054" s="1455"/>
      <c r="K1054" s="55"/>
      <c r="L1054" s="1459"/>
      <c r="M1054" s="1455"/>
    </row>
    <row r="1055" spans="1:13" ht="18.75" x14ac:dyDescent="0.3">
      <c r="A1055" s="3102" t="s">
        <v>3028</v>
      </c>
      <c r="B1055" s="3103"/>
      <c r="C1055" s="3103"/>
      <c r="D1055" s="3103"/>
      <c r="E1055" s="3103"/>
      <c r="F1055" s="3103"/>
      <c r="G1055" s="3103"/>
      <c r="H1055" s="3103"/>
      <c r="I1055" s="3103"/>
      <c r="J1055" s="3103"/>
      <c r="K1055" s="3103"/>
      <c r="L1055" s="3103"/>
      <c r="M1055" s="3183"/>
    </row>
    <row r="1056" spans="1:13" ht="15.75" x14ac:dyDescent="0.25">
      <c r="A1056" s="1459"/>
      <c r="B1056" s="1459"/>
      <c r="C1056" s="1459"/>
      <c r="D1056" s="1455"/>
      <c r="E1056" s="1455"/>
      <c r="F1056" s="9"/>
      <c r="G1056" s="7"/>
      <c r="H1056" s="1455"/>
      <c r="I1056" s="8"/>
      <c r="J1056" s="1455"/>
      <c r="K1056" s="55"/>
      <c r="L1056" s="1459"/>
      <c r="M1056" s="892"/>
    </row>
    <row r="1057" spans="1:13" ht="15.75" x14ac:dyDescent="0.25">
      <c r="A1057" s="10" t="s">
        <v>105</v>
      </c>
      <c r="B1057" s="11"/>
      <c r="C1057" s="11"/>
      <c r="D1057" s="11"/>
      <c r="E1057" s="11"/>
      <c r="F1057" s="9"/>
      <c r="G1057" s="3"/>
      <c r="H1057" s="1459"/>
      <c r="I1057" s="4"/>
      <c r="J1057" s="1459"/>
      <c r="K1057" s="55"/>
      <c r="L1057" s="1459"/>
      <c r="M1057" s="1455"/>
    </row>
    <row r="1058" spans="1:13" ht="15.75" thickBot="1" x14ac:dyDescent="0.3">
      <c r="A1058" s="1465"/>
      <c r="B1058" s="1459"/>
      <c r="C1058" s="1459"/>
      <c r="D1058" s="1459"/>
      <c r="E1058" s="1459"/>
      <c r="F1058" s="2"/>
      <c r="G1058" s="3"/>
      <c r="H1058" s="1459"/>
      <c r="I1058" s="4"/>
      <c r="J1058" s="1459"/>
      <c r="K1058" s="201"/>
      <c r="L1058" s="1459"/>
      <c r="M1058" s="14" t="s">
        <v>4</v>
      </c>
    </row>
    <row r="1059" spans="1:13" ht="27" thickBot="1" x14ac:dyDescent="0.3">
      <c r="A1059" s="15" t="s">
        <v>5</v>
      </c>
      <c r="B1059" s="16" t="s">
        <v>6</v>
      </c>
      <c r="C1059" s="16" t="s">
        <v>7</v>
      </c>
      <c r="D1059" s="16" t="s">
        <v>8</v>
      </c>
      <c r="E1059" s="16" t="s">
        <v>9</v>
      </c>
      <c r="F1059" s="17" t="s">
        <v>10</v>
      </c>
      <c r="G1059" s="18" t="s">
        <v>11</v>
      </c>
      <c r="H1059" s="16" t="s">
        <v>12</v>
      </c>
      <c r="I1059" s="19" t="s">
        <v>13</v>
      </c>
      <c r="J1059" s="20" t="s">
        <v>14</v>
      </c>
      <c r="K1059" s="893" t="s">
        <v>15</v>
      </c>
      <c r="L1059" s="20" t="s">
        <v>16</v>
      </c>
      <c r="M1059" s="894" t="s">
        <v>17</v>
      </c>
    </row>
    <row r="1060" spans="1:13" ht="26.25" x14ac:dyDescent="0.25">
      <c r="A1060" s="215" t="s">
        <v>50</v>
      </c>
      <c r="B1060" s="216" t="s">
        <v>51</v>
      </c>
      <c r="C1060" s="1573">
        <v>3315</v>
      </c>
      <c r="D1060" s="1573">
        <v>6127</v>
      </c>
      <c r="E1060" s="897">
        <v>0</v>
      </c>
      <c r="F1060" s="1574">
        <v>199</v>
      </c>
      <c r="G1060" s="1575">
        <v>1206</v>
      </c>
      <c r="H1060" s="41">
        <v>5085000000</v>
      </c>
      <c r="I1060" s="1576">
        <v>0</v>
      </c>
      <c r="J1060" s="1287">
        <v>0</v>
      </c>
      <c r="K1060" s="1287">
        <v>2617934</v>
      </c>
      <c r="L1060" s="474">
        <f t="shared" ref="L1060:L1067" si="29">J1060+K1060</f>
        <v>2617934</v>
      </c>
      <c r="M1060" s="1577" t="s">
        <v>3029</v>
      </c>
    </row>
    <row r="1061" spans="1:13" ht="26.25" x14ac:dyDescent="0.25">
      <c r="A1061" s="895" t="s">
        <v>50</v>
      </c>
      <c r="B1061" s="296" t="s">
        <v>51</v>
      </c>
      <c r="C1061" s="896">
        <v>6409</v>
      </c>
      <c r="D1061" s="296">
        <v>6901</v>
      </c>
      <c r="E1061" s="897">
        <v>0</v>
      </c>
      <c r="F1061" s="473">
        <v>199</v>
      </c>
      <c r="G1061" s="58">
        <v>1206</v>
      </c>
      <c r="H1061" s="49">
        <v>12000000</v>
      </c>
      <c r="I1061" s="1578">
        <v>0</v>
      </c>
      <c r="J1061" s="181">
        <v>38279641.460000001</v>
      </c>
      <c r="K1061" s="181">
        <v>-2617934</v>
      </c>
      <c r="L1061" s="232">
        <f t="shared" si="29"/>
        <v>35661707.460000001</v>
      </c>
      <c r="M1061" s="901" t="s">
        <v>1350</v>
      </c>
    </row>
    <row r="1062" spans="1:13" x14ac:dyDescent="0.25">
      <c r="A1062" s="895" t="s">
        <v>50</v>
      </c>
      <c r="B1062" s="296" t="s">
        <v>51</v>
      </c>
      <c r="C1062" s="896">
        <v>2212</v>
      </c>
      <c r="D1062" s="296">
        <v>6121</v>
      </c>
      <c r="E1062" s="897">
        <v>0</v>
      </c>
      <c r="F1062" s="473">
        <v>199</v>
      </c>
      <c r="G1062" s="58">
        <v>1204</v>
      </c>
      <c r="H1062" s="49">
        <v>4729000043</v>
      </c>
      <c r="I1062" s="232">
        <v>0</v>
      </c>
      <c r="J1062" s="158">
        <v>0</v>
      </c>
      <c r="K1062" s="64">
        <v>333330.8</v>
      </c>
      <c r="L1062" s="232">
        <f t="shared" si="29"/>
        <v>333330.8</v>
      </c>
      <c r="M1062" s="901" t="s">
        <v>3030</v>
      </c>
    </row>
    <row r="1063" spans="1:13" x14ac:dyDescent="0.25">
      <c r="A1063" s="895" t="s">
        <v>50</v>
      </c>
      <c r="B1063" s="296" t="s">
        <v>51</v>
      </c>
      <c r="C1063" s="896">
        <v>2212</v>
      </c>
      <c r="D1063" s="296">
        <v>6121</v>
      </c>
      <c r="E1063" s="897">
        <v>0</v>
      </c>
      <c r="F1063" s="473">
        <v>199</v>
      </c>
      <c r="G1063" s="58">
        <v>1204</v>
      </c>
      <c r="H1063" s="49">
        <v>4778000043</v>
      </c>
      <c r="I1063" s="232">
        <v>0</v>
      </c>
      <c r="J1063" s="158">
        <v>2472236</v>
      </c>
      <c r="K1063" s="64">
        <v>216209</v>
      </c>
      <c r="L1063" s="232">
        <f>J1063+K1063</f>
        <v>2688445</v>
      </c>
      <c r="M1063" s="901" t="s">
        <v>3031</v>
      </c>
    </row>
    <row r="1064" spans="1:13" x14ac:dyDescent="0.25">
      <c r="A1064" s="895" t="s">
        <v>50</v>
      </c>
      <c r="B1064" s="296" t="s">
        <v>51</v>
      </c>
      <c r="C1064" s="896">
        <v>2212</v>
      </c>
      <c r="D1064" s="296">
        <v>6121</v>
      </c>
      <c r="E1064" s="897">
        <v>0</v>
      </c>
      <c r="F1064" s="473">
        <v>199</v>
      </c>
      <c r="G1064" s="58">
        <v>1204</v>
      </c>
      <c r="H1064" s="49">
        <v>5833000043</v>
      </c>
      <c r="I1064" s="232">
        <v>0</v>
      </c>
      <c r="J1064" s="158">
        <v>0</v>
      </c>
      <c r="K1064" s="64">
        <v>43013</v>
      </c>
      <c r="L1064" s="232">
        <f>J1064+K1064</f>
        <v>43013</v>
      </c>
      <c r="M1064" s="901" t="s">
        <v>3032</v>
      </c>
    </row>
    <row r="1065" spans="1:13" ht="26.25" x14ac:dyDescent="0.25">
      <c r="A1065" s="895" t="s">
        <v>50</v>
      </c>
      <c r="B1065" s="296" t="s">
        <v>51</v>
      </c>
      <c r="C1065" s="896">
        <v>6409</v>
      </c>
      <c r="D1065" s="296">
        <v>6901</v>
      </c>
      <c r="E1065" s="897">
        <v>0</v>
      </c>
      <c r="F1065" s="473">
        <v>199</v>
      </c>
      <c r="G1065" s="58">
        <v>1204</v>
      </c>
      <c r="H1065" s="49">
        <v>12000000</v>
      </c>
      <c r="I1065" s="232">
        <v>0</v>
      </c>
      <c r="J1065" s="327">
        <v>322311276.41000003</v>
      </c>
      <c r="K1065" s="64">
        <f>SUM(K1062:K1064)*-1</f>
        <v>-592552.80000000005</v>
      </c>
      <c r="L1065" s="232">
        <f t="shared" si="29"/>
        <v>321718723.61000001</v>
      </c>
      <c r="M1065" s="901" t="s">
        <v>1358</v>
      </c>
    </row>
    <row r="1066" spans="1:13" x14ac:dyDescent="0.25">
      <c r="A1066" s="895" t="s">
        <v>50</v>
      </c>
      <c r="B1066" s="296" t="s">
        <v>51</v>
      </c>
      <c r="C1066" s="896">
        <v>3122</v>
      </c>
      <c r="D1066" s="296">
        <v>6351</v>
      </c>
      <c r="E1066" s="920">
        <v>0</v>
      </c>
      <c r="F1066" s="921">
        <v>199</v>
      </c>
      <c r="G1066" s="334">
        <v>1205</v>
      </c>
      <c r="H1066" s="1571">
        <v>4096010903</v>
      </c>
      <c r="I1066" s="670">
        <v>0</v>
      </c>
      <c r="J1066" s="193">
        <v>7476000</v>
      </c>
      <c r="K1066" s="211">
        <v>150</v>
      </c>
      <c r="L1066" s="232">
        <f>J1066+K1066</f>
        <v>7476150</v>
      </c>
      <c r="M1066" s="1184" t="s">
        <v>491</v>
      </c>
    </row>
    <row r="1067" spans="1:13" ht="27" thickBot="1" x14ac:dyDescent="0.3">
      <c r="A1067" s="895" t="s">
        <v>50</v>
      </c>
      <c r="B1067" s="296" t="s">
        <v>51</v>
      </c>
      <c r="C1067" s="896">
        <v>6409</v>
      </c>
      <c r="D1067" s="296">
        <v>6901</v>
      </c>
      <c r="E1067" s="897">
        <v>0</v>
      </c>
      <c r="F1067" s="473">
        <v>199</v>
      </c>
      <c r="G1067" s="58">
        <v>1205</v>
      </c>
      <c r="H1067" s="49">
        <v>12000000</v>
      </c>
      <c r="I1067" s="232">
        <v>0</v>
      </c>
      <c r="J1067" s="327">
        <v>21169959.420000002</v>
      </c>
      <c r="K1067" s="64">
        <v>-150</v>
      </c>
      <c r="L1067" s="232">
        <f t="shared" si="29"/>
        <v>21169809.420000002</v>
      </c>
      <c r="M1067" s="901" t="s">
        <v>1376</v>
      </c>
    </row>
    <row r="1068" spans="1:13" ht="16.5" thickBot="1" x14ac:dyDescent="0.3">
      <c r="A1068" s="326"/>
      <c r="B1068" s="341" t="s">
        <v>23</v>
      </c>
      <c r="C1068" s="342"/>
      <c r="D1068" s="343"/>
      <c r="E1068" s="343"/>
      <c r="F1068" s="344"/>
      <c r="G1068" s="345"/>
      <c r="H1068" s="343"/>
      <c r="I1068" s="347">
        <f>SUM(I1062:I1067)</f>
        <v>0</v>
      </c>
      <c r="J1068" s="347">
        <f>SUM(J1062:J1067)</f>
        <v>353429471.83000004</v>
      </c>
      <c r="K1068" s="347">
        <f>SUM(K1062:K1067)</f>
        <v>0</v>
      </c>
      <c r="L1068" s="347">
        <f>SUM(L1062:L1067)</f>
        <v>353429471.83000004</v>
      </c>
      <c r="M1068" s="801"/>
    </row>
    <row r="1069" spans="1:13" ht="15.75" x14ac:dyDescent="0.25">
      <c r="A1069" s="28"/>
      <c r="B1069" s="28"/>
      <c r="C1069" s="28"/>
      <c r="D1069" s="29"/>
      <c r="E1069" s="29"/>
      <c r="F1069" s="30"/>
      <c r="G1069" s="31"/>
      <c r="H1069" s="29"/>
      <c r="I1069" s="32"/>
      <c r="J1069" s="29"/>
      <c r="K1069" s="33"/>
      <c r="L1069" s="29"/>
      <c r="M1069" s="1455"/>
    </row>
    <row r="1070" spans="1:13" ht="15.75" x14ac:dyDescent="0.25">
      <c r="A1070" s="1459"/>
      <c r="B1070" s="29" t="s">
        <v>128</v>
      </c>
      <c r="C1070" s="28"/>
      <c r="D1070" s="29"/>
      <c r="E1070" s="29"/>
      <c r="F1070" s="30"/>
      <c r="G1070" s="31"/>
      <c r="H1070" s="29"/>
      <c r="I1070" s="32"/>
      <c r="J1070" s="34" t="s">
        <v>3033</v>
      </c>
      <c r="K1070" s="899"/>
      <c r="L1070" s="29"/>
      <c r="M1070" s="1455"/>
    </row>
    <row r="1071" spans="1:13" x14ac:dyDescent="0.25">
      <c r="A1071" s="1459"/>
      <c r="B1071" s="1459"/>
      <c r="C1071" s="1459"/>
      <c r="D1071" s="1459"/>
      <c r="E1071" s="1459"/>
      <c r="F1071" s="2"/>
      <c r="G1071" s="3"/>
      <c r="H1071" s="1459"/>
      <c r="I1071" s="4"/>
      <c r="J1071" s="1459"/>
      <c r="K1071" s="55"/>
      <c r="L1071" s="1459"/>
      <c r="M1071" s="1455"/>
    </row>
    <row r="1072" spans="1:13" x14ac:dyDescent="0.25">
      <c r="A1072" s="1459"/>
      <c r="B1072" s="1459"/>
      <c r="C1072" s="1459"/>
      <c r="D1072" s="1459"/>
      <c r="E1072" s="1459"/>
      <c r="F1072" s="2"/>
      <c r="G1072" s="3"/>
      <c r="H1072" s="1459"/>
      <c r="I1072" s="4"/>
      <c r="J1072" s="1459"/>
      <c r="K1072" s="55"/>
      <c r="L1072" s="1459"/>
      <c r="M1072" s="1455"/>
    </row>
    <row r="1073" spans="1:13" x14ac:dyDescent="0.25">
      <c r="A1073" s="1459"/>
      <c r="B1073" s="1459" t="s">
        <v>159</v>
      </c>
      <c r="C1073" s="1459"/>
      <c r="D1073" s="1459"/>
      <c r="E1073" s="1459"/>
      <c r="F1073" s="2"/>
      <c r="G1073" s="3"/>
      <c r="H1073" s="1459"/>
      <c r="I1073" s="4"/>
      <c r="J1073" s="1459" t="s">
        <v>43</v>
      </c>
      <c r="K1073" s="55"/>
      <c r="L1073" s="1459"/>
      <c r="M1073" s="1455"/>
    </row>
    <row r="1074" spans="1:13" x14ac:dyDescent="0.25">
      <c r="A1074" s="1459"/>
      <c r="B1074" s="1459"/>
      <c r="C1074" s="1459"/>
      <c r="D1074" s="1459"/>
      <c r="E1074" s="1459"/>
      <c r="F1074" s="2"/>
      <c r="G1074" s="3"/>
      <c r="H1074" s="1459"/>
      <c r="I1074" s="4"/>
      <c r="J1074" s="1459"/>
      <c r="K1074" s="55"/>
      <c r="L1074" s="1459"/>
      <c r="M1074" s="1455"/>
    </row>
    <row r="1075" spans="1:13" x14ac:dyDescent="0.25">
      <c r="A1075" s="1459"/>
      <c r="B1075" s="1459" t="s">
        <v>160</v>
      </c>
      <c r="C1075" s="1459"/>
      <c r="D1075" s="1459"/>
      <c r="E1075" s="1459"/>
      <c r="F1075" s="2"/>
      <c r="G1075" s="3"/>
      <c r="H1075" s="1459"/>
      <c r="I1075" s="4"/>
      <c r="J1075" s="1459" t="s">
        <v>161</v>
      </c>
      <c r="K1075" s="55"/>
      <c r="L1075" s="1459"/>
      <c r="M1075" s="1455"/>
    </row>
    <row r="1076" spans="1:13" x14ac:dyDescent="0.25">
      <c r="A1076" s="1459"/>
      <c r="B1076" s="1459" t="s">
        <v>495</v>
      </c>
      <c r="C1076" s="1459"/>
      <c r="D1076" s="1459"/>
      <c r="E1076" s="1459"/>
      <c r="F1076" s="2"/>
      <c r="G1076" s="3"/>
      <c r="H1076" s="1459"/>
      <c r="I1076" s="4"/>
      <c r="J1076" s="1459"/>
      <c r="K1076" s="55"/>
      <c r="L1076" s="1459"/>
      <c r="M1076" s="1455"/>
    </row>
    <row r="1077" spans="1:13" x14ac:dyDescent="0.25">
      <c r="A1077" s="908"/>
      <c r="B1077" s="908"/>
      <c r="C1077" s="908"/>
      <c r="D1077" s="908"/>
      <c r="E1077" s="908"/>
      <c r="F1077" s="908"/>
      <c r="G1077" s="908"/>
      <c r="H1077" s="908"/>
      <c r="I1077" s="909"/>
      <c r="J1077" s="909"/>
      <c r="K1077" s="55"/>
      <c r="L1077" s="1459"/>
      <c r="M1077" s="1455"/>
    </row>
    <row r="1079" spans="1:13" ht="18.75" x14ac:dyDescent="0.3">
      <c r="A1079" s="1" t="s">
        <v>103</v>
      </c>
      <c r="B1079" s="1"/>
      <c r="C1079" s="1"/>
      <c r="D1079" s="1459"/>
      <c r="E1079" s="1459"/>
      <c r="F1079" s="2"/>
      <c r="G1079" s="3"/>
      <c r="H1079" s="1459"/>
      <c r="I1079" s="4"/>
      <c r="J1079" s="1459"/>
      <c r="K1079" s="55"/>
      <c r="L1079" s="1459"/>
      <c r="M1079" s="1455"/>
    </row>
    <row r="1080" spans="1:13" x14ac:dyDescent="0.25">
      <c r="A1080" s="1459"/>
      <c r="B1080" s="1459"/>
      <c r="C1080" s="1459"/>
      <c r="D1080" s="1455"/>
      <c r="E1080" s="1455"/>
      <c r="F1080" s="6"/>
      <c r="G1080" s="7"/>
      <c r="H1080" s="1455"/>
      <c r="I1080" s="8"/>
      <c r="J1080" s="1455"/>
      <c r="K1080" s="55"/>
      <c r="L1080" s="1459"/>
      <c r="M1080" s="1455"/>
    </row>
    <row r="1081" spans="1:13" ht="18.75" x14ac:dyDescent="0.3">
      <c r="A1081" s="3102" t="s">
        <v>3277</v>
      </c>
      <c r="B1081" s="3103"/>
      <c r="C1081" s="3103"/>
      <c r="D1081" s="3103"/>
      <c r="E1081" s="3103"/>
      <c r="F1081" s="3103"/>
      <c r="G1081" s="3103"/>
      <c r="H1081" s="3103"/>
      <c r="I1081" s="3103"/>
      <c r="J1081" s="3103"/>
      <c r="K1081" s="3103"/>
      <c r="L1081" s="3103"/>
      <c r="M1081" s="3183"/>
    </row>
    <row r="1082" spans="1:13" ht="15.75" x14ac:dyDescent="0.25">
      <c r="A1082" s="1459"/>
      <c r="B1082" s="1459"/>
      <c r="C1082" s="1459"/>
      <c r="D1082" s="1455"/>
      <c r="E1082" s="1455"/>
      <c r="F1082" s="9"/>
      <c r="G1082" s="7"/>
      <c r="H1082" s="1455"/>
      <c r="I1082" s="8"/>
      <c r="J1082" s="1455"/>
      <c r="K1082" s="55"/>
      <c r="L1082" s="1459"/>
      <c r="M1082" s="892"/>
    </row>
    <row r="1083" spans="1:13" ht="15.75" x14ac:dyDescent="0.25">
      <c r="A1083" s="10" t="s">
        <v>105</v>
      </c>
      <c r="B1083" s="11"/>
      <c r="C1083" s="11"/>
      <c r="D1083" s="11"/>
      <c r="E1083" s="11"/>
      <c r="F1083" s="9"/>
      <c r="G1083" s="3"/>
      <c r="H1083" s="1459"/>
      <c r="I1083" s="4"/>
      <c r="J1083" s="1459"/>
      <c r="K1083" s="55"/>
      <c r="L1083" s="1459"/>
      <c r="M1083" s="1455"/>
    </row>
    <row r="1084" spans="1:13" ht="15.75" thickBot="1" x14ac:dyDescent="0.3">
      <c r="A1084" s="1465"/>
      <c r="B1084" s="1459"/>
      <c r="C1084" s="1459"/>
      <c r="D1084" s="1459"/>
      <c r="E1084" s="1459"/>
      <c r="F1084" s="2"/>
      <c r="G1084" s="3"/>
      <c r="H1084" s="1459"/>
      <c r="I1084" s="4"/>
      <c r="J1084" s="1459"/>
      <c r="K1084" s="201"/>
      <c r="L1084" s="1459"/>
      <c r="M1084" s="14" t="s">
        <v>4</v>
      </c>
    </row>
    <row r="1085" spans="1:13" ht="27" thickBot="1" x14ac:dyDescent="0.3">
      <c r="A1085" s="15" t="s">
        <v>5</v>
      </c>
      <c r="B1085" s="16" t="s">
        <v>6</v>
      </c>
      <c r="C1085" s="16" t="s">
        <v>7</v>
      </c>
      <c r="D1085" s="16" t="s">
        <v>8</v>
      </c>
      <c r="E1085" s="16" t="s">
        <v>9</v>
      </c>
      <c r="F1085" s="17" t="s">
        <v>10</v>
      </c>
      <c r="G1085" s="18" t="s">
        <v>11</v>
      </c>
      <c r="H1085" s="16" t="s">
        <v>12</v>
      </c>
      <c r="I1085" s="19" t="s">
        <v>13</v>
      </c>
      <c r="J1085" s="20" t="s">
        <v>14</v>
      </c>
      <c r="K1085" s="893" t="s">
        <v>15</v>
      </c>
      <c r="L1085" s="20" t="s">
        <v>16</v>
      </c>
      <c r="M1085" s="894" t="s">
        <v>17</v>
      </c>
    </row>
    <row r="1086" spans="1:13" ht="26.25" x14ac:dyDescent="0.25">
      <c r="A1086" s="215" t="s">
        <v>50</v>
      </c>
      <c r="B1086" s="216" t="s">
        <v>51</v>
      </c>
      <c r="C1086" s="1573">
        <v>3121</v>
      </c>
      <c r="D1086" s="1573">
        <v>6121</v>
      </c>
      <c r="E1086" s="897">
        <v>0</v>
      </c>
      <c r="F1086" s="1574">
        <v>199</v>
      </c>
      <c r="G1086" s="1575">
        <v>1205</v>
      </c>
      <c r="H1086" s="41">
        <v>3676000000</v>
      </c>
      <c r="I1086" s="1576">
        <v>0</v>
      </c>
      <c r="J1086" s="1287">
        <v>31156760</v>
      </c>
      <c r="K1086" s="1287">
        <v>13543240</v>
      </c>
      <c r="L1086" s="474">
        <f t="shared" ref="L1086:L1096" si="30">J1086+K1086</f>
        <v>44700000</v>
      </c>
      <c r="M1086" s="1577" t="s">
        <v>419</v>
      </c>
    </row>
    <row r="1087" spans="1:13" ht="26.25" x14ac:dyDescent="0.25">
      <c r="A1087" s="895" t="s">
        <v>50</v>
      </c>
      <c r="B1087" s="296" t="s">
        <v>51</v>
      </c>
      <c r="C1087" s="896">
        <v>6409</v>
      </c>
      <c r="D1087" s="296">
        <v>6901</v>
      </c>
      <c r="E1087" s="897">
        <v>0</v>
      </c>
      <c r="F1087" s="473">
        <v>199</v>
      </c>
      <c r="G1087" s="58">
        <v>1205</v>
      </c>
      <c r="H1087" s="49">
        <v>12000000</v>
      </c>
      <c r="I1087" s="1578">
        <v>0</v>
      </c>
      <c r="J1087" s="181">
        <v>21169809.420000002</v>
      </c>
      <c r="K1087" s="181">
        <v>-13543240</v>
      </c>
      <c r="L1087" s="232">
        <f t="shared" si="30"/>
        <v>7626569.4200000018</v>
      </c>
      <c r="M1087" s="901" t="s">
        <v>1376</v>
      </c>
    </row>
    <row r="1088" spans="1:13" x14ac:dyDescent="0.25">
      <c r="A1088" s="895" t="s">
        <v>50</v>
      </c>
      <c r="B1088" s="296" t="s">
        <v>51</v>
      </c>
      <c r="C1088" s="896">
        <v>2212</v>
      </c>
      <c r="D1088" s="296">
        <v>6121</v>
      </c>
      <c r="E1088" s="897">
        <v>0</v>
      </c>
      <c r="F1088" s="473">
        <v>199</v>
      </c>
      <c r="G1088" s="58">
        <v>1204</v>
      </c>
      <c r="H1088" s="49">
        <v>4617000043</v>
      </c>
      <c r="I1088" s="232">
        <v>0</v>
      </c>
      <c r="J1088" s="158">
        <v>1000000</v>
      </c>
      <c r="K1088" s="64">
        <v>413000</v>
      </c>
      <c r="L1088" s="232">
        <f t="shared" si="30"/>
        <v>1413000</v>
      </c>
      <c r="M1088" s="901" t="s">
        <v>3278</v>
      </c>
    </row>
    <row r="1089" spans="1:13" x14ac:dyDescent="0.25">
      <c r="A1089" s="895" t="s">
        <v>50</v>
      </c>
      <c r="B1089" s="296" t="s">
        <v>51</v>
      </c>
      <c r="C1089" s="896">
        <v>2212</v>
      </c>
      <c r="D1089" s="296">
        <v>6121</v>
      </c>
      <c r="E1089" s="897">
        <v>0</v>
      </c>
      <c r="F1089" s="473">
        <v>199</v>
      </c>
      <c r="G1089" s="58">
        <v>1204</v>
      </c>
      <c r="H1089" s="49">
        <v>3742000043</v>
      </c>
      <c r="I1089" s="232">
        <v>0</v>
      </c>
      <c r="J1089" s="158">
        <v>0</v>
      </c>
      <c r="K1089" s="64">
        <v>1760550</v>
      </c>
      <c r="L1089" s="232">
        <f>J1089+K1089</f>
        <v>1760550</v>
      </c>
      <c r="M1089" s="901" t="s">
        <v>3279</v>
      </c>
    </row>
    <row r="1090" spans="1:13" ht="26.25" x14ac:dyDescent="0.25">
      <c r="A1090" s="895" t="s">
        <v>50</v>
      </c>
      <c r="B1090" s="296" t="s">
        <v>51</v>
      </c>
      <c r="C1090" s="896">
        <v>6409</v>
      </c>
      <c r="D1090" s="296">
        <v>6901</v>
      </c>
      <c r="E1090" s="897">
        <v>0</v>
      </c>
      <c r="F1090" s="473">
        <v>199</v>
      </c>
      <c r="G1090" s="58">
        <v>1204</v>
      </c>
      <c r="H1090" s="49">
        <v>12000000</v>
      </c>
      <c r="I1090" s="232">
        <v>0</v>
      </c>
      <c r="J1090" s="327">
        <v>321718723.61000001</v>
      </c>
      <c r="K1090" s="64">
        <f>SUM(K1088:K1089)*-1</f>
        <v>-2173550</v>
      </c>
      <c r="L1090" s="232">
        <f t="shared" si="30"/>
        <v>319545173.61000001</v>
      </c>
      <c r="M1090" s="901" t="s">
        <v>1358</v>
      </c>
    </row>
    <row r="1091" spans="1:13" x14ac:dyDescent="0.25">
      <c r="A1091" s="895" t="s">
        <v>50</v>
      </c>
      <c r="B1091" s="296" t="s">
        <v>51</v>
      </c>
      <c r="C1091" s="896">
        <v>4350</v>
      </c>
      <c r="D1091" s="296">
        <v>6351</v>
      </c>
      <c r="E1091" s="920">
        <v>0</v>
      </c>
      <c r="F1091" s="921">
        <v>199</v>
      </c>
      <c r="G1091" s="334">
        <v>1217</v>
      </c>
      <c r="H1091" s="1571">
        <v>5826001742</v>
      </c>
      <c r="I1091" s="670">
        <v>0</v>
      </c>
      <c r="J1091" s="193">
        <v>0</v>
      </c>
      <c r="K1091" s="211">
        <v>664895</v>
      </c>
      <c r="L1091" s="232">
        <f>J1091+K1091</f>
        <v>664895</v>
      </c>
      <c r="M1091" s="1184" t="s">
        <v>3280</v>
      </c>
    </row>
    <row r="1092" spans="1:13" x14ac:dyDescent="0.25">
      <c r="A1092" s="895" t="s">
        <v>50</v>
      </c>
      <c r="B1092" s="296" t="s">
        <v>51</v>
      </c>
      <c r="C1092" s="896">
        <v>4350</v>
      </c>
      <c r="D1092" s="296">
        <v>6351</v>
      </c>
      <c r="E1092" s="920">
        <v>0</v>
      </c>
      <c r="F1092" s="921">
        <v>199</v>
      </c>
      <c r="G1092" s="334">
        <v>1217</v>
      </c>
      <c r="H1092" s="1571">
        <v>5477001762</v>
      </c>
      <c r="I1092" s="670">
        <v>0</v>
      </c>
      <c r="J1092" s="193">
        <v>0</v>
      </c>
      <c r="K1092" s="211">
        <v>5000000</v>
      </c>
      <c r="L1092" s="232">
        <f>J1092+K1092</f>
        <v>5000000</v>
      </c>
      <c r="M1092" s="160" t="s">
        <v>3281</v>
      </c>
    </row>
    <row r="1093" spans="1:13" x14ac:dyDescent="0.25">
      <c r="A1093" s="895" t="s">
        <v>50</v>
      </c>
      <c r="B1093" s="296" t="s">
        <v>51</v>
      </c>
      <c r="C1093" s="896">
        <v>4350</v>
      </c>
      <c r="D1093" s="296">
        <v>6351</v>
      </c>
      <c r="E1093" s="920">
        <v>0</v>
      </c>
      <c r="F1093" s="921">
        <v>199</v>
      </c>
      <c r="G1093" s="334">
        <v>1217</v>
      </c>
      <c r="H1093" s="1571">
        <v>5845001776</v>
      </c>
      <c r="I1093" s="670">
        <v>0</v>
      </c>
      <c r="J1093" s="193">
        <v>0</v>
      </c>
      <c r="K1093" s="211">
        <v>2900000</v>
      </c>
      <c r="L1093" s="232">
        <f>J1093+K1093</f>
        <v>2900000</v>
      </c>
      <c r="M1093" s="160" t="s">
        <v>3282</v>
      </c>
    </row>
    <row r="1094" spans="1:13" x14ac:dyDescent="0.25">
      <c r="A1094" s="895" t="s">
        <v>50</v>
      </c>
      <c r="B1094" s="296" t="s">
        <v>51</v>
      </c>
      <c r="C1094" s="896">
        <v>4399</v>
      </c>
      <c r="D1094" s="296">
        <v>6121</v>
      </c>
      <c r="E1094" s="920">
        <v>0</v>
      </c>
      <c r="F1094" s="921">
        <v>199</v>
      </c>
      <c r="G1094" s="334">
        <v>1217</v>
      </c>
      <c r="H1094" s="1571">
        <v>4891000000</v>
      </c>
      <c r="I1094" s="670">
        <v>0</v>
      </c>
      <c r="J1094" s="193">
        <v>0</v>
      </c>
      <c r="K1094" s="211">
        <v>5000000</v>
      </c>
      <c r="L1094" s="232">
        <f>J1094+K1094</f>
        <v>5000000</v>
      </c>
      <c r="M1094" s="160" t="s">
        <v>3283</v>
      </c>
    </row>
    <row r="1095" spans="1:13" x14ac:dyDescent="0.25">
      <c r="A1095" s="895" t="s">
        <v>50</v>
      </c>
      <c r="B1095" s="296" t="s">
        <v>51</v>
      </c>
      <c r="C1095" s="896">
        <v>4350</v>
      </c>
      <c r="D1095" s="296">
        <v>6351</v>
      </c>
      <c r="E1095" s="920">
        <v>0</v>
      </c>
      <c r="F1095" s="921">
        <v>199</v>
      </c>
      <c r="G1095" s="334">
        <v>1217</v>
      </c>
      <c r="H1095" s="1571">
        <v>5849001707</v>
      </c>
      <c r="I1095" s="670">
        <v>0</v>
      </c>
      <c r="J1095" s="193">
        <v>0</v>
      </c>
      <c r="K1095" s="211">
        <v>2500000</v>
      </c>
      <c r="L1095" s="232">
        <f>J1095+K1095</f>
        <v>2500000</v>
      </c>
      <c r="M1095" s="160" t="s">
        <v>3284</v>
      </c>
    </row>
    <row r="1096" spans="1:13" ht="27" thickBot="1" x14ac:dyDescent="0.3">
      <c r="A1096" s="895" t="s">
        <v>50</v>
      </c>
      <c r="B1096" s="296" t="s">
        <v>51</v>
      </c>
      <c r="C1096" s="896">
        <v>6409</v>
      </c>
      <c r="D1096" s="296">
        <v>6901</v>
      </c>
      <c r="E1096" s="897">
        <v>0</v>
      </c>
      <c r="F1096" s="473">
        <v>199</v>
      </c>
      <c r="G1096" s="58">
        <v>1217</v>
      </c>
      <c r="H1096" s="49">
        <v>12000000</v>
      </c>
      <c r="I1096" s="232">
        <v>0</v>
      </c>
      <c r="J1096" s="327">
        <v>58975499.399999999</v>
      </c>
      <c r="K1096" s="64">
        <f>SUM(K1091:K1095)*-1</f>
        <v>-16064895</v>
      </c>
      <c r="L1096" s="232">
        <f t="shared" si="30"/>
        <v>42910604.399999999</v>
      </c>
      <c r="M1096" s="901" t="s">
        <v>1356</v>
      </c>
    </row>
    <row r="1097" spans="1:13" ht="16.5" thickBot="1" x14ac:dyDescent="0.3">
      <c r="A1097" s="326"/>
      <c r="B1097" s="341" t="s">
        <v>23</v>
      </c>
      <c r="C1097" s="342"/>
      <c r="D1097" s="343"/>
      <c r="E1097" s="343"/>
      <c r="F1097" s="344"/>
      <c r="G1097" s="345"/>
      <c r="H1097" s="343"/>
      <c r="I1097" s="347">
        <f>SUM(I1086:I1096)</f>
        <v>0</v>
      </c>
      <c r="J1097" s="347">
        <f>SUM(J1086:J1096)</f>
        <v>434020792.43000001</v>
      </c>
      <c r="K1097" s="347">
        <f>SUM(K1086:K1096)</f>
        <v>0</v>
      </c>
      <c r="L1097" s="347">
        <f>SUM(L1086:L1096)</f>
        <v>434020792.43000001</v>
      </c>
      <c r="M1097" s="801"/>
    </row>
    <row r="1098" spans="1:13" ht="15.75" x14ac:dyDescent="0.25">
      <c r="A1098" s="28"/>
      <c r="B1098" s="28"/>
      <c r="C1098" s="28"/>
      <c r="D1098" s="29"/>
      <c r="E1098" s="29"/>
      <c r="F1098" s="30"/>
      <c r="G1098" s="31"/>
      <c r="H1098" s="29"/>
      <c r="I1098" s="32"/>
      <c r="J1098" s="29"/>
      <c r="K1098" s="33"/>
      <c r="L1098" s="29"/>
      <c r="M1098" s="1455"/>
    </row>
    <row r="1099" spans="1:13" ht="15.75" x14ac:dyDescent="0.25">
      <c r="A1099" s="1459"/>
      <c r="B1099" s="29" t="s">
        <v>128</v>
      </c>
      <c r="C1099" s="28"/>
      <c r="D1099" s="29"/>
      <c r="E1099" s="29"/>
      <c r="F1099" s="30"/>
      <c r="G1099" s="31"/>
      <c r="H1099" s="29"/>
      <c r="I1099" s="32"/>
      <c r="J1099" s="34" t="s">
        <v>3285</v>
      </c>
      <c r="K1099" s="899"/>
      <c r="L1099" s="29"/>
      <c r="M1099" s="1455"/>
    </row>
    <row r="1100" spans="1:13" x14ac:dyDescent="0.25">
      <c r="A1100" s="1459"/>
      <c r="B1100" s="1459"/>
      <c r="C1100" s="1459"/>
      <c r="D1100" s="1459"/>
      <c r="E1100" s="1459"/>
      <c r="F1100" s="2"/>
      <c r="G1100" s="3"/>
      <c r="H1100" s="1459"/>
      <c r="I1100" s="4"/>
      <c r="J1100" s="1459"/>
      <c r="K1100" s="55"/>
      <c r="L1100" s="1459"/>
      <c r="M1100" s="1455"/>
    </row>
    <row r="1101" spans="1:13" x14ac:dyDescent="0.25">
      <c r="A1101" s="1459"/>
      <c r="B1101" s="1459"/>
      <c r="C1101" s="1459"/>
      <c r="D1101" s="1459"/>
      <c r="E1101" s="1459"/>
      <c r="F1101" s="2"/>
      <c r="G1101" s="3"/>
      <c r="H1101" s="1459"/>
      <c r="I1101" s="4"/>
      <c r="J1101" s="1459"/>
      <c r="K1101" s="55"/>
      <c r="L1101" s="1459"/>
      <c r="M1101" s="1455"/>
    </row>
    <row r="1102" spans="1:13" x14ac:dyDescent="0.25">
      <c r="A1102" s="1459"/>
      <c r="B1102" s="1459" t="s">
        <v>159</v>
      </c>
      <c r="C1102" s="1459"/>
      <c r="D1102" s="1459"/>
      <c r="E1102" s="1459"/>
      <c r="F1102" s="2"/>
      <c r="G1102" s="3"/>
      <c r="H1102" s="1459"/>
      <c r="I1102" s="4"/>
      <c r="J1102" s="1459" t="s">
        <v>43</v>
      </c>
      <c r="K1102" s="55"/>
      <c r="L1102" s="1459"/>
      <c r="M1102" s="1455"/>
    </row>
    <row r="1103" spans="1:13" x14ac:dyDescent="0.25">
      <c r="A1103" s="1459"/>
      <c r="B1103" s="1459"/>
      <c r="C1103" s="1459"/>
      <c r="D1103" s="1459"/>
      <c r="E1103" s="1459"/>
      <c r="F1103" s="2"/>
      <c r="G1103" s="3"/>
      <c r="H1103" s="1459"/>
      <c r="I1103" s="4"/>
      <c r="J1103" s="1459"/>
      <c r="K1103" s="55"/>
      <c r="L1103" s="1459"/>
      <c r="M1103" s="1455"/>
    </row>
    <row r="1104" spans="1:13" x14ac:dyDescent="0.25">
      <c r="A1104" s="1459"/>
      <c r="B1104" s="1459" t="s">
        <v>160</v>
      </c>
      <c r="C1104" s="1459"/>
      <c r="D1104" s="1459"/>
      <c r="E1104" s="1459"/>
      <c r="F1104" s="2"/>
      <c r="G1104" s="3"/>
      <c r="H1104" s="1459"/>
      <c r="I1104" s="4"/>
      <c r="J1104" s="1459" t="s">
        <v>161</v>
      </c>
      <c r="K1104" s="55"/>
      <c r="L1104" s="1459"/>
      <c r="M1104" s="1455"/>
    </row>
    <row r="1105" spans="1:13" x14ac:dyDescent="0.25">
      <c r="A1105" s="1459"/>
      <c r="B1105" s="1459" t="s">
        <v>495</v>
      </c>
      <c r="C1105" s="1459"/>
      <c r="D1105" s="1459"/>
      <c r="E1105" s="1459"/>
      <c r="F1105" s="2"/>
      <c r="G1105" s="3"/>
      <c r="H1105" s="1459"/>
      <c r="I1105" s="4"/>
      <c r="J1105" s="1459"/>
      <c r="K1105" s="55"/>
      <c r="L1105" s="1459"/>
      <c r="M1105" s="1455"/>
    </row>
    <row r="1108" spans="1:13" ht="18.75" x14ac:dyDescent="0.3">
      <c r="A1108" s="1" t="s">
        <v>103</v>
      </c>
      <c r="B1108" s="1"/>
      <c r="C1108" s="1"/>
      <c r="D1108" s="1459"/>
      <c r="E1108" s="1459"/>
      <c r="F1108" s="2"/>
      <c r="G1108" s="3"/>
      <c r="H1108" s="1459"/>
      <c r="I1108" s="4"/>
      <c r="J1108" s="1459"/>
      <c r="K1108" s="55"/>
      <c r="L1108" s="1459"/>
      <c r="M1108" s="1455"/>
    </row>
    <row r="1109" spans="1:13" x14ac:dyDescent="0.25">
      <c r="A1109" s="1459"/>
      <c r="B1109" s="1459"/>
      <c r="C1109" s="1459"/>
      <c r="D1109" s="1455"/>
      <c r="E1109" s="1455"/>
      <c r="F1109" s="6"/>
      <c r="G1109" s="7"/>
      <c r="H1109" s="1455"/>
      <c r="I1109" s="8"/>
      <c r="J1109" s="1455"/>
      <c r="K1109" s="55"/>
      <c r="L1109" s="1459"/>
      <c r="M1109" s="1455"/>
    </row>
    <row r="1110" spans="1:13" ht="18.75" x14ac:dyDescent="0.3">
      <c r="A1110" s="3102" t="s">
        <v>3304</v>
      </c>
      <c r="B1110" s="3103"/>
      <c r="C1110" s="3103"/>
      <c r="D1110" s="3103"/>
      <c r="E1110" s="3103"/>
      <c r="F1110" s="3103"/>
      <c r="G1110" s="3103"/>
      <c r="H1110" s="3103"/>
      <c r="I1110" s="3103"/>
      <c r="J1110" s="3103"/>
      <c r="K1110" s="3103"/>
      <c r="L1110" s="3103"/>
      <c r="M1110" s="3183"/>
    </row>
    <row r="1111" spans="1:13" ht="15.75" x14ac:dyDescent="0.25">
      <c r="A1111" s="1459"/>
      <c r="B1111" s="1459"/>
      <c r="C1111" s="1459"/>
      <c r="D1111" s="1455"/>
      <c r="E1111" s="1455"/>
      <c r="F1111" s="9"/>
      <c r="G1111" s="7"/>
      <c r="H1111" s="1455"/>
      <c r="I1111" s="8"/>
      <c r="J1111" s="1455"/>
      <c r="K1111" s="55"/>
      <c r="L1111" s="1459"/>
      <c r="M1111" s="892"/>
    </row>
    <row r="1112" spans="1:13" ht="15.75" x14ac:dyDescent="0.25">
      <c r="A1112" s="10" t="s">
        <v>105</v>
      </c>
      <c r="B1112" s="11"/>
      <c r="C1112" s="11"/>
      <c r="D1112" s="11"/>
      <c r="E1112" s="11"/>
      <c r="F1112" s="9"/>
      <c r="G1112" s="3"/>
      <c r="H1112" s="1459"/>
      <c r="I1112" s="4"/>
      <c r="J1112" s="1459"/>
      <c r="K1112" s="55"/>
      <c r="L1112" s="1459"/>
      <c r="M1112" s="1455"/>
    </row>
    <row r="1113" spans="1:13" ht="15.75" thickBot="1" x14ac:dyDescent="0.3">
      <c r="A1113" s="1465"/>
      <c r="B1113" s="1459"/>
      <c r="C1113" s="1459"/>
      <c r="D1113" s="1459"/>
      <c r="E1113" s="1459"/>
      <c r="F1113" s="2"/>
      <c r="G1113" s="3"/>
      <c r="H1113" s="1459"/>
      <c r="I1113" s="4"/>
      <c r="J1113" s="1459"/>
      <c r="K1113" s="201"/>
      <c r="L1113" s="1459"/>
      <c r="M1113" s="14" t="s">
        <v>4</v>
      </c>
    </row>
    <row r="1114" spans="1:13" ht="27" thickBot="1" x14ac:dyDescent="0.3">
      <c r="A1114" s="15" t="s">
        <v>5</v>
      </c>
      <c r="B1114" s="16" t="s">
        <v>6</v>
      </c>
      <c r="C1114" s="16" t="s">
        <v>7</v>
      </c>
      <c r="D1114" s="16" t="s">
        <v>8</v>
      </c>
      <c r="E1114" s="16" t="s">
        <v>9</v>
      </c>
      <c r="F1114" s="17" t="s">
        <v>10</v>
      </c>
      <c r="G1114" s="18" t="s">
        <v>11</v>
      </c>
      <c r="H1114" s="16" t="s">
        <v>12</v>
      </c>
      <c r="I1114" s="19" t="s">
        <v>13</v>
      </c>
      <c r="J1114" s="20" t="s">
        <v>14</v>
      </c>
      <c r="K1114" s="893" t="s">
        <v>15</v>
      </c>
      <c r="L1114" s="20" t="s">
        <v>16</v>
      </c>
      <c r="M1114" s="894" t="s">
        <v>17</v>
      </c>
    </row>
    <row r="1115" spans="1:13" x14ac:dyDescent="0.25">
      <c r="A1115" s="895" t="s">
        <v>50</v>
      </c>
      <c r="B1115" s="296" t="s">
        <v>51</v>
      </c>
      <c r="C1115" s="896">
        <v>2212</v>
      </c>
      <c r="D1115" s="296">
        <v>6121</v>
      </c>
      <c r="E1115" s="897">
        <v>0</v>
      </c>
      <c r="F1115" s="473">
        <v>199</v>
      </c>
      <c r="G1115" s="58">
        <v>1204</v>
      </c>
      <c r="H1115" s="49">
        <v>4207000043</v>
      </c>
      <c r="I1115" s="232">
        <v>0</v>
      </c>
      <c r="J1115" s="158">
        <v>3000000</v>
      </c>
      <c r="K1115" s="64">
        <v>-1000000</v>
      </c>
      <c r="L1115" s="232">
        <f>J1115+K1115</f>
        <v>2000000</v>
      </c>
      <c r="M1115" s="901" t="s">
        <v>3305</v>
      </c>
    </row>
    <row r="1116" spans="1:13" x14ac:dyDescent="0.25">
      <c r="A1116" s="895" t="s">
        <v>50</v>
      </c>
      <c r="B1116" s="296" t="s">
        <v>51</v>
      </c>
      <c r="C1116" s="896">
        <v>2212</v>
      </c>
      <c r="D1116" s="296">
        <v>6351</v>
      </c>
      <c r="E1116" s="897">
        <v>0</v>
      </c>
      <c r="F1116" s="473">
        <v>199</v>
      </c>
      <c r="G1116" s="58">
        <v>1204</v>
      </c>
      <c r="H1116" s="49">
        <v>4820000403</v>
      </c>
      <c r="I1116" s="232">
        <v>0</v>
      </c>
      <c r="J1116" s="158">
        <v>0</v>
      </c>
      <c r="K1116" s="64">
        <v>384175</v>
      </c>
      <c r="L1116" s="232">
        <f t="shared" ref="L1116:L1124" si="31">J1116+K1116</f>
        <v>384175</v>
      </c>
      <c r="M1116" s="901" t="s">
        <v>3306</v>
      </c>
    </row>
    <row r="1117" spans="1:13" x14ac:dyDescent="0.25">
      <c r="A1117" s="895" t="s">
        <v>50</v>
      </c>
      <c r="B1117" s="296" t="s">
        <v>51</v>
      </c>
      <c r="C1117" s="896">
        <v>2212</v>
      </c>
      <c r="D1117" s="296">
        <v>6351</v>
      </c>
      <c r="E1117" s="897">
        <v>0</v>
      </c>
      <c r="F1117" s="473">
        <v>199</v>
      </c>
      <c r="G1117" s="58">
        <v>1204</v>
      </c>
      <c r="H1117" s="49">
        <v>5508000403</v>
      </c>
      <c r="I1117" s="232">
        <v>0</v>
      </c>
      <c r="J1117" s="158">
        <v>7886248.8700000001</v>
      </c>
      <c r="K1117" s="64">
        <v>1964352.9</v>
      </c>
      <c r="L1117" s="232">
        <f>J1117+K1117</f>
        <v>9850601.7699999996</v>
      </c>
      <c r="M1117" s="901" t="s">
        <v>3307</v>
      </c>
    </row>
    <row r="1118" spans="1:13" x14ac:dyDescent="0.25">
      <c r="A1118" s="895" t="s">
        <v>50</v>
      </c>
      <c r="B1118" s="296" t="s">
        <v>51</v>
      </c>
      <c r="C1118" s="896">
        <v>2212</v>
      </c>
      <c r="D1118" s="296">
        <v>6351</v>
      </c>
      <c r="E1118" s="897">
        <v>0</v>
      </c>
      <c r="F1118" s="473">
        <v>199</v>
      </c>
      <c r="G1118" s="58">
        <v>1204</v>
      </c>
      <c r="H1118" s="49">
        <v>4825000403</v>
      </c>
      <c r="I1118" s="232">
        <v>0</v>
      </c>
      <c r="J1118" s="158">
        <v>7234140</v>
      </c>
      <c r="K1118" s="64">
        <v>166248</v>
      </c>
      <c r="L1118" s="232">
        <f>J1118+K1118</f>
        <v>7400388</v>
      </c>
      <c r="M1118" s="901" t="s">
        <v>3308</v>
      </c>
    </row>
    <row r="1119" spans="1:13" x14ac:dyDescent="0.25">
      <c r="A1119" s="895" t="s">
        <v>50</v>
      </c>
      <c r="B1119" s="296" t="s">
        <v>51</v>
      </c>
      <c r="C1119" s="896">
        <v>2212</v>
      </c>
      <c r="D1119" s="296">
        <v>6351</v>
      </c>
      <c r="E1119" s="897">
        <v>0</v>
      </c>
      <c r="F1119" s="473">
        <v>199</v>
      </c>
      <c r="G1119" s="58">
        <v>1204</v>
      </c>
      <c r="H1119" s="49">
        <v>4701000403</v>
      </c>
      <c r="I1119" s="232">
        <v>0</v>
      </c>
      <c r="J1119" s="158">
        <v>2091362.75</v>
      </c>
      <c r="K1119" s="64">
        <v>25473.200000000001</v>
      </c>
      <c r="L1119" s="232">
        <f>J1119+K1119</f>
        <v>2116835.9500000002</v>
      </c>
      <c r="M1119" s="901" t="s">
        <v>3309</v>
      </c>
    </row>
    <row r="1120" spans="1:13" ht="26.25" x14ac:dyDescent="0.25">
      <c r="A1120" s="895" t="s">
        <v>50</v>
      </c>
      <c r="B1120" s="296" t="s">
        <v>51</v>
      </c>
      <c r="C1120" s="896">
        <v>2212</v>
      </c>
      <c r="D1120" s="296">
        <v>6351</v>
      </c>
      <c r="E1120" s="897">
        <v>0</v>
      </c>
      <c r="F1120" s="473">
        <v>199</v>
      </c>
      <c r="G1120" s="58">
        <v>1204</v>
      </c>
      <c r="H1120" s="49">
        <v>5437000403</v>
      </c>
      <c r="I1120" s="232">
        <v>0</v>
      </c>
      <c r="J1120" s="158">
        <v>0</v>
      </c>
      <c r="K1120" s="64">
        <v>8793901.1699999999</v>
      </c>
      <c r="L1120" s="232">
        <f t="shared" si="31"/>
        <v>8793901.1699999999</v>
      </c>
      <c r="M1120" s="901" t="s">
        <v>3310</v>
      </c>
    </row>
    <row r="1121" spans="1:13" x14ac:dyDescent="0.25">
      <c r="A1121" s="895" t="s">
        <v>50</v>
      </c>
      <c r="B1121" s="296" t="s">
        <v>51</v>
      </c>
      <c r="C1121" s="896">
        <v>2212</v>
      </c>
      <c r="D1121" s="296">
        <v>6351</v>
      </c>
      <c r="E1121" s="897">
        <v>0</v>
      </c>
      <c r="F1121" s="473">
        <v>199</v>
      </c>
      <c r="G1121" s="58">
        <v>1204</v>
      </c>
      <c r="H1121" s="49">
        <v>5438000403</v>
      </c>
      <c r="I1121" s="232">
        <v>0</v>
      </c>
      <c r="J1121" s="158">
        <v>101640</v>
      </c>
      <c r="K1121" s="64">
        <v>20077480.600000001</v>
      </c>
      <c r="L1121" s="232">
        <f t="shared" si="31"/>
        <v>20179120.600000001</v>
      </c>
      <c r="M1121" s="901" t="s">
        <v>3311</v>
      </c>
    </row>
    <row r="1122" spans="1:13" x14ac:dyDescent="0.25">
      <c r="A1122" s="895" t="s">
        <v>50</v>
      </c>
      <c r="B1122" s="296" t="s">
        <v>51</v>
      </c>
      <c r="C1122" s="896">
        <v>2212</v>
      </c>
      <c r="D1122" s="296">
        <v>6351</v>
      </c>
      <c r="E1122" s="897">
        <v>0</v>
      </c>
      <c r="F1122" s="473">
        <v>199</v>
      </c>
      <c r="G1122" s="58">
        <v>1204</v>
      </c>
      <c r="H1122" s="49">
        <v>5850000403</v>
      </c>
      <c r="I1122" s="232">
        <v>0</v>
      </c>
      <c r="J1122" s="158">
        <v>0</v>
      </c>
      <c r="K1122" s="64">
        <v>3124500</v>
      </c>
      <c r="L1122" s="232">
        <f t="shared" si="31"/>
        <v>3124500</v>
      </c>
      <c r="M1122" s="901" t="s">
        <v>3312</v>
      </c>
    </row>
    <row r="1123" spans="1:13" x14ac:dyDescent="0.25">
      <c r="A1123" s="895" t="s">
        <v>50</v>
      </c>
      <c r="B1123" s="296" t="s">
        <v>51</v>
      </c>
      <c r="C1123" s="896">
        <v>2212</v>
      </c>
      <c r="D1123" s="296">
        <v>6351</v>
      </c>
      <c r="E1123" s="897">
        <v>0</v>
      </c>
      <c r="F1123" s="473">
        <v>199</v>
      </c>
      <c r="G1123" s="58">
        <v>1204</v>
      </c>
      <c r="H1123" s="49">
        <v>5851000403</v>
      </c>
      <c r="I1123" s="232">
        <v>0</v>
      </c>
      <c r="J1123" s="158">
        <v>0</v>
      </c>
      <c r="K1123" s="64">
        <v>14450000</v>
      </c>
      <c r="L1123" s="232">
        <f t="shared" si="31"/>
        <v>14450000</v>
      </c>
      <c r="M1123" s="901" t="s">
        <v>3313</v>
      </c>
    </row>
    <row r="1124" spans="1:13" x14ac:dyDescent="0.25">
      <c r="A1124" s="895" t="s">
        <v>50</v>
      </c>
      <c r="B1124" s="296" t="s">
        <v>51</v>
      </c>
      <c r="C1124" s="896">
        <v>2212</v>
      </c>
      <c r="D1124" s="296">
        <v>6351</v>
      </c>
      <c r="E1124" s="897">
        <v>0</v>
      </c>
      <c r="F1124" s="473">
        <v>199</v>
      </c>
      <c r="G1124" s="58">
        <v>1204</v>
      </c>
      <c r="H1124" s="49">
        <v>5852000403</v>
      </c>
      <c r="I1124" s="232">
        <v>0</v>
      </c>
      <c r="J1124" s="158">
        <v>0</v>
      </c>
      <c r="K1124" s="64">
        <v>9636249.1799999997</v>
      </c>
      <c r="L1124" s="232">
        <f t="shared" si="31"/>
        <v>9636249.1799999997</v>
      </c>
      <c r="M1124" s="901" t="s">
        <v>3314</v>
      </c>
    </row>
    <row r="1125" spans="1:13" x14ac:dyDescent="0.25">
      <c r="A1125" s="895" t="s">
        <v>50</v>
      </c>
      <c r="B1125" s="296" t="s">
        <v>51</v>
      </c>
      <c r="C1125" s="896">
        <v>2212</v>
      </c>
      <c r="D1125" s="296">
        <v>6351</v>
      </c>
      <c r="E1125" s="897">
        <v>0</v>
      </c>
      <c r="F1125" s="473">
        <v>199</v>
      </c>
      <c r="G1125" s="58">
        <v>1204</v>
      </c>
      <c r="H1125" s="49">
        <v>5853000403</v>
      </c>
      <c r="I1125" s="232">
        <v>0</v>
      </c>
      <c r="J1125" s="158">
        <v>0</v>
      </c>
      <c r="K1125" s="64">
        <v>11042247.560000001</v>
      </c>
      <c r="L1125" s="232">
        <f>J1125+K1125</f>
        <v>11042247.560000001</v>
      </c>
      <c r="M1125" s="901" t="s">
        <v>3315</v>
      </c>
    </row>
    <row r="1126" spans="1:13" x14ac:dyDescent="0.25">
      <c r="A1126" s="895" t="s">
        <v>50</v>
      </c>
      <c r="B1126" s="296" t="s">
        <v>51</v>
      </c>
      <c r="C1126" s="896">
        <v>2212</v>
      </c>
      <c r="D1126" s="296">
        <v>6351</v>
      </c>
      <c r="E1126" s="897">
        <v>0</v>
      </c>
      <c r="F1126" s="473">
        <v>199</v>
      </c>
      <c r="G1126" s="58">
        <v>1204</v>
      </c>
      <c r="H1126" s="49">
        <v>5859000403</v>
      </c>
      <c r="I1126" s="232">
        <v>0</v>
      </c>
      <c r="J1126" s="158">
        <v>0</v>
      </c>
      <c r="K1126" s="64">
        <v>11358690</v>
      </c>
      <c r="L1126" s="232">
        <f>J1126+K1126</f>
        <v>11358690</v>
      </c>
      <c r="M1126" s="901" t="s">
        <v>3316</v>
      </c>
    </row>
    <row r="1127" spans="1:13" ht="27" thickBot="1" x14ac:dyDescent="0.3">
      <c r="A1127" s="895" t="s">
        <v>50</v>
      </c>
      <c r="B1127" s="296" t="s">
        <v>51</v>
      </c>
      <c r="C1127" s="896">
        <v>6409</v>
      </c>
      <c r="D1127" s="296">
        <v>6901</v>
      </c>
      <c r="E1127" s="897">
        <v>0</v>
      </c>
      <c r="F1127" s="473">
        <v>199</v>
      </c>
      <c r="G1127" s="58">
        <v>1204</v>
      </c>
      <c r="H1127" s="49">
        <v>12000000</v>
      </c>
      <c r="I1127" s="232">
        <v>0</v>
      </c>
      <c r="J1127" s="327">
        <v>319545173.61000001</v>
      </c>
      <c r="K1127" s="64">
        <f>SUM(K1115:K1126)*-1</f>
        <v>-80023317.609999999</v>
      </c>
      <c r="L1127" s="232">
        <f>J1127+K1127</f>
        <v>239521856</v>
      </c>
      <c r="M1127" s="901" t="s">
        <v>1358</v>
      </c>
    </row>
    <row r="1128" spans="1:13" ht="16.5" thickBot="1" x14ac:dyDescent="0.3">
      <c r="A1128" s="326"/>
      <c r="B1128" s="341" t="s">
        <v>23</v>
      </c>
      <c r="C1128" s="342"/>
      <c r="D1128" s="343"/>
      <c r="E1128" s="343"/>
      <c r="F1128" s="344"/>
      <c r="G1128" s="345"/>
      <c r="H1128" s="343"/>
      <c r="I1128" s="347">
        <f>SUM(I1115:I1127)</f>
        <v>0</v>
      </c>
      <c r="J1128" s="347">
        <f>SUM(J1115:J1127)</f>
        <v>339858565.23000002</v>
      </c>
      <c r="K1128" s="347">
        <f>SUM(K1115:K1127)</f>
        <v>0</v>
      </c>
      <c r="L1128" s="347">
        <f>SUM(L1115:L1127)</f>
        <v>339858565.23000002</v>
      </c>
      <c r="M1128" s="801"/>
    </row>
    <row r="1129" spans="1:13" ht="15.75" x14ac:dyDescent="0.25">
      <c r="A1129" s="28"/>
      <c r="B1129" s="28"/>
      <c r="C1129" s="28"/>
      <c r="D1129" s="29"/>
      <c r="E1129" s="29"/>
      <c r="F1129" s="30"/>
      <c r="G1129" s="31"/>
      <c r="H1129" s="29"/>
      <c r="I1129" s="32"/>
      <c r="J1129" s="29"/>
      <c r="K1129" s="33"/>
      <c r="L1129" s="29"/>
      <c r="M1129" s="1455"/>
    </row>
    <row r="1130" spans="1:13" ht="15.75" x14ac:dyDescent="0.25">
      <c r="A1130" s="1459"/>
      <c r="B1130" s="29" t="s">
        <v>128</v>
      </c>
      <c r="C1130" s="28"/>
      <c r="D1130" s="29"/>
      <c r="E1130" s="29"/>
      <c r="F1130" s="30"/>
      <c r="G1130" s="31"/>
      <c r="H1130" s="29"/>
      <c r="I1130" s="32"/>
      <c r="J1130" s="34" t="s">
        <v>3317</v>
      </c>
      <c r="K1130" s="899"/>
      <c r="L1130" s="29"/>
      <c r="M1130" s="1455"/>
    </row>
    <row r="1131" spans="1:13" x14ac:dyDescent="0.25">
      <c r="A1131" s="1459"/>
      <c r="B1131" s="1459"/>
      <c r="C1131" s="1459"/>
      <c r="D1131" s="1459"/>
      <c r="E1131" s="1459"/>
      <c r="F1131" s="2"/>
      <c r="G1131" s="3"/>
      <c r="H1131" s="1459"/>
      <c r="I1131" s="4"/>
      <c r="J1131" s="1459"/>
      <c r="K1131" s="55"/>
      <c r="L1131" s="1459"/>
      <c r="M1131" s="1455"/>
    </row>
    <row r="1132" spans="1:13" x14ac:dyDescent="0.25">
      <c r="A1132" s="1459"/>
      <c r="B1132" s="1459"/>
      <c r="C1132" s="1459"/>
      <c r="D1132" s="1459"/>
      <c r="E1132" s="1459"/>
      <c r="F1132" s="2"/>
      <c r="G1132" s="3"/>
      <c r="H1132" s="1459"/>
      <c r="I1132" s="4"/>
      <c r="J1132" s="1459"/>
      <c r="K1132" s="55"/>
      <c r="L1132" s="1459"/>
      <c r="M1132" s="1455"/>
    </row>
    <row r="1133" spans="1:13" x14ac:dyDescent="0.25">
      <c r="A1133" s="1459"/>
      <c r="B1133" s="1459" t="s">
        <v>159</v>
      </c>
      <c r="C1133" s="1459"/>
      <c r="D1133" s="1459"/>
      <c r="E1133" s="1459"/>
      <c r="F1133" s="2"/>
      <c r="G1133" s="3"/>
      <c r="H1133" s="1459"/>
      <c r="I1133" s="4"/>
      <c r="J1133" s="1459" t="s">
        <v>43</v>
      </c>
      <c r="K1133" s="55"/>
      <c r="L1133" s="1459"/>
      <c r="M1133" s="1455"/>
    </row>
    <row r="1134" spans="1:13" x14ac:dyDescent="0.25">
      <c r="A1134" s="1459"/>
      <c r="B1134" s="1459"/>
      <c r="C1134" s="1459"/>
      <c r="D1134" s="1459"/>
      <c r="E1134" s="1459"/>
      <c r="F1134" s="2"/>
      <c r="G1134" s="3"/>
      <c r="H1134" s="1459"/>
      <c r="I1134" s="4"/>
      <c r="J1134" s="1459"/>
      <c r="K1134" s="55"/>
      <c r="L1134" s="1459"/>
      <c r="M1134" s="1455"/>
    </row>
    <row r="1135" spans="1:13" x14ac:dyDescent="0.25">
      <c r="A1135" s="1459"/>
      <c r="B1135" s="1459" t="s">
        <v>160</v>
      </c>
      <c r="C1135" s="1459"/>
      <c r="D1135" s="1459"/>
      <c r="E1135" s="1459"/>
      <c r="F1135" s="2"/>
      <c r="G1135" s="3"/>
      <c r="H1135" s="1459"/>
      <c r="I1135" s="4"/>
      <c r="J1135" s="1459" t="s">
        <v>161</v>
      </c>
      <c r="K1135" s="55"/>
      <c r="L1135" s="1459"/>
      <c r="M1135" s="1455"/>
    </row>
    <row r="1136" spans="1:13" x14ac:dyDescent="0.25">
      <c r="A1136" s="1459"/>
      <c r="B1136" s="1459" t="s">
        <v>495</v>
      </c>
      <c r="C1136" s="1459"/>
      <c r="D1136" s="1459"/>
      <c r="E1136" s="1459"/>
      <c r="F1136" s="2"/>
      <c r="G1136" s="3"/>
      <c r="H1136" s="1459"/>
      <c r="I1136" s="4"/>
      <c r="J1136" s="1459"/>
      <c r="K1136" s="55"/>
      <c r="L1136" s="1459"/>
      <c r="M1136" s="1455"/>
    </row>
    <row r="1139" spans="1:13" ht="18.75" x14ac:dyDescent="0.3">
      <c r="A1139" s="1" t="s">
        <v>103</v>
      </c>
      <c r="B1139" s="1"/>
      <c r="C1139" s="1"/>
      <c r="D1139" s="1459"/>
      <c r="E1139" s="1459"/>
      <c r="F1139" s="2"/>
      <c r="G1139" s="3"/>
      <c r="H1139" s="1459"/>
      <c r="I1139" s="4"/>
      <c r="J1139" s="1459"/>
      <c r="K1139" s="55"/>
      <c r="L1139" s="1459"/>
      <c r="M1139" s="1455"/>
    </row>
    <row r="1140" spans="1:13" x14ac:dyDescent="0.25">
      <c r="A1140" s="1459"/>
      <c r="B1140" s="1459"/>
      <c r="C1140" s="1459"/>
      <c r="D1140" s="1455"/>
      <c r="E1140" s="1455"/>
      <c r="F1140" s="6"/>
      <c r="G1140" s="7"/>
      <c r="H1140" s="1455"/>
      <c r="I1140" s="8"/>
      <c r="J1140" s="1455"/>
      <c r="K1140" s="55"/>
      <c r="L1140" s="1459"/>
      <c r="M1140" s="1455"/>
    </row>
    <row r="1141" spans="1:13" ht="18.75" x14ac:dyDescent="0.3">
      <c r="A1141" s="3102" t="s">
        <v>3421</v>
      </c>
      <c r="B1141" s="3103"/>
      <c r="C1141" s="3103"/>
      <c r="D1141" s="3103"/>
      <c r="E1141" s="3103"/>
      <c r="F1141" s="3103"/>
      <c r="G1141" s="3103"/>
      <c r="H1141" s="3103"/>
      <c r="I1141" s="3103"/>
      <c r="J1141" s="3103"/>
      <c r="K1141" s="3103"/>
      <c r="L1141" s="3103"/>
      <c r="M1141" s="3183"/>
    </row>
    <row r="1142" spans="1:13" ht="15.75" x14ac:dyDescent="0.25">
      <c r="A1142" s="1459"/>
      <c r="B1142" s="1459"/>
      <c r="C1142" s="1459"/>
      <c r="D1142" s="1455"/>
      <c r="E1142" s="1455"/>
      <c r="F1142" s="9"/>
      <c r="G1142" s="7"/>
      <c r="H1142" s="1455"/>
      <c r="I1142" s="8"/>
      <c r="J1142" s="1455"/>
      <c r="K1142" s="55"/>
      <c r="L1142" s="1459"/>
      <c r="M1142" s="892"/>
    </row>
    <row r="1143" spans="1:13" ht="15.75" x14ac:dyDescent="0.25">
      <c r="A1143" s="10" t="s">
        <v>105</v>
      </c>
      <c r="B1143" s="11"/>
      <c r="C1143" s="11"/>
      <c r="D1143" s="11"/>
      <c r="E1143" s="11"/>
      <c r="F1143" s="9"/>
      <c r="G1143" s="3"/>
      <c r="H1143" s="1459"/>
      <c r="I1143" s="4"/>
      <c r="J1143" s="1459"/>
      <c r="K1143" s="55"/>
      <c r="L1143" s="1459"/>
      <c r="M1143" s="1455"/>
    </row>
    <row r="1144" spans="1:13" ht="15.75" thickBot="1" x14ac:dyDescent="0.3">
      <c r="A1144" s="1465"/>
      <c r="B1144" s="1459"/>
      <c r="C1144" s="1459"/>
      <c r="D1144" s="1459"/>
      <c r="E1144" s="1459"/>
      <c r="F1144" s="2"/>
      <c r="G1144" s="3"/>
      <c r="H1144" s="1459"/>
      <c r="I1144" s="4"/>
      <c r="J1144" s="1459"/>
      <c r="K1144" s="201"/>
      <c r="L1144" s="1459"/>
      <c r="M1144" s="14" t="s">
        <v>4</v>
      </c>
    </row>
    <row r="1145" spans="1:13" ht="27" thickBot="1" x14ac:dyDescent="0.3">
      <c r="A1145" s="15" t="s">
        <v>5</v>
      </c>
      <c r="B1145" s="16" t="s">
        <v>6</v>
      </c>
      <c r="C1145" s="16" t="s">
        <v>7</v>
      </c>
      <c r="D1145" s="16" t="s">
        <v>8</v>
      </c>
      <c r="E1145" s="16" t="s">
        <v>9</v>
      </c>
      <c r="F1145" s="17" t="s">
        <v>10</v>
      </c>
      <c r="G1145" s="18" t="s">
        <v>11</v>
      </c>
      <c r="H1145" s="16" t="s">
        <v>12</v>
      </c>
      <c r="I1145" s="19" t="s">
        <v>13</v>
      </c>
      <c r="J1145" s="20" t="s">
        <v>14</v>
      </c>
      <c r="K1145" s="893" t="s">
        <v>15</v>
      </c>
      <c r="L1145" s="20" t="s">
        <v>16</v>
      </c>
      <c r="M1145" s="894" t="s">
        <v>17</v>
      </c>
    </row>
    <row r="1146" spans="1:13" x14ac:dyDescent="0.25">
      <c r="A1146" s="215" t="s">
        <v>50</v>
      </c>
      <c r="B1146" s="216" t="s">
        <v>51</v>
      </c>
      <c r="C1146" s="1573">
        <v>3522</v>
      </c>
      <c r="D1146" s="1573">
        <v>6316</v>
      </c>
      <c r="E1146" s="897">
        <v>0</v>
      </c>
      <c r="F1146" s="1574">
        <v>199</v>
      </c>
      <c r="G1146" s="1575">
        <v>1207</v>
      </c>
      <c r="H1146" s="41">
        <v>4410000729</v>
      </c>
      <c r="I1146" s="1576">
        <v>0</v>
      </c>
      <c r="J1146" s="1287">
        <v>0</v>
      </c>
      <c r="K1146" s="1287">
        <v>15000000</v>
      </c>
      <c r="L1146" s="474">
        <f t="shared" ref="L1146:L1160" si="32">J1146+K1146</f>
        <v>15000000</v>
      </c>
      <c r="M1146" s="1577" t="s">
        <v>3422</v>
      </c>
    </row>
    <row r="1147" spans="1:13" ht="26.25" x14ac:dyDescent="0.25">
      <c r="A1147" s="895" t="s">
        <v>50</v>
      </c>
      <c r="B1147" s="296" t="s">
        <v>51</v>
      </c>
      <c r="C1147" s="896">
        <v>6409</v>
      </c>
      <c r="D1147" s="296">
        <v>6901</v>
      </c>
      <c r="E1147" s="897">
        <v>0</v>
      </c>
      <c r="F1147" s="473">
        <v>199</v>
      </c>
      <c r="G1147" s="58">
        <v>1207</v>
      </c>
      <c r="H1147" s="49">
        <v>12000000</v>
      </c>
      <c r="I1147" s="1578">
        <v>0</v>
      </c>
      <c r="J1147" s="181">
        <v>17000189.030000001</v>
      </c>
      <c r="K1147" s="181">
        <v>-15000000</v>
      </c>
      <c r="L1147" s="232">
        <f t="shared" si="32"/>
        <v>2000189.0300000012</v>
      </c>
      <c r="M1147" s="901" t="s">
        <v>1351</v>
      </c>
    </row>
    <row r="1148" spans="1:13" x14ac:dyDescent="0.25">
      <c r="A1148" s="895">
        <v>231</v>
      </c>
      <c r="B1148" s="296">
        <v>0</v>
      </c>
      <c r="C1148" s="896">
        <v>3315</v>
      </c>
      <c r="D1148" s="296">
        <v>6351</v>
      </c>
      <c r="E1148" s="897">
        <v>0</v>
      </c>
      <c r="F1148" s="473">
        <v>199</v>
      </c>
      <c r="G1148" s="58">
        <v>1206</v>
      </c>
      <c r="H1148" s="49">
        <v>5558000615</v>
      </c>
      <c r="I1148" s="1578">
        <v>0</v>
      </c>
      <c r="J1148" s="181">
        <v>0</v>
      </c>
      <c r="K1148" s="181">
        <v>900385</v>
      </c>
      <c r="L1148" s="232">
        <f t="shared" si="32"/>
        <v>900385</v>
      </c>
      <c r="M1148" s="901" t="s">
        <v>3423</v>
      </c>
    </row>
    <row r="1149" spans="1:13" x14ac:dyDescent="0.25">
      <c r="A1149" s="895">
        <v>231</v>
      </c>
      <c r="B1149" s="296">
        <v>0</v>
      </c>
      <c r="C1149" s="896">
        <v>3315</v>
      </c>
      <c r="D1149" s="296">
        <v>6351</v>
      </c>
      <c r="E1149" s="897">
        <v>0</v>
      </c>
      <c r="F1149" s="473">
        <v>199</v>
      </c>
      <c r="G1149" s="58">
        <v>1206</v>
      </c>
      <c r="H1149" s="49">
        <v>5566000601</v>
      </c>
      <c r="I1149" s="1578">
        <v>0</v>
      </c>
      <c r="J1149" s="181">
        <v>0</v>
      </c>
      <c r="K1149" s="181">
        <v>200000</v>
      </c>
      <c r="L1149" s="232">
        <f t="shared" si="32"/>
        <v>200000</v>
      </c>
      <c r="M1149" s="901" t="s">
        <v>3424</v>
      </c>
    </row>
    <row r="1150" spans="1:13" ht="26.25" x14ac:dyDescent="0.25">
      <c r="A1150" s="895" t="s">
        <v>50</v>
      </c>
      <c r="B1150" s="296" t="s">
        <v>51</v>
      </c>
      <c r="C1150" s="896">
        <v>6409</v>
      </c>
      <c r="D1150" s="296">
        <v>6901</v>
      </c>
      <c r="E1150" s="897">
        <v>0</v>
      </c>
      <c r="F1150" s="473">
        <v>199</v>
      </c>
      <c r="G1150" s="58">
        <v>1206</v>
      </c>
      <c r="H1150" s="49">
        <v>12000000</v>
      </c>
      <c r="I1150" s="1578">
        <v>0</v>
      </c>
      <c r="J1150" s="181">
        <v>35661707.460000001</v>
      </c>
      <c r="K1150" s="181">
        <f>SUM(K1148:K1149)*-1</f>
        <v>-1100385</v>
      </c>
      <c r="L1150" s="232">
        <f t="shared" si="32"/>
        <v>34561322.460000001</v>
      </c>
      <c r="M1150" s="901" t="s">
        <v>1350</v>
      </c>
    </row>
    <row r="1151" spans="1:13" x14ac:dyDescent="0.25">
      <c r="A1151" s="895" t="s">
        <v>50</v>
      </c>
      <c r="B1151" s="296" t="s">
        <v>51</v>
      </c>
      <c r="C1151" s="896">
        <v>2292</v>
      </c>
      <c r="D1151" s="296">
        <v>6351</v>
      </c>
      <c r="E1151" s="897">
        <v>0</v>
      </c>
      <c r="F1151" s="473">
        <v>199</v>
      </c>
      <c r="G1151" s="58">
        <v>1204</v>
      </c>
      <c r="H1151" s="49">
        <v>3947000405</v>
      </c>
      <c r="I1151" s="232">
        <v>0</v>
      </c>
      <c r="J1151" s="158">
        <v>0</v>
      </c>
      <c r="K1151" s="64">
        <v>2100444.4</v>
      </c>
      <c r="L1151" s="232">
        <f t="shared" si="32"/>
        <v>2100444.4</v>
      </c>
      <c r="M1151" s="901" t="s">
        <v>3425</v>
      </c>
    </row>
    <row r="1152" spans="1:13" x14ac:dyDescent="0.25">
      <c r="A1152" s="895" t="s">
        <v>50</v>
      </c>
      <c r="B1152" s="296" t="s">
        <v>51</v>
      </c>
      <c r="C1152" s="896">
        <v>2292</v>
      </c>
      <c r="D1152" s="296">
        <v>6351</v>
      </c>
      <c r="E1152" s="897">
        <v>0</v>
      </c>
      <c r="F1152" s="473">
        <v>199</v>
      </c>
      <c r="G1152" s="58">
        <v>1204</v>
      </c>
      <c r="H1152" s="49">
        <v>3946000405</v>
      </c>
      <c r="I1152" s="232">
        <v>0</v>
      </c>
      <c r="J1152" s="158">
        <v>0</v>
      </c>
      <c r="K1152" s="64">
        <v>700281</v>
      </c>
      <c r="L1152" s="232">
        <f t="shared" si="32"/>
        <v>700281</v>
      </c>
      <c r="M1152" s="901" t="s">
        <v>3426</v>
      </c>
    </row>
    <row r="1153" spans="1:13" ht="26.25" x14ac:dyDescent="0.25">
      <c r="A1153" s="895" t="s">
        <v>50</v>
      </c>
      <c r="B1153" s="296" t="s">
        <v>51</v>
      </c>
      <c r="C1153" s="896">
        <v>2212</v>
      </c>
      <c r="D1153" s="296">
        <v>6121</v>
      </c>
      <c r="E1153" s="897">
        <v>0</v>
      </c>
      <c r="F1153" s="473">
        <v>199</v>
      </c>
      <c r="G1153" s="58">
        <v>1204</v>
      </c>
      <c r="H1153" s="49">
        <v>3831000043</v>
      </c>
      <c r="I1153" s="232">
        <v>0</v>
      </c>
      <c r="J1153" s="158">
        <v>0</v>
      </c>
      <c r="K1153" s="64">
        <v>20757.52</v>
      </c>
      <c r="L1153" s="232">
        <f t="shared" si="32"/>
        <v>20757.52</v>
      </c>
      <c r="M1153" s="901" t="s">
        <v>3427</v>
      </c>
    </row>
    <row r="1154" spans="1:13" x14ac:dyDescent="0.25">
      <c r="A1154" s="895" t="s">
        <v>50</v>
      </c>
      <c r="B1154" s="296" t="s">
        <v>51</v>
      </c>
      <c r="C1154" s="896">
        <v>2212</v>
      </c>
      <c r="D1154" s="296">
        <v>6121</v>
      </c>
      <c r="E1154" s="897">
        <v>0</v>
      </c>
      <c r="F1154" s="473">
        <v>199</v>
      </c>
      <c r="G1154" s="58">
        <v>1204</v>
      </c>
      <c r="H1154" s="49">
        <v>4728000043</v>
      </c>
      <c r="I1154" s="232">
        <v>0</v>
      </c>
      <c r="J1154" s="158">
        <v>0</v>
      </c>
      <c r="K1154" s="64">
        <v>326700</v>
      </c>
      <c r="L1154" s="232">
        <f t="shared" si="32"/>
        <v>326700</v>
      </c>
      <c r="M1154" s="901" t="s">
        <v>3428</v>
      </c>
    </row>
    <row r="1155" spans="1:13" x14ac:dyDescent="0.25">
      <c r="A1155" s="895" t="s">
        <v>50</v>
      </c>
      <c r="B1155" s="296" t="s">
        <v>51</v>
      </c>
      <c r="C1155" s="896">
        <v>2212</v>
      </c>
      <c r="D1155" s="296">
        <v>6121</v>
      </c>
      <c r="E1155" s="897">
        <v>0</v>
      </c>
      <c r="F1155" s="473">
        <v>199</v>
      </c>
      <c r="G1155" s="58">
        <v>1204</v>
      </c>
      <c r="H1155" s="49">
        <v>2411000043</v>
      </c>
      <c r="I1155" s="232">
        <v>0</v>
      </c>
      <c r="J1155" s="158">
        <v>664169</v>
      </c>
      <c r="K1155" s="64">
        <v>634399</v>
      </c>
      <c r="L1155" s="232">
        <f t="shared" si="32"/>
        <v>1298568</v>
      </c>
      <c r="M1155" s="901" t="s">
        <v>3429</v>
      </c>
    </row>
    <row r="1156" spans="1:13" x14ac:dyDescent="0.25">
      <c r="A1156" s="895" t="s">
        <v>50</v>
      </c>
      <c r="B1156" s="296" t="s">
        <v>51</v>
      </c>
      <c r="C1156" s="896">
        <v>2212</v>
      </c>
      <c r="D1156" s="296">
        <v>6121</v>
      </c>
      <c r="E1156" s="897">
        <v>0</v>
      </c>
      <c r="F1156" s="473">
        <v>199</v>
      </c>
      <c r="G1156" s="58">
        <v>1204</v>
      </c>
      <c r="H1156" s="49">
        <v>5312000043</v>
      </c>
      <c r="I1156" s="232">
        <v>0</v>
      </c>
      <c r="J1156" s="158">
        <v>0</v>
      </c>
      <c r="K1156" s="64">
        <v>12100</v>
      </c>
      <c r="L1156" s="232">
        <f t="shared" si="32"/>
        <v>12100</v>
      </c>
      <c r="M1156" s="901" t="s">
        <v>3430</v>
      </c>
    </row>
    <row r="1157" spans="1:13" x14ac:dyDescent="0.25">
      <c r="A1157" s="895" t="s">
        <v>50</v>
      </c>
      <c r="B1157" s="296" t="s">
        <v>51</v>
      </c>
      <c r="C1157" s="896">
        <v>2212</v>
      </c>
      <c r="D1157" s="296">
        <v>6121</v>
      </c>
      <c r="E1157" s="897">
        <v>0</v>
      </c>
      <c r="F1157" s="473">
        <v>199</v>
      </c>
      <c r="G1157" s="58">
        <v>1204</v>
      </c>
      <c r="H1157" s="49">
        <v>5860000043</v>
      </c>
      <c r="I1157" s="232">
        <v>0</v>
      </c>
      <c r="J1157" s="158">
        <v>0</v>
      </c>
      <c r="K1157" s="64">
        <v>3850</v>
      </c>
      <c r="L1157" s="232">
        <f t="shared" si="32"/>
        <v>3850</v>
      </c>
      <c r="M1157" s="901" t="s">
        <v>3431</v>
      </c>
    </row>
    <row r="1158" spans="1:13" x14ac:dyDescent="0.25">
      <c r="A1158" s="895" t="s">
        <v>50</v>
      </c>
      <c r="B1158" s="296" t="s">
        <v>51</v>
      </c>
      <c r="C1158" s="896">
        <v>2212</v>
      </c>
      <c r="D1158" s="296">
        <v>6121</v>
      </c>
      <c r="E1158" s="897">
        <v>0</v>
      </c>
      <c r="F1158" s="473">
        <v>199</v>
      </c>
      <c r="G1158" s="58">
        <v>1204</v>
      </c>
      <c r="H1158" s="49">
        <v>5833000043</v>
      </c>
      <c r="I1158" s="232">
        <v>0</v>
      </c>
      <c r="J1158" s="158">
        <v>43013</v>
      </c>
      <c r="K1158" s="64">
        <v>21000</v>
      </c>
      <c r="L1158" s="232">
        <f t="shared" si="32"/>
        <v>64013</v>
      </c>
      <c r="M1158" s="901" t="s">
        <v>3032</v>
      </c>
    </row>
    <row r="1159" spans="1:13" x14ac:dyDescent="0.25">
      <c r="A1159" s="895" t="s">
        <v>50</v>
      </c>
      <c r="B1159" s="296" t="s">
        <v>51</v>
      </c>
      <c r="C1159" s="896">
        <v>2212</v>
      </c>
      <c r="D1159" s="296">
        <v>6121</v>
      </c>
      <c r="E1159" s="897">
        <v>0</v>
      </c>
      <c r="F1159" s="473">
        <v>199</v>
      </c>
      <c r="G1159" s="58">
        <v>1204</v>
      </c>
      <c r="H1159" s="49">
        <v>4208000043</v>
      </c>
      <c r="I1159" s="232">
        <v>0</v>
      </c>
      <c r="J1159" s="158">
        <v>3000000</v>
      </c>
      <c r="K1159" s="64">
        <v>-1000000</v>
      </c>
      <c r="L1159" s="232">
        <f t="shared" si="32"/>
        <v>2000000</v>
      </c>
      <c r="M1159" s="901" t="s">
        <v>1470</v>
      </c>
    </row>
    <row r="1160" spans="1:13" ht="27" thickBot="1" x14ac:dyDescent="0.3">
      <c r="A1160" s="895" t="s">
        <v>50</v>
      </c>
      <c r="B1160" s="296" t="s">
        <v>51</v>
      </c>
      <c r="C1160" s="896">
        <v>6409</v>
      </c>
      <c r="D1160" s="296">
        <v>6901</v>
      </c>
      <c r="E1160" s="897">
        <v>0</v>
      </c>
      <c r="F1160" s="473">
        <v>199</v>
      </c>
      <c r="G1160" s="58">
        <v>1204</v>
      </c>
      <c r="H1160" s="49">
        <v>12000000</v>
      </c>
      <c r="I1160" s="232">
        <v>0</v>
      </c>
      <c r="J1160" s="327">
        <v>239521856</v>
      </c>
      <c r="K1160" s="64">
        <f>SUM(K1151:K1159)*-1</f>
        <v>-2819531.92</v>
      </c>
      <c r="L1160" s="232">
        <f t="shared" si="32"/>
        <v>236702324.08000001</v>
      </c>
      <c r="M1160" s="901" t="s">
        <v>1358</v>
      </c>
    </row>
    <row r="1161" spans="1:13" ht="16.5" thickBot="1" x14ac:dyDescent="0.3">
      <c r="A1161" s="326"/>
      <c r="B1161" s="341" t="s">
        <v>23</v>
      </c>
      <c r="C1161" s="342"/>
      <c r="D1161" s="343"/>
      <c r="E1161" s="343"/>
      <c r="F1161" s="344"/>
      <c r="G1161" s="345"/>
      <c r="H1161" s="343"/>
      <c r="I1161" s="347">
        <f>SUM(I1146:I1160)</f>
        <v>0</v>
      </c>
      <c r="J1161" s="347">
        <f>SUM(J1146:J1160)</f>
        <v>295890934.49000001</v>
      </c>
      <c r="K1161" s="347">
        <f>SUM(K1146:K1160)</f>
        <v>0</v>
      </c>
      <c r="L1161" s="347">
        <f>SUM(L1146:L1160)</f>
        <v>295890934.49000001</v>
      </c>
      <c r="M1161" s="801"/>
    </row>
    <row r="1162" spans="1:13" ht="15.75" x14ac:dyDescent="0.25">
      <c r="A1162" s="28"/>
      <c r="B1162" s="28"/>
      <c r="C1162" s="28"/>
      <c r="D1162" s="29"/>
      <c r="E1162" s="29"/>
      <c r="F1162" s="30"/>
      <c r="G1162" s="31"/>
      <c r="H1162" s="29"/>
      <c r="I1162" s="32"/>
      <c r="J1162" s="29"/>
      <c r="K1162" s="33"/>
      <c r="L1162" s="29"/>
      <c r="M1162" s="1455"/>
    </row>
    <row r="1163" spans="1:13" ht="15.75" x14ac:dyDescent="0.25">
      <c r="A1163" s="1459"/>
      <c r="B1163" s="29" t="s">
        <v>128</v>
      </c>
      <c r="C1163" s="28"/>
      <c r="D1163" s="29"/>
      <c r="E1163" s="29"/>
      <c r="F1163" s="30"/>
      <c r="G1163" s="31"/>
      <c r="H1163" s="29"/>
      <c r="I1163" s="32"/>
      <c r="J1163" s="34" t="s">
        <v>3432</v>
      </c>
      <c r="K1163" s="899"/>
      <c r="L1163" s="29"/>
      <c r="M1163" s="1455"/>
    </row>
    <row r="1164" spans="1:13" x14ac:dyDescent="0.25">
      <c r="A1164" s="1459"/>
      <c r="B1164" s="1459"/>
      <c r="C1164" s="1459"/>
      <c r="D1164" s="1459"/>
      <c r="E1164" s="1459"/>
      <c r="F1164" s="2"/>
      <c r="G1164" s="3"/>
      <c r="H1164" s="1459"/>
      <c r="I1164" s="4"/>
      <c r="J1164" s="1459"/>
      <c r="K1164" s="55"/>
      <c r="L1164" s="1459"/>
      <c r="M1164" s="1455"/>
    </row>
    <row r="1165" spans="1:13" x14ac:dyDescent="0.25">
      <c r="A1165" s="1459"/>
      <c r="B1165" s="1459"/>
      <c r="C1165" s="1459"/>
      <c r="D1165" s="1459"/>
      <c r="E1165" s="1459"/>
      <c r="F1165" s="2"/>
      <c r="G1165" s="3"/>
      <c r="H1165" s="1459"/>
      <c r="I1165" s="4"/>
      <c r="J1165" s="1459"/>
      <c r="K1165" s="55"/>
      <c r="L1165" s="1459"/>
      <c r="M1165" s="1455"/>
    </row>
    <row r="1166" spans="1:13" x14ac:dyDescent="0.25">
      <c r="A1166" s="1459"/>
      <c r="B1166" s="1459" t="s">
        <v>159</v>
      </c>
      <c r="C1166" s="1459"/>
      <c r="D1166" s="1459"/>
      <c r="E1166" s="1459"/>
      <c r="F1166" s="2"/>
      <c r="G1166" s="3"/>
      <c r="H1166" s="1459"/>
      <c r="I1166" s="4"/>
      <c r="J1166" s="1459" t="s">
        <v>43</v>
      </c>
      <c r="K1166" s="55"/>
      <c r="L1166" s="1459"/>
      <c r="M1166" s="1455"/>
    </row>
    <row r="1167" spans="1:13" x14ac:dyDescent="0.25">
      <c r="A1167" s="1459"/>
      <c r="B1167" s="1459"/>
      <c r="C1167" s="1459"/>
      <c r="D1167" s="1459"/>
      <c r="E1167" s="1459"/>
      <c r="F1167" s="2"/>
      <c r="G1167" s="3"/>
      <c r="H1167" s="1459"/>
      <c r="I1167" s="4"/>
      <c r="J1167" s="1459"/>
      <c r="K1167" s="55"/>
      <c r="L1167" s="1459"/>
      <c r="M1167" s="1455"/>
    </row>
    <row r="1168" spans="1:13" x14ac:dyDescent="0.25">
      <c r="A1168" s="1459"/>
      <c r="B1168" s="1459" t="s">
        <v>160</v>
      </c>
      <c r="C1168" s="1459"/>
      <c r="D1168" s="1459"/>
      <c r="E1168" s="1459"/>
      <c r="F1168" s="2"/>
      <c r="G1168" s="3"/>
      <c r="H1168" s="1459"/>
      <c r="I1168" s="4"/>
      <c r="J1168" s="1459" t="s">
        <v>161</v>
      </c>
      <c r="K1168" s="55"/>
      <c r="L1168" s="1459"/>
      <c r="M1168" s="1455"/>
    </row>
    <row r="1169" spans="1:13" x14ac:dyDescent="0.25">
      <c r="A1169" s="1459"/>
      <c r="B1169" s="1459" t="s">
        <v>495</v>
      </c>
      <c r="C1169" s="1459"/>
      <c r="D1169" s="1459"/>
      <c r="E1169" s="1459"/>
      <c r="F1169" s="2"/>
      <c r="G1169" s="3"/>
      <c r="H1169" s="1459"/>
      <c r="I1169" s="4"/>
      <c r="J1169" s="1459"/>
      <c r="K1169" s="55"/>
      <c r="L1169" s="1459"/>
      <c r="M1169" s="1455"/>
    </row>
    <row r="1172" spans="1:13" ht="18.75" x14ac:dyDescent="0.3">
      <c r="A1172" s="1" t="s">
        <v>103</v>
      </c>
      <c r="B1172" s="1"/>
      <c r="C1172" s="1"/>
      <c r="D1172" s="2264"/>
      <c r="E1172" s="2264"/>
      <c r="F1172" s="2"/>
      <c r="G1172" s="3"/>
      <c r="H1172" s="2264"/>
      <c r="I1172" s="4"/>
      <c r="J1172" s="2264"/>
      <c r="K1172" s="55"/>
      <c r="L1172" s="2264"/>
      <c r="M1172" s="2261"/>
    </row>
    <row r="1173" spans="1:13" x14ac:dyDescent="0.25">
      <c r="A1173" s="2264"/>
      <c r="B1173" s="2264"/>
      <c r="C1173" s="2264"/>
      <c r="D1173" s="2261"/>
      <c r="E1173" s="2261"/>
      <c r="F1173" s="6"/>
      <c r="G1173" s="7"/>
      <c r="H1173" s="2261"/>
      <c r="I1173" s="8"/>
      <c r="J1173" s="2261"/>
      <c r="K1173" s="55"/>
      <c r="L1173" s="2264"/>
      <c r="M1173" s="2261"/>
    </row>
    <row r="1174" spans="1:13" ht="18.75" x14ac:dyDescent="0.3">
      <c r="A1174" s="3102" t="s">
        <v>3633</v>
      </c>
      <c r="B1174" s="3103"/>
      <c r="C1174" s="3103"/>
      <c r="D1174" s="3103"/>
      <c r="E1174" s="3103"/>
      <c r="F1174" s="3103"/>
      <c r="G1174" s="3103"/>
      <c r="H1174" s="3103"/>
      <c r="I1174" s="3103"/>
      <c r="J1174" s="3103"/>
      <c r="K1174" s="3103"/>
      <c r="L1174" s="3103"/>
      <c r="M1174" s="3183"/>
    </row>
    <row r="1175" spans="1:13" ht="15.75" x14ac:dyDescent="0.25">
      <c r="A1175" s="2264"/>
      <c r="B1175" s="2264"/>
      <c r="C1175" s="2264"/>
      <c r="D1175" s="2261"/>
      <c r="E1175" s="2261"/>
      <c r="F1175" s="9"/>
      <c r="G1175" s="7"/>
      <c r="H1175" s="2261"/>
      <c r="I1175" s="8"/>
      <c r="J1175" s="2261"/>
      <c r="K1175" s="55"/>
      <c r="L1175" s="2264"/>
      <c r="M1175" s="892"/>
    </row>
    <row r="1176" spans="1:13" ht="15.75" x14ac:dyDescent="0.25">
      <c r="A1176" s="10" t="s">
        <v>105</v>
      </c>
      <c r="B1176" s="11"/>
      <c r="C1176" s="11"/>
      <c r="D1176" s="11"/>
      <c r="E1176" s="11"/>
      <c r="F1176" s="9"/>
      <c r="G1176" s="3"/>
      <c r="H1176" s="2264"/>
      <c r="I1176" s="4"/>
      <c r="J1176" s="2264"/>
      <c r="K1176" s="55"/>
      <c r="L1176" s="2264"/>
      <c r="M1176" s="2261"/>
    </row>
    <row r="1177" spans="1:13" ht="15.75" thickBot="1" x14ac:dyDescent="0.3">
      <c r="A1177" s="1465"/>
      <c r="B1177" s="2264"/>
      <c r="C1177" s="2264"/>
      <c r="D1177" s="2264"/>
      <c r="E1177" s="2264"/>
      <c r="F1177" s="2"/>
      <c r="G1177" s="3"/>
      <c r="H1177" s="2264"/>
      <c r="I1177" s="4"/>
      <c r="J1177" s="2264"/>
      <c r="K1177" s="201"/>
      <c r="L1177" s="2264"/>
      <c r="M1177" s="14" t="s">
        <v>4</v>
      </c>
    </row>
    <row r="1178" spans="1:13" ht="27" thickBot="1" x14ac:dyDescent="0.3">
      <c r="A1178" s="15" t="s">
        <v>5</v>
      </c>
      <c r="B1178" s="16" t="s">
        <v>6</v>
      </c>
      <c r="C1178" s="16" t="s">
        <v>7</v>
      </c>
      <c r="D1178" s="16" t="s">
        <v>8</v>
      </c>
      <c r="E1178" s="16" t="s">
        <v>9</v>
      </c>
      <c r="F1178" s="17" t="s">
        <v>10</v>
      </c>
      <c r="G1178" s="18" t="s">
        <v>11</v>
      </c>
      <c r="H1178" s="16" t="s">
        <v>12</v>
      </c>
      <c r="I1178" s="19" t="s">
        <v>13</v>
      </c>
      <c r="J1178" s="20" t="s">
        <v>14</v>
      </c>
      <c r="K1178" s="893" t="s">
        <v>15</v>
      </c>
      <c r="L1178" s="20" t="s">
        <v>16</v>
      </c>
      <c r="M1178" s="894" t="s">
        <v>17</v>
      </c>
    </row>
    <row r="1179" spans="1:13" x14ac:dyDescent="0.25">
      <c r="A1179" s="215" t="s">
        <v>50</v>
      </c>
      <c r="B1179" s="216" t="s">
        <v>51</v>
      </c>
      <c r="C1179" s="1573">
        <v>3123</v>
      </c>
      <c r="D1179" s="1573">
        <v>6121</v>
      </c>
      <c r="E1179" s="897">
        <v>0</v>
      </c>
      <c r="F1179" s="1574">
        <v>199</v>
      </c>
      <c r="G1179" s="1575">
        <v>1205</v>
      </c>
      <c r="H1179" s="41">
        <v>4747000000</v>
      </c>
      <c r="I1179" s="1576">
        <v>0</v>
      </c>
      <c r="J1179" s="1287">
        <v>13676706.77</v>
      </c>
      <c r="K1179" s="1287">
        <v>206910</v>
      </c>
      <c r="L1179" s="474">
        <f t="shared" ref="L1179:L1186" si="33">J1179+K1179</f>
        <v>13883616.77</v>
      </c>
      <c r="M1179" s="1577" t="s">
        <v>3634</v>
      </c>
    </row>
    <row r="1180" spans="1:13" ht="26.25" x14ac:dyDescent="0.25">
      <c r="A1180" s="895" t="s">
        <v>50</v>
      </c>
      <c r="B1180" s="296" t="s">
        <v>51</v>
      </c>
      <c r="C1180" s="896">
        <v>6409</v>
      </c>
      <c r="D1180" s="296">
        <v>6901</v>
      </c>
      <c r="E1180" s="897">
        <v>0</v>
      </c>
      <c r="F1180" s="473">
        <v>199</v>
      </c>
      <c r="G1180" s="58">
        <v>1205</v>
      </c>
      <c r="H1180" s="49">
        <v>12000000</v>
      </c>
      <c r="I1180" s="1578">
        <v>0</v>
      </c>
      <c r="J1180" s="181">
        <v>7626569.4199999999</v>
      </c>
      <c r="K1180" s="181">
        <v>-206910</v>
      </c>
      <c r="L1180" s="232">
        <f t="shared" si="33"/>
        <v>7419659.4199999999</v>
      </c>
      <c r="M1180" s="901" t="s">
        <v>1376</v>
      </c>
    </row>
    <row r="1181" spans="1:13" x14ac:dyDescent="0.25">
      <c r="A1181" s="895">
        <v>231</v>
      </c>
      <c r="B1181" s="296">
        <v>0</v>
      </c>
      <c r="C1181" s="896">
        <v>6172</v>
      </c>
      <c r="D1181" s="296">
        <v>6122</v>
      </c>
      <c r="E1181" s="897">
        <v>0</v>
      </c>
      <c r="F1181" s="473">
        <v>199</v>
      </c>
      <c r="G1181" s="58">
        <v>1203</v>
      </c>
      <c r="H1181" s="49">
        <v>5549000000</v>
      </c>
      <c r="I1181" s="1578">
        <v>0</v>
      </c>
      <c r="J1181" s="181">
        <v>0</v>
      </c>
      <c r="K1181" s="181">
        <v>865150</v>
      </c>
      <c r="L1181" s="232">
        <f t="shared" si="33"/>
        <v>865150</v>
      </c>
      <c r="M1181" s="901" t="s">
        <v>3635</v>
      </c>
    </row>
    <row r="1182" spans="1:13" ht="26.25" x14ac:dyDescent="0.25">
      <c r="A1182" s="895" t="s">
        <v>50</v>
      </c>
      <c r="B1182" s="296" t="s">
        <v>51</v>
      </c>
      <c r="C1182" s="896">
        <v>6409</v>
      </c>
      <c r="D1182" s="296">
        <v>6901</v>
      </c>
      <c r="E1182" s="897">
        <v>0</v>
      </c>
      <c r="F1182" s="473">
        <v>199</v>
      </c>
      <c r="G1182" s="58">
        <v>1203</v>
      </c>
      <c r="H1182" s="49">
        <v>12000000</v>
      </c>
      <c r="I1182" s="1578">
        <v>0</v>
      </c>
      <c r="J1182" s="181">
        <v>27297581.899999999</v>
      </c>
      <c r="K1182" s="181">
        <v>-865150</v>
      </c>
      <c r="L1182" s="232">
        <f t="shared" si="33"/>
        <v>26432431.899999999</v>
      </c>
      <c r="M1182" s="901" t="s">
        <v>2025</v>
      </c>
    </row>
    <row r="1183" spans="1:13" x14ac:dyDescent="0.25">
      <c r="A1183" s="895">
        <v>231</v>
      </c>
      <c r="B1183" s="296">
        <v>0</v>
      </c>
      <c r="C1183" s="896">
        <v>3315</v>
      </c>
      <c r="D1183" s="296">
        <v>6351</v>
      </c>
      <c r="E1183" s="897">
        <v>0</v>
      </c>
      <c r="F1183" s="473">
        <v>199</v>
      </c>
      <c r="G1183" s="58">
        <v>1206</v>
      </c>
      <c r="H1183" s="49">
        <v>3838000609</v>
      </c>
      <c r="I1183" s="1578">
        <v>0</v>
      </c>
      <c r="J1183" s="181">
        <v>0</v>
      </c>
      <c r="K1183" s="181">
        <v>9624942.8000000007</v>
      </c>
      <c r="L1183" s="232">
        <f t="shared" si="33"/>
        <v>9624942.8000000007</v>
      </c>
      <c r="M1183" s="901" t="s">
        <v>3636</v>
      </c>
    </row>
    <row r="1184" spans="1:13" ht="26.25" x14ac:dyDescent="0.25">
      <c r="A1184" s="895" t="s">
        <v>50</v>
      </c>
      <c r="B1184" s="296" t="s">
        <v>51</v>
      </c>
      <c r="C1184" s="896">
        <v>6409</v>
      </c>
      <c r="D1184" s="296">
        <v>6901</v>
      </c>
      <c r="E1184" s="897">
        <v>0</v>
      </c>
      <c r="F1184" s="473">
        <v>199</v>
      </c>
      <c r="G1184" s="58">
        <v>1206</v>
      </c>
      <c r="H1184" s="49">
        <v>12000000</v>
      </c>
      <c r="I1184" s="1578">
        <v>0</v>
      </c>
      <c r="J1184" s="181">
        <v>34561322.460000001</v>
      </c>
      <c r="K1184" s="181">
        <v>-9624942.8000000007</v>
      </c>
      <c r="L1184" s="232">
        <f>J1184+K1184</f>
        <v>24936379.66</v>
      </c>
      <c r="M1184" s="901" t="s">
        <v>1350</v>
      </c>
    </row>
    <row r="1185" spans="1:13" x14ac:dyDescent="0.25">
      <c r="A1185" s="895" t="s">
        <v>50</v>
      </c>
      <c r="B1185" s="296" t="s">
        <v>51</v>
      </c>
      <c r="C1185" s="896">
        <v>2212</v>
      </c>
      <c r="D1185" s="296">
        <v>6121</v>
      </c>
      <c r="E1185" s="897">
        <v>0</v>
      </c>
      <c r="F1185" s="473">
        <v>199</v>
      </c>
      <c r="G1185" s="58">
        <v>1204</v>
      </c>
      <c r="H1185" s="49">
        <v>1785000043</v>
      </c>
      <c r="I1185" s="232">
        <v>0</v>
      </c>
      <c r="J1185" s="158">
        <v>68425.5</v>
      </c>
      <c r="K1185" s="64">
        <v>278633</v>
      </c>
      <c r="L1185" s="232">
        <f t="shared" si="33"/>
        <v>347058.5</v>
      </c>
      <c r="M1185" s="901" t="s">
        <v>3637</v>
      </c>
    </row>
    <row r="1186" spans="1:13" ht="27" thickBot="1" x14ac:dyDescent="0.3">
      <c r="A1186" s="895" t="s">
        <v>50</v>
      </c>
      <c r="B1186" s="296" t="s">
        <v>51</v>
      </c>
      <c r="C1186" s="896">
        <v>6409</v>
      </c>
      <c r="D1186" s="296">
        <v>6901</v>
      </c>
      <c r="E1186" s="897">
        <v>0</v>
      </c>
      <c r="F1186" s="473">
        <v>199</v>
      </c>
      <c r="G1186" s="58">
        <v>1204</v>
      </c>
      <c r="H1186" s="49">
        <v>12000000</v>
      </c>
      <c r="I1186" s="232">
        <v>0</v>
      </c>
      <c r="J1186" s="327">
        <v>236702324.08000001</v>
      </c>
      <c r="K1186" s="64">
        <f>SUM(K1185:K1185)*-1</f>
        <v>-278633</v>
      </c>
      <c r="L1186" s="232">
        <f t="shared" si="33"/>
        <v>236423691.08000001</v>
      </c>
      <c r="M1186" s="901" t="s">
        <v>1358</v>
      </c>
    </row>
    <row r="1187" spans="1:13" ht="16.5" thickBot="1" x14ac:dyDescent="0.3">
      <c r="A1187" s="326"/>
      <c r="B1187" s="341" t="s">
        <v>23</v>
      </c>
      <c r="C1187" s="342"/>
      <c r="D1187" s="2262"/>
      <c r="E1187" s="2262"/>
      <c r="F1187" s="344"/>
      <c r="G1187" s="345"/>
      <c r="H1187" s="2262"/>
      <c r="I1187" s="347">
        <f>SUM(I1179:I1186)</f>
        <v>0</v>
      </c>
      <c r="J1187" s="347">
        <f>SUM(J1179:J1186)</f>
        <v>319932930.13</v>
      </c>
      <c r="K1187" s="347">
        <f>SUM(K1179:K1186)</f>
        <v>0</v>
      </c>
      <c r="L1187" s="347">
        <f>SUM(L1179:L1186)</f>
        <v>319932930.13</v>
      </c>
      <c r="M1187" s="801"/>
    </row>
    <row r="1188" spans="1:13" ht="15.75" x14ac:dyDescent="0.25">
      <c r="A1188" s="28"/>
      <c r="B1188" s="28"/>
      <c r="C1188" s="28"/>
      <c r="D1188" s="29"/>
      <c r="E1188" s="29"/>
      <c r="F1188" s="30"/>
      <c r="G1188" s="31"/>
      <c r="H1188" s="29"/>
      <c r="I1188" s="32"/>
      <c r="J1188" s="29"/>
      <c r="K1188" s="33"/>
      <c r="L1188" s="29"/>
      <c r="M1188" s="2261"/>
    </row>
    <row r="1189" spans="1:13" ht="15.75" x14ac:dyDescent="0.25">
      <c r="A1189" s="2264"/>
      <c r="B1189" s="29" t="s">
        <v>128</v>
      </c>
      <c r="C1189" s="28"/>
      <c r="D1189" s="29"/>
      <c r="E1189" s="29"/>
      <c r="F1189" s="30"/>
      <c r="G1189" s="31"/>
      <c r="H1189" s="29"/>
      <c r="I1189" s="32"/>
      <c r="J1189" s="34" t="s">
        <v>3638</v>
      </c>
      <c r="K1189" s="899"/>
      <c r="L1189" s="29"/>
      <c r="M1189" s="2261"/>
    </row>
    <row r="1190" spans="1:13" x14ac:dyDescent="0.25">
      <c r="A1190" s="2264"/>
      <c r="B1190" s="2264"/>
      <c r="C1190" s="2264"/>
      <c r="D1190" s="2264"/>
      <c r="E1190" s="2264"/>
      <c r="F1190" s="2"/>
      <c r="G1190" s="3"/>
      <c r="H1190" s="2264"/>
      <c r="I1190" s="4"/>
      <c r="J1190" s="2264"/>
      <c r="K1190" s="55"/>
      <c r="L1190" s="2264"/>
      <c r="M1190" s="2261"/>
    </row>
    <row r="1191" spans="1:13" x14ac:dyDescent="0.25">
      <c r="A1191" s="2264"/>
      <c r="B1191" s="2264"/>
      <c r="C1191" s="2264"/>
      <c r="D1191" s="2264"/>
      <c r="E1191" s="2264"/>
      <c r="F1191" s="2"/>
      <c r="G1191" s="3"/>
      <c r="H1191" s="2264"/>
      <c r="I1191" s="4"/>
      <c r="J1191" s="2264"/>
      <c r="K1191" s="55"/>
      <c r="L1191" s="2264"/>
      <c r="M1191" s="2261"/>
    </row>
    <row r="1192" spans="1:13" x14ac:dyDescent="0.25">
      <c r="A1192" s="2264"/>
      <c r="B1192" s="2264" t="s">
        <v>159</v>
      </c>
      <c r="C1192" s="2264"/>
      <c r="D1192" s="2264"/>
      <c r="E1192" s="2264"/>
      <c r="F1192" s="2"/>
      <c r="G1192" s="3"/>
      <c r="H1192" s="2264"/>
      <c r="I1192" s="4"/>
      <c r="J1192" s="2264" t="s">
        <v>43</v>
      </c>
      <c r="K1192" s="55"/>
      <c r="L1192" s="2264"/>
      <c r="M1192" s="2261"/>
    </row>
    <row r="1193" spans="1:13" x14ac:dyDescent="0.25">
      <c r="A1193" s="2264"/>
      <c r="B1193" s="2264"/>
      <c r="C1193" s="2264"/>
      <c r="D1193" s="2264"/>
      <c r="E1193" s="2264"/>
      <c r="F1193" s="2"/>
      <c r="G1193" s="3"/>
      <c r="H1193" s="2264"/>
      <c r="I1193" s="4"/>
      <c r="J1193" s="2264"/>
      <c r="K1193" s="55"/>
      <c r="L1193" s="2264"/>
      <c r="M1193" s="2261"/>
    </row>
    <row r="1194" spans="1:13" x14ac:dyDescent="0.25">
      <c r="A1194" s="2264"/>
      <c r="B1194" s="2264" t="s">
        <v>160</v>
      </c>
      <c r="C1194" s="2264"/>
      <c r="D1194" s="2264"/>
      <c r="E1194" s="2264"/>
      <c r="F1194" s="2"/>
      <c r="G1194" s="3"/>
      <c r="H1194" s="2264"/>
      <c r="I1194" s="4"/>
      <c r="J1194" s="2264" t="s">
        <v>161</v>
      </c>
      <c r="K1194" s="55"/>
      <c r="L1194" s="2264"/>
      <c r="M1194" s="2261"/>
    </row>
    <row r="1195" spans="1:13" x14ac:dyDescent="0.25">
      <c r="A1195" s="2264"/>
      <c r="B1195" s="2264" t="s">
        <v>495</v>
      </c>
      <c r="C1195" s="2264"/>
      <c r="D1195" s="2264"/>
      <c r="E1195" s="2264"/>
      <c r="F1195" s="2"/>
      <c r="G1195" s="3"/>
      <c r="H1195" s="2264"/>
      <c r="I1195" s="4"/>
      <c r="J1195" s="2264"/>
      <c r="K1195" s="55"/>
      <c r="L1195" s="2264"/>
      <c r="M1195" s="2261"/>
    </row>
    <row r="1196" spans="1:13" x14ac:dyDescent="0.25">
      <c r="A1196" s="2265"/>
      <c r="B1196" s="2265"/>
      <c r="C1196" s="2265"/>
      <c r="D1196" s="2265"/>
      <c r="E1196" s="2265"/>
      <c r="F1196" s="2265"/>
      <c r="G1196" s="2265"/>
      <c r="H1196" s="2265"/>
      <c r="I1196" s="2265"/>
      <c r="J1196" s="2265"/>
      <c r="K1196" s="2265"/>
      <c r="L1196" s="2265"/>
      <c r="M1196" s="2265"/>
    </row>
    <row r="1197" spans="1:13" x14ac:dyDescent="0.25">
      <c r="A1197" s="2265"/>
      <c r="B1197" s="2265"/>
      <c r="C1197" s="2265"/>
      <c r="D1197" s="2265"/>
      <c r="E1197" s="2265"/>
      <c r="F1197" s="2265"/>
      <c r="G1197" s="2265"/>
      <c r="H1197" s="2265"/>
      <c r="I1197" s="2265"/>
      <c r="J1197" s="2265"/>
      <c r="K1197" s="2265"/>
      <c r="L1197" s="2265"/>
      <c r="M1197" s="2265"/>
    </row>
    <row r="1198" spans="1:13" ht="18.75" x14ac:dyDescent="0.3">
      <c r="A1198" s="1" t="s">
        <v>103</v>
      </c>
      <c r="B1198" s="1"/>
      <c r="C1198" s="1"/>
      <c r="D1198" s="2264"/>
      <c r="E1198" s="2264"/>
      <c r="F1198" s="2"/>
      <c r="G1198" s="3"/>
      <c r="H1198" s="2264"/>
      <c r="I1198" s="4"/>
      <c r="J1198" s="2264"/>
      <c r="K1198" s="55"/>
      <c r="L1198" s="2264"/>
      <c r="M1198" s="2261"/>
    </row>
    <row r="1199" spans="1:13" x14ac:dyDescent="0.25">
      <c r="A1199" s="2264"/>
      <c r="B1199" s="2264"/>
      <c r="C1199" s="2264"/>
      <c r="D1199" s="2261"/>
      <c r="E1199" s="2261"/>
      <c r="F1199" s="6"/>
      <c r="G1199" s="7"/>
      <c r="H1199" s="2261"/>
      <c r="I1199" s="8"/>
      <c r="J1199" s="2261"/>
      <c r="K1199" s="55"/>
      <c r="L1199" s="2264"/>
      <c r="M1199" s="2261"/>
    </row>
    <row r="1200" spans="1:13" ht="18.75" x14ac:dyDescent="0.3">
      <c r="A1200" s="3102" t="s">
        <v>3639</v>
      </c>
      <c r="B1200" s="3103"/>
      <c r="C1200" s="3103"/>
      <c r="D1200" s="3103"/>
      <c r="E1200" s="3103"/>
      <c r="F1200" s="3103"/>
      <c r="G1200" s="3103"/>
      <c r="H1200" s="3103"/>
      <c r="I1200" s="3103"/>
      <c r="J1200" s="3103"/>
      <c r="K1200" s="3103"/>
      <c r="L1200" s="3103"/>
      <c r="M1200" s="3183"/>
    </row>
    <row r="1201" spans="1:13" ht="15.75" x14ac:dyDescent="0.25">
      <c r="A1201" s="2264"/>
      <c r="B1201" s="2264"/>
      <c r="C1201" s="2264"/>
      <c r="D1201" s="2261"/>
      <c r="E1201" s="2261"/>
      <c r="F1201" s="9"/>
      <c r="G1201" s="7"/>
      <c r="H1201" s="2261"/>
      <c r="I1201" s="8"/>
      <c r="J1201" s="2261"/>
      <c r="K1201" s="55"/>
      <c r="L1201" s="2264"/>
      <c r="M1201" s="892"/>
    </row>
    <row r="1202" spans="1:13" ht="15.75" x14ac:dyDescent="0.25">
      <c r="A1202" s="10" t="s">
        <v>105</v>
      </c>
      <c r="B1202" s="11"/>
      <c r="C1202" s="11"/>
      <c r="D1202" s="11"/>
      <c r="E1202" s="11"/>
      <c r="F1202" s="9"/>
      <c r="G1202" s="3"/>
      <c r="H1202" s="2264"/>
      <c r="I1202" s="4"/>
      <c r="J1202" s="2264"/>
      <c r="K1202" s="55"/>
      <c r="L1202" s="2264"/>
      <c r="M1202" s="2261"/>
    </row>
    <row r="1203" spans="1:13" ht="15.75" thickBot="1" x14ac:dyDescent="0.3">
      <c r="A1203" s="1465"/>
      <c r="B1203" s="2264"/>
      <c r="C1203" s="2264"/>
      <c r="D1203" s="2264"/>
      <c r="E1203" s="2264"/>
      <c r="F1203" s="2"/>
      <c r="G1203" s="3"/>
      <c r="H1203" s="2264"/>
      <c r="I1203" s="4"/>
      <c r="J1203" s="2264"/>
      <c r="K1203" s="201"/>
      <c r="L1203" s="2264"/>
      <c r="M1203" s="14" t="s">
        <v>4</v>
      </c>
    </row>
    <row r="1204" spans="1:13" ht="27" thickBot="1" x14ac:dyDescent="0.3">
      <c r="A1204" s="15" t="s">
        <v>5</v>
      </c>
      <c r="B1204" s="16" t="s">
        <v>6</v>
      </c>
      <c r="C1204" s="16" t="s">
        <v>7</v>
      </c>
      <c r="D1204" s="16" t="s">
        <v>8</v>
      </c>
      <c r="E1204" s="16" t="s">
        <v>9</v>
      </c>
      <c r="F1204" s="17" t="s">
        <v>10</v>
      </c>
      <c r="G1204" s="18" t="s">
        <v>11</v>
      </c>
      <c r="H1204" s="16" t="s">
        <v>12</v>
      </c>
      <c r="I1204" s="19" t="s">
        <v>13</v>
      </c>
      <c r="J1204" s="20" t="s">
        <v>14</v>
      </c>
      <c r="K1204" s="893" t="s">
        <v>15</v>
      </c>
      <c r="L1204" s="20" t="s">
        <v>16</v>
      </c>
      <c r="M1204" s="894" t="s">
        <v>17</v>
      </c>
    </row>
    <row r="1205" spans="1:13" x14ac:dyDescent="0.25">
      <c r="A1205" s="215" t="s">
        <v>50</v>
      </c>
      <c r="B1205" s="216" t="s">
        <v>51</v>
      </c>
      <c r="C1205" s="1573">
        <v>3123</v>
      </c>
      <c r="D1205" s="1573">
        <v>6121</v>
      </c>
      <c r="E1205" s="897">
        <v>0</v>
      </c>
      <c r="F1205" s="1574">
        <v>199</v>
      </c>
      <c r="G1205" s="1575">
        <v>1205</v>
      </c>
      <c r="H1205" s="41">
        <v>4747000000</v>
      </c>
      <c r="I1205" s="1576">
        <v>0</v>
      </c>
      <c r="J1205" s="99">
        <v>13883616.77</v>
      </c>
      <c r="K1205" s="99">
        <v>0.01</v>
      </c>
      <c r="L1205" s="2327">
        <f t="shared" ref="L1205:L1219" si="34">J1205+K1205</f>
        <v>13883616.779999999</v>
      </c>
      <c r="M1205" s="1577" t="s">
        <v>3640</v>
      </c>
    </row>
    <row r="1206" spans="1:13" ht="26.25" x14ac:dyDescent="0.25">
      <c r="A1206" s="895" t="s">
        <v>50</v>
      </c>
      <c r="B1206" s="296" t="s">
        <v>51</v>
      </c>
      <c r="C1206" s="896">
        <v>6409</v>
      </c>
      <c r="D1206" s="296">
        <v>6901</v>
      </c>
      <c r="E1206" s="897">
        <v>0</v>
      </c>
      <c r="F1206" s="473">
        <v>199</v>
      </c>
      <c r="G1206" s="58">
        <v>1205</v>
      </c>
      <c r="H1206" s="49">
        <v>12000000</v>
      </c>
      <c r="I1206" s="1578">
        <v>0</v>
      </c>
      <c r="J1206" s="107">
        <v>7419659.4199999999</v>
      </c>
      <c r="K1206" s="107">
        <v>-0.01</v>
      </c>
      <c r="L1206" s="263">
        <f t="shared" si="34"/>
        <v>7419659.4100000001</v>
      </c>
      <c r="M1206" s="901" t="s">
        <v>1376</v>
      </c>
    </row>
    <row r="1207" spans="1:13" ht="26.25" x14ac:dyDescent="0.25">
      <c r="A1207" s="895">
        <v>231</v>
      </c>
      <c r="B1207" s="296">
        <v>0</v>
      </c>
      <c r="C1207" s="896">
        <v>3315</v>
      </c>
      <c r="D1207" s="296">
        <v>6351</v>
      </c>
      <c r="E1207" s="897">
        <v>0</v>
      </c>
      <c r="F1207" s="473">
        <v>199</v>
      </c>
      <c r="G1207" s="58">
        <v>1206</v>
      </c>
      <c r="H1207" s="49">
        <v>3407000608</v>
      </c>
      <c r="I1207" s="1578">
        <v>0</v>
      </c>
      <c r="J1207" s="181">
        <v>0</v>
      </c>
      <c r="K1207" s="181">
        <v>515611</v>
      </c>
      <c r="L1207" s="232">
        <f t="shared" si="34"/>
        <v>515611</v>
      </c>
      <c r="M1207" s="901" t="s">
        <v>3641</v>
      </c>
    </row>
    <row r="1208" spans="1:13" ht="26.25" x14ac:dyDescent="0.25">
      <c r="A1208" s="895">
        <v>231</v>
      </c>
      <c r="B1208" s="296">
        <v>0</v>
      </c>
      <c r="C1208" s="896">
        <v>3315</v>
      </c>
      <c r="D1208" s="296">
        <v>6351</v>
      </c>
      <c r="E1208" s="897">
        <v>0</v>
      </c>
      <c r="F1208" s="473">
        <v>199</v>
      </c>
      <c r="G1208" s="58">
        <v>1206</v>
      </c>
      <c r="H1208" s="49">
        <v>4361000613</v>
      </c>
      <c r="I1208" s="1578">
        <v>0</v>
      </c>
      <c r="J1208" s="181">
        <v>0</v>
      </c>
      <c r="K1208" s="181">
        <v>469160</v>
      </c>
      <c r="L1208" s="232">
        <f t="shared" si="34"/>
        <v>469160</v>
      </c>
      <c r="M1208" s="2328" t="s">
        <v>3642</v>
      </c>
    </row>
    <row r="1209" spans="1:13" ht="26.25" x14ac:dyDescent="0.25">
      <c r="A1209" s="895">
        <v>231</v>
      </c>
      <c r="B1209" s="296">
        <v>0</v>
      </c>
      <c r="C1209" s="896">
        <v>3315</v>
      </c>
      <c r="D1209" s="296">
        <v>6351</v>
      </c>
      <c r="E1209" s="897">
        <v>0</v>
      </c>
      <c r="F1209" s="473">
        <v>199</v>
      </c>
      <c r="G1209" s="58">
        <v>1206</v>
      </c>
      <c r="H1209" s="49">
        <v>4363000613</v>
      </c>
      <c r="I1209" s="1578">
        <v>0</v>
      </c>
      <c r="J1209" s="181">
        <v>0</v>
      </c>
      <c r="K1209" s="181">
        <v>200000</v>
      </c>
      <c r="L1209" s="232">
        <f t="shared" si="34"/>
        <v>200000</v>
      </c>
      <c r="M1209" s="901" t="s">
        <v>3643</v>
      </c>
    </row>
    <row r="1210" spans="1:13" x14ac:dyDescent="0.25">
      <c r="A1210" s="895">
        <v>231</v>
      </c>
      <c r="B1210" s="296">
        <v>0</v>
      </c>
      <c r="C1210" s="896">
        <v>3315</v>
      </c>
      <c r="D1210" s="296">
        <v>6130</v>
      </c>
      <c r="E1210" s="897">
        <v>0</v>
      </c>
      <c r="F1210" s="473">
        <v>199</v>
      </c>
      <c r="G1210" s="58">
        <v>1206</v>
      </c>
      <c r="H1210" s="49">
        <v>4357000000</v>
      </c>
      <c r="I1210" s="1578">
        <v>0</v>
      </c>
      <c r="J1210" s="181">
        <v>0</v>
      </c>
      <c r="K1210" s="181">
        <v>22000</v>
      </c>
      <c r="L1210" s="232">
        <f t="shared" si="34"/>
        <v>22000</v>
      </c>
      <c r="M1210" s="901" t="s">
        <v>3644</v>
      </c>
    </row>
    <row r="1211" spans="1:13" ht="26.25" x14ac:dyDescent="0.25">
      <c r="A1211" s="895">
        <v>231</v>
      </c>
      <c r="B1211" s="296">
        <v>0</v>
      </c>
      <c r="C1211" s="896">
        <v>3315</v>
      </c>
      <c r="D1211" s="296">
        <v>6351</v>
      </c>
      <c r="E1211" s="897">
        <v>0</v>
      </c>
      <c r="F1211" s="473">
        <v>199</v>
      </c>
      <c r="G1211" s="58">
        <v>1206</v>
      </c>
      <c r="H1211" s="49">
        <v>4463000616</v>
      </c>
      <c r="I1211" s="1578">
        <v>0</v>
      </c>
      <c r="J1211" s="181">
        <v>0</v>
      </c>
      <c r="K1211" s="181">
        <v>179430</v>
      </c>
      <c r="L1211" s="232">
        <f t="shared" si="34"/>
        <v>179430</v>
      </c>
      <c r="M1211" s="901" t="s">
        <v>3645</v>
      </c>
    </row>
    <row r="1212" spans="1:13" ht="26.25" x14ac:dyDescent="0.25">
      <c r="A1212" s="895">
        <v>231</v>
      </c>
      <c r="B1212" s="296">
        <v>0</v>
      </c>
      <c r="C1212" s="896">
        <v>3315</v>
      </c>
      <c r="D1212" s="296">
        <v>6351</v>
      </c>
      <c r="E1212" s="897">
        <v>0</v>
      </c>
      <c r="F1212" s="473">
        <v>199</v>
      </c>
      <c r="G1212" s="58">
        <v>1206</v>
      </c>
      <c r="H1212" s="49">
        <v>5187000615</v>
      </c>
      <c r="I1212" s="1578">
        <v>0</v>
      </c>
      <c r="J1212" s="181">
        <v>9457000</v>
      </c>
      <c r="K1212" s="181">
        <v>-5569210</v>
      </c>
      <c r="L1212" s="232">
        <f t="shared" si="34"/>
        <v>3887790</v>
      </c>
      <c r="M1212" s="2328" t="s">
        <v>142</v>
      </c>
    </row>
    <row r="1213" spans="1:13" ht="26.25" x14ac:dyDescent="0.25">
      <c r="A1213" s="895">
        <v>231</v>
      </c>
      <c r="B1213" s="296">
        <v>0</v>
      </c>
      <c r="C1213" s="896">
        <v>3315</v>
      </c>
      <c r="D1213" s="296">
        <v>6351</v>
      </c>
      <c r="E1213" s="897">
        <v>0</v>
      </c>
      <c r="F1213" s="473">
        <v>199</v>
      </c>
      <c r="G1213" s="58">
        <v>1206</v>
      </c>
      <c r="H1213" s="49">
        <v>5186000612</v>
      </c>
      <c r="I1213" s="1578">
        <v>0</v>
      </c>
      <c r="J1213" s="181">
        <v>0</v>
      </c>
      <c r="K1213" s="181">
        <v>1632223.44</v>
      </c>
      <c r="L1213" s="232">
        <f t="shared" si="34"/>
        <v>1632223.44</v>
      </c>
      <c r="M1213" s="901" t="s">
        <v>3646</v>
      </c>
    </row>
    <row r="1214" spans="1:13" ht="26.25" x14ac:dyDescent="0.25">
      <c r="A1214" s="895">
        <v>231</v>
      </c>
      <c r="B1214" s="296">
        <v>0</v>
      </c>
      <c r="C1214" s="896">
        <v>3315</v>
      </c>
      <c r="D1214" s="296">
        <v>6351</v>
      </c>
      <c r="E1214" s="897">
        <v>0</v>
      </c>
      <c r="F1214" s="473">
        <v>199</v>
      </c>
      <c r="G1214" s="58">
        <v>1206</v>
      </c>
      <c r="H1214" s="49">
        <v>5457000609</v>
      </c>
      <c r="I1214" s="1578">
        <v>0</v>
      </c>
      <c r="J1214" s="181">
        <v>0</v>
      </c>
      <c r="K1214" s="181">
        <v>826000</v>
      </c>
      <c r="L1214" s="232">
        <f t="shared" si="34"/>
        <v>826000</v>
      </c>
      <c r="M1214" s="901" t="s">
        <v>3647</v>
      </c>
    </row>
    <row r="1215" spans="1:13" ht="26.25" x14ac:dyDescent="0.25">
      <c r="A1215" s="895">
        <v>231</v>
      </c>
      <c r="B1215" s="296">
        <v>0</v>
      </c>
      <c r="C1215" s="896">
        <v>3315</v>
      </c>
      <c r="D1215" s="296">
        <v>6351</v>
      </c>
      <c r="E1215" s="897">
        <v>0</v>
      </c>
      <c r="F1215" s="473">
        <v>199</v>
      </c>
      <c r="G1215" s="58">
        <v>1206</v>
      </c>
      <c r="H1215" s="49">
        <v>5458000607</v>
      </c>
      <c r="I1215" s="1578">
        <v>0</v>
      </c>
      <c r="J1215" s="181">
        <v>0</v>
      </c>
      <c r="K1215" s="181">
        <v>60500</v>
      </c>
      <c r="L1215" s="232">
        <f t="shared" si="34"/>
        <v>60500</v>
      </c>
      <c r="M1215" s="901" t="s">
        <v>3648</v>
      </c>
    </row>
    <row r="1216" spans="1:13" ht="26.25" x14ac:dyDescent="0.25">
      <c r="A1216" s="895">
        <v>231</v>
      </c>
      <c r="B1216" s="296">
        <v>0</v>
      </c>
      <c r="C1216" s="896">
        <v>3315</v>
      </c>
      <c r="D1216" s="296">
        <v>6351</v>
      </c>
      <c r="E1216" s="897">
        <v>0</v>
      </c>
      <c r="F1216" s="473">
        <v>199</v>
      </c>
      <c r="G1216" s="296">
        <v>1206</v>
      </c>
      <c r="H1216" s="231">
        <v>5464000608</v>
      </c>
      <c r="I1216" s="2329">
        <v>0</v>
      </c>
      <c r="J1216" s="474">
        <v>0</v>
      </c>
      <c r="K1216" s="474">
        <v>1000000</v>
      </c>
      <c r="L1216" s="232">
        <f t="shared" si="34"/>
        <v>1000000</v>
      </c>
      <c r="M1216" s="898" t="s">
        <v>3649</v>
      </c>
    </row>
    <row r="1217" spans="1:13" x14ac:dyDescent="0.25">
      <c r="A1217" s="895">
        <v>231</v>
      </c>
      <c r="B1217" s="296">
        <v>0</v>
      </c>
      <c r="C1217" s="896">
        <v>3315</v>
      </c>
      <c r="D1217" s="296">
        <v>6351</v>
      </c>
      <c r="E1217" s="897">
        <v>0</v>
      </c>
      <c r="F1217" s="473">
        <v>199</v>
      </c>
      <c r="G1217" s="296">
        <v>1206</v>
      </c>
      <c r="H1217" s="231">
        <v>5561000612</v>
      </c>
      <c r="I1217" s="2329">
        <v>0</v>
      </c>
      <c r="J1217" s="474">
        <v>0</v>
      </c>
      <c r="K1217" s="474">
        <v>1500000</v>
      </c>
      <c r="L1217" s="232">
        <f t="shared" si="34"/>
        <v>1500000</v>
      </c>
      <c r="M1217" s="898" t="s">
        <v>3650</v>
      </c>
    </row>
    <row r="1218" spans="1:13" ht="26.25" x14ac:dyDescent="0.25">
      <c r="A1218" s="895">
        <v>231</v>
      </c>
      <c r="B1218" s="296">
        <v>0</v>
      </c>
      <c r="C1218" s="896">
        <v>3315</v>
      </c>
      <c r="D1218" s="296">
        <v>6351</v>
      </c>
      <c r="E1218" s="897">
        <v>0</v>
      </c>
      <c r="F1218" s="473">
        <v>199</v>
      </c>
      <c r="G1218" s="58">
        <v>1206</v>
      </c>
      <c r="H1218" s="49">
        <v>5562000618</v>
      </c>
      <c r="I1218" s="1578">
        <v>0</v>
      </c>
      <c r="J1218" s="181">
        <v>0</v>
      </c>
      <c r="K1218" s="181">
        <v>3250000</v>
      </c>
      <c r="L1218" s="232">
        <f t="shared" si="34"/>
        <v>3250000</v>
      </c>
      <c r="M1218" s="898" t="s">
        <v>3651</v>
      </c>
    </row>
    <row r="1219" spans="1:13" x14ac:dyDescent="0.25">
      <c r="A1219" s="895">
        <v>231</v>
      </c>
      <c r="B1219" s="296">
        <v>0</v>
      </c>
      <c r="C1219" s="896">
        <v>3315</v>
      </c>
      <c r="D1219" s="296">
        <v>6351</v>
      </c>
      <c r="E1219" s="897">
        <v>0</v>
      </c>
      <c r="F1219" s="473">
        <v>199</v>
      </c>
      <c r="G1219" s="58">
        <v>1206</v>
      </c>
      <c r="H1219" s="49">
        <v>5564000617</v>
      </c>
      <c r="I1219" s="1578">
        <v>0</v>
      </c>
      <c r="J1219" s="181">
        <v>3967000</v>
      </c>
      <c r="K1219" s="181">
        <v>-3767000</v>
      </c>
      <c r="L1219" s="232">
        <f t="shared" si="34"/>
        <v>200000</v>
      </c>
      <c r="M1219" s="898" t="s">
        <v>3652</v>
      </c>
    </row>
    <row r="1220" spans="1:13" ht="26.25" x14ac:dyDescent="0.25">
      <c r="A1220" s="895">
        <v>231</v>
      </c>
      <c r="B1220" s="296">
        <v>0</v>
      </c>
      <c r="C1220" s="896">
        <v>3315</v>
      </c>
      <c r="D1220" s="296">
        <v>6351</v>
      </c>
      <c r="E1220" s="897">
        <v>0</v>
      </c>
      <c r="F1220" s="473">
        <v>199</v>
      </c>
      <c r="G1220" s="58">
        <v>1206</v>
      </c>
      <c r="H1220" s="49">
        <v>5565000617</v>
      </c>
      <c r="I1220" s="1578">
        <v>0</v>
      </c>
      <c r="J1220" s="181">
        <v>0</v>
      </c>
      <c r="K1220" s="181">
        <v>570000</v>
      </c>
      <c r="L1220" s="232">
        <f>J1220+K1220</f>
        <v>570000</v>
      </c>
      <c r="M1220" s="898" t="s">
        <v>3653</v>
      </c>
    </row>
    <row r="1221" spans="1:13" ht="26.25" x14ac:dyDescent="0.25">
      <c r="A1221" s="895">
        <v>231</v>
      </c>
      <c r="B1221" s="296">
        <v>0</v>
      </c>
      <c r="C1221" s="896">
        <v>3315</v>
      </c>
      <c r="D1221" s="296">
        <v>6351</v>
      </c>
      <c r="E1221" s="897">
        <v>0</v>
      </c>
      <c r="F1221" s="473">
        <v>199</v>
      </c>
      <c r="G1221" s="58">
        <v>1206</v>
      </c>
      <c r="H1221" s="49">
        <v>5569000614</v>
      </c>
      <c r="I1221" s="1578">
        <v>0</v>
      </c>
      <c r="J1221" s="181">
        <v>0</v>
      </c>
      <c r="K1221" s="181">
        <v>279752</v>
      </c>
      <c r="L1221" s="232">
        <f>J1221+K1221</f>
        <v>279752</v>
      </c>
      <c r="M1221" s="898" t="s">
        <v>3654</v>
      </c>
    </row>
    <row r="1222" spans="1:13" ht="26.25" x14ac:dyDescent="0.25">
      <c r="A1222" s="895">
        <v>231</v>
      </c>
      <c r="B1222" s="296">
        <v>0</v>
      </c>
      <c r="C1222" s="896">
        <v>3315</v>
      </c>
      <c r="D1222" s="296">
        <v>6351</v>
      </c>
      <c r="E1222" s="897">
        <v>0</v>
      </c>
      <c r="F1222" s="473">
        <v>199</v>
      </c>
      <c r="G1222" s="58">
        <v>1206</v>
      </c>
      <c r="H1222" s="49">
        <v>5640000607</v>
      </c>
      <c r="I1222" s="1578">
        <v>0</v>
      </c>
      <c r="J1222" s="181">
        <v>0</v>
      </c>
      <c r="K1222" s="181">
        <v>870200</v>
      </c>
      <c r="L1222" s="232">
        <f>J1222+K1222</f>
        <v>870200</v>
      </c>
      <c r="M1222" s="898" t="s">
        <v>3655</v>
      </c>
    </row>
    <row r="1223" spans="1:13" ht="26.25" x14ac:dyDescent="0.25">
      <c r="A1223" s="895">
        <v>231</v>
      </c>
      <c r="B1223" s="296">
        <v>0</v>
      </c>
      <c r="C1223" s="896">
        <v>3315</v>
      </c>
      <c r="D1223" s="296">
        <v>6351</v>
      </c>
      <c r="E1223" s="897">
        <v>0</v>
      </c>
      <c r="F1223" s="473">
        <v>199</v>
      </c>
      <c r="G1223" s="58">
        <v>1206</v>
      </c>
      <c r="H1223" s="49">
        <v>5865000608</v>
      </c>
      <c r="I1223" s="1578">
        <v>0</v>
      </c>
      <c r="J1223" s="181">
        <v>0</v>
      </c>
      <c r="K1223" s="181">
        <v>70000</v>
      </c>
      <c r="L1223" s="232">
        <f>J1223+K1223</f>
        <v>70000</v>
      </c>
      <c r="M1223" s="898" t="s">
        <v>3656</v>
      </c>
    </row>
    <row r="1224" spans="1:13" ht="26.25" x14ac:dyDescent="0.25">
      <c r="A1224" s="895">
        <v>231</v>
      </c>
      <c r="B1224" s="296">
        <v>0</v>
      </c>
      <c r="C1224" s="259">
        <v>3314</v>
      </c>
      <c r="D1224" s="296">
        <v>6351</v>
      </c>
      <c r="E1224" s="897">
        <v>0</v>
      </c>
      <c r="F1224" s="473">
        <v>199</v>
      </c>
      <c r="G1224" s="58">
        <v>1206</v>
      </c>
      <c r="H1224" s="49">
        <v>5868000602</v>
      </c>
      <c r="I1224" s="1578">
        <v>0</v>
      </c>
      <c r="J1224" s="181">
        <v>0</v>
      </c>
      <c r="K1224" s="181">
        <v>266000</v>
      </c>
      <c r="L1224" s="232">
        <f t="shared" ref="L1224:L1230" si="35">J1224+K1224</f>
        <v>266000</v>
      </c>
      <c r="M1224" s="898" t="s">
        <v>3657</v>
      </c>
    </row>
    <row r="1225" spans="1:13" x14ac:dyDescent="0.25">
      <c r="A1225" s="895">
        <v>231</v>
      </c>
      <c r="B1225" s="296">
        <v>0</v>
      </c>
      <c r="C1225" s="896">
        <v>3315</v>
      </c>
      <c r="D1225" s="296">
        <v>6351</v>
      </c>
      <c r="E1225" s="897">
        <v>0</v>
      </c>
      <c r="F1225" s="473">
        <v>199</v>
      </c>
      <c r="G1225" s="58">
        <v>1206</v>
      </c>
      <c r="H1225" s="49">
        <v>5869000613</v>
      </c>
      <c r="I1225" s="1578">
        <v>0</v>
      </c>
      <c r="J1225" s="181">
        <v>0</v>
      </c>
      <c r="K1225" s="181">
        <v>60500</v>
      </c>
      <c r="L1225" s="232">
        <f t="shared" si="35"/>
        <v>60500</v>
      </c>
      <c r="M1225" s="898" t="s">
        <v>3658</v>
      </c>
    </row>
    <row r="1226" spans="1:13" ht="26.25" x14ac:dyDescent="0.25">
      <c r="A1226" s="895">
        <v>231</v>
      </c>
      <c r="B1226" s="296">
        <v>0</v>
      </c>
      <c r="C1226" s="896">
        <v>3315</v>
      </c>
      <c r="D1226" s="296">
        <v>6351</v>
      </c>
      <c r="E1226" s="897">
        <v>0</v>
      </c>
      <c r="F1226" s="473">
        <v>199</v>
      </c>
      <c r="G1226" s="58">
        <v>1206</v>
      </c>
      <c r="H1226" s="49">
        <v>5870000607</v>
      </c>
      <c r="I1226" s="1578">
        <v>0</v>
      </c>
      <c r="J1226" s="181">
        <v>0</v>
      </c>
      <c r="K1226" s="181">
        <v>363000</v>
      </c>
      <c r="L1226" s="232">
        <f t="shared" si="35"/>
        <v>363000</v>
      </c>
      <c r="M1226" s="898" t="s">
        <v>3659</v>
      </c>
    </row>
    <row r="1227" spans="1:13" x14ac:dyDescent="0.25">
      <c r="A1227" s="895">
        <v>231</v>
      </c>
      <c r="B1227" s="296">
        <v>0</v>
      </c>
      <c r="C1227" s="896">
        <v>3315</v>
      </c>
      <c r="D1227" s="296">
        <v>6351</v>
      </c>
      <c r="E1227" s="897">
        <v>0</v>
      </c>
      <c r="F1227" s="473">
        <v>199</v>
      </c>
      <c r="G1227" s="58">
        <v>1206</v>
      </c>
      <c r="H1227" s="49">
        <v>5871000612</v>
      </c>
      <c r="I1227" s="1578">
        <v>0</v>
      </c>
      <c r="J1227" s="181">
        <v>0</v>
      </c>
      <c r="K1227" s="181">
        <v>491875</v>
      </c>
      <c r="L1227" s="232">
        <f t="shared" si="35"/>
        <v>491875</v>
      </c>
      <c r="M1227" s="898" t="s">
        <v>3660</v>
      </c>
    </row>
    <row r="1228" spans="1:13" x14ac:dyDescent="0.25">
      <c r="A1228" s="895">
        <v>231</v>
      </c>
      <c r="B1228" s="296">
        <v>0</v>
      </c>
      <c r="C1228" s="896">
        <v>3315</v>
      </c>
      <c r="D1228" s="296">
        <v>6351</v>
      </c>
      <c r="E1228" s="897">
        <v>0</v>
      </c>
      <c r="F1228" s="473">
        <v>199</v>
      </c>
      <c r="G1228" s="58">
        <v>1206</v>
      </c>
      <c r="H1228" s="49">
        <v>5872000612</v>
      </c>
      <c r="I1228" s="1578">
        <v>0</v>
      </c>
      <c r="J1228" s="181">
        <v>0</v>
      </c>
      <c r="K1228" s="181">
        <v>900000</v>
      </c>
      <c r="L1228" s="232">
        <f t="shared" si="35"/>
        <v>900000</v>
      </c>
      <c r="M1228" s="898" t="s">
        <v>3661</v>
      </c>
    </row>
    <row r="1229" spans="1:13" ht="26.25" x14ac:dyDescent="0.25">
      <c r="A1229" s="895">
        <v>231</v>
      </c>
      <c r="B1229" s="296">
        <v>0</v>
      </c>
      <c r="C1229" s="896">
        <v>3315</v>
      </c>
      <c r="D1229" s="296">
        <v>6351</v>
      </c>
      <c r="E1229" s="897">
        <v>0</v>
      </c>
      <c r="F1229" s="473">
        <v>199</v>
      </c>
      <c r="G1229" s="58">
        <v>1206</v>
      </c>
      <c r="H1229" s="49">
        <v>5873000603</v>
      </c>
      <c r="I1229" s="1578">
        <v>0</v>
      </c>
      <c r="J1229" s="181">
        <v>0</v>
      </c>
      <c r="K1229" s="181">
        <v>450000</v>
      </c>
      <c r="L1229" s="232">
        <f t="shared" si="35"/>
        <v>450000</v>
      </c>
      <c r="M1229" s="898" t="s">
        <v>3662</v>
      </c>
    </row>
    <row r="1230" spans="1:13" ht="26.25" x14ac:dyDescent="0.25">
      <c r="A1230" s="895">
        <v>231</v>
      </c>
      <c r="B1230" s="296">
        <v>0</v>
      </c>
      <c r="C1230" s="896">
        <v>3315</v>
      </c>
      <c r="D1230" s="296">
        <v>6351</v>
      </c>
      <c r="E1230" s="897">
        <v>0</v>
      </c>
      <c r="F1230" s="473">
        <v>199</v>
      </c>
      <c r="G1230" s="58">
        <v>1206</v>
      </c>
      <c r="H1230" s="49">
        <v>5874000603</v>
      </c>
      <c r="I1230" s="1578">
        <v>0</v>
      </c>
      <c r="J1230" s="181">
        <v>0</v>
      </c>
      <c r="K1230" s="181">
        <v>400000</v>
      </c>
      <c r="L1230" s="232">
        <f t="shared" si="35"/>
        <v>400000</v>
      </c>
      <c r="M1230" s="898" t="s">
        <v>3663</v>
      </c>
    </row>
    <row r="1231" spans="1:13" ht="26.25" x14ac:dyDescent="0.25">
      <c r="A1231" s="895">
        <v>231</v>
      </c>
      <c r="B1231" s="296">
        <v>0</v>
      </c>
      <c r="C1231" s="896">
        <v>3315</v>
      </c>
      <c r="D1231" s="296">
        <v>6351</v>
      </c>
      <c r="E1231" s="897">
        <v>0</v>
      </c>
      <c r="F1231" s="473">
        <v>199</v>
      </c>
      <c r="G1231" s="58">
        <v>1206</v>
      </c>
      <c r="H1231" s="49">
        <v>5875000609</v>
      </c>
      <c r="I1231" s="1578">
        <v>0</v>
      </c>
      <c r="J1231" s="181">
        <v>0</v>
      </c>
      <c r="K1231" s="181">
        <v>6100000</v>
      </c>
      <c r="L1231" s="232">
        <f>J1231+K1231</f>
        <v>6100000</v>
      </c>
      <c r="M1231" s="907" t="s">
        <v>3664</v>
      </c>
    </row>
    <row r="1232" spans="1:13" ht="26.25" x14ac:dyDescent="0.25">
      <c r="A1232" s="895" t="s">
        <v>50</v>
      </c>
      <c r="B1232" s="296" t="s">
        <v>51</v>
      </c>
      <c r="C1232" s="896">
        <v>6409</v>
      </c>
      <c r="D1232" s="296">
        <v>6901</v>
      </c>
      <c r="E1232" s="897">
        <v>0</v>
      </c>
      <c r="F1232" s="473">
        <v>199</v>
      </c>
      <c r="G1232" s="58">
        <v>1206</v>
      </c>
      <c r="H1232" s="49">
        <v>12000000</v>
      </c>
      <c r="I1232" s="1578">
        <v>0</v>
      </c>
      <c r="J1232" s="181">
        <v>24936379.66</v>
      </c>
      <c r="K1232" s="181">
        <f>SUM(K1207:K1231)*-1</f>
        <v>-11140041.439999999</v>
      </c>
      <c r="L1232" s="232">
        <f t="shared" ref="L1232:L1241" si="36">J1232+K1232</f>
        <v>13796338.220000001</v>
      </c>
      <c r="M1232" s="901" t="s">
        <v>1350</v>
      </c>
    </row>
    <row r="1233" spans="1:13" ht="26.25" x14ac:dyDescent="0.25">
      <c r="A1233" s="895" t="s">
        <v>50</v>
      </c>
      <c r="B1233" s="296" t="s">
        <v>51</v>
      </c>
      <c r="C1233" s="896">
        <v>2212</v>
      </c>
      <c r="D1233" s="296">
        <v>6121</v>
      </c>
      <c r="E1233" s="897">
        <v>0</v>
      </c>
      <c r="F1233" s="473">
        <v>199</v>
      </c>
      <c r="G1233" s="296">
        <v>1204</v>
      </c>
      <c r="H1233" s="49">
        <v>4816000043</v>
      </c>
      <c r="I1233" s="232">
        <v>0</v>
      </c>
      <c r="J1233" s="158">
        <v>0</v>
      </c>
      <c r="K1233" s="64">
        <v>233331.56</v>
      </c>
      <c r="L1233" s="232">
        <f t="shared" si="36"/>
        <v>233331.56</v>
      </c>
      <c r="M1233" s="901" t="s">
        <v>3665</v>
      </c>
    </row>
    <row r="1234" spans="1:13" x14ac:dyDescent="0.25">
      <c r="A1234" s="895" t="s">
        <v>50</v>
      </c>
      <c r="B1234" s="296" t="s">
        <v>51</v>
      </c>
      <c r="C1234" s="896">
        <v>2212</v>
      </c>
      <c r="D1234" s="296">
        <v>6121</v>
      </c>
      <c r="E1234" s="897">
        <v>0</v>
      </c>
      <c r="F1234" s="473">
        <v>199</v>
      </c>
      <c r="G1234" s="296">
        <v>1204</v>
      </c>
      <c r="H1234" s="49">
        <v>4883000043</v>
      </c>
      <c r="I1234" s="232">
        <v>0</v>
      </c>
      <c r="J1234" s="158">
        <v>0</v>
      </c>
      <c r="K1234" s="64">
        <v>338082.47</v>
      </c>
      <c r="L1234" s="232">
        <f t="shared" si="36"/>
        <v>338082.47</v>
      </c>
      <c r="M1234" s="901" t="s">
        <v>3666</v>
      </c>
    </row>
    <row r="1235" spans="1:13" x14ac:dyDescent="0.25">
      <c r="A1235" s="895" t="s">
        <v>50</v>
      </c>
      <c r="B1235" s="296" t="s">
        <v>51</v>
      </c>
      <c r="C1235" s="896">
        <v>2212</v>
      </c>
      <c r="D1235" s="296">
        <v>6121</v>
      </c>
      <c r="E1235" s="897">
        <v>0</v>
      </c>
      <c r="F1235" s="473">
        <v>199</v>
      </c>
      <c r="G1235" s="296">
        <v>1204</v>
      </c>
      <c r="H1235" s="49">
        <v>4032000043</v>
      </c>
      <c r="I1235" s="232">
        <v>0</v>
      </c>
      <c r="J1235" s="158">
        <v>0</v>
      </c>
      <c r="K1235" s="64">
        <v>347899.2</v>
      </c>
      <c r="L1235" s="232">
        <f t="shared" si="36"/>
        <v>347899.2</v>
      </c>
      <c r="M1235" s="901" t="s">
        <v>3667</v>
      </c>
    </row>
    <row r="1236" spans="1:13" x14ac:dyDescent="0.25">
      <c r="A1236" s="895" t="s">
        <v>50</v>
      </c>
      <c r="B1236" s="296" t="s">
        <v>51</v>
      </c>
      <c r="C1236" s="896">
        <v>2212</v>
      </c>
      <c r="D1236" s="296">
        <v>6121</v>
      </c>
      <c r="E1236" s="897">
        <v>0</v>
      </c>
      <c r="F1236" s="473">
        <v>199</v>
      </c>
      <c r="G1236" s="296">
        <v>1204</v>
      </c>
      <c r="H1236" s="231">
        <v>4174000043</v>
      </c>
      <c r="I1236" s="232">
        <v>0</v>
      </c>
      <c r="J1236" s="327">
        <v>2386025</v>
      </c>
      <c r="K1236" s="64">
        <v>1780000</v>
      </c>
      <c r="L1236" s="232">
        <f t="shared" si="36"/>
        <v>4166025</v>
      </c>
      <c r="M1236" s="898" t="s">
        <v>3668</v>
      </c>
    </row>
    <row r="1237" spans="1:13" x14ac:dyDescent="0.25">
      <c r="A1237" s="895" t="s">
        <v>50</v>
      </c>
      <c r="B1237" s="296" t="s">
        <v>51</v>
      </c>
      <c r="C1237" s="896">
        <v>2212</v>
      </c>
      <c r="D1237" s="296">
        <v>6121</v>
      </c>
      <c r="E1237" s="897">
        <v>0</v>
      </c>
      <c r="F1237" s="473">
        <v>199</v>
      </c>
      <c r="G1237" s="296">
        <v>1204</v>
      </c>
      <c r="H1237" s="231">
        <v>1785000043</v>
      </c>
      <c r="I1237" s="232">
        <v>0</v>
      </c>
      <c r="J1237" s="327">
        <v>347058.5</v>
      </c>
      <c r="K1237" s="64">
        <v>500</v>
      </c>
      <c r="L1237" s="232">
        <f t="shared" si="36"/>
        <v>347558.5</v>
      </c>
      <c r="M1237" s="898" t="s">
        <v>3637</v>
      </c>
    </row>
    <row r="1238" spans="1:13" ht="26.25" x14ac:dyDescent="0.25">
      <c r="A1238" s="895" t="s">
        <v>50</v>
      </c>
      <c r="B1238" s="296" t="s">
        <v>51</v>
      </c>
      <c r="C1238" s="896">
        <v>6409</v>
      </c>
      <c r="D1238" s="296">
        <v>6901</v>
      </c>
      <c r="E1238" s="897">
        <v>0</v>
      </c>
      <c r="F1238" s="473">
        <v>199</v>
      </c>
      <c r="G1238" s="58">
        <v>1204</v>
      </c>
      <c r="H1238" s="49">
        <v>12000000</v>
      </c>
      <c r="I1238" s="232">
        <v>0</v>
      </c>
      <c r="J1238" s="327">
        <v>236423691.08000001</v>
      </c>
      <c r="K1238" s="64">
        <f>SUM(K1233:K1237)*-1</f>
        <v>-2699813.23</v>
      </c>
      <c r="L1238" s="232">
        <f t="shared" si="36"/>
        <v>233723877.85000002</v>
      </c>
      <c r="M1238" s="901" t="s">
        <v>1358</v>
      </c>
    </row>
    <row r="1239" spans="1:13" x14ac:dyDescent="0.25">
      <c r="A1239" s="895" t="s">
        <v>50</v>
      </c>
      <c r="B1239" s="296" t="s">
        <v>51</v>
      </c>
      <c r="C1239" s="896">
        <v>6172</v>
      </c>
      <c r="D1239" s="296">
        <v>6111</v>
      </c>
      <c r="E1239" s="897">
        <v>0</v>
      </c>
      <c r="F1239" s="473">
        <v>199</v>
      </c>
      <c r="G1239" s="58">
        <v>1203</v>
      </c>
      <c r="H1239" s="49">
        <v>4971000000</v>
      </c>
      <c r="I1239" s="232">
        <v>0</v>
      </c>
      <c r="J1239" s="327">
        <v>0</v>
      </c>
      <c r="K1239" s="64">
        <v>8946083</v>
      </c>
      <c r="L1239" s="232">
        <f t="shared" si="36"/>
        <v>8946083</v>
      </c>
      <c r="M1239" s="917" t="s">
        <v>3669</v>
      </c>
    </row>
    <row r="1240" spans="1:13" x14ac:dyDescent="0.25">
      <c r="A1240" s="895" t="s">
        <v>50</v>
      </c>
      <c r="B1240" s="296" t="s">
        <v>51</v>
      </c>
      <c r="C1240" s="912">
        <v>6172</v>
      </c>
      <c r="D1240" s="911">
        <v>6125</v>
      </c>
      <c r="E1240" s="897">
        <v>0</v>
      </c>
      <c r="F1240" s="473">
        <v>199</v>
      </c>
      <c r="G1240" s="58">
        <v>1203</v>
      </c>
      <c r="H1240" s="49">
        <v>4971000000</v>
      </c>
      <c r="I1240" s="915">
        <v>0</v>
      </c>
      <c r="J1240" s="2330">
        <v>0</v>
      </c>
      <c r="K1240" s="124">
        <v>5378727</v>
      </c>
      <c r="L1240" s="232">
        <f t="shared" si="36"/>
        <v>5378727</v>
      </c>
      <c r="M1240" s="2331" t="s">
        <v>3669</v>
      </c>
    </row>
    <row r="1241" spans="1:13" ht="27" thickBot="1" x14ac:dyDescent="0.3">
      <c r="A1241" s="895" t="s">
        <v>50</v>
      </c>
      <c r="B1241" s="296" t="s">
        <v>51</v>
      </c>
      <c r="C1241" s="896">
        <v>6409</v>
      </c>
      <c r="D1241" s="296">
        <v>6901</v>
      </c>
      <c r="E1241" s="897">
        <v>0</v>
      </c>
      <c r="F1241" s="473">
        <v>199</v>
      </c>
      <c r="G1241" s="58">
        <v>1203</v>
      </c>
      <c r="H1241" s="49">
        <v>12000000</v>
      </c>
      <c r="I1241" s="232">
        <v>0</v>
      </c>
      <c r="J1241" s="1572">
        <v>26432431.899999999</v>
      </c>
      <c r="K1241" s="1098">
        <f>SUM(K1239:K1240)*-1</f>
        <v>-14324810</v>
      </c>
      <c r="L1241" s="232">
        <f t="shared" si="36"/>
        <v>12107621.899999999</v>
      </c>
      <c r="M1241" s="901" t="s">
        <v>2025</v>
      </c>
    </row>
    <row r="1242" spans="1:13" ht="16.5" thickBot="1" x14ac:dyDescent="0.3">
      <c r="A1242" s="326"/>
      <c r="B1242" s="341" t="s">
        <v>23</v>
      </c>
      <c r="C1242" s="342"/>
      <c r="D1242" s="2262"/>
      <c r="E1242" s="2262"/>
      <c r="F1242" s="344"/>
      <c r="G1242" s="345"/>
      <c r="H1242" s="2262"/>
      <c r="I1242" s="347">
        <f>SUM(I1205:I1241)</f>
        <v>0</v>
      </c>
      <c r="J1242" s="347">
        <f>SUM(J1205:J1241)</f>
        <v>325252862.32999998</v>
      </c>
      <c r="K1242" s="347">
        <f>SUM(K1205:K1241)</f>
        <v>0</v>
      </c>
      <c r="L1242" s="347">
        <f>SUM(L1205:L1241)</f>
        <v>325252862.32999998</v>
      </c>
      <c r="M1242" s="801"/>
    </row>
    <row r="1243" spans="1:13" ht="15.75" x14ac:dyDescent="0.25">
      <c r="A1243" s="28"/>
      <c r="B1243" s="28"/>
      <c r="C1243" s="28"/>
      <c r="D1243" s="29"/>
      <c r="E1243" s="29"/>
      <c r="F1243" s="30"/>
      <c r="G1243" s="31"/>
      <c r="H1243" s="29"/>
      <c r="I1243" s="32"/>
      <c r="J1243" s="29"/>
      <c r="K1243" s="33"/>
      <c r="L1243" s="29"/>
      <c r="M1243" s="2261"/>
    </row>
    <row r="1244" spans="1:13" ht="15.75" x14ac:dyDescent="0.25">
      <c r="A1244" s="2264"/>
      <c r="B1244" s="29" t="s">
        <v>128</v>
      </c>
      <c r="C1244" s="28"/>
      <c r="D1244" s="29"/>
      <c r="E1244" s="29"/>
      <c r="F1244" s="30"/>
      <c r="G1244" s="31"/>
      <c r="H1244" s="29"/>
      <c r="I1244" s="32"/>
      <c r="J1244" s="34" t="s">
        <v>3670</v>
      </c>
      <c r="K1244" s="899"/>
      <c r="L1244" s="29"/>
      <c r="M1244" s="2261"/>
    </row>
    <row r="1245" spans="1:13" x14ac:dyDescent="0.25">
      <c r="A1245" s="2264"/>
      <c r="B1245" s="2264"/>
      <c r="C1245" s="2264"/>
      <c r="D1245" s="2264"/>
      <c r="E1245" s="2264"/>
      <c r="F1245" s="2"/>
      <c r="G1245" s="3"/>
      <c r="H1245" s="2264"/>
      <c r="I1245" s="4"/>
      <c r="J1245" s="2264"/>
      <c r="K1245" s="55"/>
      <c r="L1245" s="2264"/>
      <c r="M1245" s="2261"/>
    </row>
    <row r="1246" spans="1:13" x14ac:dyDescent="0.25">
      <c r="A1246" s="2264"/>
      <c r="B1246" s="2264"/>
      <c r="C1246" s="2264"/>
      <c r="D1246" s="2264"/>
      <c r="E1246" s="2264"/>
      <c r="F1246" s="2"/>
      <c r="G1246" s="3"/>
      <c r="H1246" s="2264"/>
      <c r="I1246" s="4"/>
      <c r="J1246" s="2264"/>
      <c r="K1246" s="55"/>
      <c r="L1246" s="2264"/>
      <c r="M1246" s="2261"/>
    </row>
    <row r="1247" spans="1:13" x14ac:dyDescent="0.25">
      <c r="A1247" s="2264"/>
      <c r="B1247" s="2264" t="s">
        <v>159</v>
      </c>
      <c r="C1247" s="2264"/>
      <c r="D1247" s="2264"/>
      <c r="E1247" s="2264"/>
      <c r="F1247" s="2"/>
      <c r="G1247" s="3"/>
      <c r="H1247" s="2264"/>
      <c r="I1247" s="4"/>
      <c r="J1247" s="2264" t="s">
        <v>43</v>
      </c>
      <c r="K1247" s="55"/>
      <c r="L1247" s="2264"/>
      <c r="M1247" s="2261"/>
    </row>
    <row r="1248" spans="1:13" x14ac:dyDescent="0.25">
      <c r="A1248" s="2264"/>
      <c r="B1248" s="2264"/>
      <c r="C1248" s="2264"/>
      <c r="D1248" s="2264"/>
      <c r="E1248" s="2264"/>
      <c r="F1248" s="2"/>
      <c r="G1248" s="3"/>
      <c r="H1248" s="2264"/>
      <c r="I1248" s="4"/>
      <c r="J1248" s="2264"/>
      <c r="K1248" s="55"/>
      <c r="L1248" s="2264"/>
      <c r="M1248" s="2261"/>
    </row>
    <row r="1249" spans="1:13" x14ac:dyDescent="0.25">
      <c r="A1249" s="2264"/>
      <c r="B1249" s="2264" t="s">
        <v>160</v>
      </c>
      <c r="C1249" s="2264"/>
      <c r="D1249" s="2264"/>
      <c r="E1249" s="2264"/>
      <c r="F1249" s="2"/>
      <c r="G1249" s="3"/>
      <c r="H1249" s="2264"/>
      <c r="I1249" s="4"/>
      <c r="J1249" s="2264" t="s">
        <v>161</v>
      </c>
      <c r="K1249" s="55"/>
      <c r="L1249" s="2264"/>
      <c r="M1249" s="2261"/>
    </row>
    <row r="1250" spans="1:13" x14ac:dyDescent="0.25">
      <c r="A1250" s="2264"/>
      <c r="B1250" s="2264" t="s">
        <v>495</v>
      </c>
      <c r="C1250" s="2264"/>
      <c r="D1250" s="2264"/>
      <c r="E1250" s="2264"/>
      <c r="F1250" s="2"/>
      <c r="G1250" s="3"/>
      <c r="H1250" s="2264"/>
      <c r="I1250" s="4"/>
      <c r="J1250" s="2264"/>
      <c r="K1250" s="55"/>
      <c r="L1250" s="2264"/>
      <c r="M1250" s="2261"/>
    </row>
    <row r="1251" spans="1:13" x14ac:dyDescent="0.25">
      <c r="A1251" s="908"/>
      <c r="B1251" s="908"/>
      <c r="C1251" s="908"/>
      <c r="D1251" s="908"/>
      <c r="E1251" s="908"/>
      <c r="F1251" s="908"/>
      <c r="G1251" s="908"/>
      <c r="H1251" s="908"/>
      <c r="I1251" s="909"/>
      <c r="J1251" s="909"/>
      <c r="K1251" s="55"/>
      <c r="L1251" s="2264"/>
      <c r="M1251" s="2261"/>
    </row>
    <row r="1252" spans="1:13" x14ac:dyDescent="0.25">
      <c r="A1252" s="2265"/>
      <c r="B1252" s="2265"/>
      <c r="C1252" s="2265"/>
      <c r="D1252" s="2265"/>
      <c r="E1252" s="2265"/>
      <c r="F1252" s="2265"/>
      <c r="G1252" s="2265"/>
      <c r="H1252" s="2265"/>
      <c r="I1252" s="2265"/>
      <c r="J1252" s="2265"/>
      <c r="K1252" s="2265"/>
      <c r="L1252" s="2265"/>
      <c r="M1252" s="2265"/>
    </row>
    <row r="1253" spans="1:13" ht="18.75" x14ac:dyDescent="0.3">
      <c r="A1253" s="1" t="s">
        <v>103</v>
      </c>
      <c r="B1253" s="1"/>
      <c r="C1253" s="1"/>
      <c r="D1253" s="2264"/>
      <c r="E1253" s="2264"/>
      <c r="F1253" s="2"/>
      <c r="G1253" s="3"/>
      <c r="H1253" s="2264"/>
      <c r="I1253" s="4"/>
      <c r="J1253" s="2264"/>
      <c r="K1253" s="55"/>
      <c r="L1253" s="2264"/>
      <c r="M1253" s="2261"/>
    </row>
    <row r="1254" spans="1:13" x14ac:dyDescent="0.25">
      <c r="A1254" s="2264"/>
      <c r="B1254" s="2264"/>
      <c r="C1254" s="2264"/>
      <c r="D1254" s="2261"/>
      <c r="E1254" s="2261"/>
      <c r="F1254" s="6"/>
      <c r="G1254" s="7"/>
      <c r="H1254" s="2261"/>
      <c r="I1254" s="8"/>
      <c r="J1254" s="2261"/>
      <c r="K1254" s="55"/>
      <c r="L1254" s="2264"/>
      <c r="M1254" s="2261"/>
    </row>
    <row r="1255" spans="1:13" ht="18.75" x14ac:dyDescent="0.3">
      <c r="A1255" s="3102" t="s">
        <v>3671</v>
      </c>
      <c r="B1255" s="3103"/>
      <c r="C1255" s="3103"/>
      <c r="D1255" s="3103"/>
      <c r="E1255" s="3103"/>
      <c r="F1255" s="3103"/>
      <c r="G1255" s="3103"/>
      <c r="H1255" s="3103"/>
      <c r="I1255" s="3103"/>
      <c r="J1255" s="3103"/>
      <c r="K1255" s="3103"/>
      <c r="L1255" s="3103"/>
      <c r="M1255" s="3183"/>
    </row>
    <row r="1256" spans="1:13" ht="15.75" x14ac:dyDescent="0.25">
      <c r="A1256" s="2264"/>
      <c r="B1256" s="2264"/>
      <c r="C1256" s="2264"/>
      <c r="D1256" s="2261"/>
      <c r="E1256" s="2261"/>
      <c r="F1256" s="9"/>
      <c r="G1256" s="7"/>
      <c r="H1256" s="2261"/>
      <c r="I1256" s="8"/>
      <c r="J1256" s="2261"/>
      <c r="K1256" s="55"/>
      <c r="L1256" s="2264"/>
      <c r="M1256" s="892"/>
    </row>
    <row r="1257" spans="1:13" ht="15.75" x14ac:dyDescent="0.25">
      <c r="A1257" s="10" t="s">
        <v>105</v>
      </c>
      <c r="B1257" s="11"/>
      <c r="C1257" s="11"/>
      <c r="D1257" s="11"/>
      <c r="E1257" s="11"/>
      <c r="F1257" s="9"/>
      <c r="G1257" s="3"/>
      <c r="H1257" s="2264"/>
      <c r="I1257" s="4"/>
      <c r="J1257" s="2264"/>
      <c r="K1257" s="55"/>
      <c r="L1257" s="2264"/>
      <c r="M1257" s="2261"/>
    </row>
    <row r="1258" spans="1:13" ht="15.75" thickBot="1" x14ac:dyDescent="0.3">
      <c r="A1258" s="1465"/>
      <c r="B1258" s="2264"/>
      <c r="C1258" s="2264"/>
      <c r="D1258" s="2264"/>
      <c r="E1258" s="2264"/>
      <c r="F1258" s="2"/>
      <c r="G1258" s="3"/>
      <c r="H1258" s="2264"/>
      <c r="I1258" s="4"/>
      <c r="J1258" s="2264"/>
      <c r="K1258" s="201"/>
      <c r="L1258" s="2264"/>
      <c r="M1258" s="14" t="s">
        <v>4</v>
      </c>
    </row>
    <row r="1259" spans="1:13" ht="27" thickBot="1" x14ac:dyDescent="0.3">
      <c r="A1259" s="15" t="s">
        <v>5</v>
      </c>
      <c r="B1259" s="16" t="s">
        <v>6</v>
      </c>
      <c r="C1259" s="16" t="s">
        <v>7</v>
      </c>
      <c r="D1259" s="16" t="s">
        <v>8</v>
      </c>
      <c r="E1259" s="16" t="s">
        <v>9</v>
      </c>
      <c r="F1259" s="17" t="s">
        <v>10</v>
      </c>
      <c r="G1259" s="18" t="s">
        <v>11</v>
      </c>
      <c r="H1259" s="16" t="s">
        <v>12</v>
      </c>
      <c r="I1259" s="19" t="s">
        <v>13</v>
      </c>
      <c r="J1259" s="20" t="s">
        <v>14</v>
      </c>
      <c r="K1259" s="893" t="s">
        <v>15</v>
      </c>
      <c r="L1259" s="20" t="s">
        <v>16</v>
      </c>
      <c r="M1259" s="894" t="s">
        <v>17</v>
      </c>
    </row>
    <row r="1260" spans="1:13" x14ac:dyDescent="0.25">
      <c r="A1260" s="215" t="s">
        <v>50</v>
      </c>
      <c r="B1260" s="216" t="s">
        <v>51</v>
      </c>
      <c r="C1260" s="1573">
        <v>3122</v>
      </c>
      <c r="D1260" s="1573">
        <v>6351</v>
      </c>
      <c r="E1260" s="897">
        <v>0</v>
      </c>
      <c r="F1260" s="1574">
        <v>199</v>
      </c>
      <c r="G1260" s="1575">
        <v>1205</v>
      </c>
      <c r="H1260" s="41">
        <v>4053010411</v>
      </c>
      <c r="I1260" s="1576">
        <v>0</v>
      </c>
      <c r="J1260" s="1287">
        <v>0</v>
      </c>
      <c r="K1260" s="1287">
        <v>299995</v>
      </c>
      <c r="L1260" s="474">
        <f>J1260+K1260</f>
        <v>299995</v>
      </c>
      <c r="M1260" s="1577" t="s">
        <v>3672</v>
      </c>
    </row>
    <row r="1261" spans="1:13" ht="26.25" x14ac:dyDescent="0.25">
      <c r="A1261" s="895" t="s">
        <v>50</v>
      </c>
      <c r="B1261" s="296" t="s">
        <v>51</v>
      </c>
      <c r="C1261" s="896">
        <v>6409</v>
      </c>
      <c r="D1261" s="296">
        <v>6901</v>
      </c>
      <c r="E1261" s="897">
        <v>0</v>
      </c>
      <c r="F1261" s="473">
        <v>199</v>
      </c>
      <c r="G1261" s="58">
        <v>1205</v>
      </c>
      <c r="H1261" s="49">
        <v>12000000</v>
      </c>
      <c r="I1261" s="1578">
        <v>0</v>
      </c>
      <c r="J1261" s="181">
        <v>7419659.4100000001</v>
      </c>
      <c r="K1261" s="181">
        <v>-299995</v>
      </c>
      <c r="L1261" s="232">
        <f>J1261+K1261</f>
        <v>7119664.4100000001</v>
      </c>
      <c r="M1261" s="901" t="s">
        <v>1376</v>
      </c>
    </row>
    <row r="1262" spans="1:13" x14ac:dyDescent="0.25">
      <c r="A1262" s="895" t="s">
        <v>50</v>
      </c>
      <c r="B1262" s="296" t="s">
        <v>51</v>
      </c>
      <c r="C1262" s="896">
        <v>6172</v>
      </c>
      <c r="D1262" s="296">
        <v>6111</v>
      </c>
      <c r="E1262" s="897">
        <v>0</v>
      </c>
      <c r="F1262" s="473">
        <v>199</v>
      </c>
      <c r="G1262" s="58">
        <v>1203</v>
      </c>
      <c r="H1262" s="49">
        <v>5545000000</v>
      </c>
      <c r="I1262" s="1578">
        <v>0</v>
      </c>
      <c r="J1262" s="181">
        <v>0</v>
      </c>
      <c r="K1262" s="181">
        <v>5000000</v>
      </c>
      <c r="L1262" s="232">
        <f>J1262+K1262</f>
        <v>5000000</v>
      </c>
      <c r="M1262" s="901" t="s">
        <v>3673</v>
      </c>
    </row>
    <row r="1263" spans="1:13" ht="26.25" x14ac:dyDescent="0.25">
      <c r="A1263" s="895" t="s">
        <v>50</v>
      </c>
      <c r="B1263" s="296" t="s">
        <v>51</v>
      </c>
      <c r="C1263" s="896">
        <v>6409</v>
      </c>
      <c r="D1263" s="296">
        <v>6901</v>
      </c>
      <c r="E1263" s="897">
        <v>0</v>
      </c>
      <c r="F1263" s="473">
        <v>199</v>
      </c>
      <c r="G1263" s="58">
        <v>1203</v>
      </c>
      <c r="H1263" s="49">
        <v>12000000</v>
      </c>
      <c r="I1263" s="1578">
        <v>0</v>
      </c>
      <c r="J1263" s="181">
        <v>12107621.9</v>
      </c>
      <c r="K1263" s="181">
        <v>-5000000</v>
      </c>
      <c r="L1263" s="232">
        <f>J1263+K1263</f>
        <v>7107621.9000000004</v>
      </c>
      <c r="M1263" s="901" t="s">
        <v>2025</v>
      </c>
    </row>
    <row r="1264" spans="1:13" x14ac:dyDescent="0.25">
      <c r="A1264" s="895" t="s">
        <v>50</v>
      </c>
      <c r="B1264" s="296" t="s">
        <v>51</v>
      </c>
      <c r="C1264" s="896">
        <v>2212</v>
      </c>
      <c r="D1264" s="296">
        <v>6121</v>
      </c>
      <c r="E1264" s="897">
        <v>0</v>
      </c>
      <c r="F1264" s="473">
        <v>199</v>
      </c>
      <c r="G1264" s="296">
        <v>1204</v>
      </c>
      <c r="H1264" s="231">
        <v>4379000043</v>
      </c>
      <c r="I1264" s="232">
        <v>0</v>
      </c>
      <c r="J1264" s="327">
        <v>214622</v>
      </c>
      <c r="K1264" s="64">
        <v>500</v>
      </c>
      <c r="L1264" s="232">
        <f t="shared" ref="L1264:L1275" si="37">J1264+K1264</f>
        <v>215122</v>
      </c>
      <c r="M1264" s="901" t="s">
        <v>3674</v>
      </c>
    </row>
    <row r="1265" spans="1:13" ht="26.25" x14ac:dyDescent="0.25">
      <c r="A1265" s="895" t="s">
        <v>50</v>
      </c>
      <c r="B1265" s="296" t="s">
        <v>51</v>
      </c>
      <c r="C1265" s="896">
        <v>2212</v>
      </c>
      <c r="D1265" s="296">
        <v>6351</v>
      </c>
      <c r="E1265" s="897">
        <v>0</v>
      </c>
      <c r="F1265" s="473">
        <v>199</v>
      </c>
      <c r="G1265" s="296">
        <v>1204</v>
      </c>
      <c r="H1265" s="49">
        <v>4300000403</v>
      </c>
      <c r="I1265" s="232">
        <v>0</v>
      </c>
      <c r="J1265" s="158">
        <v>199557.95</v>
      </c>
      <c r="K1265" s="64">
        <v>-135161.75</v>
      </c>
      <c r="L1265" s="232">
        <f t="shared" si="37"/>
        <v>64396.200000000012</v>
      </c>
      <c r="M1265" s="901" t="s">
        <v>3675</v>
      </c>
    </row>
    <row r="1266" spans="1:13" x14ac:dyDescent="0.25">
      <c r="A1266" s="895" t="s">
        <v>50</v>
      </c>
      <c r="B1266" s="296" t="s">
        <v>51</v>
      </c>
      <c r="C1266" s="896">
        <v>2292</v>
      </c>
      <c r="D1266" s="296">
        <v>6351</v>
      </c>
      <c r="E1266" s="897">
        <v>0</v>
      </c>
      <c r="F1266" s="473">
        <v>199</v>
      </c>
      <c r="G1266" s="296">
        <v>1204</v>
      </c>
      <c r="H1266" s="49">
        <v>3947000405</v>
      </c>
      <c r="I1266" s="232">
        <v>0</v>
      </c>
      <c r="J1266" s="158">
        <v>2100444.4</v>
      </c>
      <c r="K1266" s="64">
        <v>-400000</v>
      </c>
      <c r="L1266" s="232">
        <f t="shared" si="37"/>
        <v>1700444.4</v>
      </c>
      <c r="M1266" s="901" t="s">
        <v>3676</v>
      </c>
    </row>
    <row r="1267" spans="1:13" x14ac:dyDescent="0.25">
      <c r="A1267" s="895" t="s">
        <v>50</v>
      </c>
      <c r="B1267" s="296" t="s">
        <v>51</v>
      </c>
      <c r="C1267" s="896">
        <v>2212</v>
      </c>
      <c r="D1267" s="296">
        <v>6351</v>
      </c>
      <c r="E1267" s="897">
        <v>0</v>
      </c>
      <c r="F1267" s="473">
        <v>199</v>
      </c>
      <c r="G1267" s="58">
        <v>1204</v>
      </c>
      <c r="H1267" s="49">
        <v>4619000403</v>
      </c>
      <c r="I1267" s="232">
        <v>0</v>
      </c>
      <c r="J1267" s="158">
        <v>2611984.38</v>
      </c>
      <c r="K1267" s="64">
        <v>-1854984.38</v>
      </c>
      <c r="L1267" s="232">
        <f t="shared" si="37"/>
        <v>757000</v>
      </c>
      <c r="M1267" s="901" t="s">
        <v>3677</v>
      </c>
    </row>
    <row r="1268" spans="1:13" x14ac:dyDescent="0.25">
      <c r="A1268" s="895" t="s">
        <v>50</v>
      </c>
      <c r="B1268" s="296" t="s">
        <v>51</v>
      </c>
      <c r="C1268" s="896">
        <v>2212</v>
      </c>
      <c r="D1268" s="296">
        <v>6351</v>
      </c>
      <c r="E1268" s="897">
        <v>0</v>
      </c>
      <c r="F1268" s="473">
        <v>199</v>
      </c>
      <c r="G1268" s="296">
        <v>1204</v>
      </c>
      <c r="H1268" s="231">
        <v>4621000403</v>
      </c>
      <c r="I1268" s="232">
        <v>0</v>
      </c>
      <c r="J1268" s="327">
        <v>1260407.46</v>
      </c>
      <c r="K1268" s="64">
        <v>1148247.9099999999</v>
      </c>
      <c r="L1268" s="232">
        <f t="shared" si="37"/>
        <v>2408655.37</v>
      </c>
      <c r="M1268" s="901" t="s">
        <v>3678</v>
      </c>
    </row>
    <row r="1269" spans="1:13" x14ac:dyDescent="0.25">
      <c r="A1269" s="895" t="s">
        <v>50</v>
      </c>
      <c r="B1269" s="296" t="s">
        <v>51</v>
      </c>
      <c r="C1269" s="896">
        <v>2212</v>
      </c>
      <c r="D1269" s="296">
        <v>6351</v>
      </c>
      <c r="E1269" s="897">
        <v>0</v>
      </c>
      <c r="F1269" s="473">
        <v>199</v>
      </c>
      <c r="G1269" s="296">
        <v>1204</v>
      </c>
      <c r="H1269" s="231">
        <v>1783000403</v>
      </c>
      <c r="I1269" s="232">
        <v>0</v>
      </c>
      <c r="J1269" s="327">
        <v>0</v>
      </c>
      <c r="K1269" s="64">
        <v>2641533.4700000002</v>
      </c>
      <c r="L1269" s="232">
        <f t="shared" si="37"/>
        <v>2641533.4700000002</v>
      </c>
      <c r="M1269" s="901" t="s">
        <v>3679</v>
      </c>
    </row>
    <row r="1270" spans="1:13" x14ac:dyDescent="0.25">
      <c r="A1270" s="895" t="s">
        <v>50</v>
      </c>
      <c r="B1270" s="296" t="s">
        <v>51</v>
      </c>
      <c r="C1270" s="896">
        <v>2212</v>
      </c>
      <c r="D1270" s="296">
        <v>6351</v>
      </c>
      <c r="E1270" s="897">
        <v>0</v>
      </c>
      <c r="F1270" s="473">
        <v>199</v>
      </c>
      <c r="G1270" s="296">
        <v>1204</v>
      </c>
      <c r="H1270" s="231">
        <v>5318000403</v>
      </c>
      <c r="I1270" s="232">
        <v>0</v>
      </c>
      <c r="J1270" s="327">
        <v>0</v>
      </c>
      <c r="K1270" s="64">
        <v>313748.07</v>
      </c>
      <c r="L1270" s="232">
        <f t="shared" si="37"/>
        <v>313748.07</v>
      </c>
      <c r="M1270" s="901" t="s">
        <v>3680</v>
      </c>
    </row>
    <row r="1271" spans="1:13" ht="26.25" x14ac:dyDescent="0.25">
      <c r="A1271" s="895" t="s">
        <v>50</v>
      </c>
      <c r="B1271" s="296" t="s">
        <v>51</v>
      </c>
      <c r="C1271" s="896">
        <v>2212</v>
      </c>
      <c r="D1271" s="296">
        <v>6351</v>
      </c>
      <c r="E1271" s="897">
        <v>0</v>
      </c>
      <c r="F1271" s="473">
        <v>199</v>
      </c>
      <c r="G1271" s="296">
        <v>1204</v>
      </c>
      <c r="H1271" s="231">
        <v>4821000403</v>
      </c>
      <c r="I1271" s="232">
        <v>0</v>
      </c>
      <c r="J1271" s="327">
        <v>0</v>
      </c>
      <c r="K1271" s="64">
        <v>539000</v>
      </c>
      <c r="L1271" s="232">
        <f>J1271+K1271</f>
        <v>539000</v>
      </c>
      <c r="M1271" s="901" t="s">
        <v>3681</v>
      </c>
    </row>
    <row r="1272" spans="1:13" ht="26.25" x14ac:dyDescent="0.25">
      <c r="A1272" s="895" t="s">
        <v>50</v>
      </c>
      <c r="B1272" s="296" t="s">
        <v>51</v>
      </c>
      <c r="C1272" s="896">
        <v>2212</v>
      </c>
      <c r="D1272" s="296">
        <v>6351</v>
      </c>
      <c r="E1272" s="897">
        <v>0</v>
      </c>
      <c r="F1272" s="473">
        <v>199</v>
      </c>
      <c r="G1272" s="296">
        <v>1204</v>
      </c>
      <c r="H1272" s="231">
        <v>4824000403</v>
      </c>
      <c r="I1272" s="232">
        <v>0</v>
      </c>
      <c r="J1272" s="327">
        <v>0</v>
      </c>
      <c r="K1272" s="64">
        <v>4246350</v>
      </c>
      <c r="L1272" s="232">
        <f>J1272+K1272</f>
        <v>4246350</v>
      </c>
      <c r="M1272" s="901" t="s">
        <v>3682</v>
      </c>
    </row>
    <row r="1273" spans="1:13" x14ac:dyDescent="0.25">
      <c r="A1273" s="895" t="s">
        <v>50</v>
      </c>
      <c r="B1273" s="296" t="s">
        <v>51</v>
      </c>
      <c r="C1273" s="896">
        <v>2212</v>
      </c>
      <c r="D1273" s="296">
        <v>6351</v>
      </c>
      <c r="E1273" s="897">
        <v>0</v>
      </c>
      <c r="F1273" s="473">
        <v>199</v>
      </c>
      <c r="G1273" s="58">
        <v>1204</v>
      </c>
      <c r="H1273" s="49">
        <v>4491000403</v>
      </c>
      <c r="I1273" s="232">
        <v>0</v>
      </c>
      <c r="J1273" s="158">
        <v>0</v>
      </c>
      <c r="K1273" s="64">
        <v>3499850</v>
      </c>
      <c r="L1273" s="232">
        <f>J1273+K1273</f>
        <v>3499850</v>
      </c>
      <c r="M1273" s="901" t="s">
        <v>3683</v>
      </c>
    </row>
    <row r="1274" spans="1:13" x14ac:dyDescent="0.25">
      <c r="A1274" s="895" t="s">
        <v>50</v>
      </c>
      <c r="B1274" s="296" t="s">
        <v>51</v>
      </c>
      <c r="C1274" s="896">
        <v>2212</v>
      </c>
      <c r="D1274" s="296">
        <v>6121</v>
      </c>
      <c r="E1274" s="897">
        <v>0</v>
      </c>
      <c r="F1274" s="473">
        <v>199</v>
      </c>
      <c r="G1274" s="296">
        <v>1204</v>
      </c>
      <c r="H1274" s="231">
        <v>2508000043</v>
      </c>
      <c r="I1274" s="232">
        <v>0</v>
      </c>
      <c r="J1274" s="327">
        <v>6600024.3399999999</v>
      </c>
      <c r="K1274" s="64">
        <v>1526000</v>
      </c>
      <c r="L1274" s="232">
        <f t="shared" si="37"/>
        <v>8126024.3399999999</v>
      </c>
      <c r="M1274" s="901" t="s">
        <v>3684</v>
      </c>
    </row>
    <row r="1275" spans="1:13" ht="27" thickBot="1" x14ac:dyDescent="0.3">
      <c r="A1275" s="895" t="s">
        <v>50</v>
      </c>
      <c r="B1275" s="296" t="s">
        <v>51</v>
      </c>
      <c r="C1275" s="896">
        <v>6409</v>
      </c>
      <c r="D1275" s="296">
        <v>6901</v>
      </c>
      <c r="E1275" s="897">
        <v>0</v>
      </c>
      <c r="F1275" s="473">
        <v>199</v>
      </c>
      <c r="G1275" s="58">
        <v>1204</v>
      </c>
      <c r="H1275" s="49">
        <v>12000000</v>
      </c>
      <c r="I1275" s="232">
        <v>0</v>
      </c>
      <c r="J1275" s="327">
        <v>233723877.84999999</v>
      </c>
      <c r="K1275" s="64">
        <f>SUM(K1264:K1274)*-1</f>
        <v>-11525083.32</v>
      </c>
      <c r="L1275" s="232">
        <f t="shared" si="37"/>
        <v>222198794.53</v>
      </c>
      <c r="M1275" s="901" t="s">
        <v>1358</v>
      </c>
    </row>
    <row r="1276" spans="1:13" ht="16.5" thickBot="1" x14ac:dyDescent="0.3">
      <c r="A1276" s="326"/>
      <c r="B1276" s="341" t="s">
        <v>23</v>
      </c>
      <c r="C1276" s="342"/>
      <c r="D1276" s="2262"/>
      <c r="E1276" s="2262"/>
      <c r="F1276" s="344"/>
      <c r="G1276" s="345"/>
      <c r="H1276" s="2262"/>
      <c r="I1276" s="347">
        <f>SUM(I1260:I1275)</f>
        <v>0</v>
      </c>
      <c r="J1276" s="347">
        <f>SUM(J1260:J1275)</f>
        <v>266238199.69</v>
      </c>
      <c r="K1276" s="347">
        <f>SUM(K1260:K1275)</f>
        <v>0</v>
      </c>
      <c r="L1276" s="347">
        <f>SUM(L1260:L1275)</f>
        <v>266238199.69</v>
      </c>
      <c r="M1276" s="801"/>
    </row>
    <row r="1277" spans="1:13" ht="15.75" x14ac:dyDescent="0.25">
      <c r="A1277" s="28"/>
      <c r="B1277" s="28"/>
      <c r="C1277" s="28"/>
      <c r="D1277" s="29"/>
      <c r="E1277" s="29"/>
      <c r="F1277" s="30"/>
      <c r="G1277" s="31"/>
      <c r="H1277" s="29"/>
      <c r="I1277" s="32"/>
      <c r="J1277" s="29"/>
      <c r="K1277" s="33"/>
      <c r="L1277" s="29"/>
      <c r="M1277" s="2261"/>
    </row>
    <row r="1278" spans="1:13" ht="15.75" x14ac:dyDescent="0.25">
      <c r="A1278" s="2264"/>
      <c r="B1278" s="29" t="s">
        <v>128</v>
      </c>
      <c r="C1278" s="28"/>
      <c r="D1278" s="29"/>
      <c r="E1278" s="29"/>
      <c r="F1278" s="30"/>
      <c r="G1278" s="31"/>
      <c r="H1278" s="29"/>
      <c r="I1278" s="32"/>
      <c r="J1278" s="34" t="s">
        <v>3685</v>
      </c>
      <c r="K1278" s="899"/>
      <c r="L1278" s="29"/>
      <c r="M1278" s="2261"/>
    </row>
    <row r="1279" spans="1:13" x14ac:dyDescent="0.25">
      <c r="A1279" s="2264"/>
      <c r="B1279" s="2264"/>
      <c r="C1279" s="2264"/>
      <c r="D1279" s="2264"/>
      <c r="E1279" s="2264"/>
      <c r="F1279" s="2"/>
      <c r="G1279" s="3"/>
      <c r="H1279" s="2264"/>
      <c r="I1279" s="4"/>
      <c r="J1279" s="2264"/>
      <c r="K1279" s="55"/>
      <c r="L1279" s="2264"/>
      <c r="M1279" s="2261"/>
    </row>
    <row r="1280" spans="1:13" x14ac:dyDescent="0.25">
      <c r="A1280" s="2264"/>
      <c r="B1280" s="2264"/>
      <c r="C1280" s="2264"/>
      <c r="D1280" s="2264"/>
      <c r="E1280" s="2264"/>
      <c r="F1280" s="2"/>
      <c r="G1280" s="3"/>
      <c r="H1280" s="2264"/>
      <c r="I1280" s="4"/>
      <c r="J1280" s="2264"/>
      <c r="K1280" s="55"/>
      <c r="L1280" s="2264"/>
      <c r="M1280" s="2261"/>
    </row>
    <row r="1281" spans="1:13" x14ac:dyDescent="0.25">
      <c r="A1281" s="2264"/>
      <c r="B1281" s="2264" t="s">
        <v>159</v>
      </c>
      <c r="C1281" s="2264"/>
      <c r="D1281" s="2264"/>
      <c r="E1281" s="2264"/>
      <c r="F1281" s="2"/>
      <c r="G1281" s="3"/>
      <c r="H1281" s="2264"/>
      <c r="I1281" s="4"/>
      <c r="J1281" s="2264" t="s">
        <v>43</v>
      </c>
      <c r="K1281" s="55"/>
      <c r="L1281" s="2264"/>
      <c r="M1281" s="2261"/>
    </row>
    <row r="1282" spans="1:13" x14ac:dyDescent="0.25">
      <c r="A1282" s="2264"/>
      <c r="B1282" s="2264"/>
      <c r="C1282" s="2264"/>
      <c r="D1282" s="2264"/>
      <c r="E1282" s="2264"/>
      <c r="F1282" s="2"/>
      <c r="G1282" s="3"/>
      <c r="H1282" s="2264"/>
      <c r="I1282" s="4"/>
      <c r="J1282" s="2264"/>
      <c r="K1282" s="55"/>
      <c r="L1282" s="2264"/>
      <c r="M1282" s="2261"/>
    </row>
    <row r="1283" spans="1:13" x14ac:dyDescent="0.25">
      <c r="A1283" s="2264"/>
      <c r="B1283" s="2264" t="s">
        <v>160</v>
      </c>
      <c r="C1283" s="2264"/>
      <c r="D1283" s="2264"/>
      <c r="E1283" s="2264"/>
      <c r="F1283" s="2"/>
      <c r="G1283" s="3"/>
      <c r="H1283" s="2264"/>
      <c r="I1283" s="4"/>
      <c r="J1283" s="2264" t="s">
        <v>161</v>
      </c>
      <c r="K1283" s="55"/>
      <c r="L1283" s="2264"/>
      <c r="M1283" s="2261"/>
    </row>
    <row r="1284" spans="1:13" x14ac:dyDescent="0.25">
      <c r="A1284" s="2264"/>
      <c r="B1284" s="2264" t="s">
        <v>495</v>
      </c>
      <c r="C1284" s="2264"/>
      <c r="D1284" s="2264"/>
      <c r="E1284" s="2264"/>
      <c r="F1284" s="2"/>
      <c r="G1284" s="3"/>
      <c r="H1284" s="2264"/>
      <c r="I1284" s="4"/>
      <c r="J1284" s="2264"/>
      <c r="K1284" s="55"/>
      <c r="L1284" s="2264"/>
      <c r="M1284" s="2261"/>
    </row>
    <row r="1285" spans="1:13" x14ac:dyDescent="0.25">
      <c r="A1285" s="2265"/>
      <c r="B1285" s="2265"/>
      <c r="C1285" s="2265"/>
      <c r="D1285" s="2265"/>
      <c r="E1285" s="2265"/>
      <c r="F1285" s="2265"/>
      <c r="G1285" s="2265"/>
      <c r="H1285" s="2265"/>
      <c r="I1285" s="2265"/>
      <c r="J1285" s="2265"/>
      <c r="K1285" s="2265"/>
      <c r="L1285" s="2265"/>
      <c r="M1285" s="2265"/>
    </row>
    <row r="1286" spans="1:13" x14ac:dyDescent="0.25">
      <c r="A1286" s="2265"/>
      <c r="B1286" s="2265"/>
      <c r="C1286" s="2265"/>
      <c r="D1286" s="2265"/>
      <c r="E1286" s="2265"/>
      <c r="F1286" s="2265"/>
      <c r="G1286" s="2265"/>
      <c r="H1286" s="2265"/>
      <c r="I1286" s="2265"/>
      <c r="J1286" s="2265"/>
      <c r="K1286" s="2265"/>
      <c r="L1286" s="2265"/>
      <c r="M1286" s="2265"/>
    </row>
    <row r="1287" spans="1:13" ht="18.75" x14ac:dyDescent="0.3">
      <c r="A1287" s="2273" t="s">
        <v>103</v>
      </c>
      <c r="B1287" s="2273"/>
      <c r="C1287" s="2273"/>
      <c r="D1287" s="1890"/>
      <c r="E1287" s="1890"/>
      <c r="F1287" s="2274"/>
      <c r="G1287" s="2275"/>
      <c r="H1287" s="1890"/>
      <c r="I1287" s="2276"/>
      <c r="J1287" s="1890"/>
      <c r="K1287" s="2332"/>
      <c r="L1287" s="1890"/>
      <c r="M1287" s="2278"/>
    </row>
    <row r="1288" spans="1:13" x14ac:dyDescent="0.25">
      <c r="A1288" s="1890"/>
      <c r="B1288" s="1890"/>
      <c r="C1288" s="1890"/>
      <c r="D1288" s="2278"/>
      <c r="E1288" s="2278"/>
      <c r="F1288" s="2279"/>
      <c r="G1288" s="2280"/>
      <c r="H1288" s="2278"/>
      <c r="I1288" s="2281"/>
      <c r="J1288" s="2278"/>
      <c r="K1288" s="2332"/>
      <c r="L1288" s="1890"/>
      <c r="M1288" s="2278"/>
    </row>
    <row r="1289" spans="1:13" ht="18.75" x14ac:dyDescent="0.3">
      <c r="A1289" s="3224" t="s">
        <v>3686</v>
      </c>
      <c r="B1289" s="3225"/>
      <c r="C1289" s="3225"/>
      <c r="D1289" s="3225"/>
      <c r="E1289" s="3225"/>
      <c r="F1289" s="3225"/>
      <c r="G1289" s="3225"/>
      <c r="H1289" s="3225"/>
      <c r="I1289" s="3225"/>
      <c r="J1289" s="3225"/>
      <c r="K1289" s="3225"/>
      <c r="L1289" s="3225"/>
      <c r="M1289" s="3179"/>
    </row>
    <row r="1290" spans="1:13" ht="15.75" x14ac:dyDescent="0.25">
      <c r="A1290" s="1890"/>
      <c r="B1290" s="1890"/>
      <c r="C1290" s="1890"/>
      <c r="D1290" s="2278"/>
      <c r="E1290" s="2278"/>
      <c r="F1290" s="2283"/>
      <c r="G1290" s="2280"/>
      <c r="H1290" s="2278"/>
      <c r="I1290" s="2281"/>
      <c r="J1290" s="2278"/>
      <c r="K1290" s="2332"/>
      <c r="L1290" s="1890"/>
      <c r="M1290" s="2333"/>
    </row>
    <row r="1291" spans="1:13" ht="15.75" x14ac:dyDescent="0.25">
      <c r="A1291" s="2282" t="s">
        <v>105</v>
      </c>
      <c r="B1291" s="2277"/>
      <c r="C1291" s="2277"/>
      <c r="D1291" s="2277"/>
      <c r="E1291" s="2277"/>
      <c r="F1291" s="2283"/>
      <c r="G1291" s="2275"/>
      <c r="H1291" s="1890"/>
      <c r="I1291" s="2276"/>
      <c r="J1291" s="1890"/>
      <c r="K1291" s="2332"/>
      <c r="L1291" s="1890"/>
      <c r="M1291" s="2278"/>
    </row>
    <row r="1292" spans="1:13" ht="15.75" thickBot="1" x14ac:dyDescent="0.3">
      <c r="A1292" s="2284"/>
      <c r="B1292" s="1890"/>
      <c r="C1292" s="1890"/>
      <c r="D1292" s="1890"/>
      <c r="E1292" s="1890"/>
      <c r="F1292" s="2274"/>
      <c r="G1292" s="2275"/>
      <c r="H1292" s="1890"/>
      <c r="I1292" s="2276"/>
      <c r="J1292" s="1890"/>
      <c r="K1292" s="2334"/>
      <c r="L1292" s="1890"/>
      <c r="M1292" s="2286" t="s">
        <v>4</v>
      </c>
    </row>
    <row r="1293" spans="1:13" ht="27" thickBot="1" x14ac:dyDescent="0.3">
      <c r="A1293" s="2304" t="s">
        <v>5</v>
      </c>
      <c r="B1293" s="2305" t="s">
        <v>6</v>
      </c>
      <c r="C1293" s="2305" t="s">
        <v>7</v>
      </c>
      <c r="D1293" s="2305" t="s">
        <v>8</v>
      </c>
      <c r="E1293" s="2305" t="s">
        <v>9</v>
      </c>
      <c r="F1293" s="2306" t="s">
        <v>10</v>
      </c>
      <c r="G1293" s="2307" t="s">
        <v>11</v>
      </c>
      <c r="H1293" s="2305" t="s">
        <v>12</v>
      </c>
      <c r="I1293" s="2308" t="s">
        <v>13</v>
      </c>
      <c r="J1293" s="2309" t="s">
        <v>14</v>
      </c>
      <c r="K1293" s="2335" t="s">
        <v>15</v>
      </c>
      <c r="L1293" s="2309" t="s">
        <v>16</v>
      </c>
      <c r="M1293" s="2336" t="s">
        <v>17</v>
      </c>
    </row>
    <row r="1294" spans="1:13" x14ac:dyDescent="0.25">
      <c r="A1294" s="2337">
        <v>231</v>
      </c>
      <c r="B1294" s="2338">
        <v>0</v>
      </c>
      <c r="C1294" s="2339">
        <v>6172</v>
      </c>
      <c r="D1294" s="2338">
        <v>6121</v>
      </c>
      <c r="E1294" s="2340">
        <v>0</v>
      </c>
      <c r="F1294" s="2341">
        <v>199</v>
      </c>
      <c r="G1294" s="2310">
        <v>1202</v>
      </c>
      <c r="H1294" s="2311">
        <v>5780000000</v>
      </c>
      <c r="I1294" s="2342">
        <v>0</v>
      </c>
      <c r="J1294" s="2343">
        <v>250000</v>
      </c>
      <c r="K1294" s="2343">
        <v>56994</v>
      </c>
      <c r="L1294" s="2312">
        <f t="shared" ref="L1294:L1305" si="38">J1294+K1294</f>
        <v>306994</v>
      </c>
      <c r="M1294" s="2344" t="s">
        <v>2783</v>
      </c>
    </row>
    <row r="1295" spans="1:13" x14ac:dyDescent="0.25">
      <c r="A1295" s="2337">
        <v>231</v>
      </c>
      <c r="B1295" s="2338">
        <v>0</v>
      </c>
      <c r="C1295" s="2339">
        <v>6172</v>
      </c>
      <c r="D1295" s="2338">
        <v>6121</v>
      </c>
      <c r="E1295" s="2340">
        <v>0</v>
      </c>
      <c r="F1295" s="2341">
        <v>199</v>
      </c>
      <c r="G1295" s="2310">
        <v>1202</v>
      </c>
      <c r="H1295" s="2311">
        <v>5541000000</v>
      </c>
      <c r="I1295" s="2342">
        <v>0</v>
      </c>
      <c r="J1295" s="2343">
        <v>1200000</v>
      </c>
      <c r="K1295" s="2343">
        <v>745185.58</v>
      </c>
      <c r="L1295" s="2312">
        <f t="shared" si="38"/>
        <v>1945185.58</v>
      </c>
      <c r="M1295" s="2344" t="s">
        <v>2819</v>
      </c>
    </row>
    <row r="1296" spans="1:13" ht="26.25" x14ac:dyDescent="0.25">
      <c r="A1296" s="2337" t="s">
        <v>50</v>
      </c>
      <c r="B1296" s="2338" t="s">
        <v>51</v>
      </c>
      <c r="C1296" s="2339">
        <v>6409</v>
      </c>
      <c r="D1296" s="2338">
        <v>6901</v>
      </c>
      <c r="E1296" s="2340">
        <v>0</v>
      </c>
      <c r="F1296" s="2341">
        <v>199</v>
      </c>
      <c r="G1296" s="2310">
        <v>1202</v>
      </c>
      <c r="H1296" s="2311">
        <v>12000000</v>
      </c>
      <c r="I1296" s="2342">
        <v>0</v>
      </c>
      <c r="J1296" s="2343">
        <v>1286757.6000000001</v>
      </c>
      <c r="K1296" s="2343">
        <f>SUM(K1294:K1295)*-1</f>
        <v>-802179.58</v>
      </c>
      <c r="L1296" s="2312">
        <f t="shared" si="38"/>
        <v>484578.02000000014</v>
      </c>
      <c r="M1296" s="2344" t="s">
        <v>3687</v>
      </c>
    </row>
    <row r="1297" spans="1:13" x14ac:dyDescent="0.25">
      <c r="A1297" s="2337">
        <v>231</v>
      </c>
      <c r="B1297" s="2338">
        <v>0</v>
      </c>
      <c r="C1297" s="2339">
        <v>3315</v>
      </c>
      <c r="D1297" s="2338">
        <v>6122</v>
      </c>
      <c r="E1297" s="2340">
        <v>0</v>
      </c>
      <c r="F1297" s="2341">
        <v>199</v>
      </c>
      <c r="G1297" s="2310">
        <v>1206</v>
      </c>
      <c r="H1297" s="2311">
        <v>5866000000</v>
      </c>
      <c r="I1297" s="2342">
        <v>0</v>
      </c>
      <c r="J1297" s="2343">
        <v>0</v>
      </c>
      <c r="K1297" s="2343">
        <v>700000</v>
      </c>
      <c r="L1297" s="2312">
        <f t="shared" si="38"/>
        <v>700000</v>
      </c>
      <c r="M1297" s="2345" t="s">
        <v>3688</v>
      </c>
    </row>
    <row r="1298" spans="1:13" ht="26.25" x14ac:dyDescent="0.25">
      <c r="A1298" s="2337" t="s">
        <v>50</v>
      </c>
      <c r="B1298" s="2338" t="s">
        <v>51</v>
      </c>
      <c r="C1298" s="2339">
        <v>6409</v>
      </c>
      <c r="D1298" s="2338">
        <v>6901</v>
      </c>
      <c r="E1298" s="2340">
        <v>0</v>
      </c>
      <c r="F1298" s="2341">
        <v>199</v>
      </c>
      <c r="G1298" s="2310">
        <v>1206</v>
      </c>
      <c r="H1298" s="2311">
        <v>12000000</v>
      </c>
      <c r="I1298" s="2342">
        <v>0</v>
      </c>
      <c r="J1298" s="2343">
        <v>13796338.220000001</v>
      </c>
      <c r="K1298" s="2343">
        <v>-700000</v>
      </c>
      <c r="L1298" s="2312">
        <f t="shared" si="38"/>
        <v>13096338.220000001</v>
      </c>
      <c r="M1298" s="2344" t="s">
        <v>1350</v>
      </c>
    </row>
    <row r="1299" spans="1:13" x14ac:dyDescent="0.25">
      <c r="A1299" s="2337">
        <v>231</v>
      </c>
      <c r="B1299" s="2338">
        <v>0</v>
      </c>
      <c r="C1299" s="2339">
        <v>4350</v>
      </c>
      <c r="D1299" s="2338">
        <v>6351</v>
      </c>
      <c r="E1299" s="2340">
        <v>0</v>
      </c>
      <c r="F1299" s="2341">
        <v>199</v>
      </c>
      <c r="G1299" s="2310">
        <v>1217</v>
      </c>
      <c r="H1299" s="2311">
        <v>5882001742</v>
      </c>
      <c r="I1299" s="2342">
        <v>0</v>
      </c>
      <c r="J1299" s="2343">
        <v>0</v>
      </c>
      <c r="K1299" s="2343">
        <v>5000000</v>
      </c>
      <c r="L1299" s="2312">
        <f t="shared" si="38"/>
        <v>5000000</v>
      </c>
      <c r="M1299" s="2344" t="s">
        <v>3689</v>
      </c>
    </row>
    <row r="1300" spans="1:13" x14ac:dyDescent="0.25">
      <c r="A1300" s="2337">
        <v>231</v>
      </c>
      <c r="B1300" s="2338">
        <v>0</v>
      </c>
      <c r="C1300" s="2339">
        <v>4357</v>
      </c>
      <c r="D1300" s="2338">
        <v>6351</v>
      </c>
      <c r="E1300" s="2340">
        <v>0</v>
      </c>
      <c r="F1300" s="2341">
        <v>199</v>
      </c>
      <c r="G1300" s="2310">
        <v>1217</v>
      </c>
      <c r="H1300" s="2311">
        <v>5898001780</v>
      </c>
      <c r="I1300" s="2342">
        <v>0</v>
      </c>
      <c r="J1300" s="2343">
        <v>0</v>
      </c>
      <c r="K1300" s="2343">
        <v>2000000</v>
      </c>
      <c r="L1300" s="2312">
        <f t="shared" si="38"/>
        <v>2000000</v>
      </c>
      <c r="M1300" s="2344" t="s">
        <v>3690</v>
      </c>
    </row>
    <row r="1301" spans="1:13" ht="26.25" x14ac:dyDescent="0.25">
      <c r="A1301" s="2337" t="s">
        <v>50</v>
      </c>
      <c r="B1301" s="2338" t="s">
        <v>51</v>
      </c>
      <c r="C1301" s="2339">
        <v>6409</v>
      </c>
      <c r="D1301" s="2338">
        <v>6901</v>
      </c>
      <c r="E1301" s="2340">
        <v>0</v>
      </c>
      <c r="F1301" s="2341">
        <v>199</v>
      </c>
      <c r="G1301" s="2310">
        <v>1217</v>
      </c>
      <c r="H1301" s="2311">
        <v>12000000</v>
      </c>
      <c r="I1301" s="2342">
        <v>0</v>
      </c>
      <c r="J1301" s="2343">
        <v>42910604.399999999</v>
      </c>
      <c r="K1301" s="2343">
        <v>-7000000</v>
      </c>
      <c r="L1301" s="2312">
        <f t="shared" si="38"/>
        <v>35910604.399999999</v>
      </c>
      <c r="M1301" s="2344" t="s">
        <v>1356</v>
      </c>
    </row>
    <row r="1302" spans="1:13" x14ac:dyDescent="0.25">
      <c r="A1302" s="2337" t="s">
        <v>50</v>
      </c>
      <c r="B1302" s="2338" t="s">
        <v>51</v>
      </c>
      <c r="C1302" s="2339">
        <v>2212</v>
      </c>
      <c r="D1302" s="2338">
        <v>6121</v>
      </c>
      <c r="E1302" s="2340">
        <v>0</v>
      </c>
      <c r="F1302" s="2341">
        <v>199</v>
      </c>
      <c r="G1302" s="2338">
        <v>1204</v>
      </c>
      <c r="H1302" s="2346">
        <v>1919000043</v>
      </c>
      <c r="I1302" s="2312">
        <v>0</v>
      </c>
      <c r="J1302" s="2287">
        <v>738100</v>
      </c>
      <c r="K1302" s="2313">
        <v>-738100</v>
      </c>
      <c r="L1302" s="2312">
        <f t="shared" si="38"/>
        <v>0</v>
      </c>
      <c r="M1302" s="2344" t="s">
        <v>3691</v>
      </c>
    </row>
    <row r="1303" spans="1:13" x14ac:dyDescent="0.25">
      <c r="A1303" s="2337">
        <v>231</v>
      </c>
      <c r="B1303" s="2338">
        <v>0</v>
      </c>
      <c r="C1303" s="2339">
        <v>2212</v>
      </c>
      <c r="D1303" s="2338">
        <v>6121</v>
      </c>
      <c r="E1303" s="2340">
        <v>0</v>
      </c>
      <c r="F1303" s="2341">
        <v>199</v>
      </c>
      <c r="G1303" s="2338">
        <v>1204</v>
      </c>
      <c r="H1303" s="2346">
        <v>2599000043</v>
      </c>
      <c r="I1303" s="2312">
        <v>0</v>
      </c>
      <c r="J1303" s="2287">
        <v>65340</v>
      </c>
      <c r="K1303" s="2313">
        <v>7260</v>
      </c>
      <c r="L1303" s="2312">
        <f t="shared" si="38"/>
        <v>72600</v>
      </c>
      <c r="M1303" s="2344" t="s">
        <v>3692</v>
      </c>
    </row>
    <row r="1304" spans="1:13" x14ac:dyDescent="0.25">
      <c r="A1304" s="2337">
        <v>231</v>
      </c>
      <c r="B1304" s="2338">
        <v>0</v>
      </c>
      <c r="C1304" s="2339">
        <v>2212</v>
      </c>
      <c r="D1304" s="2338">
        <v>6121</v>
      </c>
      <c r="E1304" s="2340">
        <v>0</v>
      </c>
      <c r="F1304" s="2341">
        <v>199</v>
      </c>
      <c r="G1304" s="2338">
        <v>1204</v>
      </c>
      <c r="H1304" s="2346">
        <v>2541000043</v>
      </c>
      <c r="I1304" s="2312">
        <v>0</v>
      </c>
      <c r="J1304" s="2287">
        <v>1078170</v>
      </c>
      <c r="K1304" s="2313">
        <v>137035</v>
      </c>
      <c r="L1304" s="2312">
        <f>J1304+K1304</f>
        <v>1215205</v>
      </c>
      <c r="M1304" s="2344" t="s">
        <v>3693</v>
      </c>
    </row>
    <row r="1305" spans="1:13" ht="27" thickBot="1" x14ac:dyDescent="0.3">
      <c r="A1305" s="2337" t="s">
        <v>50</v>
      </c>
      <c r="B1305" s="2338" t="s">
        <v>51</v>
      </c>
      <c r="C1305" s="2339">
        <v>6409</v>
      </c>
      <c r="D1305" s="2338">
        <v>6901</v>
      </c>
      <c r="E1305" s="2340">
        <v>0</v>
      </c>
      <c r="F1305" s="2341">
        <v>199</v>
      </c>
      <c r="G1305" s="2310">
        <v>1204</v>
      </c>
      <c r="H1305" s="2311">
        <v>12000000</v>
      </c>
      <c r="I1305" s="2312">
        <v>0</v>
      </c>
      <c r="J1305" s="2287">
        <v>222198794.53</v>
      </c>
      <c r="K1305" s="2313">
        <f>SUM(K1302:K1304)*-1</f>
        <v>593805</v>
      </c>
      <c r="L1305" s="2312">
        <f t="shared" si="38"/>
        <v>222792599.53</v>
      </c>
      <c r="M1305" s="2344" t="s">
        <v>1358</v>
      </c>
    </row>
    <row r="1306" spans="1:13" ht="16.5" thickBot="1" x14ac:dyDescent="0.3">
      <c r="A1306" s="2314"/>
      <c r="B1306" s="2315" t="s">
        <v>23</v>
      </c>
      <c r="C1306" s="2316"/>
      <c r="D1306" s="2317"/>
      <c r="E1306" s="2317"/>
      <c r="F1306" s="2318"/>
      <c r="G1306" s="2319"/>
      <c r="H1306" s="2317"/>
      <c r="I1306" s="2320">
        <f>SUM(I1294:I1305)</f>
        <v>0</v>
      </c>
      <c r="J1306" s="2320">
        <f>SUM(J1294:J1305)</f>
        <v>283524104.75</v>
      </c>
      <c r="K1306" s="2320">
        <f>SUM(K1294:K1305)</f>
        <v>0</v>
      </c>
      <c r="L1306" s="2320">
        <f>SUM(L1294:L1305)</f>
        <v>283524104.75</v>
      </c>
      <c r="M1306" s="2347"/>
    </row>
    <row r="1307" spans="1:13" ht="15.75" x14ac:dyDescent="0.25">
      <c r="A1307" s="2321"/>
      <c r="B1307" s="2321"/>
      <c r="C1307" s="2321"/>
      <c r="D1307" s="2322"/>
      <c r="E1307" s="2322"/>
      <c r="F1307" s="2323"/>
      <c r="G1307" s="2324"/>
      <c r="H1307" s="2322"/>
      <c r="I1307" s="2325"/>
      <c r="J1307" s="2322"/>
      <c r="K1307" s="2326"/>
      <c r="L1307" s="2322"/>
      <c r="M1307" s="2278"/>
    </row>
    <row r="1308" spans="1:13" ht="15.75" x14ac:dyDescent="0.25">
      <c r="A1308" s="1890"/>
      <c r="B1308" s="2348" t="s">
        <v>128</v>
      </c>
      <c r="C1308" s="2349"/>
      <c r="D1308" s="2348"/>
      <c r="E1308" s="2348"/>
      <c r="F1308" s="2350"/>
      <c r="G1308" s="2351"/>
      <c r="H1308" s="2348"/>
      <c r="I1308" s="2352"/>
      <c r="J1308" s="2353" t="s">
        <v>3694</v>
      </c>
      <c r="K1308" s="2354"/>
      <c r="L1308" s="2322"/>
      <c r="M1308" s="2278"/>
    </row>
    <row r="1309" spans="1:13" x14ac:dyDescent="0.25">
      <c r="A1309" s="1890"/>
      <c r="B1309" s="1942"/>
      <c r="C1309" s="1942"/>
      <c r="D1309" s="1942"/>
      <c r="E1309" s="1942"/>
      <c r="F1309" s="1943"/>
      <c r="G1309" s="1944"/>
      <c r="H1309" s="1942"/>
      <c r="I1309" s="1945"/>
      <c r="J1309" s="1942"/>
      <c r="K1309" s="2332"/>
      <c r="L1309" s="1890"/>
      <c r="M1309" s="2278"/>
    </row>
    <row r="1310" spans="1:13" x14ac:dyDescent="0.25">
      <c r="A1310" s="1890"/>
      <c r="B1310" s="1942"/>
      <c r="C1310" s="1942"/>
      <c r="D1310" s="1942"/>
      <c r="E1310" s="1942"/>
      <c r="F1310" s="1943"/>
      <c r="G1310" s="1944"/>
      <c r="H1310" s="1942"/>
      <c r="I1310" s="1945"/>
      <c r="J1310" s="1942"/>
      <c r="K1310" s="2332"/>
      <c r="L1310" s="1890"/>
      <c r="M1310" s="2278"/>
    </row>
    <row r="1311" spans="1:13" x14ac:dyDescent="0.25">
      <c r="A1311" s="1890"/>
      <c r="B1311" s="1942" t="s">
        <v>159</v>
      </c>
      <c r="C1311" s="1942"/>
      <c r="D1311" s="1942"/>
      <c r="E1311" s="1942"/>
      <c r="F1311" s="1943"/>
      <c r="G1311" s="1944"/>
      <c r="H1311" s="1942"/>
      <c r="I1311" s="1945"/>
      <c r="J1311" s="1942" t="s">
        <v>43</v>
      </c>
      <c r="K1311" s="2332"/>
      <c r="L1311" s="1890"/>
      <c r="M1311" s="2278"/>
    </row>
    <row r="1312" spans="1:13" x14ac:dyDescent="0.25">
      <c r="A1312" s="1890"/>
      <c r="B1312" s="1942"/>
      <c r="C1312" s="1942"/>
      <c r="D1312" s="1942"/>
      <c r="E1312" s="1942"/>
      <c r="F1312" s="1943"/>
      <c r="G1312" s="1944"/>
      <c r="H1312" s="1942"/>
      <c r="I1312" s="1945"/>
      <c r="J1312" s="1942"/>
      <c r="K1312" s="2332"/>
      <c r="L1312" s="1890"/>
      <c r="M1312" s="2278"/>
    </row>
    <row r="1313" spans="1:13" x14ac:dyDescent="0.25">
      <c r="A1313" s="1890"/>
      <c r="B1313" s="1942" t="s">
        <v>160</v>
      </c>
      <c r="C1313" s="1942"/>
      <c r="D1313" s="1942"/>
      <c r="E1313" s="1942"/>
      <c r="F1313" s="1943"/>
      <c r="G1313" s="1944"/>
      <c r="H1313" s="1942"/>
      <c r="I1313" s="1945"/>
      <c r="J1313" s="1942" t="s">
        <v>161</v>
      </c>
      <c r="K1313" s="2332"/>
      <c r="L1313" s="1890"/>
      <c r="M1313" s="2278"/>
    </row>
    <row r="1314" spans="1:13" x14ac:dyDescent="0.25">
      <c r="A1314" s="1890"/>
      <c r="B1314" s="1890" t="s">
        <v>495</v>
      </c>
      <c r="C1314" s="1890"/>
      <c r="D1314" s="1890"/>
      <c r="E1314" s="1890"/>
      <c r="F1314" s="2274"/>
      <c r="G1314" s="2275"/>
      <c r="H1314" s="1890"/>
      <c r="I1314" s="2276"/>
      <c r="J1314" s="1890"/>
      <c r="K1314" s="2332"/>
      <c r="L1314" s="1890"/>
      <c r="M1314" s="2278"/>
    </row>
    <row r="1315" spans="1:13" x14ac:dyDescent="0.25">
      <c r="A1315" s="2265"/>
      <c r="B1315" s="2265"/>
      <c r="C1315" s="2265"/>
      <c r="D1315" s="2265"/>
      <c r="E1315" s="2265"/>
      <c r="F1315" s="2265"/>
      <c r="G1315" s="2265"/>
      <c r="H1315" s="2265"/>
      <c r="I1315" s="2265"/>
      <c r="J1315" s="2265"/>
      <c r="K1315" s="2265"/>
      <c r="L1315" s="2265"/>
      <c r="M1315" s="2265"/>
    </row>
    <row r="1317" spans="1:13" ht="18.75" x14ac:dyDescent="0.3">
      <c r="A1317" s="1" t="s">
        <v>103</v>
      </c>
      <c r="B1317" s="1"/>
      <c r="C1317" s="1"/>
      <c r="D1317" s="2449"/>
      <c r="E1317" s="2449"/>
      <c r="F1317" s="2"/>
      <c r="G1317" s="3"/>
      <c r="H1317" s="2449"/>
      <c r="I1317" s="4"/>
      <c r="J1317" s="2449"/>
      <c r="K1317" s="55"/>
      <c r="L1317" s="2449"/>
      <c r="M1317" s="2445"/>
    </row>
    <row r="1318" spans="1:13" x14ac:dyDescent="0.25">
      <c r="A1318" s="2449"/>
      <c r="B1318" s="2449"/>
      <c r="C1318" s="2449"/>
      <c r="D1318" s="2445"/>
      <c r="E1318" s="2445"/>
      <c r="F1318" s="6"/>
      <c r="G1318" s="2451"/>
      <c r="H1318" s="2445"/>
      <c r="I1318" s="8"/>
      <c r="J1318" s="2445"/>
      <c r="K1318" s="55"/>
      <c r="L1318" s="2449"/>
      <c r="M1318" s="2445"/>
    </row>
    <row r="1319" spans="1:13" ht="18.75" x14ac:dyDescent="0.3">
      <c r="A1319" s="3102" t="s">
        <v>3955</v>
      </c>
      <c r="B1319" s="3103"/>
      <c r="C1319" s="3103"/>
      <c r="D1319" s="3103"/>
      <c r="E1319" s="3103"/>
      <c r="F1319" s="3103"/>
      <c r="G1319" s="3103"/>
      <c r="H1319" s="3103"/>
      <c r="I1319" s="3103"/>
      <c r="J1319" s="3103"/>
      <c r="K1319" s="3103"/>
      <c r="L1319" s="3103"/>
      <c r="M1319" s="3183"/>
    </row>
    <row r="1320" spans="1:13" ht="15.75" x14ac:dyDescent="0.25">
      <c r="A1320" s="2449"/>
      <c r="B1320" s="2449"/>
      <c r="C1320" s="2449"/>
      <c r="D1320" s="2445"/>
      <c r="E1320" s="2445"/>
      <c r="F1320" s="9"/>
      <c r="G1320" s="2451"/>
      <c r="H1320" s="2445"/>
      <c r="I1320" s="8"/>
      <c r="J1320" s="2445"/>
      <c r="K1320" s="55"/>
      <c r="L1320" s="2449"/>
      <c r="M1320" s="892"/>
    </row>
    <row r="1321" spans="1:13" ht="15.75" x14ac:dyDescent="0.25">
      <c r="A1321" s="10" t="s">
        <v>105</v>
      </c>
      <c r="B1321" s="11"/>
      <c r="C1321" s="11"/>
      <c r="D1321" s="11"/>
      <c r="E1321" s="11"/>
      <c r="F1321" s="9"/>
      <c r="G1321" s="3"/>
      <c r="H1321" s="2449"/>
      <c r="I1321" s="4"/>
      <c r="J1321" s="2449"/>
      <c r="K1321" s="55"/>
      <c r="L1321" s="2449"/>
      <c r="M1321" s="2445"/>
    </row>
    <row r="1322" spans="1:13" ht="15.75" thickBot="1" x14ac:dyDescent="0.3">
      <c r="A1322" s="1465"/>
      <c r="B1322" s="2449"/>
      <c r="C1322" s="2449"/>
      <c r="D1322" s="2449"/>
      <c r="E1322" s="2449"/>
      <c r="F1322" s="2"/>
      <c r="G1322" s="3"/>
      <c r="H1322" s="2449"/>
      <c r="I1322" s="4"/>
      <c r="J1322" s="2449"/>
      <c r="K1322" s="201"/>
      <c r="L1322" s="2449"/>
      <c r="M1322" s="14" t="s">
        <v>4</v>
      </c>
    </row>
    <row r="1323" spans="1:13" ht="27" thickBot="1" x14ac:dyDescent="0.3">
      <c r="A1323" s="15" t="s">
        <v>5</v>
      </c>
      <c r="B1323" s="16" t="s">
        <v>6</v>
      </c>
      <c r="C1323" s="16" t="s">
        <v>7</v>
      </c>
      <c r="D1323" s="16" t="s">
        <v>8</v>
      </c>
      <c r="E1323" s="16" t="s">
        <v>9</v>
      </c>
      <c r="F1323" s="17" t="s">
        <v>10</v>
      </c>
      <c r="G1323" s="18" t="s">
        <v>11</v>
      </c>
      <c r="H1323" s="16" t="s">
        <v>12</v>
      </c>
      <c r="I1323" s="19" t="s">
        <v>13</v>
      </c>
      <c r="J1323" s="20" t="s">
        <v>14</v>
      </c>
      <c r="K1323" s="893" t="s">
        <v>15</v>
      </c>
      <c r="L1323" s="20" t="s">
        <v>16</v>
      </c>
      <c r="M1323" s="894" t="s">
        <v>17</v>
      </c>
    </row>
    <row r="1324" spans="1:13" ht="26.25" x14ac:dyDescent="0.25">
      <c r="A1324" s="895" t="s">
        <v>50</v>
      </c>
      <c r="B1324" s="296" t="s">
        <v>51</v>
      </c>
      <c r="C1324" s="896">
        <v>3315</v>
      </c>
      <c r="D1324" s="296">
        <v>6351</v>
      </c>
      <c r="E1324" s="897">
        <v>0</v>
      </c>
      <c r="F1324" s="473">
        <v>199</v>
      </c>
      <c r="G1324" s="58">
        <v>1206</v>
      </c>
      <c r="H1324" s="49">
        <v>5560000608</v>
      </c>
      <c r="I1324" s="1578">
        <v>0</v>
      </c>
      <c r="J1324" s="181">
        <v>0</v>
      </c>
      <c r="K1324" s="181">
        <v>500000</v>
      </c>
      <c r="L1324" s="232">
        <f>J1324+K1324</f>
        <v>500000</v>
      </c>
      <c r="M1324" s="1577" t="s">
        <v>3956</v>
      </c>
    </row>
    <row r="1325" spans="1:13" ht="26.25" x14ac:dyDescent="0.25">
      <c r="A1325" s="895" t="s">
        <v>50</v>
      </c>
      <c r="B1325" s="296" t="s">
        <v>51</v>
      </c>
      <c r="C1325" s="896">
        <v>6409</v>
      </c>
      <c r="D1325" s="296">
        <v>6901</v>
      </c>
      <c r="E1325" s="897">
        <v>0</v>
      </c>
      <c r="F1325" s="473">
        <v>199</v>
      </c>
      <c r="G1325" s="58">
        <v>1206</v>
      </c>
      <c r="H1325" s="49">
        <v>12000000</v>
      </c>
      <c r="I1325" s="1578">
        <v>0</v>
      </c>
      <c r="J1325" s="181">
        <v>13096338.220000001</v>
      </c>
      <c r="K1325" s="181">
        <f>SUM(K1324:K1324)*-1</f>
        <v>-500000</v>
      </c>
      <c r="L1325" s="232">
        <f>J1325+K1325</f>
        <v>12596338.220000001</v>
      </c>
      <c r="M1325" s="901" t="s">
        <v>1350</v>
      </c>
    </row>
    <row r="1326" spans="1:13" x14ac:dyDescent="0.25">
      <c r="A1326" s="895">
        <v>231</v>
      </c>
      <c r="B1326" s="296">
        <v>0</v>
      </c>
      <c r="C1326" s="896">
        <v>4350</v>
      </c>
      <c r="D1326" s="296">
        <v>6351</v>
      </c>
      <c r="E1326" s="897">
        <v>0</v>
      </c>
      <c r="F1326" s="473">
        <v>199</v>
      </c>
      <c r="G1326" s="58">
        <v>1217</v>
      </c>
      <c r="H1326" s="49">
        <v>5907001765</v>
      </c>
      <c r="I1326" s="1578">
        <v>0</v>
      </c>
      <c r="J1326" s="181">
        <v>0</v>
      </c>
      <c r="K1326" s="181">
        <v>500000</v>
      </c>
      <c r="L1326" s="232">
        <f t="shared" ref="L1326:L1334" si="39">J1326+K1326</f>
        <v>500000</v>
      </c>
      <c r="M1326" s="901" t="s">
        <v>3957</v>
      </c>
    </row>
    <row r="1327" spans="1:13" ht="26.25" x14ac:dyDescent="0.25">
      <c r="A1327" s="895" t="s">
        <v>50</v>
      </c>
      <c r="B1327" s="296" t="s">
        <v>51</v>
      </c>
      <c r="C1327" s="896">
        <v>6409</v>
      </c>
      <c r="D1327" s="296">
        <v>6901</v>
      </c>
      <c r="E1327" s="897">
        <v>0</v>
      </c>
      <c r="F1327" s="473">
        <v>199</v>
      </c>
      <c r="G1327" s="58">
        <v>1217</v>
      </c>
      <c r="H1327" s="49">
        <v>12000000</v>
      </c>
      <c r="I1327" s="1578">
        <v>0</v>
      </c>
      <c r="J1327" s="181">
        <v>35910604.399999999</v>
      </c>
      <c r="K1327" s="181">
        <f>SUM(K1326:K1326)*-1</f>
        <v>-500000</v>
      </c>
      <c r="L1327" s="232">
        <f t="shared" si="39"/>
        <v>35410604.399999999</v>
      </c>
      <c r="M1327" s="901" t="s">
        <v>1356</v>
      </c>
    </row>
    <row r="1328" spans="1:13" x14ac:dyDescent="0.25">
      <c r="A1328" s="895" t="s">
        <v>50</v>
      </c>
      <c r="B1328" s="296" t="s">
        <v>51</v>
      </c>
      <c r="C1328" s="896">
        <v>2212</v>
      </c>
      <c r="D1328" s="296">
        <v>6121</v>
      </c>
      <c r="E1328" s="897">
        <v>0</v>
      </c>
      <c r="F1328" s="473">
        <v>199</v>
      </c>
      <c r="G1328" s="296">
        <v>1204</v>
      </c>
      <c r="H1328" s="49">
        <v>4379000043</v>
      </c>
      <c r="I1328" s="232">
        <v>0</v>
      </c>
      <c r="J1328" s="158">
        <v>215122</v>
      </c>
      <c r="K1328" s="64">
        <v>94000</v>
      </c>
      <c r="L1328" s="232">
        <f t="shared" si="39"/>
        <v>309122</v>
      </c>
      <c r="M1328" s="901" t="s">
        <v>3958</v>
      </c>
    </row>
    <row r="1329" spans="1:13" x14ac:dyDescent="0.25">
      <c r="A1329" s="895" t="s">
        <v>50</v>
      </c>
      <c r="B1329" s="296" t="s">
        <v>51</v>
      </c>
      <c r="C1329" s="896">
        <v>2212</v>
      </c>
      <c r="D1329" s="296">
        <v>6121</v>
      </c>
      <c r="E1329" s="897">
        <v>0</v>
      </c>
      <c r="F1329" s="473">
        <v>199</v>
      </c>
      <c r="G1329" s="296">
        <v>1204</v>
      </c>
      <c r="H1329" s="49">
        <v>3670000043</v>
      </c>
      <c r="I1329" s="232">
        <v>0</v>
      </c>
      <c r="J1329" s="158">
        <v>114000</v>
      </c>
      <c r="K1329" s="64">
        <v>500</v>
      </c>
      <c r="L1329" s="232">
        <f t="shared" si="39"/>
        <v>114500</v>
      </c>
      <c r="M1329" s="901" t="s">
        <v>3959</v>
      </c>
    </row>
    <row r="1330" spans="1:13" x14ac:dyDescent="0.25">
      <c r="A1330" s="895" t="s">
        <v>50</v>
      </c>
      <c r="B1330" s="296" t="s">
        <v>51</v>
      </c>
      <c r="C1330" s="896">
        <v>2212</v>
      </c>
      <c r="D1330" s="296">
        <v>6121</v>
      </c>
      <c r="E1330" s="897">
        <v>0</v>
      </c>
      <c r="F1330" s="473">
        <v>199</v>
      </c>
      <c r="G1330" s="58">
        <v>1204</v>
      </c>
      <c r="H1330" s="49">
        <v>4800000043</v>
      </c>
      <c r="I1330" s="232">
        <v>0</v>
      </c>
      <c r="J1330" s="158">
        <v>0</v>
      </c>
      <c r="K1330" s="64">
        <v>392035.64</v>
      </c>
      <c r="L1330" s="232">
        <f t="shared" si="39"/>
        <v>392035.64</v>
      </c>
      <c r="M1330" s="901" t="s">
        <v>3960</v>
      </c>
    </row>
    <row r="1331" spans="1:13" x14ac:dyDescent="0.25">
      <c r="A1331" s="895" t="s">
        <v>50</v>
      </c>
      <c r="B1331" s="296" t="s">
        <v>51</v>
      </c>
      <c r="C1331" s="896">
        <v>2212</v>
      </c>
      <c r="D1331" s="296">
        <v>6121</v>
      </c>
      <c r="E1331" s="897">
        <v>0</v>
      </c>
      <c r="F1331" s="473">
        <v>199</v>
      </c>
      <c r="G1331" s="296">
        <v>1204</v>
      </c>
      <c r="H1331" s="231">
        <v>3734000043</v>
      </c>
      <c r="I1331" s="232">
        <v>0</v>
      </c>
      <c r="J1331" s="327">
        <v>798600</v>
      </c>
      <c r="K1331" s="64">
        <v>149025</v>
      </c>
      <c r="L1331" s="232">
        <f t="shared" si="39"/>
        <v>947625</v>
      </c>
      <c r="M1331" s="901" t="s">
        <v>3961</v>
      </c>
    </row>
    <row r="1332" spans="1:13" x14ac:dyDescent="0.25">
      <c r="A1332" s="895" t="s">
        <v>50</v>
      </c>
      <c r="B1332" s="296" t="s">
        <v>51</v>
      </c>
      <c r="C1332" s="896">
        <v>2212</v>
      </c>
      <c r="D1332" s="296">
        <v>6121</v>
      </c>
      <c r="E1332" s="897">
        <v>0</v>
      </c>
      <c r="F1332" s="473">
        <v>199</v>
      </c>
      <c r="G1332" s="296">
        <v>1204</v>
      </c>
      <c r="H1332" s="231">
        <v>2460000043</v>
      </c>
      <c r="I1332" s="232">
        <v>0</v>
      </c>
      <c r="J1332" s="327">
        <v>684332</v>
      </c>
      <c r="K1332" s="64">
        <v>819720.46</v>
      </c>
      <c r="L1332" s="232">
        <f t="shared" si="39"/>
        <v>1504052.46</v>
      </c>
      <c r="M1332" s="901" t="s">
        <v>3962</v>
      </c>
    </row>
    <row r="1333" spans="1:13" x14ac:dyDescent="0.25">
      <c r="A1333" s="895" t="s">
        <v>50</v>
      </c>
      <c r="B1333" s="296" t="s">
        <v>51</v>
      </c>
      <c r="C1333" s="896">
        <v>2212</v>
      </c>
      <c r="D1333" s="296">
        <v>6121</v>
      </c>
      <c r="E1333" s="897">
        <v>0</v>
      </c>
      <c r="F1333" s="473">
        <v>199</v>
      </c>
      <c r="G1333" s="296">
        <v>1204</v>
      </c>
      <c r="H1333" s="231">
        <v>2427000043</v>
      </c>
      <c r="I1333" s="232">
        <v>0</v>
      </c>
      <c r="J1333" s="327">
        <v>487900</v>
      </c>
      <c r="K1333" s="64">
        <v>302732.32</v>
      </c>
      <c r="L1333" s="232">
        <f t="shared" si="39"/>
        <v>790632.32000000007</v>
      </c>
      <c r="M1333" s="901" t="s">
        <v>3963</v>
      </c>
    </row>
    <row r="1334" spans="1:13" ht="27" thickBot="1" x14ac:dyDescent="0.3">
      <c r="A1334" s="895" t="s">
        <v>50</v>
      </c>
      <c r="B1334" s="296" t="s">
        <v>51</v>
      </c>
      <c r="C1334" s="896">
        <v>6409</v>
      </c>
      <c r="D1334" s="296">
        <v>6901</v>
      </c>
      <c r="E1334" s="897">
        <v>0</v>
      </c>
      <c r="F1334" s="473">
        <v>199</v>
      </c>
      <c r="G1334" s="58">
        <v>1204</v>
      </c>
      <c r="H1334" s="49">
        <v>12000000</v>
      </c>
      <c r="I1334" s="232">
        <v>0</v>
      </c>
      <c r="J1334" s="327">
        <v>222792599.53</v>
      </c>
      <c r="K1334" s="64">
        <f>SUM(K1328:K1333)*-1</f>
        <v>-1758013.4200000002</v>
      </c>
      <c r="L1334" s="232">
        <f t="shared" si="39"/>
        <v>221034586.11000001</v>
      </c>
      <c r="M1334" s="901" t="s">
        <v>1358</v>
      </c>
    </row>
    <row r="1335" spans="1:13" ht="16.5" thickBot="1" x14ac:dyDescent="0.3">
      <c r="A1335" s="326"/>
      <c r="B1335" s="341" t="s">
        <v>23</v>
      </c>
      <c r="C1335" s="342"/>
      <c r="D1335" s="2447"/>
      <c r="E1335" s="2447"/>
      <c r="F1335" s="344"/>
      <c r="G1335" s="345"/>
      <c r="H1335" s="2447"/>
      <c r="I1335" s="347">
        <f>SUM(I1326:I1334)</f>
        <v>0</v>
      </c>
      <c r="J1335" s="347">
        <f>SUM(J1326:J1334)</f>
        <v>261003157.93000001</v>
      </c>
      <c r="K1335" s="347">
        <f>SUM(K1326:K1334)</f>
        <v>0</v>
      </c>
      <c r="L1335" s="347">
        <f>SUM(L1326:L1334)</f>
        <v>261003157.93000001</v>
      </c>
      <c r="M1335" s="801"/>
    </row>
    <row r="1336" spans="1:13" ht="15.75" x14ac:dyDescent="0.25">
      <c r="A1336" s="28"/>
      <c r="B1336" s="28"/>
      <c r="C1336" s="28"/>
      <c r="D1336" s="29"/>
      <c r="E1336" s="29"/>
      <c r="F1336" s="30"/>
      <c r="G1336" s="31"/>
      <c r="H1336" s="29"/>
      <c r="I1336" s="32"/>
      <c r="J1336" s="29"/>
      <c r="K1336" s="33"/>
      <c r="L1336" s="29"/>
      <c r="M1336" s="2445"/>
    </row>
    <row r="1337" spans="1:13" ht="15.75" x14ac:dyDescent="0.25">
      <c r="A1337" s="2449"/>
      <c r="B1337" s="29" t="s">
        <v>128</v>
      </c>
      <c r="C1337" s="28"/>
      <c r="D1337" s="29"/>
      <c r="E1337" s="29"/>
      <c r="F1337" s="30"/>
      <c r="G1337" s="31"/>
      <c r="H1337" s="29"/>
      <c r="I1337" s="32"/>
      <c r="J1337" s="34" t="s">
        <v>3964</v>
      </c>
      <c r="K1337" s="899"/>
      <c r="L1337" s="29"/>
      <c r="M1337" s="2445"/>
    </row>
    <row r="1338" spans="1:13" x14ac:dyDescent="0.25">
      <c r="A1338" s="2449"/>
      <c r="B1338" s="2449"/>
      <c r="C1338" s="2449"/>
      <c r="D1338" s="2449"/>
      <c r="E1338" s="2449"/>
      <c r="F1338" s="2"/>
      <c r="G1338" s="3"/>
      <c r="H1338" s="2449"/>
      <c r="I1338" s="4"/>
      <c r="J1338" s="2449"/>
      <c r="K1338" s="55"/>
      <c r="L1338" s="2449"/>
      <c r="M1338" s="2445"/>
    </row>
    <row r="1339" spans="1:13" x14ac:dyDescent="0.25">
      <c r="A1339" s="2449"/>
      <c r="B1339" s="2449"/>
      <c r="C1339" s="2449"/>
      <c r="D1339" s="2449"/>
      <c r="E1339" s="2449"/>
      <c r="F1339" s="2"/>
      <c r="G1339" s="3"/>
      <c r="H1339" s="2449"/>
      <c r="I1339" s="4"/>
      <c r="J1339" s="2449"/>
      <c r="K1339" s="55"/>
      <c r="L1339" s="2449"/>
      <c r="M1339" s="2445"/>
    </row>
    <row r="1340" spans="1:13" x14ac:dyDescent="0.25">
      <c r="A1340" s="2449"/>
      <c r="B1340" s="2449" t="s">
        <v>159</v>
      </c>
      <c r="C1340" s="2449"/>
      <c r="D1340" s="2449"/>
      <c r="E1340" s="2449"/>
      <c r="F1340" s="2"/>
      <c r="G1340" s="3"/>
      <c r="H1340" s="2449"/>
      <c r="I1340" s="4"/>
      <c r="J1340" s="2449" t="s">
        <v>43</v>
      </c>
      <c r="K1340" s="55"/>
      <c r="L1340" s="2449"/>
      <c r="M1340" s="2445"/>
    </row>
    <row r="1341" spans="1:13" x14ac:dyDescent="0.25">
      <c r="A1341" s="2449"/>
      <c r="B1341" s="2449"/>
      <c r="C1341" s="2449"/>
      <c r="D1341" s="2449"/>
      <c r="E1341" s="2449"/>
      <c r="F1341" s="2"/>
      <c r="G1341" s="3"/>
      <c r="H1341" s="2449"/>
      <c r="I1341" s="4"/>
      <c r="J1341" s="2449"/>
      <c r="K1341" s="55"/>
      <c r="L1341" s="2449"/>
      <c r="M1341" s="2445"/>
    </row>
    <row r="1342" spans="1:13" x14ac:dyDescent="0.25">
      <c r="A1342" s="2449"/>
      <c r="B1342" s="2449" t="s">
        <v>160</v>
      </c>
      <c r="C1342" s="2449"/>
      <c r="D1342" s="2449"/>
      <c r="E1342" s="2449"/>
      <c r="F1342" s="2"/>
      <c r="G1342" s="3"/>
      <c r="H1342" s="2449"/>
      <c r="I1342" s="4"/>
      <c r="J1342" s="2449" t="s">
        <v>161</v>
      </c>
      <c r="K1342" s="55"/>
      <c r="L1342" s="2449"/>
      <c r="M1342" s="2445"/>
    </row>
    <row r="1343" spans="1:13" x14ac:dyDescent="0.25">
      <c r="A1343" s="2449"/>
      <c r="B1343" s="2449" t="s">
        <v>495</v>
      </c>
      <c r="C1343" s="2449"/>
      <c r="D1343" s="2449"/>
      <c r="E1343" s="2449"/>
      <c r="F1343" s="2"/>
      <c r="G1343" s="3"/>
      <c r="H1343" s="2449"/>
      <c r="I1343" s="4"/>
      <c r="J1343" s="2449"/>
      <c r="K1343" s="55"/>
      <c r="L1343" s="2449"/>
      <c r="M1343" s="2445"/>
    </row>
    <row r="1344" spans="1:13" x14ac:dyDescent="0.25">
      <c r="A1344" s="2450"/>
      <c r="B1344" s="2450"/>
      <c r="C1344" s="2450"/>
      <c r="D1344" s="2450"/>
      <c r="E1344" s="2450"/>
      <c r="F1344" s="2450"/>
      <c r="G1344" s="2450"/>
      <c r="H1344" s="2450"/>
      <c r="I1344" s="2450"/>
      <c r="J1344" s="2450"/>
      <c r="K1344" s="2450"/>
      <c r="L1344" s="2450"/>
      <c r="M1344" s="2450"/>
    </row>
    <row r="1345" spans="1:13" x14ac:dyDescent="0.25">
      <c r="A1345" s="2450"/>
      <c r="B1345" s="2450"/>
      <c r="C1345" s="2450"/>
      <c r="D1345" s="2450"/>
      <c r="E1345" s="2450"/>
      <c r="F1345" s="2450"/>
      <c r="G1345" s="2450"/>
      <c r="H1345" s="2450"/>
      <c r="I1345" s="2450"/>
      <c r="J1345" s="2450"/>
      <c r="K1345" s="2450"/>
      <c r="L1345" s="2450"/>
      <c r="M1345" s="2450"/>
    </row>
    <row r="1346" spans="1:13" ht="18.75" x14ac:dyDescent="0.3">
      <c r="A1346" s="1" t="s">
        <v>103</v>
      </c>
      <c r="B1346" s="1"/>
      <c r="C1346" s="1"/>
      <c r="D1346" s="2449"/>
      <c r="E1346" s="2449"/>
      <c r="F1346" s="2"/>
      <c r="G1346" s="3"/>
      <c r="H1346" s="2449"/>
      <c r="I1346" s="4"/>
      <c r="J1346" s="2449"/>
      <c r="K1346" s="55"/>
      <c r="L1346" s="2449"/>
      <c r="M1346" s="2445"/>
    </row>
    <row r="1347" spans="1:13" x14ac:dyDescent="0.25">
      <c r="A1347" s="2449"/>
      <c r="B1347" s="2449"/>
      <c r="C1347" s="2449"/>
      <c r="D1347" s="2445"/>
      <c r="E1347" s="2445"/>
      <c r="F1347" s="6"/>
      <c r="G1347" s="2451"/>
      <c r="H1347" s="2445"/>
      <c r="I1347" s="8"/>
      <c r="J1347" s="2445"/>
      <c r="K1347" s="55"/>
      <c r="L1347" s="2449"/>
      <c r="M1347" s="2445"/>
    </row>
    <row r="1348" spans="1:13" ht="18.75" x14ac:dyDescent="0.3">
      <c r="A1348" s="3102" t="s">
        <v>3965</v>
      </c>
      <c r="B1348" s="3103"/>
      <c r="C1348" s="3103"/>
      <c r="D1348" s="3103"/>
      <c r="E1348" s="3103"/>
      <c r="F1348" s="3103"/>
      <c r="G1348" s="3103"/>
      <c r="H1348" s="3103"/>
      <c r="I1348" s="3103"/>
      <c r="J1348" s="3103"/>
      <c r="K1348" s="3103"/>
      <c r="L1348" s="3103"/>
      <c r="M1348" s="3183"/>
    </row>
    <row r="1349" spans="1:13" ht="15.75" x14ac:dyDescent="0.25">
      <c r="A1349" s="2449"/>
      <c r="B1349" s="2449"/>
      <c r="C1349" s="2449"/>
      <c r="D1349" s="2445"/>
      <c r="E1349" s="2445"/>
      <c r="F1349" s="9"/>
      <c r="G1349" s="2451"/>
      <c r="H1349" s="2445"/>
      <c r="I1349" s="8"/>
      <c r="J1349" s="2445"/>
      <c r="K1349" s="55"/>
      <c r="L1349" s="2449"/>
      <c r="M1349" s="892"/>
    </row>
    <row r="1350" spans="1:13" ht="15.75" x14ac:dyDescent="0.25">
      <c r="A1350" s="10" t="s">
        <v>105</v>
      </c>
      <c r="B1350" s="11"/>
      <c r="C1350" s="11"/>
      <c r="D1350" s="11"/>
      <c r="E1350" s="11"/>
      <c r="F1350" s="9"/>
      <c r="G1350" s="3"/>
      <c r="H1350" s="2449"/>
      <c r="I1350" s="4"/>
      <c r="J1350" s="2449"/>
      <c r="K1350" s="55"/>
      <c r="L1350" s="2449"/>
      <c r="M1350" s="2445"/>
    </row>
    <row r="1351" spans="1:13" ht="15.75" thickBot="1" x14ac:dyDescent="0.3">
      <c r="A1351" s="1465"/>
      <c r="B1351" s="2449"/>
      <c r="C1351" s="2449"/>
      <c r="D1351" s="2449"/>
      <c r="E1351" s="2449"/>
      <c r="F1351" s="2"/>
      <c r="G1351" s="3"/>
      <c r="H1351" s="2449"/>
      <c r="I1351" s="4"/>
      <c r="J1351" s="2449"/>
      <c r="K1351" s="201"/>
      <c r="L1351" s="2449"/>
      <c r="M1351" s="14" t="s">
        <v>4</v>
      </c>
    </row>
    <row r="1352" spans="1:13" ht="27" thickBot="1" x14ac:dyDescent="0.3">
      <c r="A1352" s="15" t="s">
        <v>5</v>
      </c>
      <c r="B1352" s="16" t="s">
        <v>6</v>
      </c>
      <c r="C1352" s="16" t="s">
        <v>7</v>
      </c>
      <c r="D1352" s="16" t="s">
        <v>8</v>
      </c>
      <c r="E1352" s="16" t="s">
        <v>9</v>
      </c>
      <c r="F1352" s="17" t="s">
        <v>10</v>
      </c>
      <c r="G1352" s="18" t="s">
        <v>11</v>
      </c>
      <c r="H1352" s="16" t="s">
        <v>12</v>
      </c>
      <c r="I1352" s="19" t="s">
        <v>13</v>
      </c>
      <c r="J1352" s="20" t="s">
        <v>14</v>
      </c>
      <c r="K1352" s="893" t="s">
        <v>15</v>
      </c>
      <c r="L1352" s="20" t="s">
        <v>16</v>
      </c>
      <c r="M1352" s="894" t="s">
        <v>17</v>
      </c>
    </row>
    <row r="1353" spans="1:13" x14ac:dyDescent="0.25">
      <c r="A1353" s="215" t="s">
        <v>50</v>
      </c>
      <c r="B1353" s="216" t="s">
        <v>51</v>
      </c>
      <c r="C1353" s="1573">
        <v>6172</v>
      </c>
      <c r="D1353" s="1573">
        <v>6121</v>
      </c>
      <c r="E1353" s="897">
        <v>0</v>
      </c>
      <c r="F1353" s="1574">
        <v>199</v>
      </c>
      <c r="G1353" s="1575">
        <v>1202</v>
      </c>
      <c r="H1353" s="41">
        <v>1911000000</v>
      </c>
      <c r="I1353" s="1576">
        <v>0</v>
      </c>
      <c r="J1353" s="1287">
        <v>7139000</v>
      </c>
      <c r="K1353" s="1287">
        <v>-6139000</v>
      </c>
      <c r="L1353" s="474">
        <f t="shared" ref="L1353:L1372" si="40">J1353+K1353</f>
        <v>1000000</v>
      </c>
      <c r="M1353" s="1577" t="s">
        <v>2048</v>
      </c>
    </row>
    <row r="1354" spans="1:13" x14ac:dyDescent="0.25">
      <c r="A1354" s="895" t="s">
        <v>50</v>
      </c>
      <c r="B1354" s="296" t="s">
        <v>51</v>
      </c>
      <c r="C1354" s="2565">
        <v>6172</v>
      </c>
      <c r="D1354" s="2565">
        <v>6121</v>
      </c>
      <c r="E1354" s="897">
        <v>0</v>
      </c>
      <c r="F1354" s="2566">
        <v>199</v>
      </c>
      <c r="G1354" s="2567">
        <v>1202</v>
      </c>
      <c r="H1354" s="52">
        <v>3148000000</v>
      </c>
      <c r="I1354" s="2568">
        <v>0</v>
      </c>
      <c r="J1354" s="1689">
        <v>3499996.4</v>
      </c>
      <c r="K1354" s="1689">
        <v>-3499996.4</v>
      </c>
      <c r="L1354" s="474">
        <f t="shared" si="40"/>
        <v>0</v>
      </c>
      <c r="M1354" s="1582" t="s">
        <v>3966</v>
      </c>
    </row>
    <row r="1355" spans="1:13" ht="26.25" x14ac:dyDescent="0.25">
      <c r="A1355" s="895" t="s">
        <v>50</v>
      </c>
      <c r="B1355" s="296" t="s">
        <v>51</v>
      </c>
      <c r="C1355" s="896">
        <v>6409</v>
      </c>
      <c r="D1355" s="296">
        <v>6901</v>
      </c>
      <c r="E1355" s="897">
        <v>0</v>
      </c>
      <c r="F1355" s="473">
        <v>199</v>
      </c>
      <c r="G1355" s="58">
        <v>1202</v>
      </c>
      <c r="H1355" s="49">
        <v>12000000</v>
      </c>
      <c r="I1355" s="1578">
        <v>0</v>
      </c>
      <c r="J1355" s="181">
        <v>484578.02</v>
      </c>
      <c r="K1355" s="1689">
        <f>SUM(K1353:K1354)*-1</f>
        <v>9638996.4000000004</v>
      </c>
      <c r="L1355" s="232">
        <f t="shared" si="40"/>
        <v>10123574.42</v>
      </c>
      <c r="M1355" s="901" t="s">
        <v>3687</v>
      </c>
    </row>
    <row r="1356" spans="1:13" x14ac:dyDescent="0.25">
      <c r="A1356" s="895">
        <v>231</v>
      </c>
      <c r="B1356" s="296">
        <v>0</v>
      </c>
      <c r="C1356" s="896">
        <v>4350</v>
      </c>
      <c r="D1356" s="296">
        <v>6351</v>
      </c>
      <c r="E1356" s="897">
        <v>0</v>
      </c>
      <c r="F1356" s="473">
        <v>199</v>
      </c>
      <c r="G1356" s="58">
        <v>1217</v>
      </c>
      <c r="H1356" s="49">
        <v>4660000000</v>
      </c>
      <c r="I1356" s="1578">
        <v>0</v>
      </c>
      <c r="J1356" s="181">
        <v>988000</v>
      </c>
      <c r="K1356" s="181">
        <v>-988000</v>
      </c>
      <c r="L1356" s="474">
        <f t="shared" si="40"/>
        <v>0</v>
      </c>
      <c r="M1356" s="901" t="s">
        <v>2782</v>
      </c>
    </row>
    <row r="1357" spans="1:13" x14ac:dyDescent="0.25">
      <c r="A1357" s="895">
        <v>231</v>
      </c>
      <c r="B1357" s="296">
        <v>0</v>
      </c>
      <c r="C1357" s="896">
        <v>4350</v>
      </c>
      <c r="D1357" s="296">
        <v>6351</v>
      </c>
      <c r="E1357" s="897">
        <v>0</v>
      </c>
      <c r="F1357" s="473">
        <v>199</v>
      </c>
      <c r="G1357" s="58">
        <v>1217</v>
      </c>
      <c r="H1357" s="49">
        <v>4660001770</v>
      </c>
      <c r="I1357" s="1578">
        <v>0</v>
      </c>
      <c r="J1357" s="181">
        <v>0</v>
      </c>
      <c r="K1357" s="181">
        <v>988000</v>
      </c>
      <c r="L1357" s="474">
        <f t="shared" si="40"/>
        <v>988000</v>
      </c>
      <c r="M1357" s="901" t="s">
        <v>2782</v>
      </c>
    </row>
    <row r="1358" spans="1:13" s="2450" customFormat="1" ht="26.25" x14ac:dyDescent="0.25">
      <c r="A1358" s="895">
        <v>231</v>
      </c>
      <c r="B1358" s="296">
        <v>0</v>
      </c>
      <c r="C1358" s="896">
        <v>6409</v>
      </c>
      <c r="D1358" s="296">
        <v>6901</v>
      </c>
      <c r="E1358" s="897">
        <v>0</v>
      </c>
      <c r="F1358" s="473">
        <v>199</v>
      </c>
      <c r="G1358" s="58">
        <v>1217</v>
      </c>
      <c r="H1358" s="49">
        <v>12000000</v>
      </c>
      <c r="I1358" s="1578">
        <v>0</v>
      </c>
      <c r="J1358" s="181">
        <v>35410604.399999999</v>
      </c>
      <c r="K1358" s="181">
        <v>0</v>
      </c>
      <c r="L1358" s="474">
        <f t="shared" si="40"/>
        <v>35410604.399999999</v>
      </c>
      <c r="M1358" s="901" t="s">
        <v>1356</v>
      </c>
    </row>
    <row r="1359" spans="1:13" x14ac:dyDescent="0.25">
      <c r="A1359" s="895" t="s">
        <v>50</v>
      </c>
      <c r="B1359" s="296" t="s">
        <v>51</v>
      </c>
      <c r="C1359" s="896">
        <v>6172</v>
      </c>
      <c r="D1359" s="296">
        <v>6111</v>
      </c>
      <c r="E1359" s="897">
        <v>0</v>
      </c>
      <c r="F1359" s="473">
        <v>199</v>
      </c>
      <c r="G1359" s="58">
        <v>1203</v>
      </c>
      <c r="H1359" s="49">
        <v>1514000000</v>
      </c>
      <c r="I1359" s="1578">
        <v>0</v>
      </c>
      <c r="J1359" s="181">
        <v>1662540</v>
      </c>
      <c r="K1359" s="181">
        <v>-1089000</v>
      </c>
      <c r="L1359" s="232">
        <f t="shared" si="40"/>
        <v>573540</v>
      </c>
      <c r="M1359" s="901" t="s">
        <v>467</v>
      </c>
    </row>
    <row r="1360" spans="1:13" x14ac:dyDescent="0.25">
      <c r="A1360" s="895" t="s">
        <v>50</v>
      </c>
      <c r="B1360" s="296" t="s">
        <v>51</v>
      </c>
      <c r="C1360" s="896">
        <v>6172</v>
      </c>
      <c r="D1360" s="296">
        <v>6125</v>
      </c>
      <c r="E1360" s="897">
        <v>0</v>
      </c>
      <c r="F1360" s="473">
        <v>199</v>
      </c>
      <c r="G1360" s="58">
        <v>1203</v>
      </c>
      <c r="H1360" s="49">
        <v>4972000000</v>
      </c>
      <c r="I1360" s="1578">
        <v>0</v>
      </c>
      <c r="J1360" s="181">
        <v>15100594.300000001</v>
      </c>
      <c r="K1360" s="181">
        <v>-3688322</v>
      </c>
      <c r="L1360" s="232">
        <f>J1360+K1360</f>
        <v>11412272.300000001</v>
      </c>
      <c r="M1360" s="901" t="s">
        <v>3967</v>
      </c>
    </row>
    <row r="1361" spans="1:13" ht="26.25" x14ac:dyDescent="0.25">
      <c r="A1361" s="895" t="s">
        <v>50</v>
      </c>
      <c r="B1361" s="296" t="s">
        <v>51</v>
      </c>
      <c r="C1361" s="896">
        <v>6409</v>
      </c>
      <c r="D1361" s="296">
        <v>6901</v>
      </c>
      <c r="E1361" s="897">
        <v>0</v>
      </c>
      <c r="F1361" s="473">
        <v>199</v>
      </c>
      <c r="G1361" s="58">
        <v>1203</v>
      </c>
      <c r="H1361" s="49">
        <v>12000000</v>
      </c>
      <c r="I1361" s="1578">
        <v>0</v>
      </c>
      <c r="J1361" s="181">
        <v>7107621.9000000004</v>
      </c>
      <c r="K1361" s="181">
        <f>SUM(K1359:K1360)*-1</f>
        <v>4777322</v>
      </c>
      <c r="L1361" s="232">
        <f t="shared" si="40"/>
        <v>11884943.9</v>
      </c>
      <c r="M1361" s="901" t="s">
        <v>2025</v>
      </c>
    </row>
    <row r="1362" spans="1:13" x14ac:dyDescent="0.25">
      <c r="A1362" s="895">
        <v>231</v>
      </c>
      <c r="B1362" s="296">
        <v>0</v>
      </c>
      <c r="C1362" s="896">
        <v>3114</v>
      </c>
      <c r="D1362" s="296">
        <v>6351</v>
      </c>
      <c r="E1362" s="897">
        <v>0</v>
      </c>
      <c r="F1362" s="473">
        <v>199</v>
      </c>
      <c r="G1362" s="58">
        <v>1205</v>
      </c>
      <c r="H1362" s="49">
        <v>5820010114</v>
      </c>
      <c r="I1362" s="1578">
        <v>0</v>
      </c>
      <c r="J1362" s="181">
        <v>0</v>
      </c>
      <c r="K1362" s="181">
        <v>299364.01</v>
      </c>
      <c r="L1362" s="232">
        <f t="shared" si="40"/>
        <v>299364.01</v>
      </c>
      <c r="M1362" s="901" t="s">
        <v>3968</v>
      </c>
    </row>
    <row r="1363" spans="1:13" x14ac:dyDescent="0.25">
      <c r="A1363" s="895">
        <v>231</v>
      </c>
      <c r="B1363" s="296">
        <v>0</v>
      </c>
      <c r="C1363" s="896">
        <v>3133</v>
      </c>
      <c r="D1363" s="296">
        <v>6351</v>
      </c>
      <c r="E1363" s="897">
        <v>0</v>
      </c>
      <c r="F1363" s="473">
        <v>199</v>
      </c>
      <c r="G1363" s="58">
        <v>1205</v>
      </c>
      <c r="H1363" s="49">
        <v>5296010122</v>
      </c>
      <c r="I1363" s="1578">
        <v>0</v>
      </c>
      <c r="J1363" s="181">
        <v>0</v>
      </c>
      <c r="K1363" s="181">
        <v>798127</v>
      </c>
      <c r="L1363" s="232">
        <f>J1363+K1363</f>
        <v>798127</v>
      </c>
      <c r="M1363" s="901" t="s">
        <v>3969</v>
      </c>
    </row>
    <row r="1364" spans="1:13" x14ac:dyDescent="0.25">
      <c r="A1364" s="895">
        <v>231</v>
      </c>
      <c r="B1364" s="296">
        <v>0</v>
      </c>
      <c r="C1364" s="896">
        <v>3122</v>
      </c>
      <c r="D1364" s="296">
        <v>6351</v>
      </c>
      <c r="E1364" s="897">
        <v>0</v>
      </c>
      <c r="F1364" s="473">
        <v>199</v>
      </c>
      <c r="G1364" s="58">
        <v>1205</v>
      </c>
      <c r="H1364" s="49">
        <v>5818010706</v>
      </c>
      <c r="I1364" s="1578">
        <v>0</v>
      </c>
      <c r="J1364" s="181">
        <v>0</v>
      </c>
      <c r="K1364" s="181">
        <v>300000</v>
      </c>
      <c r="L1364" s="232">
        <f>J1364+K1364</f>
        <v>300000</v>
      </c>
      <c r="M1364" s="901" t="s">
        <v>3970</v>
      </c>
    </row>
    <row r="1365" spans="1:13" ht="26.25" x14ac:dyDescent="0.25">
      <c r="A1365" s="895" t="s">
        <v>50</v>
      </c>
      <c r="B1365" s="296" t="s">
        <v>51</v>
      </c>
      <c r="C1365" s="896">
        <v>6409</v>
      </c>
      <c r="D1365" s="296">
        <v>6901</v>
      </c>
      <c r="E1365" s="897">
        <v>0</v>
      </c>
      <c r="F1365" s="473">
        <v>199</v>
      </c>
      <c r="G1365" s="58">
        <v>1205</v>
      </c>
      <c r="H1365" s="49">
        <v>12000000</v>
      </c>
      <c r="I1365" s="1578">
        <v>0</v>
      </c>
      <c r="J1365" s="181">
        <v>7119664.4100000001</v>
      </c>
      <c r="K1365" s="181">
        <f>SUM(K1362:K1364)*-1</f>
        <v>-1397491.01</v>
      </c>
      <c r="L1365" s="232">
        <f t="shared" si="40"/>
        <v>5722173.4000000004</v>
      </c>
      <c r="M1365" s="901" t="s">
        <v>1376</v>
      </c>
    </row>
    <row r="1366" spans="1:13" ht="26.25" x14ac:dyDescent="0.25">
      <c r="A1366" s="895">
        <v>231</v>
      </c>
      <c r="B1366" s="296">
        <v>0</v>
      </c>
      <c r="C1366" s="896">
        <v>2310</v>
      </c>
      <c r="D1366" s="296">
        <v>6119</v>
      </c>
      <c r="E1366" s="897">
        <v>0</v>
      </c>
      <c r="F1366" s="473">
        <v>199</v>
      </c>
      <c r="G1366" s="58">
        <v>1210</v>
      </c>
      <c r="H1366" s="49">
        <v>5483000000</v>
      </c>
      <c r="I1366" s="1578">
        <v>0</v>
      </c>
      <c r="J1366" s="181">
        <v>1999640</v>
      </c>
      <c r="K1366" s="181">
        <v>-1999640</v>
      </c>
      <c r="L1366" s="232">
        <f t="shared" si="40"/>
        <v>0</v>
      </c>
      <c r="M1366" s="898" t="s">
        <v>1354</v>
      </c>
    </row>
    <row r="1367" spans="1:13" ht="26.25" x14ac:dyDescent="0.25">
      <c r="A1367" s="895">
        <v>231</v>
      </c>
      <c r="B1367" s="296">
        <v>0</v>
      </c>
      <c r="C1367" s="896">
        <v>2310</v>
      </c>
      <c r="D1367" s="296">
        <v>6121</v>
      </c>
      <c r="E1367" s="897">
        <v>0</v>
      </c>
      <c r="F1367" s="473">
        <v>199</v>
      </c>
      <c r="G1367" s="58">
        <v>1210</v>
      </c>
      <c r="H1367" s="231">
        <v>4312000000</v>
      </c>
      <c r="I1367" s="1578">
        <v>0</v>
      </c>
      <c r="J1367" s="181">
        <v>7400360</v>
      </c>
      <c r="K1367" s="181">
        <v>-360</v>
      </c>
      <c r="L1367" s="232">
        <f t="shared" si="40"/>
        <v>7400000</v>
      </c>
      <c r="M1367" s="901" t="s">
        <v>3971</v>
      </c>
    </row>
    <row r="1368" spans="1:13" ht="26.25" x14ac:dyDescent="0.25">
      <c r="A1368" s="895" t="s">
        <v>50</v>
      </c>
      <c r="B1368" s="296" t="s">
        <v>51</v>
      </c>
      <c r="C1368" s="896">
        <v>6409</v>
      </c>
      <c r="D1368" s="296">
        <v>6901</v>
      </c>
      <c r="E1368" s="897">
        <v>0</v>
      </c>
      <c r="F1368" s="473">
        <v>199</v>
      </c>
      <c r="G1368" s="58">
        <v>1210</v>
      </c>
      <c r="H1368" s="49">
        <v>12000000</v>
      </c>
      <c r="I1368" s="1578">
        <v>0</v>
      </c>
      <c r="J1368" s="181">
        <v>0</v>
      </c>
      <c r="K1368" s="181">
        <f>SUM(K1366:K1367)*-1</f>
        <v>2000000</v>
      </c>
      <c r="L1368" s="232">
        <f t="shared" si="40"/>
        <v>2000000</v>
      </c>
      <c r="M1368" s="901" t="s">
        <v>3972</v>
      </c>
    </row>
    <row r="1369" spans="1:13" x14ac:dyDescent="0.25">
      <c r="A1369" s="895" t="s">
        <v>50</v>
      </c>
      <c r="B1369" s="296" t="s">
        <v>51</v>
      </c>
      <c r="C1369" s="896">
        <v>2212</v>
      </c>
      <c r="D1369" s="296">
        <v>6121</v>
      </c>
      <c r="E1369" s="897">
        <v>0</v>
      </c>
      <c r="F1369" s="473">
        <v>199</v>
      </c>
      <c r="G1369" s="296">
        <v>1204</v>
      </c>
      <c r="H1369" s="231">
        <v>2541000043</v>
      </c>
      <c r="I1369" s="232">
        <v>0</v>
      </c>
      <c r="J1369" s="327">
        <v>1215205</v>
      </c>
      <c r="K1369" s="64">
        <v>60016</v>
      </c>
      <c r="L1369" s="232">
        <f t="shared" si="40"/>
        <v>1275221</v>
      </c>
      <c r="M1369" s="901" t="s">
        <v>3973</v>
      </c>
    </row>
    <row r="1370" spans="1:13" x14ac:dyDescent="0.25">
      <c r="A1370" s="895" t="s">
        <v>50</v>
      </c>
      <c r="B1370" s="296" t="s">
        <v>51</v>
      </c>
      <c r="C1370" s="896">
        <v>2212</v>
      </c>
      <c r="D1370" s="296">
        <v>6121</v>
      </c>
      <c r="E1370" s="897">
        <v>0</v>
      </c>
      <c r="F1370" s="473">
        <v>199</v>
      </c>
      <c r="G1370" s="296">
        <v>1204</v>
      </c>
      <c r="H1370" s="49">
        <v>3740000043</v>
      </c>
      <c r="I1370" s="232">
        <v>0</v>
      </c>
      <c r="J1370" s="158">
        <v>1563925</v>
      </c>
      <c r="K1370" s="64">
        <v>449825</v>
      </c>
      <c r="L1370" s="232">
        <f t="shared" si="40"/>
        <v>2013750</v>
      </c>
      <c r="M1370" s="901" t="s">
        <v>3974</v>
      </c>
    </row>
    <row r="1371" spans="1:13" x14ac:dyDescent="0.25">
      <c r="A1371" s="895" t="s">
        <v>50</v>
      </c>
      <c r="B1371" s="296" t="s">
        <v>51</v>
      </c>
      <c r="C1371" s="896">
        <v>2212</v>
      </c>
      <c r="D1371" s="296">
        <v>6351</v>
      </c>
      <c r="E1371" s="897">
        <v>0</v>
      </c>
      <c r="F1371" s="473">
        <v>199</v>
      </c>
      <c r="G1371" s="296">
        <v>1204</v>
      </c>
      <c r="H1371" s="49">
        <v>3227000403</v>
      </c>
      <c r="I1371" s="232">
        <v>0</v>
      </c>
      <c r="J1371" s="158">
        <v>0</v>
      </c>
      <c r="K1371" s="64">
        <v>7500000</v>
      </c>
      <c r="L1371" s="232">
        <f t="shared" si="40"/>
        <v>7500000</v>
      </c>
      <c r="M1371" s="901" t="s">
        <v>3975</v>
      </c>
    </row>
    <row r="1372" spans="1:13" ht="27" thickBot="1" x14ac:dyDescent="0.3">
      <c r="A1372" s="895" t="s">
        <v>50</v>
      </c>
      <c r="B1372" s="296" t="s">
        <v>51</v>
      </c>
      <c r="C1372" s="896">
        <v>6409</v>
      </c>
      <c r="D1372" s="296">
        <v>6901</v>
      </c>
      <c r="E1372" s="897">
        <v>0</v>
      </c>
      <c r="F1372" s="473">
        <v>199</v>
      </c>
      <c r="G1372" s="58">
        <v>1204</v>
      </c>
      <c r="H1372" s="49">
        <v>12000000</v>
      </c>
      <c r="I1372" s="232">
        <v>0</v>
      </c>
      <c r="J1372" s="327">
        <v>221034586.11000001</v>
      </c>
      <c r="K1372" s="64">
        <f>SUM(K1369:K1371)*-1</f>
        <v>-8009841</v>
      </c>
      <c r="L1372" s="232">
        <f t="shared" si="40"/>
        <v>213024745.11000001</v>
      </c>
      <c r="M1372" s="901" t="s">
        <v>1358</v>
      </c>
    </row>
    <row r="1373" spans="1:13" ht="16.5" thickBot="1" x14ac:dyDescent="0.3">
      <c r="A1373" s="326"/>
      <c r="B1373" s="341" t="s">
        <v>23</v>
      </c>
      <c r="C1373" s="342"/>
      <c r="D1373" s="2447"/>
      <c r="E1373" s="2447"/>
      <c r="F1373" s="344"/>
      <c r="G1373" s="345"/>
      <c r="H1373" s="2447"/>
      <c r="I1373" s="347">
        <f>SUM(I1353:I1372)</f>
        <v>0</v>
      </c>
      <c r="J1373" s="347">
        <f>SUM(J1353:J1372)</f>
        <v>311726315.54000002</v>
      </c>
      <c r="K1373" s="347">
        <f>SUM(K1353:K1372)</f>
        <v>0</v>
      </c>
      <c r="L1373" s="347">
        <f>SUM(L1353:L1372)</f>
        <v>311726315.54000002</v>
      </c>
      <c r="M1373" s="801"/>
    </row>
    <row r="1374" spans="1:13" ht="15.75" x14ac:dyDescent="0.25">
      <c r="A1374" s="28"/>
      <c r="B1374" s="28"/>
      <c r="C1374" s="28"/>
      <c r="D1374" s="29"/>
      <c r="E1374" s="29"/>
      <c r="F1374" s="30"/>
      <c r="G1374" s="31"/>
      <c r="H1374" s="29"/>
      <c r="I1374" s="32"/>
      <c r="J1374" s="29"/>
      <c r="K1374" s="33"/>
      <c r="L1374" s="29"/>
      <c r="M1374" s="2445"/>
    </row>
    <row r="1375" spans="1:13" ht="15.75" x14ac:dyDescent="0.25">
      <c r="A1375" s="2449"/>
      <c r="B1375" s="29" t="s">
        <v>128</v>
      </c>
      <c r="C1375" s="28"/>
      <c r="D1375" s="29"/>
      <c r="E1375" s="29"/>
      <c r="F1375" s="30"/>
      <c r="G1375" s="31"/>
      <c r="H1375" s="29"/>
      <c r="I1375" s="32"/>
      <c r="J1375" s="34" t="s">
        <v>3976</v>
      </c>
      <c r="K1375" s="899"/>
      <c r="L1375" s="29"/>
      <c r="M1375" s="2445"/>
    </row>
    <row r="1376" spans="1:13" x14ac:dyDescent="0.25">
      <c r="A1376" s="2449"/>
      <c r="B1376" s="2449"/>
      <c r="C1376" s="2449"/>
      <c r="D1376" s="2449"/>
      <c r="E1376" s="2449"/>
      <c r="F1376" s="2"/>
      <c r="G1376" s="3"/>
      <c r="H1376" s="2449"/>
      <c r="I1376" s="4"/>
      <c r="J1376" s="2449"/>
      <c r="K1376" s="55"/>
      <c r="L1376" s="2449"/>
      <c r="M1376" s="2445"/>
    </row>
    <row r="1377" spans="1:13" x14ac:dyDescent="0.25">
      <c r="A1377" s="2449"/>
      <c r="B1377" s="2449"/>
      <c r="C1377" s="2449"/>
      <c r="D1377" s="2449"/>
      <c r="E1377" s="2449"/>
      <c r="F1377" s="2"/>
      <c r="G1377" s="3"/>
      <c r="H1377" s="2449"/>
      <c r="I1377" s="4"/>
      <c r="J1377" s="2449"/>
      <c r="K1377" s="55"/>
      <c r="L1377" s="2449"/>
      <c r="M1377" s="2445"/>
    </row>
    <row r="1378" spans="1:13" x14ac:dyDescent="0.25">
      <c r="A1378" s="2449"/>
      <c r="B1378" s="2449" t="s">
        <v>159</v>
      </c>
      <c r="C1378" s="2449"/>
      <c r="D1378" s="2449"/>
      <c r="E1378" s="2449"/>
      <c r="F1378" s="2"/>
      <c r="G1378" s="3"/>
      <c r="H1378" s="2449"/>
      <c r="I1378" s="4"/>
      <c r="J1378" s="2449" t="s">
        <v>43</v>
      </c>
      <c r="K1378" s="55"/>
      <c r="L1378" s="2449"/>
      <c r="M1378" s="2445"/>
    </row>
    <row r="1379" spans="1:13" x14ac:dyDescent="0.25">
      <c r="A1379" s="2449"/>
      <c r="B1379" s="2449"/>
      <c r="C1379" s="2449"/>
      <c r="D1379" s="2449"/>
      <c r="E1379" s="2449"/>
      <c r="F1379" s="2"/>
      <c r="G1379" s="3"/>
      <c r="H1379" s="2449"/>
      <c r="I1379" s="4"/>
      <c r="J1379" s="2449"/>
      <c r="K1379" s="55"/>
      <c r="L1379" s="2449"/>
      <c r="M1379" s="2445"/>
    </row>
    <row r="1380" spans="1:13" x14ac:dyDescent="0.25">
      <c r="A1380" s="2449"/>
      <c r="B1380" s="2449" t="s">
        <v>160</v>
      </c>
      <c r="C1380" s="2449"/>
      <c r="D1380" s="2449"/>
      <c r="E1380" s="2449"/>
      <c r="F1380" s="2"/>
      <c r="G1380" s="3"/>
      <c r="H1380" s="2449"/>
      <c r="I1380" s="4"/>
      <c r="J1380" s="2449" t="s">
        <v>161</v>
      </c>
      <c r="K1380" s="55"/>
      <c r="L1380" s="2449"/>
      <c r="M1380" s="2445"/>
    </row>
    <row r="1381" spans="1:13" x14ac:dyDescent="0.25">
      <c r="A1381" s="2449"/>
      <c r="B1381" s="2449" t="s">
        <v>495</v>
      </c>
      <c r="C1381" s="2449"/>
      <c r="D1381" s="2449"/>
      <c r="E1381" s="2449"/>
      <c r="F1381" s="2"/>
      <c r="G1381" s="3"/>
      <c r="H1381" s="2449"/>
      <c r="I1381" s="4"/>
      <c r="J1381" s="2449"/>
      <c r="K1381" s="55"/>
      <c r="L1381" s="2449"/>
      <c r="M1381" s="2445"/>
    </row>
    <row r="1382" spans="1:13" x14ac:dyDescent="0.25">
      <c r="A1382" s="908"/>
      <c r="B1382" s="908"/>
      <c r="C1382" s="908"/>
      <c r="D1382" s="908"/>
      <c r="E1382" s="908"/>
      <c r="F1382" s="908"/>
      <c r="G1382" s="908"/>
      <c r="H1382" s="908"/>
      <c r="I1382" s="909"/>
      <c r="J1382" s="909"/>
      <c r="K1382" s="55"/>
      <c r="L1382" s="2449"/>
      <c r="M1382" s="2445"/>
    </row>
    <row r="1383" spans="1:13" x14ac:dyDescent="0.25">
      <c r="A1383" s="2450"/>
      <c r="B1383" s="2450"/>
      <c r="C1383" s="2450"/>
      <c r="D1383" s="2450"/>
      <c r="E1383" s="2450"/>
      <c r="F1383" s="2450"/>
      <c r="G1383" s="2450"/>
      <c r="H1383" s="2450"/>
      <c r="I1383" s="2450"/>
      <c r="J1383" s="2450"/>
      <c r="K1383" s="2450"/>
      <c r="L1383" s="2450"/>
      <c r="M1383" s="2450"/>
    </row>
    <row r="1384" spans="1:13" ht="18.75" x14ac:dyDescent="0.3">
      <c r="A1384" s="1" t="s">
        <v>103</v>
      </c>
      <c r="B1384" s="1"/>
      <c r="C1384" s="1"/>
      <c r="D1384" s="2449"/>
      <c r="E1384" s="2449"/>
      <c r="F1384" s="2"/>
      <c r="G1384" s="3"/>
      <c r="H1384" s="2449"/>
      <c r="I1384" s="4"/>
      <c r="J1384" s="2449"/>
      <c r="K1384" s="55"/>
      <c r="L1384" s="2449"/>
      <c r="M1384" s="2445"/>
    </row>
    <row r="1385" spans="1:13" x14ac:dyDescent="0.25">
      <c r="A1385" s="2449"/>
      <c r="B1385" s="2449"/>
      <c r="C1385" s="2449"/>
      <c r="D1385" s="2445"/>
      <c r="E1385" s="2445"/>
      <c r="F1385" s="6"/>
      <c r="G1385" s="2451"/>
      <c r="H1385" s="2445"/>
      <c r="I1385" s="8"/>
      <c r="J1385" s="2445"/>
      <c r="K1385" s="55"/>
      <c r="L1385" s="2449"/>
      <c r="M1385" s="2445"/>
    </row>
    <row r="1386" spans="1:13" ht="18.75" x14ac:dyDescent="0.3">
      <c r="A1386" s="3102" t="s">
        <v>3977</v>
      </c>
      <c r="B1386" s="3103"/>
      <c r="C1386" s="3103"/>
      <c r="D1386" s="3103"/>
      <c r="E1386" s="3103"/>
      <c r="F1386" s="3103"/>
      <c r="G1386" s="3103"/>
      <c r="H1386" s="3103"/>
      <c r="I1386" s="3103"/>
      <c r="J1386" s="3103"/>
      <c r="K1386" s="3103"/>
      <c r="L1386" s="3103"/>
      <c r="M1386" s="3183"/>
    </row>
    <row r="1387" spans="1:13" ht="15.75" x14ac:dyDescent="0.25">
      <c r="A1387" s="2449"/>
      <c r="B1387" s="2449"/>
      <c r="C1387" s="2449"/>
      <c r="D1387" s="2445"/>
      <c r="E1387" s="2445"/>
      <c r="F1387" s="9"/>
      <c r="G1387" s="2451"/>
      <c r="H1387" s="2445"/>
      <c r="I1387" s="8"/>
      <c r="J1387" s="2445"/>
      <c r="K1387" s="55"/>
      <c r="L1387" s="2449"/>
      <c r="M1387" s="892"/>
    </row>
    <row r="1388" spans="1:13" ht="15.75" x14ac:dyDescent="0.25">
      <c r="A1388" s="10" t="s">
        <v>105</v>
      </c>
      <c r="B1388" s="11"/>
      <c r="C1388" s="11"/>
      <c r="D1388" s="11"/>
      <c r="E1388" s="11"/>
      <c r="F1388" s="9"/>
      <c r="G1388" s="3"/>
      <c r="H1388" s="2449"/>
      <c r="I1388" s="4"/>
      <c r="J1388" s="2449"/>
      <c r="K1388" s="55"/>
      <c r="L1388" s="2449"/>
      <c r="M1388" s="2445"/>
    </row>
    <row r="1389" spans="1:13" ht="15.75" thickBot="1" x14ac:dyDescent="0.3">
      <c r="A1389" s="1465"/>
      <c r="B1389" s="2449"/>
      <c r="C1389" s="2449"/>
      <c r="D1389" s="2449"/>
      <c r="E1389" s="2449"/>
      <c r="F1389" s="2"/>
      <c r="G1389" s="3"/>
      <c r="H1389" s="2449"/>
      <c r="I1389" s="4"/>
      <c r="J1389" s="2449"/>
      <c r="K1389" s="201"/>
      <c r="L1389" s="2449"/>
      <c r="M1389" s="14" t="s">
        <v>4</v>
      </c>
    </row>
    <row r="1390" spans="1:13" ht="27" thickBot="1" x14ac:dyDescent="0.3">
      <c r="A1390" s="15" t="s">
        <v>5</v>
      </c>
      <c r="B1390" s="16" t="s">
        <v>6</v>
      </c>
      <c r="C1390" s="16" t="s">
        <v>7</v>
      </c>
      <c r="D1390" s="16" t="s">
        <v>8</v>
      </c>
      <c r="E1390" s="16" t="s">
        <v>9</v>
      </c>
      <c r="F1390" s="17" t="s">
        <v>10</v>
      </c>
      <c r="G1390" s="18" t="s">
        <v>11</v>
      </c>
      <c r="H1390" s="16" t="s">
        <v>12</v>
      </c>
      <c r="I1390" s="19" t="s">
        <v>13</v>
      </c>
      <c r="J1390" s="20" t="s">
        <v>14</v>
      </c>
      <c r="K1390" s="893" t="s">
        <v>15</v>
      </c>
      <c r="L1390" s="20" t="s">
        <v>16</v>
      </c>
      <c r="M1390" s="894" t="s">
        <v>17</v>
      </c>
    </row>
    <row r="1391" spans="1:13" x14ac:dyDescent="0.25">
      <c r="A1391" s="583">
        <v>231</v>
      </c>
      <c r="B1391" s="584">
        <v>0</v>
      </c>
      <c r="C1391" s="585">
        <v>3122</v>
      </c>
      <c r="D1391" s="584">
        <v>6351</v>
      </c>
      <c r="E1391" s="586">
        <v>0</v>
      </c>
      <c r="F1391" s="902">
        <v>199</v>
      </c>
      <c r="G1391" s="584">
        <v>1205</v>
      </c>
      <c r="H1391" s="903">
        <v>4053010411</v>
      </c>
      <c r="I1391" s="2569">
        <v>0</v>
      </c>
      <c r="J1391" s="1426">
        <v>299995</v>
      </c>
      <c r="K1391" s="1426">
        <v>5</v>
      </c>
      <c r="L1391" s="669">
        <f t="shared" ref="L1391:L1453" si="41">J1391+K1391</f>
        <v>300000</v>
      </c>
      <c r="M1391" s="904" t="s">
        <v>3978</v>
      </c>
    </row>
    <row r="1392" spans="1:13" ht="26.25" x14ac:dyDescent="0.25">
      <c r="A1392" s="583" t="s">
        <v>50</v>
      </c>
      <c r="B1392" s="584" t="s">
        <v>51</v>
      </c>
      <c r="C1392" s="585">
        <v>6409</v>
      </c>
      <c r="D1392" s="584">
        <v>6901</v>
      </c>
      <c r="E1392" s="586">
        <v>0</v>
      </c>
      <c r="F1392" s="902">
        <v>199</v>
      </c>
      <c r="G1392" s="584">
        <v>1205</v>
      </c>
      <c r="H1392" s="903">
        <v>12000000</v>
      </c>
      <c r="I1392" s="2569">
        <v>0</v>
      </c>
      <c r="J1392" s="1426">
        <v>5722173.4000000004</v>
      </c>
      <c r="K1392" s="1426">
        <v>-5</v>
      </c>
      <c r="L1392" s="669">
        <f>J1392+K1392</f>
        <v>5722168.4000000004</v>
      </c>
      <c r="M1392" s="904" t="s">
        <v>1376</v>
      </c>
    </row>
    <row r="1393" spans="1:13" ht="26.25" x14ac:dyDescent="0.25">
      <c r="A1393" s="583" t="s">
        <v>50</v>
      </c>
      <c r="B1393" s="584" t="s">
        <v>51</v>
      </c>
      <c r="C1393" s="585">
        <v>4357</v>
      </c>
      <c r="D1393" s="584">
        <v>6351</v>
      </c>
      <c r="E1393" s="586">
        <v>0</v>
      </c>
      <c r="F1393" s="902">
        <v>199</v>
      </c>
      <c r="G1393" s="584">
        <v>1217</v>
      </c>
      <c r="H1393" s="903">
        <v>5959001773</v>
      </c>
      <c r="I1393" s="2569">
        <v>0</v>
      </c>
      <c r="J1393" s="1426">
        <v>0</v>
      </c>
      <c r="K1393" s="1426">
        <v>412998</v>
      </c>
      <c r="L1393" s="669">
        <f>J1393+K1393</f>
        <v>412998</v>
      </c>
      <c r="M1393" s="904" t="s">
        <v>3979</v>
      </c>
    </row>
    <row r="1394" spans="1:13" ht="26.25" x14ac:dyDescent="0.25">
      <c r="A1394" s="583" t="s">
        <v>50</v>
      </c>
      <c r="B1394" s="584" t="s">
        <v>51</v>
      </c>
      <c r="C1394" s="585">
        <v>6409</v>
      </c>
      <c r="D1394" s="584">
        <v>6901</v>
      </c>
      <c r="E1394" s="586">
        <v>0</v>
      </c>
      <c r="F1394" s="902">
        <v>199</v>
      </c>
      <c r="G1394" s="584">
        <v>1217</v>
      </c>
      <c r="H1394" s="903">
        <v>12000000</v>
      </c>
      <c r="I1394" s="2569">
        <v>0</v>
      </c>
      <c r="J1394" s="1426">
        <v>35410604.399999999</v>
      </c>
      <c r="K1394" s="1426">
        <v>-412998</v>
      </c>
      <c r="L1394" s="669">
        <f>J1394+K1394</f>
        <v>34997606.399999999</v>
      </c>
      <c r="M1394" s="904" t="s">
        <v>1356</v>
      </c>
    </row>
    <row r="1395" spans="1:13" x14ac:dyDescent="0.25">
      <c r="A1395" s="583" t="s">
        <v>50</v>
      </c>
      <c r="B1395" s="584" t="s">
        <v>51</v>
      </c>
      <c r="C1395" s="585">
        <v>6172</v>
      </c>
      <c r="D1395" s="584">
        <v>6121</v>
      </c>
      <c r="E1395" s="586">
        <v>0</v>
      </c>
      <c r="F1395" s="902">
        <v>199</v>
      </c>
      <c r="G1395" s="584">
        <v>1202</v>
      </c>
      <c r="H1395" s="903">
        <v>5541000000</v>
      </c>
      <c r="I1395" s="669">
        <v>0</v>
      </c>
      <c r="J1395" s="328">
        <v>1945185.58</v>
      </c>
      <c r="K1395" s="175">
        <v>154814.42000000001</v>
      </c>
      <c r="L1395" s="669">
        <f t="shared" si="41"/>
        <v>2100000</v>
      </c>
      <c r="M1395" s="904" t="s">
        <v>3980</v>
      </c>
    </row>
    <row r="1396" spans="1:13" x14ac:dyDescent="0.25">
      <c r="A1396" s="583" t="s">
        <v>50</v>
      </c>
      <c r="B1396" s="584" t="s">
        <v>51</v>
      </c>
      <c r="C1396" s="585">
        <v>6172</v>
      </c>
      <c r="D1396" s="584">
        <v>6121</v>
      </c>
      <c r="E1396" s="586">
        <v>0</v>
      </c>
      <c r="F1396" s="902">
        <v>199</v>
      </c>
      <c r="G1396" s="584">
        <v>1202</v>
      </c>
      <c r="H1396" s="903">
        <v>1911000000</v>
      </c>
      <c r="I1396" s="669">
        <v>0</v>
      </c>
      <c r="J1396" s="328">
        <v>1000000</v>
      </c>
      <c r="K1396" s="175">
        <v>-1000000</v>
      </c>
      <c r="L1396" s="669">
        <f t="shared" si="41"/>
        <v>0</v>
      </c>
      <c r="M1396" s="904" t="s">
        <v>2048</v>
      </c>
    </row>
    <row r="1397" spans="1:13" ht="26.25" x14ac:dyDescent="0.25">
      <c r="A1397" s="583" t="s">
        <v>50</v>
      </c>
      <c r="B1397" s="584" t="s">
        <v>51</v>
      </c>
      <c r="C1397" s="585">
        <v>6409</v>
      </c>
      <c r="D1397" s="584">
        <v>6901</v>
      </c>
      <c r="E1397" s="586">
        <v>0</v>
      </c>
      <c r="F1397" s="902">
        <v>199</v>
      </c>
      <c r="G1397" s="584">
        <v>1202</v>
      </c>
      <c r="H1397" s="903">
        <v>12000000</v>
      </c>
      <c r="I1397" s="2569">
        <v>0</v>
      </c>
      <c r="J1397" s="1426">
        <v>10123574.42</v>
      </c>
      <c r="K1397" s="1426">
        <f>SUM(K1395:K1396)*-1</f>
        <v>845185.58</v>
      </c>
      <c r="L1397" s="669">
        <f t="shared" si="41"/>
        <v>10968760</v>
      </c>
      <c r="M1397" s="904" t="s">
        <v>3687</v>
      </c>
    </row>
    <row r="1398" spans="1:13" x14ac:dyDescent="0.25">
      <c r="A1398" s="583" t="s">
        <v>50</v>
      </c>
      <c r="B1398" s="584" t="s">
        <v>51</v>
      </c>
      <c r="C1398" s="585">
        <v>6172</v>
      </c>
      <c r="D1398" s="584">
        <v>6111</v>
      </c>
      <c r="E1398" s="586">
        <v>0</v>
      </c>
      <c r="F1398" s="902">
        <v>199</v>
      </c>
      <c r="G1398" s="584">
        <v>1203</v>
      </c>
      <c r="H1398" s="903">
        <v>5545000000</v>
      </c>
      <c r="I1398" s="2569">
        <v>0</v>
      </c>
      <c r="J1398" s="1426">
        <v>5000000</v>
      </c>
      <c r="K1398" s="1426">
        <v>500000</v>
      </c>
      <c r="L1398" s="669">
        <f t="shared" si="41"/>
        <v>5500000</v>
      </c>
      <c r="M1398" s="904" t="s">
        <v>3673</v>
      </c>
    </row>
    <row r="1399" spans="1:13" ht="26.25" x14ac:dyDescent="0.25">
      <c r="A1399" s="583" t="s">
        <v>50</v>
      </c>
      <c r="B1399" s="584" t="s">
        <v>51</v>
      </c>
      <c r="C1399" s="585">
        <v>6409</v>
      </c>
      <c r="D1399" s="584">
        <v>6901</v>
      </c>
      <c r="E1399" s="586">
        <v>0</v>
      </c>
      <c r="F1399" s="902">
        <v>199</v>
      </c>
      <c r="G1399" s="584">
        <v>1203</v>
      </c>
      <c r="H1399" s="903">
        <v>12000000</v>
      </c>
      <c r="I1399" s="2569">
        <v>0</v>
      </c>
      <c r="J1399" s="1426">
        <v>11884943.9</v>
      </c>
      <c r="K1399" s="1426">
        <v>-500000</v>
      </c>
      <c r="L1399" s="669">
        <f t="shared" si="41"/>
        <v>11384943.9</v>
      </c>
      <c r="M1399" s="904" t="s">
        <v>2025</v>
      </c>
    </row>
    <row r="1400" spans="1:13" x14ac:dyDescent="0.25">
      <c r="A1400" s="583">
        <v>231</v>
      </c>
      <c r="B1400" s="584">
        <v>0</v>
      </c>
      <c r="C1400" s="585">
        <v>3315</v>
      </c>
      <c r="D1400" s="584">
        <v>6351</v>
      </c>
      <c r="E1400" s="586">
        <v>0</v>
      </c>
      <c r="F1400" s="902">
        <v>199</v>
      </c>
      <c r="G1400" s="584">
        <v>1206</v>
      </c>
      <c r="H1400" s="903">
        <v>5879000614</v>
      </c>
      <c r="I1400" s="2569">
        <v>0</v>
      </c>
      <c r="J1400" s="1426">
        <v>0</v>
      </c>
      <c r="K1400" s="1426">
        <v>1220000</v>
      </c>
      <c r="L1400" s="669">
        <f t="shared" si="41"/>
        <v>1220000</v>
      </c>
      <c r="M1400" s="904" t="s">
        <v>3981</v>
      </c>
    </row>
    <row r="1401" spans="1:13" x14ac:dyDescent="0.25">
      <c r="A1401" s="583">
        <v>231</v>
      </c>
      <c r="B1401" s="584">
        <v>0</v>
      </c>
      <c r="C1401" s="585">
        <v>3315</v>
      </c>
      <c r="D1401" s="584">
        <v>6351</v>
      </c>
      <c r="E1401" s="586">
        <v>0</v>
      </c>
      <c r="F1401" s="902">
        <v>199</v>
      </c>
      <c r="G1401" s="584">
        <v>1206</v>
      </c>
      <c r="H1401" s="903">
        <v>5783000607</v>
      </c>
      <c r="I1401" s="2569">
        <v>0</v>
      </c>
      <c r="J1401" s="1426">
        <v>0</v>
      </c>
      <c r="K1401" s="1426">
        <v>1000000</v>
      </c>
      <c r="L1401" s="669">
        <f t="shared" si="41"/>
        <v>1000000</v>
      </c>
      <c r="M1401" s="904" t="s">
        <v>3982</v>
      </c>
    </row>
    <row r="1402" spans="1:13" x14ac:dyDescent="0.25">
      <c r="A1402" s="583">
        <v>231</v>
      </c>
      <c r="B1402" s="584">
        <v>0</v>
      </c>
      <c r="C1402" s="585">
        <v>3315</v>
      </c>
      <c r="D1402" s="584">
        <v>6351</v>
      </c>
      <c r="E1402" s="586">
        <v>0</v>
      </c>
      <c r="F1402" s="902">
        <v>199</v>
      </c>
      <c r="G1402" s="584">
        <v>1206</v>
      </c>
      <c r="H1402" s="903">
        <v>5867000612</v>
      </c>
      <c r="I1402" s="2569">
        <v>0</v>
      </c>
      <c r="J1402" s="1426">
        <v>0</v>
      </c>
      <c r="K1402" s="1426">
        <v>2400000</v>
      </c>
      <c r="L1402" s="669">
        <f t="shared" si="41"/>
        <v>2400000</v>
      </c>
      <c r="M1402" s="904" t="s">
        <v>3983</v>
      </c>
    </row>
    <row r="1403" spans="1:13" ht="26.25" x14ac:dyDescent="0.25">
      <c r="A1403" s="583">
        <v>231</v>
      </c>
      <c r="B1403" s="584">
        <v>0</v>
      </c>
      <c r="C1403" s="585">
        <v>3326</v>
      </c>
      <c r="D1403" s="584">
        <v>6121</v>
      </c>
      <c r="E1403" s="586">
        <v>0</v>
      </c>
      <c r="F1403" s="902">
        <v>199</v>
      </c>
      <c r="G1403" s="584">
        <v>1206</v>
      </c>
      <c r="H1403" s="903">
        <v>1913000613</v>
      </c>
      <c r="I1403" s="2569">
        <v>0</v>
      </c>
      <c r="J1403" s="1426">
        <v>1540000</v>
      </c>
      <c r="K1403" s="1426">
        <v>-400000</v>
      </c>
      <c r="L1403" s="669">
        <f t="shared" si="41"/>
        <v>1140000</v>
      </c>
      <c r="M1403" s="904" t="s">
        <v>3984</v>
      </c>
    </row>
    <row r="1404" spans="1:13" x14ac:dyDescent="0.25">
      <c r="A1404" s="583">
        <v>231</v>
      </c>
      <c r="B1404" s="584">
        <v>0</v>
      </c>
      <c r="C1404" s="585">
        <v>3315</v>
      </c>
      <c r="D1404" s="584">
        <v>6351</v>
      </c>
      <c r="E1404" s="586">
        <v>0</v>
      </c>
      <c r="F1404" s="902">
        <v>199</v>
      </c>
      <c r="G1404" s="584">
        <v>1206</v>
      </c>
      <c r="H1404" s="903">
        <v>3838000609</v>
      </c>
      <c r="I1404" s="2569">
        <v>0</v>
      </c>
      <c r="J1404" s="1426">
        <v>9624942.8000000007</v>
      </c>
      <c r="K1404" s="1426">
        <v>-6800000</v>
      </c>
      <c r="L1404" s="669">
        <f t="shared" si="41"/>
        <v>2824942.8000000007</v>
      </c>
      <c r="M1404" s="904" t="s">
        <v>3636</v>
      </c>
    </row>
    <row r="1405" spans="1:13" x14ac:dyDescent="0.25">
      <c r="A1405" s="583">
        <v>231</v>
      </c>
      <c r="B1405" s="584">
        <v>0</v>
      </c>
      <c r="C1405" s="585">
        <v>3315</v>
      </c>
      <c r="D1405" s="584">
        <v>6351</v>
      </c>
      <c r="E1405" s="586">
        <v>0</v>
      </c>
      <c r="F1405" s="902">
        <v>199</v>
      </c>
      <c r="G1405" s="584">
        <v>1206</v>
      </c>
      <c r="H1405" s="903">
        <v>4468000606</v>
      </c>
      <c r="I1405" s="2569">
        <v>0</v>
      </c>
      <c r="J1405" s="1426">
        <v>63000</v>
      </c>
      <c r="K1405" s="1426">
        <v>-63000</v>
      </c>
      <c r="L1405" s="669">
        <f t="shared" si="41"/>
        <v>0</v>
      </c>
      <c r="M1405" s="904" t="s">
        <v>1465</v>
      </c>
    </row>
    <row r="1406" spans="1:13" x14ac:dyDescent="0.25">
      <c r="A1406" s="583">
        <v>231</v>
      </c>
      <c r="B1406" s="584">
        <v>0</v>
      </c>
      <c r="C1406" s="585">
        <v>3315</v>
      </c>
      <c r="D1406" s="584">
        <v>6351</v>
      </c>
      <c r="E1406" s="586">
        <v>0</v>
      </c>
      <c r="F1406" s="902">
        <v>199</v>
      </c>
      <c r="G1406" s="584">
        <v>1206</v>
      </c>
      <c r="H1406" s="903">
        <v>5566000601</v>
      </c>
      <c r="I1406" s="2569">
        <v>0</v>
      </c>
      <c r="J1406" s="1426">
        <v>200000</v>
      </c>
      <c r="K1406" s="1426">
        <v>-112759</v>
      </c>
      <c r="L1406" s="669">
        <f t="shared" si="41"/>
        <v>87241</v>
      </c>
      <c r="M1406" s="904" t="s">
        <v>3985</v>
      </c>
    </row>
    <row r="1407" spans="1:13" x14ac:dyDescent="0.25">
      <c r="A1407" s="583">
        <v>231</v>
      </c>
      <c r="B1407" s="584">
        <v>0</v>
      </c>
      <c r="C1407" s="585">
        <v>6409</v>
      </c>
      <c r="D1407" s="584">
        <v>6901</v>
      </c>
      <c r="E1407" s="586">
        <v>0</v>
      </c>
      <c r="F1407" s="902">
        <v>199</v>
      </c>
      <c r="G1407" s="584">
        <v>1206</v>
      </c>
      <c r="H1407" s="903">
        <v>5783000607</v>
      </c>
      <c r="I1407" s="2569">
        <v>0</v>
      </c>
      <c r="J1407" s="1426">
        <v>3000000</v>
      </c>
      <c r="K1407" s="1426">
        <v>-2000000</v>
      </c>
      <c r="L1407" s="669">
        <f t="shared" si="41"/>
        <v>1000000</v>
      </c>
      <c r="M1407" s="904" t="s">
        <v>3982</v>
      </c>
    </row>
    <row r="1408" spans="1:13" ht="26.25" x14ac:dyDescent="0.25">
      <c r="A1408" s="583">
        <v>231</v>
      </c>
      <c r="B1408" s="584">
        <v>0</v>
      </c>
      <c r="C1408" s="585">
        <v>3315</v>
      </c>
      <c r="D1408" s="584">
        <v>6351</v>
      </c>
      <c r="E1408" s="586">
        <v>0</v>
      </c>
      <c r="F1408" s="902">
        <v>199</v>
      </c>
      <c r="G1408" s="584">
        <v>1206</v>
      </c>
      <c r="H1408" s="903">
        <v>5457000609</v>
      </c>
      <c r="I1408" s="2569">
        <v>0</v>
      </c>
      <c r="J1408" s="1426">
        <v>826000</v>
      </c>
      <c r="K1408" s="1426">
        <v>5490761</v>
      </c>
      <c r="L1408" s="669">
        <f>J1408+K1408</f>
        <v>6316761</v>
      </c>
      <c r="M1408" s="904" t="s">
        <v>3647</v>
      </c>
    </row>
    <row r="1409" spans="1:13" ht="26.25" x14ac:dyDescent="0.25">
      <c r="A1409" s="583" t="s">
        <v>50</v>
      </c>
      <c r="B1409" s="584" t="s">
        <v>51</v>
      </c>
      <c r="C1409" s="585">
        <v>6409</v>
      </c>
      <c r="D1409" s="584">
        <v>6901</v>
      </c>
      <c r="E1409" s="586">
        <v>0</v>
      </c>
      <c r="F1409" s="902">
        <v>199</v>
      </c>
      <c r="G1409" s="584">
        <v>1206</v>
      </c>
      <c r="H1409" s="903">
        <v>12000000</v>
      </c>
      <c r="I1409" s="2569">
        <v>0</v>
      </c>
      <c r="J1409" s="1426">
        <v>12596338.220000001</v>
      </c>
      <c r="K1409" s="1426">
        <f>SUM(K1400:K1408)*-1</f>
        <v>-735002</v>
      </c>
      <c r="L1409" s="669">
        <f t="shared" si="41"/>
        <v>11861336.220000001</v>
      </c>
      <c r="M1409" s="904" t="s">
        <v>1350</v>
      </c>
    </row>
    <row r="1410" spans="1:13" x14ac:dyDescent="0.25">
      <c r="A1410" s="583" t="s">
        <v>50</v>
      </c>
      <c r="B1410" s="584" t="s">
        <v>51</v>
      </c>
      <c r="C1410" s="585">
        <v>2212</v>
      </c>
      <c r="D1410" s="584">
        <v>6351</v>
      </c>
      <c r="E1410" s="586">
        <v>0</v>
      </c>
      <c r="F1410" s="902">
        <v>199</v>
      </c>
      <c r="G1410" s="584">
        <v>1204</v>
      </c>
      <c r="H1410" s="903">
        <v>5446000403</v>
      </c>
      <c r="I1410" s="669">
        <v>0</v>
      </c>
      <c r="J1410" s="328">
        <v>16687184.1</v>
      </c>
      <c r="K1410" s="175">
        <v>-2000000</v>
      </c>
      <c r="L1410" s="669">
        <f t="shared" si="41"/>
        <v>14687184.1</v>
      </c>
      <c r="M1410" s="904" t="s">
        <v>3986</v>
      </c>
    </row>
    <row r="1411" spans="1:13" x14ac:dyDescent="0.25">
      <c r="A1411" s="583" t="s">
        <v>50</v>
      </c>
      <c r="B1411" s="584" t="s">
        <v>51</v>
      </c>
      <c r="C1411" s="585">
        <v>2212</v>
      </c>
      <c r="D1411" s="584">
        <v>6351</v>
      </c>
      <c r="E1411" s="586">
        <v>0</v>
      </c>
      <c r="F1411" s="902">
        <v>199</v>
      </c>
      <c r="G1411" s="584">
        <v>1204</v>
      </c>
      <c r="H1411" s="903">
        <v>5438000403</v>
      </c>
      <c r="I1411" s="669">
        <v>0</v>
      </c>
      <c r="J1411" s="328">
        <v>20179120.600000001</v>
      </c>
      <c r="K1411" s="175">
        <v>6192879.4000000004</v>
      </c>
      <c r="L1411" s="669">
        <f t="shared" si="41"/>
        <v>26372000</v>
      </c>
      <c r="M1411" s="904" t="s">
        <v>3987</v>
      </c>
    </row>
    <row r="1412" spans="1:13" x14ac:dyDescent="0.25">
      <c r="A1412" s="583" t="s">
        <v>50</v>
      </c>
      <c r="B1412" s="584" t="s">
        <v>51</v>
      </c>
      <c r="C1412" s="585">
        <v>2212</v>
      </c>
      <c r="D1412" s="584">
        <v>6351</v>
      </c>
      <c r="E1412" s="586">
        <v>0</v>
      </c>
      <c r="F1412" s="902">
        <v>199</v>
      </c>
      <c r="G1412" s="584">
        <v>1204</v>
      </c>
      <c r="H1412" s="903">
        <v>4491000403</v>
      </c>
      <c r="I1412" s="669">
        <v>0</v>
      </c>
      <c r="J1412" s="328">
        <v>3499850</v>
      </c>
      <c r="K1412" s="175">
        <v>200150</v>
      </c>
      <c r="L1412" s="669">
        <f t="shared" si="41"/>
        <v>3700000</v>
      </c>
      <c r="M1412" s="904" t="s">
        <v>3683</v>
      </c>
    </row>
    <row r="1413" spans="1:13" x14ac:dyDescent="0.25">
      <c r="A1413" s="583" t="s">
        <v>50</v>
      </c>
      <c r="B1413" s="584" t="s">
        <v>51</v>
      </c>
      <c r="C1413" s="585">
        <v>2212</v>
      </c>
      <c r="D1413" s="584">
        <v>6351</v>
      </c>
      <c r="E1413" s="586">
        <v>0</v>
      </c>
      <c r="F1413" s="902">
        <v>199</v>
      </c>
      <c r="G1413" s="584">
        <v>1204</v>
      </c>
      <c r="H1413" s="903">
        <v>5974000403</v>
      </c>
      <c r="I1413" s="669">
        <v>0</v>
      </c>
      <c r="J1413" s="328">
        <v>0</v>
      </c>
      <c r="K1413" s="175">
        <v>10031000</v>
      </c>
      <c r="L1413" s="669">
        <f t="shared" si="41"/>
        <v>10031000</v>
      </c>
      <c r="M1413" s="904" t="s">
        <v>3988</v>
      </c>
    </row>
    <row r="1414" spans="1:13" x14ac:dyDescent="0.25">
      <c r="A1414" s="583" t="s">
        <v>50</v>
      </c>
      <c r="B1414" s="584" t="s">
        <v>51</v>
      </c>
      <c r="C1414" s="585">
        <v>2212</v>
      </c>
      <c r="D1414" s="584">
        <v>6351</v>
      </c>
      <c r="E1414" s="586">
        <v>0</v>
      </c>
      <c r="F1414" s="902">
        <v>199</v>
      </c>
      <c r="G1414" s="584">
        <v>1204</v>
      </c>
      <c r="H1414" s="903">
        <v>4825000403</v>
      </c>
      <c r="I1414" s="669">
        <v>0</v>
      </c>
      <c r="J1414" s="328">
        <v>7400388</v>
      </c>
      <c r="K1414" s="175">
        <v>34604.68</v>
      </c>
      <c r="L1414" s="669">
        <f t="shared" si="41"/>
        <v>7434992.6799999997</v>
      </c>
      <c r="M1414" s="904" t="s">
        <v>3989</v>
      </c>
    </row>
    <row r="1415" spans="1:13" x14ac:dyDescent="0.25">
      <c r="A1415" s="583" t="s">
        <v>50</v>
      </c>
      <c r="B1415" s="584" t="s">
        <v>51</v>
      </c>
      <c r="C1415" s="585">
        <v>2212</v>
      </c>
      <c r="D1415" s="584">
        <v>6351</v>
      </c>
      <c r="E1415" s="586">
        <v>0</v>
      </c>
      <c r="F1415" s="902">
        <v>199</v>
      </c>
      <c r="G1415" s="584">
        <v>1204</v>
      </c>
      <c r="H1415" s="903">
        <v>5888000403</v>
      </c>
      <c r="I1415" s="669">
        <v>0</v>
      </c>
      <c r="J1415" s="328">
        <v>0</v>
      </c>
      <c r="K1415" s="175">
        <v>4637777.54</v>
      </c>
      <c r="L1415" s="669">
        <f t="shared" si="41"/>
        <v>4637777.54</v>
      </c>
      <c r="M1415" s="904" t="s">
        <v>3990</v>
      </c>
    </row>
    <row r="1416" spans="1:13" x14ac:dyDescent="0.25">
      <c r="A1416" s="583" t="s">
        <v>50</v>
      </c>
      <c r="B1416" s="584" t="s">
        <v>51</v>
      </c>
      <c r="C1416" s="585">
        <v>2212</v>
      </c>
      <c r="D1416" s="584">
        <v>6351</v>
      </c>
      <c r="E1416" s="586">
        <v>0</v>
      </c>
      <c r="F1416" s="902">
        <v>199</v>
      </c>
      <c r="G1416" s="584">
        <v>1204</v>
      </c>
      <c r="H1416" s="903">
        <v>5889000403</v>
      </c>
      <c r="I1416" s="669">
        <v>0</v>
      </c>
      <c r="J1416" s="328">
        <v>0</v>
      </c>
      <c r="K1416" s="175">
        <v>5270000</v>
      </c>
      <c r="L1416" s="669">
        <f t="shared" si="41"/>
        <v>5270000</v>
      </c>
      <c r="M1416" s="904" t="s">
        <v>3991</v>
      </c>
    </row>
    <row r="1417" spans="1:13" x14ac:dyDescent="0.25">
      <c r="A1417" s="583" t="s">
        <v>50</v>
      </c>
      <c r="B1417" s="584" t="s">
        <v>51</v>
      </c>
      <c r="C1417" s="585">
        <v>2212</v>
      </c>
      <c r="D1417" s="584">
        <v>6351</v>
      </c>
      <c r="E1417" s="586">
        <v>0</v>
      </c>
      <c r="F1417" s="902">
        <v>199</v>
      </c>
      <c r="G1417" s="584">
        <v>1204</v>
      </c>
      <c r="H1417" s="903">
        <v>5890000403</v>
      </c>
      <c r="I1417" s="669">
        <v>0</v>
      </c>
      <c r="J1417" s="328">
        <v>0</v>
      </c>
      <c r="K1417" s="175">
        <v>2806569.33</v>
      </c>
      <c r="L1417" s="669">
        <f t="shared" si="41"/>
        <v>2806569.33</v>
      </c>
      <c r="M1417" s="904" t="s">
        <v>3992</v>
      </c>
    </row>
    <row r="1418" spans="1:13" x14ac:dyDescent="0.25">
      <c r="A1418" s="583" t="s">
        <v>50</v>
      </c>
      <c r="B1418" s="584" t="s">
        <v>51</v>
      </c>
      <c r="C1418" s="585">
        <v>2212</v>
      </c>
      <c r="D1418" s="584">
        <v>6351</v>
      </c>
      <c r="E1418" s="586">
        <v>0</v>
      </c>
      <c r="F1418" s="902">
        <v>199</v>
      </c>
      <c r="G1418" s="584">
        <v>1204</v>
      </c>
      <c r="H1418" s="903">
        <v>5891000403</v>
      </c>
      <c r="I1418" s="669">
        <v>0</v>
      </c>
      <c r="J1418" s="328">
        <v>0</v>
      </c>
      <c r="K1418" s="175">
        <v>1971000</v>
      </c>
      <c r="L1418" s="669">
        <f t="shared" si="41"/>
        <v>1971000</v>
      </c>
      <c r="M1418" s="904" t="s">
        <v>3993</v>
      </c>
    </row>
    <row r="1419" spans="1:13" x14ac:dyDescent="0.25">
      <c r="A1419" s="583" t="s">
        <v>50</v>
      </c>
      <c r="B1419" s="584" t="s">
        <v>51</v>
      </c>
      <c r="C1419" s="585">
        <v>2212</v>
      </c>
      <c r="D1419" s="584">
        <v>6351</v>
      </c>
      <c r="E1419" s="586">
        <v>0</v>
      </c>
      <c r="F1419" s="902">
        <v>199</v>
      </c>
      <c r="G1419" s="584">
        <v>1204</v>
      </c>
      <c r="H1419" s="903">
        <v>5892000403</v>
      </c>
      <c r="I1419" s="669">
        <v>0</v>
      </c>
      <c r="J1419" s="328">
        <v>0</v>
      </c>
      <c r="K1419" s="175">
        <v>2992281.6000000001</v>
      </c>
      <c r="L1419" s="669">
        <f t="shared" si="41"/>
        <v>2992281.6000000001</v>
      </c>
      <c r="M1419" s="904" t="s">
        <v>3994</v>
      </c>
    </row>
    <row r="1420" spans="1:13" x14ac:dyDescent="0.25">
      <c r="A1420" s="583" t="s">
        <v>50</v>
      </c>
      <c r="B1420" s="584" t="s">
        <v>51</v>
      </c>
      <c r="C1420" s="585">
        <v>2212</v>
      </c>
      <c r="D1420" s="584">
        <v>6351</v>
      </c>
      <c r="E1420" s="586">
        <v>0</v>
      </c>
      <c r="F1420" s="902">
        <v>199</v>
      </c>
      <c r="G1420" s="584">
        <v>1204</v>
      </c>
      <c r="H1420" s="903">
        <v>5893000403</v>
      </c>
      <c r="I1420" s="669">
        <v>0</v>
      </c>
      <c r="J1420" s="328">
        <v>0</v>
      </c>
      <c r="K1420" s="175">
        <v>6776000</v>
      </c>
      <c r="L1420" s="669">
        <f t="shared" si="41"/>
        <v>6776000</v>
      </c>
      <c r="M1420" s="904" t="s">
        <v>3995</v>
      </c>
    </row>
    <row r="1421" spans="1:13" x14ac:dyDescent="0.25">
      <c r="A1421" s="583" t="s">
        <v>50</v>
      </c>
      <c r="B1421" s="584" t="s">
        <v>51</v>
      </c>
      <c r="C1421" s="585">
        <v>2212</v>
      </c>
      <c r="D1421" s="584">
        <v>6351</v>
      </c>
      <c r="E1421" s="586">
        <v>0</v>
      </c>
      <c r="F1421" s="902">
        <v>199</v>
      </c>
      <c r="G1421" s="584">
        <v>1204</v>
      </c>
      <c r="H1421" s="903">
        <v>5894000403</v>
      </c>
      <c r="I1421" s="669">
        <v>0</v>
      </c>
      <c r="J1421" s="328">
        <v>0</v>
      </c>
      <c r="K1421" s="175">
        <v>6170124.1799999997</v>
      </c>
      <c r="L1421" s="669">
        <f t="shared" si="41"/>
        <v>6170124.1799999997</v>
      </c>
      <c r="M1421" s="904" t="s">
        <v>3996</v>
      </c>
    </row>
    <row r="1422" spans="1:13" x14ac:dyDescent="0.25">
      <c r="A1422" s="583" t="s">
        <v>50</v>
      </c>
      <c r="B1422" s="584" t="s">
        <v>51</v>
      </c>
      <c r="C1422" s="585">
        <v>2212</v>
      </c>
      <c r="D1422" s="584">
        <v>6351</v>
      </c>
      <c r="E1422" s="586">
        <v>0</v>
      </c>
      <c r="F1422" s="902">
        <v>199</v>
      </c>
      <c r="G1422" s="584">
        <v>1204</v>
      </c>
      <c r="H1422" s="903">
        <v>5895000403</v>
      </c>
      <c r="I1422" s="669">
        <v>0</v>
      </c>
      <c r="J1422" s="328">
        <v>0</v>
      </c>
      <c r="K1422" s="175">
        <v>3881114.69</v>
      </c>
      <c r="L1422" s="669">
        <f t="shared" si="41"/>
        <v>3881114.69</v>
      </c>
      <c r="M1422" s="904" t="s">
        <v>3997</v>
      </c>
    </row>
    <row r="1423" spans="1:13" x14ac:dyDescent="0.25">
      <c r="A1423" s="583" t="s">
        <v>50</v>
      </c>
      <c r="B1423" s="584" t="s">
        <v>51</v>
      </c>
      <c r="C1423" s="585">
        <v>2212</v>
      </c>
      <c r="D1423" s="584">
        <v>6351</v>
      </c>
      <c r="E1423" s="586">
        <v>0</v>
      </c>
      <c r="F1423" s="902">
        <v>199</v>
      </c>
      <c r="G1423" s="584">
        <v>1204</v>
      </c>
      <c r="H1423" s="903">
        <v>5896000403</v>
      </c>
      <c r="I1423" s="669">
        <v>0</v>
      </c>
      <c r="J1423" s="328">
        <v>0</v>
      </c>
      <c r="K1423" s="175">
        <v>4624000</v>
      </c>
      <c r="L1423" s="669">
        <f t="shared" si="41"/>
        <v>4624000</v>
      </c>
      <c r="M1423" s="904" t="s">
        <v>3998</v>
      </c>
    </row>
    <row r="1424" spans="1:13" x14ac:dyDescent="0.25">
      <c r="A1424" s="583" t="s">
        <v>50</v>
      </c>
      <c r="B1424" s="584" t="s">
        <v>51</v>
      </c>
      <c r="C1424" s="585">
        <v>2212</v>
      </c>
      <c r="D1424" s="584">
        <v>6351</v>
      </c>
      <c r="E1424" s="586">
        <v>0</v>
      </c>
      <c r="F1424" s="902">
        <v>199</v>
      </c>
      <c r="G1424" s="584">
        <v>1204</v>
      </c>
      <c r="H1424" s="903">
        <v>5897000403</v>
      </c>
      <c r="I1424" s="669">
        <v>0</v>
      </c>
      <c r="J1424" s="328">
        <v>0</v>
      </c>
      <c r="K1424" s="175">
        <v>2106000</v>
      </c>
      <c r="L1424" s="669">
        <f t="shared" si="41"/>
        <v>2106000</v>
      </c>
      <c r="M1424" s="904" t="s">
        <v>3999</v>
      </c>
    </row>
    <row r="1425" spans="1:13" x14ac:dyDescent="0.25">
      <c r="A1425" s="583" t="s">
        <v>50</v>
      </c>
      <c r="B1425" s="584" t="s">
        <v>51</v>
      </c>
      <c r="C1425" s="585">
        <v>2212</v>
      </c>
      <c r="D1425" s="584">
        <v>6351</v>
      </c>
      <c r="E1425" s="586">
        <v>0</v>
      </c>
      <c r="F1425" s="902">
        <v>199</v>
      </c>
      <c r="G1425" s="584">
        <v>1204</v>
      </c>
      <c r="H1425" s="903">
        <v>3589000403</v>
      </c>
      <c r="I1425" s="669">
        <v>0</v>
      </c>
      <c r="J1425" s="328">
        <v>0</v>
      </c>
      <c r="K1425" s="175">
        <v>237000</v>
      </c>
      <c r="L1425" s="669">
        <f t="shared" si="41"/>
        <v>237000</v>
      </c>
      <c r="M1425" s="904" t="s">
        <v>4000</v>
      </c>
    </row>
    <row r="1426" spans="1:13" x14ac:dyDescent="0.25">
      <c r="A1426" s="583" t="s">
        <v>50</v>
      </c>
      <c r="B1426" s="584" t="s">
        <v>51</v>
      </c>
      <c r="C1426" s="585">
        <v>2212</v>
      </c>
      <c r="D1426" s="584">
        <v>6351</v>
      </c>
      <c r="E1426" s="586">
        <v>0</v>
      </c>
      <c r="F1426" s="902">
        <v>199</v>
      </c>
      <c r="G1426" s="584">
        <v>1204</v>
      </c>
      <c r="H1426" s="903">
        <v>5910000403</v>
      </c>
      <c r="I1426" s="669">
        <v>0</v>
      </c>
      <c r="J1426" s="328">
        <v>0</v>
      </c>
      <c r="K1426" s="175">
        <v>1775303.53</v>
      </c>
      <c r="L1426" s="669">
        <f t="shared" si="41"/>
        <v>1775303.53</v>
      </c>
      <c r="M1426" s="904" t="s">
        <v>4001</v>
      </c>
    </row>
    <row r="1427" spans="1:13" x14ac:dyDescent="0.25">
      <c r="A1427" s="583" t="s">
        <v>50</v>
      </c>
      <c r="B1427" s="584" t="s">
        <v>51</v>
      </c>
      <c r="C1427" s="585">
        <v>2212</v>
      </c>
      <c r="D1427" s="584">
        <v>6351</v>
      </c>
      <c r="E1427" s="586">
        <v>0</v>
      </c>
      <c r="F1427" s="902">
        <v>199</v>
      </c>
      <c r="G1427" s="584">
        <v>1204</v>
      </c>
      <c r="H1427" s="903">
        <v>5911000403</v>
      </c>
      <c r="I1427" s="669">
        <v>0</v>
      </c>
      <c r="J1427" s="328">
        <v>0</v>
      </c>
      <c r="K1427" s="175">
        <v>5538000</v>
      </c>
      <c r="L1427" s="669">
        <f t="shared" si="41"/>
        <v>5538000</v>
      </c>
      <c r="M1427" s="904" t="s">
        <v>4002</v>
      </c>
    </row>
    <row r="1428" spans="1:13" x14ac:dyDescent="0.25">
      <c r="A1428" s="583" t="s">
        <v>50</v>
      </c>
      <c r="B1428" s="584" t="s">
        <v>51</v>
      </c>
      <c r="C1428" s="585">
        <v>2212</v>
      </c>
      <c r="D1428" s="584">
        <v>6351</v>
      </c>
      <c r="E1428" s="586">
        <v>0</v>
      </c>
      <c r="F1428" s="902">
        <v>199</v>
      </c>
      <c r="G1428" s="584">
        <v>1204</v>
      </c>
      <c r="H1428" s="903">
        <v>5912000403</v>
      </c>
      <c r="I1428" s="669">
        <v>0</v>
      </c>
      <c r="J1428" s="328">
        <v>0</v>
      </c>
      <c r="K1428" s="175">
        <v>1074000</v>
      </c>
      <c r="L1428" s="669">
        <f t="shared" si="41"/>
        <v>1074000</v>
      </c>
      <c r="M1428" s="904" t="s">
        <v>4003</v>
      </c>
    </row>
    <row r="1429" spans="1:13" x14ac:dyDescent="0.25">
      <c r="A1429" s="583" t="s">
        <v>50</v>
      </c>
      <c r="B1429" s="584" t="s">
        <v>51</v>
      </c>
      <c r="C1429" s="585">
        <v>2212</v>
      </c>
      <c r="D1429" s="584">
        <v>6351</v>
      </c>
      <c r="E1429" s="586">
        <v>0</v>
      </c>
      <c r="F1429" s="902">
        <v>199</v>
      </c>
      <c r="G1429" s="584">
        <v>1204</v>
      </c>
      <c r="H1429" s="903">
        <v>5913000403</v>
      </c>
      <c r="I1429" s="669">
        <v>0</v>
      </c>
      <c r="J1429" s="328">
        <v>0</v>
      </c>
      <c r="K1429" s="175">
        <v>60000</v>
      </c>
      <c r="L1429" s="669">
        <f t="shared" si="41"/>
        <v>60000</v>
      </c>
      <c r="M1429" s="904" t="s">
        <v>4004</v>
      </c>
    </row>
    <row r="1430" spans="1:13" ht="26.25" x14ac:dyDescent="0.25">
      <c r="A1430" s="583" t="s">
        <v>50</v>
      </c>
      <c r="B1430" s="584" t="s">
        <v>51</v>
      </c>
      <c r="C1430" s="585">
        <v>2212</v>
      </c>
      <c r="D1430" s="584">
        <v>6351</v>
      </c>
      <c r="E1430" s="586">
        <v>0</v>
      </c>
      <c r="F1430" s="902">
        <v>199</v>
      </c>
      <c r="G1430" s="584">
        <v>1204</v>
      </c>
      <c r="H1430" s="903">
        <v>5932000403</v>
      </c>
      <c r="I1430" s="669">
        <v>0</v>
      </c>
      <c r="J1430" s="328">
        <v>0</v>
      </c>
      <c r="K1430" s="175">
        <v>1501697.1</v>
      </c>
      <c r="L1430" s="669">
        <f t="shared" si="41"/>
        <v>1501697.1</v>
      </c>
      <c r="M1430" s="904" t="s">
        <v>4005</v>
      </c>
    </row>
    <row r="1431" spans="1:13" ht="26.25" x14ac:dyDescent="0.25">
      <c r="A1431" s="583" t="s">
        <v>50</v>
      </c>
      <c r="B1431" s="584" t="s">
        <v>51</v>
      </c>
      <c r="C1431" s="585">
        <v>2212</v>
      </c>
      <c r="D1431" s="584">
        <v>6351</v>
      </c>
      <c r="E1431" s="586">
        <v>0</v>
      </c>
      <c r="F1431" s="902">
        <v>199</v>
      </c>
      <c r="G1431" s="584">
        <v>1204</v>
      </c>
      <c r="H1431" s="903">
        <v>4844000403</v>
      </c>
      <c r="I1431" s="669">
        <v>0</v>
      </c>
      <c r="J1431" s="328">
        <v>0</v>
      </c>
      <c r="K1431" s="175">
        <v>1584000</v>
      </c>
      <c r="L1431" s="669">
        <f t="shared" si="41"/>
        <v>1584000</v>
      </c>
      <c r="M1431" s="904" t="s">
        <v>4006</v>
      </c>
    </row>
    <row r="1432" spans="1:13" ht="26.25" x14ac:dyDescent="0.25">
      <c r="A1432" s="583" t="s">
        <v>50</v>
      </c>
      <c r="B1432" s="584" t="s">
        <v>51</v>
      </c>
      <c r="C1432" s="585">
        <v>2212</v>
      </c>
      <c r="D1432" s="584">
        <v>6351</v>
      </c>
      <c r="E1432" s="586">
        <v>0</v>
      </c>
      <c r="F1432" s="902">
        <v>199</v>
      </c>
      <c r="G1432" s="584">
        <v>1204</v>
      </c>
      <c r="H1432" s="903">
        <v>5936000403</v>
      </c>
      <c r="I1432" s="669">
        <v>0</v>
      </c>
      <c r="J1432" s="328">
        <v>0</v>
      </c>
      <c r="K1432" s="175">
        <v>89000</v>
      </c>
      <c r="L1432" s="669">
        <f t="shared" si="41"/>
        <v>89000</v>
      </c>
      <c r="M1432" s="904" t="s">
        <v>4007</v>
      </c>
    </row>
    <row r="1433" spans="1:13" x14ac:dyDescent="0.25">
      <c r="A1433" s="583" t="s">
        <v>50</v>
      </c>
      <c r="B1433" s="584" t="s">
        <v>51</v>
      </c>
      <c r="C1433" s="585">
        <v>2212</v>
      </c>
      <c r="D1433" s="584">
        <v>6351</v>
      </c>
      <c r="E1433" s="586">
        <v>0</v>
      </c>
      <c r="F1433" s="902">
        <v>199</v>
      </c>
      <c r="G1433" s="584">
        <v>1204</v>
      </c>
      <c r="H1433" s="903">
        <v>5937000403</v>
      </c>
      <c r="I1433" s="669">
        <v>0</v>
      </c>
      <c r="J1433" s="328">
        <v>0</v>
      </c>
      <c r="K1433" s="175">
        <v>134000</v>
      </c>
      <c r="L1433" s="669">
        <f t="shared" si="41"/>
        <v>134000</v>
      </c>
      <c r="M1433" s="904" t="s">
        <v>4008</v>
      </c>
    </row>
    <row r="1434" spans="1:13" x14ac:dyDescent="0.25">
      <c r="A1434" s="583" t="s">
        <v>50</v>
      </c>
      <c r="B1434" s="584" t="s">
        <v>51</v>
      </c>
      <c r="C1434" s="585">
        <v>2212</v>
      </c>
      <c r="D1434" s="584">
        <v>6351</v>
      </c>
      <c r="E1434" s="586">
        <v>0</v>
      </c>
      <c r="F1434" s="902">
        <v>199</v>
      </c>
      <c r="G1434" s="584">
        <v>1204</v>
      </c>
      <c r="H1434" s="903">
        <v>5938000403</v>
      </c>
      <c r="I1434" s="669">
        <v>0</v>
      </c>
      <c r="J1434" s="328">
        <v>0</v>
      </c>
      <c r="K1434" s="175">
        <v>6751166.0800000001</v>
      </c>
      <c r="L1434" s="669">
        <f t="shared" si="41"/>
        <v>6751166.0800000001</v>
      </c>
      <c r="M1434" s="904" t="s">
        <v>4009</v>
      </c>
    </row>
    <row r="1435" spans="1:13" x14ac:dyDescent="0.25">
      <c r="A1435" s="583" t="s">
        <v>50</v>
      </c>
      <c r="B1435" s="584" t="s">
        <v>51</v>
      </c>
      <c r="C1435" s="585">
        <v>2212</v>
      </c>
      <c r="D1435" s="584">
        <v>6351</v>
      </c>
      <c r="E1435" s="586">
        <v>0</v>
      </c>
      <c r="F1435" s="902">
        <v>199</v>
      </c>
      <c r="G1435" s="584">
        <v>1204</v>
      </c>
      <c r="H1435" s="903">
        <v>5941000403</v>
      </c>
      <c r="I1435" s="669">
        <v>0</v>
      </c>
      <c r="J1435" s="328">
        <v>0</v>
      </c>
      <c r="K1435" s="175">
        <v>783535.5</v>
      </c>
      <c r="L1435" s="669">
        <f t="shared" si="41"/>
        <v>783535.5</v>
      </c>
      <c r="M1435" s="904" t="s">
        <v>4010</v>
      </c>
    </row>
    <row r="1436" spans="1:13" ht="26.25" x14ac:dyDescent="0.25">
      <c r="A1436" s="583" t="s">
        <v>50</v>
      </c>
      <c r="B1436" s="584" t="s">
        <v>51</v>
      </c>
      <c r="C1436" s="585">
        <v>2212</v>
      </c>
      <c r="D1436" s="584">
        <v>6351</v>
      </c>
      <c r="E1436" s="586">
        <v>0</v>
      </c>
      <c r="F1436" s="902">
        <v>199</v>
      </c>
      <c r="G1436" s="584">
        <v>1204</v>
      </c>
      <c r="H1436" s="903">
        <v>5942000403</v>
      </c>
      <c r="I1436" s="669">
        <v>0</v>
      </c>
      <c r="J1436" s="328">
        <v>0</v>
      </c>
      <c r="K1436" s="175">
        <v>970000</v>
      </c>
      <c r="L1436" s="669">
        <f t="shared" si="41"/>
        <v>970000</v>
      </c>
      <c r="M1436" s="904" t="s">
        <v>4011</v>
      </c>
    </row>
    <row r="1437" spans="1:13" x14ac:dyDescent="0.25">
      <c r="A1437" s="583" t="s">
        <v>50</v>
      </c>
      <c r="B1437" s="584" t="s">
        <v>51</v>
      </c>
      <c r="C1437" s="585">
        <v>2212</v>
      </c>
      <c r="D1437" s="584">
        <v>6351</v>
      </c>
      <c r="E1437" s="586">
        <v>0</v>
      </c>
      <c r="F1437" s="902">
        <v>199</v>
      </c>
      <c r="G1437" s="584">
        <v>1204</v>
      </c>
      <c r="H1437" s="903">
        <v>5943000403</v>
      </c>
      <c r="I1437" s="669">
        <v>0</v>
      </c>
      <c r="J1437" s="328">
        <v>0</v>
      </c>
      <c r="K1437" s="175">
        <v>7200000</v>
      </c>
      <c r="L1437" s="669">
        <f t="shared" si="41"/>
        <v>7200000</v>
      </c>
      <c r="M1437" s="904" t="s">
        <v>4012</v>
      </c>
    </row>
    <row r="1438" spans="1:13" x14ac:dyDescent="0.25">
      <c r="A1438" s="583" t="s">
        <v>50</v>
      </c>
      <c r="B1438" s="584" t="s">
        <v>51</v>
      </c>
      <c r="C1438" s="585">
        <v>2212</v>
      </c>
      <c r="D1438" s="584">
        <v>6351</v>
      </c>
      <c r="E1438" s="586">
        <v>0</v>
      </c>
      <c r="F1438" s="902">
        <v>199</v>
      </c>
      <c r="G1438" s="584">
        <v>1204</v>
      </c>
      <c r="H1438" s="903">
        <v>5944000403</v>
      </c>
      <c r="I1438" s="669">
        <v>0</v>
      </c>
      <c r="J1438" s="328">
        <v>0</v>
      </c>
      <c r="K1438" s="175">
        <v>3300000</v>
      </c>
      <c r="L1438" s="669">
        <f t="shared" si="41"/>
        <v>3300000</v>
      </c>
      <c r="M1438" s="904" t="s">
        <v>4013</v>
      </c>
    </row>
    <row r="1439" spans="1:13" x14ac:dyDescent="0.25">
      <c r="A1439" s="583" t="s">
        <v>50</v>
      </c>
      <c r="B1439" s="584" t="s">
        <v>51</v>
      </c>
      <c r="C1439" s="585">
        <v>2212</v>
      </c>
      <c r="D1439" s="584">
        <v>6351</v>
      </c>
      <c r="E1439" s="586">
        <v>0</v>
      </c>
      <c r="F1439" s="902">
        <v>199</v>
      </c>
      <c r="G1439" s="584">
        <v>1204</v>
      </c>
      <c r="H1439" s="903">
        <v>5945000403</v>
      </c>
      <c r="I1439" s="669">
        <v>0</v>
      </c>
      <c r="J1439" s="328">
        <v>0</v>
      </c>
      <c r="K1439" s="175">
        <v>5968921.5300000003</v>
      </c>
      <c r="L1439" s="669">
        <f t="shared" si="41"/>
        <v>5968921.5300000003</v>
      </c>
      <c r="M1439" s="904" t="s">
        <v>4014</v>
      </c>
    </row>
    <row r="1440" spans="1:13" x14ac:dyDescent="0.25">
      <c r="A1440" s="583" t="s">
        <v>50</v>
      </c>
      <c r="B1440" s="584" t="s">
        <v>51</v>
      </c>
      <c r="C1440" s="585">
        <v>2212</v>
      </c>
      <c r="D1440" s="584">
        <v>6351</v>
      </c>
      <c r="E1440" s="586">
        <v>0</v>
      </c>
      <c r="F1440" s="902">
        <v>199</v>
      </c>
      <c r="G1440" s="584">
        <v>1204</v>
      </c>
      <c r="H1440" s="903">
        <v>5946000403</v>
      </c>
      <c r="I1440" s="669">
        <v>0</v>
      </c>
      <c r="J1440" s="328">
        <v>0</v>
      </c>
      <c r="K1440" s="175">
        <v>7163565.4199999999</v>
      </c>
      <c r="L1440" s="669">
        <f t="shared" si="41"/>
        <v>7163565.4199999999</v>
      </c>
      <c r="M1440" s="904" t="s">
        <v>4015</v>
      </c>
    </row>
    <row r="1441" spans="1:13" x14ac:dyDescent="0.25">
      <c r="A1441" s="583" t="s">
        <v>50</v>
      </c>
      <c r="B1441" s="584" t="s">
        <v>51</v>
      </c>
      <c r="C1441" s="585">
        <v>2212</v>
      </c>
      <c r="D1441" s="584">
        <v>6351</v>
      </c>
      <c r="E1441" s="586">
        <v>0</v>
      </c>
      <c r="F1441" s="902">
        <v>199</v>
      </c>
      <c r="G1441" s="584">
        <v>1204</v>
      </c>
      <c r="H1441" s="903">
        <v>5947000403</v>
      </c>
      <c r="I1441" s="669">
        <v>0</v>
      </c>
      <c r="J1441" s="328">
        <v>0</v>
      </c>
      <c r="K1441" s="175">
        <v>7241692.7000000002</v>
      </c>
      <c r="L1441" s="669">
        <f t="shared" si="41"/>
        <v>7241692.7000000002</v>
      </c>
      <c r="M1441" s="904" t="s">
        <v>4016</v>
      </c>
    </row>
    <row r="1442" spans="1:13" x14ac:dyDescent="0.25">
      <c r="A1442" s="583" t="s">
        <v>50</v>
      </c>
      <c r="B1442" s="584" t="s">
        <v>51</v>
      </c>
      <c r="C1442" s="585">
        <v>2212</v>
      </c>
      <c r="D1442" s="584">
        <v>6351</v>
      </c>
      <c r="E1442" s="586">
        <v>0</v>
      </c>
      <c r="F1442" s="902">
        <v>199</v>
      </c>
      <c r="G1442" s="584">
        <v>1204</v>
      </c>
      <c r="H1442" s="903">
        <v>5948000403</v>
      </c>
      <c r="I1442" s="669">
        <v>0</v>
      </c>
      <c r="J1442" s="328">
        <v>0</v>
      </c>
      <c r="K1442" s="175">
        <v>6291211.0800000001</v>
      </c>
      <c r="L1442" s="669">
        <f t="shared" si="41"/>
        <v>6291211.0800000001</v>
      </c>
      <c r="M1442" s="904" t="s">
        <v>4017</v>
      </c>
    </row>
    <row r="1443" spans="1:13" x14ac:dyDescent="0.25">
      <c r="A1443" s="583" t="s">
        <v>50</v>
      </c>
      <c r="B1443" s="584" t="s">
        <v>51</v>
      </c>
      <c r="C1443" s="585">
        <v>2212</v>
      </c>
      <c r="D1443" s="584">
        <v>6351</v>
      </c>
      <c r="E1443" s="586">
        <v>0</v>
      </c>
      <c r="F1443" s="902">
        <v>199</v>
      </c>
      <c r="G1443" s="584">
        <v>1204</v>
      </c>
      <c r="H1443" s="903">
        <v>5949000403</v>
      </c>
      <c r="I1443" s="669">
        <v>0</v>
      </c>
      <c r="J1443" s="328">
        <v>0</v>
      </c>
      <c r="K1443" s="175">
        <v>4803267.4000000004</v>
      </c>
      <c r="L1443" s="669">
        <f t="shared" si="41"/>
        <v>4803267.4000000004</v>
      </c>
      <c r="M1443" s="904" t="s">
        <v>4018</v>
      </c>
    </row>
    <row r="1444" spans="1:13" x14ac:dyDescent="0.25">
      <c r="A1444" s="583" t="s">
        <v>50</v>
      </c>
      <c r="B1444" s="584" t="s">
        <v>51</v>
      </c>
      <c r="C1444" s="585">
        <v>2212</v>
      </c>
      <c r="D1444" s="584">
        <v>6351</v>
      </c>
      <c r="E1444" s="586">
        <v>0</v>
      </c>
      <c r="F1444" s="902">
        <v>199</v>
      </c>
      <c r="G1444" s="584">
        <v>1204</v>
      </c>
      <c r="H1444" s="903">
        <v>5950000403</v>
      </c>
      <c r="I1444" s="669">
        <v>0</v>
      </c>
      <c r="J1444" s="328">
        <v>0</v>
      </c>
      <c r="K1444" s="175">
        <v>3603422.35</v>
      </c>
      <c r="L1444" s="669">
        <f t="shared" si="41"/>
        <v>3603422.35</v>
      </c>
      <c r="M1444" s="904" t="s">
        <v>4019</v>
      </c>
    </row>
    <row r="1445" spans="1:13" x14ac:dyDescent="0.25">
      <c r="A1445" s="583" t="s">
        <v>50</v>
      </c>
      <c r="B1445" s="584" t="s">
        <v>51</v>
      </c>
      <c r="C1445" s="585">
        <v>2212</v>
      </c>
      <c r="D1445" s="584">
        <v>6351</v>
      </c>
      <c r="E1445" s="586">
        <v>0</v>
      </c>
      <c r="F1445" s="902">
        <v>199</v>
      </c>
      <c r="G1445" s="584">
        <v>1204</v>
      </c>
      <c r="H1445" s="903">
        <v>5951000403</v>
      </c>
      <c r="I1445" s="669">
        <v>0</v>
      </c>
      <c r="J1445" s="328">
        <v>0</v>
      </c>
      <c r="K1445" s="175">
        <v>7183709.5</v>
      </c>
      <c r="L1445" s="669">
        <f t="shared" si="41"/>
        <v>7183709.5</v>
      </c>
      <c r="M1445" s="904" t="s">
        <v>4020</v>
      </c>
    </row>
    <row r="1446" spans="1:13" x14ac:dyDescent="0.25">
      <c r="A1446" s="583" t="s">
        <v>50</v>
      </c>
      <c r="B1446" s="584" t="s">
        <v>51</v>
      </c>
      <c r="C1446" s="585">
        <v>2212</v>
      </c>
      <c r="D1446" s="584">
        <v>6351</v>
      </c>
      <c r="E1446" s="586">
        <v>0</v>
      </c>
      <c r="F1446" s="902">
        <v>199</v>
      </c>
      <c r="G1446" s="584">
        <v>1204</v>
      </c>
      <c r="H1446" s="903">
        <v>5952000403</v>
      </c>
      <c r="I1446" s="669">
        <v>0</v>
      </c>
      <c r="J1446" s="328">
        <v>0</v>
      </c>
      <c r="K1446" s="175">
        <v>8330550.6500000004</v>
      </c>
      <c r="L1446" s="669">
        <f t="shared" si="41"/>
        <v>8330550.6500000004</v>
      </c>
      <c r="M1446" s="904" t="s">
        <v>4021</v>
      </c>
    </row>
    <row r="1447" spans="1:13" x14ac:dyDescent="0.25">
      <c r="A1447" s="583" t="s">
        <v>50</v>
      </c>
      <c r="B1447" s="584" t="s">
        <v>51</v>
      </c>
      <c r="C1447" s="585">
        <v>2212</v>
      </c>
      <c r="D1447" s="584">
        <v>6351</v>
      </c>
      <c r="E1447" s="586">
        <v>0</v>
      </c>
      <c r="F1447" s="902">
        <v>199</v>
      </c>
      <c r="G1447" s="584">
        <v>1204</v>
      </c>
      <c r="H1447" s="903">
        <v>5953000403</v>
      </c>
      <c r="I1447" s="669">
        <v>0</v>
      </c>
      <c r="J1447" s="328">
        <v>0</v>
      </c>
      <c r="K1447" s="175">
        <v>18695934.210000001</v>
      </c>
      <c r="L1447" s="669">
        <f>J1447+K1447</f>
        <v>18695934.210000001</v>
      </c>
      <c r="M1447" s="904" t="s">
        <v>4022</v>
      </c>
    </row>
    <row r="1448" spans="1:13" x14ac:dyDescent="0.25">
      <c r="A1448" s="895" t="s">
        <v>50</v>
      </c>
      <c r="B1448" s="296" t="s">
        <v>51</v>
      </c>
      <c r="C1448" s="896">
        <v>2212</v>
      </c>
      <c r="D1448" s="296">
        <v>6351</v>
      </c>
      <c r="E1448" s="897">
        <v>0</v>
      </c>
      <c r="F1448" s="473">
        <v>199</v>
      </c>
      <c r="G1448" s="58">
        <v>1204</v>
      </c>
      <c r="H1448" s="49">
        <v>5954000403</v>
      </c>
      <c r="I1448" s="232">
        <v>0</v>
      </c>
      <c r="J1448" s="158">
        <v>0</v>
      </c>
      <c r="K1448" s="64">
        <v>8900000</v>
      </c>
      <c r="L1448" s="232">
        <f>J1448+K1448</f>
        <v>8900000</v>
      </c>
      <c r="M1448" s="901" t="s">
        <v>4023</v>
      </c>
    </row>
    <row r="1449" spans="1:13" x14ac:dyDescent="0.25">
      <c r="A1449" s="895" t="s">
        <v>50</v>
      </c>
      <c r="B1449" s="296" t="s">
        <v>51</v>
      </c>
      <c r="C1449" s="896">
        <v>2212</v>
      </c>
      <c r="D1449" s="296">
        <v>6351</v>
      </c>
      <c r="E1449" s="897">
        <v>0</v>
      </c>
      <c r="F1449" s="473">
        <v>199</v>
      </c>
      <c r="G1449" s="58">
        <v>1204</v>
      </c>
      <c r="H1449" s="49">
        <v>5955000403</v>
      </c>
      <c r="I1449" s="232">
        <v>0</v>
      </c>
      <c r="J1449" s="158">
        <v>0</v>
      </c>
      <c r="K1449" s="64">
        <v>4008043.3</v>
      </c>
      <c r="L1449" s="232">
        <f t="shared" si="41"/>
        <v>4008043.3</v>
      </c>
      <c r="M1449" s="901" t="s">
        <v>4024</v>
      </c>
    </row>
    <row r="1450" spans="1:13" x14ac:dyDescent="0.25">
      <c r="A1450" s="895" t="s">
        <v>50</v>
      </c>
      <c r="B1450" s="296" t="s">
        <v>51</v>
      </c>
      <c r="C1450" s="896">
        <v>2212</v>
      </c>
      <c r="D1450" s="296">
        <v>6351</v>
      </c>
      <c r="E1450" s="897">
        <v>0</v>
      </c>
      <c r="F1450" s="473">
        <v>199</v>
      </c>
      <c r="G1450" s="58">
        <v>1204</v>
      </c>
      <c r="H1450" s="49">
        <v>5956000403</v>
      </c>
      <c r="I1450" s="232">
        <v>0</v>
      </c>
      <c r="J1450" s="158">
        <v>0</v>
      </c>
      <c r="K1450" s="64">
        <v>785738</v>
      </c>
      <c r="L1450" s="232">
        <f t="shared" si="41"/>
        <v>785738</v>
      </c>
      <c r="M1450" s="901" t="s">
        <v>4025</v>
      </c>
    </row>
    <row r="1451" spans="1:13" x14ac:dyDescent="0.25">
      <c r="A1451" s="895" t="s">
        <v>50</v>
      </c>
      <c r="B1451" s="296" t="s">
        <v>51</v>
      </c>
      <c r="C1451" s="896">
        <v>2212</v>
      </c>
      <c r="D1451" s="296">
        <v>6351</v>
      </c>
      <c r="E1451" s="897">
        <v>0</v>
      </c>
      <c r="F1451" s="473">
        <v>199</v>
      </c>
      <c r="G1451" s="58">
        <v>1204</v>
      </c>
      <c r="H1451" s="49">
        <v>5957000403</v>
      </c>
      <c r="I1451" s="232">
        <v>0</v>
      </c>
      <c r="J1451" s="158">
        <v>0</v>
      </c>
      <c r="K1451" s="64">
        <v>7509007.5800000001</v>
      </c>
      <c r="L1451" s="232">
        <f>J1451+K1451</f>
        <v>7509007.5800000001</v>
      </c>
      <c r="M1451" s="901" t="s">
        <v>4026</v>
      </c>
    </row>
    <row r="1452" spans="1:13" x14ac:dyDescent="0.25">
      <c r="A1452" s="895">
        <v>231</v>
      </c>
      <c r="B1452" s="296" t="s">
        <v>51</v>
      </c>
      <c r="C1452" s="896">
        <v>2212</v>
      </c>
      <c r="D1452" s="296">
        <v>6121</v>
      </c>
      <c r="E1452" s="897">
        <v>0</v>
      </c>
      <c r="F1452" s="473">
        <v>199</v>
      </c>
      <c r="G1452" s="58">
        <v>1204</v>
      </c>
      <c r="H1452" s="49">
        <v>4167000043</v>
      </c>
      <c r="I1452" s="232">
        <v>0</v>
      </c>
      <c r="J1452" s="158">
        <v>0</v>
      </c>
      <c r="K1452" s="64">
        <v>161898</v>
      </c>
      <c r="L1452" s="232">
        <f>J1452+K1452</f>
        <v>161898</v>
      </c>
      <c r="M1452" s="901" t="s">
        <v>4027</v>
      </c>
    </row>
    <row r="1453" spans="1:13" ht="27" thickBot="1" x14ac:dyDescent="0.3">
      <c r="A1453" s="895" t="s">
        <v>50</v>
      </c>
      <c r="B1453" s="296" t="s">
        <v>51</v>
      </c>
      <c r="C1453" s="896">
        <v>6409</v>
      </c>
      <c r="D1453" s="296">
        <v>6901</v>
      </c>
      <c r="E1453" s="897">
        <v>0</v>
      </c>
      <c r="F1453" s="473">
        <v>199</v>
      </c>
      <c r="G1453" s="58">
        <v>1204</v>
      </c>
      <c r="H1453" s="49">
        <v>12000000</v>
      </c>
      <c r="I1453" s="232">
        <v>0</v>
      </c>
      <c r="J1453" s="327">
        <v>213024745.11000001</v>
      </c>
      <c r="K1453" s="64">
        <f>SUM(K1410:K1452)*-1</f>
        <v>-177338165.35000005</v>
      </c>
      <c r="L1453" s="232">
        <f t="shared" si="41"/>
        <v>35686579.759999961</v>
      </c>
      <c r="M1453" s="901" t="s">
        <v>1358</v>
      </c>
    </row>
    <row r="1454" spans="1:13" ht="16.5" thickBot="1" x14ac:dyDescent="0.3">
      <c r="A1454" s="326"/>
      <c r="B1454" s="341" t="s">
        <v>23</v>
      </c>
      <c r="C1454" s="342"/>
      <c r="D1454" s="2447"/>
      <c r="E1454" s="2447"/>
      <c r="F1454" s="344"/>
      <c r="G1454" s="345"/>
      <c r="H1454" s="2447"/>
      <c r="I1454" s="347">
        <f>SUM(I1391:I1453)</f>
        <v>0</v>
      </c>
      <c r="J1454" s="347">
        <f>SUM(J1391:J1453)</f>
        <v>360028045.52999997</v>
      </c>
      <c r="K1454" s="347">
        <f>SUM(K1391:K1453)</f>
        <v>0</v>
      </c>
      <c r="L1454" s="347">
        <f>SUM(L1391:L1453)</f>
        <v>360028045.52999997</v>
      </c>
      <c r="M1454" s="801"/>
    </row>
    <row r="1455" spans="1:13" ht="15.75" x14ac:dyDescent="0.25">
      <c r="A1455" s="28"/>
      <c r="B1455" s="28"/>
      <c r="C1455" s="28"/>
      <c r="D1455" s="29"/>
      <c r="E1455" s="29"/>
      <c r="F1455" s="30"/>
      <c r="G1455" s="31"/>
      <c r="H1455" s="29"/>
      <c r="I1455" s="32"/>
      <c r="J1455" s="29"/>
      <c r="K1455" s="33"/>
      <c r="L1455" s="29"/>
      <c r="M1455" s="2445"/>
    </row>
    <row r="1456" spans="1:13" ht="15.75" x14ac:dyDescent="0.25">
      <c r="A1456" s="2449"/>
      <c r="B1456" s="29" t="s">
        <v>128</v>
      </c>
      <c r="C1456" s="28"/>
      <c r="D1456" s="29"/>
      <c r="E1456" s="29"/>
      <c r="F1456" s="30"/>
      <c r="G1456" s="31"/>
      <c r="H1456" s="29"/>
      <c r="I1456" s="32"/>
      <c r="J1456" s="34" t="s">
        <v>4028</v>
      </c>
      <c r="K1456" s="899"/>
      <c r="L1456" s="29"/>
      <c r="M1456" s="2445"/>
    </row>
    <row r="1457" spans="1:13" x14ac:dyDescent="0.25">
      <c r="A1457" s="2449"/>
      <c r="B1457" s="2449"/>
      <c r="C1457" s="2449"/>
      <c r="D1457" s="2449"/>
      <c r="E1457" s="2449"/>
      <c r="F1457" s="2"/>
      <c r="G1457" s="3"/>
      <c r="H1457" s="2449"/>
      <c r="I1457" s="4"/>
      <c r="J1457" s="2449"/>
      <c r="K1457" s="55"/>
      <c r="L1457" s="2449"/>
      <c r="M1457" s="2445"/>
    </row>
    <row r="1458" spans="1:13" x14ac:dyDescent="0.25">
      <c r="A1458" s="2449"/>
      <c r="B1458" s="2449"/>
      <c r="C1458" s="2449"/>
      <c r="D1458" s="2449"/>
      <c r="E1458" s="2449"/>
      <c r="F1458" s="2"/>
      <c r="G1458" s="3"/>
      <c r="H1458" s="2449"/>
      <c r="I1458" s="4"/>
      <c r="J1458" s="2449"/>
      <c r="K1458" s="55"/>
      <c r="L1458" s="2449"/>
      <c r="M1458" s="2445"/>
    </row>
    <row r="1459" spans="1:13" x14ac:dyDescent="0.25">
      <c r="A1459" s="2449"/>
      <c r="B1459" s="2449" t="s">
        <v>159</v>
      </c>
      <c r="C1459" s="2449"/>
      <c r="D1459" s="2449"/>
      <c r="E1459" s="2449"/>
      <c r="F1459" s="2"/>
      <c r="G1459" s="3"/>
      <c r="H1459" s="2449"/>
      <c r="I1459" s="4"/>
      <c r="J1459" s="2449" t="s">
        <v>43</v>
      </c>
      <c r="K1459" s="55"/>
      <c r="L1459" s="2449"/>
      <c r="M1459" s="2445"/>
    </row>
    <row r="1460" spans="1:13" x14ac:dyDescent="0.25">
      <c r="A1460" s="2449"/>
      <c r="B1460" s="2449"/>
      <c r="C1460" s="2449"/>
      <c r="D1460" s="2449"/>
      <c r="E1460" s="2449"/>
      <c r="F1460" s="2"/>
      <c r="G1460" s="3"/>
      <c r="H1460" s="2449"/>
      <c r="I1460" s="4"/>
      <c r="J1460" s="2449"/>
      <c r="K1460" s="55"/>
      <c r="L1460" s="2449"/>
      <c r="M1460" s="2445"/>
    </row>
    <row r="1461" spans="1:13" x14ac:dyDescent="0.25">
      <c r="A1461" s="2449"/>
      <c r="B1461" s="2449" t="s">
        <v>160</v>
      </c>
      <c r="C1461" s="2449"/>
      <c r="D1461" s="2449"/>
      <c r="E1461" s="2449"/>
      <c r="F1461" s="2"/>
      <c r="G1461" s="3"/>
      <c r="H1461" s="2449"/>
      <c r="I1461" s="4"/>
      <c r="J1461" s="2449" t="s">
        <v>161</v>
      </c>
      <c r="K1461" s="55"/>
      <c r="L1461" s="2449"/>
      <c r="M1461" s="2445"/>
    </row>
    <row r="1462" spans="1:13" x14ac:dyDescent="0.25">
      <c r="A1462" s="2449"/>
      <c r="B1462" s="2449" t="s">
        <v>495</v>
      </c>
      <c r="C1462" s="2449"/>
      <c r="D1462" s="2449"/>
      <c r="E1462" s="2449"/>
      <c r="F1462" s="2"/>
      <c r="G1462" s="3"/>
      <c r="H1462" s="2449"/>
      <c r="I1462" s="4"/>
      <c r="J1462" s="2449"/>
      <c r="K1462" s="55"/>
      <c r="L1462" s="2449"/>
      <c r="M1462" s="2445"/>
    </row>
    <row r="1463" spans="1:13" x14ac:dyDescent="0.25">
      <c r="A1463" s="2450"/>
      <c r="B1463" s="2450"/>
      <c r="C1463" s="2450"/>
      <c r="D1463" s="2450"/>
      <c r="E1463" s="2450"/>
      <c r="F1463" s="2450"/>
      <c r="G1463" s="2450"/>
      <c r="H1463" s="2450"/>
      <c r="I1463" s="2450"/>
      <c r="J1463" s="2450"/>
      <c r="K1463" s="2450"/>
      <c r="L1463" s="2450"/>
      <c r="M1463" s="2450"/>
    </row>
    <row r="1464" spans="1:13" x14ac:dyDescent="0.25">
      <c r="A1464" s="2450"/>
      <c r="B1464" s="2450"/>
      <c r="C1464" s="2450"/>
      <c r="D1464" s="2450"/>
      <c r="E1464" s="2450"/>
      <c r="F1464" s="2450"/>
      <c r="G1464" s="2450"/>
      <c r="H1464" s="2450"/>
      <c r="I1464" s="2450"/>
      <c r="J1464" s="2450"/>
      <c r="K1464" s="2450"/>
      <c r="L1464" s="2450"/>
      <c r="M1464" s="2450"/>
    </row>
    <row r="1465" spans="1:13" ht="18.75" x14ac:dyDescent="0.3">
      <c r="A1465" s="785" t="s">
        <v>103</v>
      </c>
      <c r="B1465" s="785"/>
      <c r="C1465" s="785"/>
      <c r="D1465" s="233"/>
      <c r="E1465" s="233"/>
      <c r="F1465" s="786"/>
      <c r="G1465" s="787"/>
      <c r="H1465" s="233"/>
      <c r="I1465" s="234"/>
      <c r="J1465" s="233"/>
      <c r="K1465" s="279"/>
      <c r="L1465" s="233"/>
      <c r="M1465" s="235"/>
    </row>
    <row r="1466" spans="1:13" x14ac:dyDescent="0.25">
      <c r="A1466" s="233"/>
      <c r="B1466" s="233"/>
      <c r="C1466" s="233"/>
      <c r="D1466" s="235"/>
      <c r="E1466" s="235"/>
      <c r="F1466" s="788"/>
      <c r="G1466" s="789"/>
      <c r="H1466" s="235"/>
      <c r="I1466" s="236"/>
      <c r="J1466" s="235"/>
      <c r="K1466" s="279"/>
      <c r="L1466" s="233"/>
      <c r="M1466" s="235"/>
    </row>
    <row r="1467" spans="1:13" ht="18.75" x14ac:dyDescent="0.3">
      <c r="A1467" s="3157" t="s">
        <v>4029</v>
      </c>
      <c r="B1467" s="3177"/>
      <c r="C1467" s="3177"/>
      <c r="D1467" s="3177"/>
      <c r="E1467" s="3177"/>
      <c r="F1467" s="3177"/>
      <c r="G1467" s="3177"/>
      <c r="H1467" s="3177"/>
      <c r="I1467" s="3177"/>
      <c r="J1467" s="3177"/>
      <c r="K1467" s="3177"/>
      <c r="L1467" s="3177"/>
      <c r="M1467" s="3226"/>
    </row>
    <row r="1468" spans="1:13" ht="15.75" x14ac:dyDescent="0.25">
      <c r="A1468" s="233"/>
      <c r="B1468" s="233"/>
      <c r="C1468" s="233"/>
      <c r="D1468" s="235"/>
      <c r="E1468" s="235"/>
      <c r="F1468" s="791"/>
      <c r="G1468" s="789"/>
      <c r="H1468" s="235"/>
      <c r="I1468" s="236"/>
      <c r="J1468" s="235"/>
      <c r="K1468" s="279"/>
      <c r="L1468" s="233"/>
      <c r="M1468" s="235"/>
    </row>
    <row r="1469" spans="1:13" ht="15.75" x14ac:dyDescent="0.25">
      <c r="A1469" s="2570" t="s">
        <v>4030</v>
      </c>
      <c r="B1469" s="237"/>
      <c r="C1469" s="237"/>
      <c r="D1469" s="237"/>
      <c r="E1469" s="237"/>
      <c r="F1469" s="791"/>
      <c r="G1469" s="787"/>
      <c r="H1469" s="233"/>
      <c r="I1469" s="234"/>
      <c r="J1469" s="233"/>
      <c r="K1469" s="279"/>
      <c r="L1469" s="233"/>
      <c r="M1469" s="235"/>
    </row>
    <row r="1470" spans="1:13" ht="15.75" thickBot="1" x14ac:dyDescent="0.3">
      <c r="A1470" s="2571"/>
      <c r="B1470" s="233"/>
      <c r="C1470" s="233"/>
      <c r="D1470" s="233"/>
      <c r="E1470" s="233"/>
      <c r="F1470" s="786"/>
      <c r="G1470" s="787"/>
      <c r="H1470" s="233"/>
      <c r="I1470" s="234"/>
      <c r="J1470" s="233"/>
      <c r="K1470" s="2572"/>
      <c r="L1470" s="233"/>
      <c r="M1470" s="2573" t="s">
        <v>4</v>
      </c>
    </row>
    <row r="1471" spans="1:13" ht="27" thickBot="1" x14ac:dyDescent="0.3">
      <c r="A1471" s="2574" t="s">
        <v>5</v>
      </c>
      <c r="B1471" s="2575" t="s">
        <v>6</v>
      </c>
      <c r="C1471" s="2575" t="s">
        <v>7</v>
      </c>
      <c r="D1471" s="2575" t="s">
        <v>8</v>
      </c>
      <c r="E1471" s="2575" t="s">
        <v>9</v>
      </c>
      <c r="F1471" s="2576" t="s">
        <v>10</v>
      </c>
      <c r="G1471" s="2577" t="s">
        <v>11</v>
      </c>
      <c r="H1471" s="2575" t="s">
        <v>12</v>
      </c>
      <c r="I1471" s="2578" t="s">
        <v>13</v>
      </c>
      <c r="J1471" s="2579" t="s">
        <v>14</v>
      </c>
      <c r="K1471" s="2580" t="s">
        <v>15</v>
      </c>
      <c r="L1471" s="2579" t="s">
        <v>16</v>
      </c>
      <c r="M1471" s="2581" t="s">
        <v>17</v>
      </c>
    </row>
    <row r="1472" spans="1:13" ht="26.25" x14ac:dyDescent="0.25">
      <c r="A1472" s="257">
        <v>231</v>
      </c>
      <c r="B1472" s="258">
        <v>0</v>
      </c>
      <c r="C1472" s="259">
        <v>6409</v>
      </c>
      <c r="D1472" s="258">
        <v>6901</v>
      </c>
      <c r="E1472" s="260">
        <v>0</v>
      </c>
      <c r="F1472" s="261">
        <v>199</v>
      </c>
      <c r="G1472" s="258">
        <v>1201</v>
      </c>
      <c r="H1472" s="262">
        <v>12000000</v>
      </c>
      <c r="I1472" s="263">
        <v>0</v>
      </c>
      <c r="J1472" s="264">
        <v>55272056</v>
      </c>
      <c r="K1472" s="264">
        <v>-5700000</v>
      </c>
      <c r="L1472" s="263">
        <f t="shared" ref="L1472:L1480" si="42">J1472+K1472</f>
        <v>49572056</v>
      </c>
      <c r="M1472" s="2328" t="s">
        <v>1348</v>
      </c>
    </row>
    <row r="1473" spans="1:13" ht="26.25" x14ac:dyDescent="0.25">
      <c r="A1473" s="257">
        <v>231</v>
      </c>
      <c r="B1473" s="258">
        <v>0</v>
      </c>
      <c r="C1473" s="259">
        <v>6409</v>
      </c>
      <c r="D1473" s="258">
        <v>6901</v>
      </c>
      <c r="E1473" s="260">
        <v>0</v>
      </c>
      <c r="F1473" s="261">
        <v>199</v>
      </c>
      <c r="G1473" s="258">
        <v>1202</v>
      </c>
      <c r="H1473" s="262">
        <v>12000000</v>
      </c>
      <c r="I1473" s="263">
        <v>0</v>
      </c>
      <c r="J1473" s="263">
        <v>10968760</v>
      </c>
      <c r="K1473" s="264">
        <v>-10000000</v>
      </c>
      <c r="L1473" s="263">
        <f t="shared" si="42"/>
        <v>968760</v>
      </c>
      <c r="M1473" s="2328" t="s">
        <v>1349</v>
      </c>
    </row>
    <row r="1474" spans="1:13" ht="26.25" x14ac:dyDescent="0.25">
      <c r="A1474" s="257">
        <v>231</v>
      </c>
      <c r="B1474" s="258">
        <v>0</v>
      </c>
      <c r="C1474" s="259">
        <v>6409</v>
      </c>
      <c r="D1474" s="258">
        <v>6901</v>
      </c>
      <c r="E1474" s="260">
        <v>0</v>
      </c>
      <c r="F1474" s="261">
        <v>199</v>
      </c>
      <c r="G1474" s="258">
        <v>1203</v>
      </c>
      <c r="H1474" s="262">
        <v>12000000</v>
      </c>
      <c r="I1474" s="263">
        <v>0</v>
      </c>
      <c r="J1474" s="263">
        <v>11384943.9</v>
      </c>
      <c r="K1474" s="264">
        <v>-11000000</v>
      </c>
      <c r="L1474" s="263">
        <f>J1474+K1474</f>
        <v>384943.90000000037</v>
      </c>
      <c r="M1474" s="2328" t="s">
        <v>2025</v>
      </c>
    </row>
    <row r="1475" spans="1:13" ht="26.25" x14ac:dyDescent="0.25">
      <c r="A1475" s="257">
        <v>231</v>
      </c>
      <c r="B1475" s="258">
        <v>0</v>
      </c>
      <c r="C1475" s="259">
        <v>6409</v>
      </c>
      <c r="D1475" s="258">
        <v>6901</v>
      </c>
      <c r="E1475" s="260">
        <v>0</v>
      </c>
      <c r="F1475" s="261">
        <v>199</v>
      </c>
      <c r="G1475" s="258">
        <v>1206</v>
      </c>
      <c r="H1475" s="262">
        <v>12000000</v>
      </c>
      <c r="I1475" s="263">
        <v>0</v>
      </c>
      <c r="J1475" s="263">
        <v>11861396.220000001</v>
      </c>
      <c r="K1475" s="264">
        <v>-8000000</v>
      </c>
      <c r="L1475" s="263">
        <f t="shared" si="42"/>
        <v>3861396.2200000007</v>
      </c>
      <c r="M1475" s="2328" t="s">
        <v>1350</v>
      </c>
    </row>
    <row r="1476" spans="1:13" ht="26.25" x14ac:dyDescent="0.25">
      <c r="A1476" s="257">
        <v>231</v>
      </c>
      <c r="B1476" s="258">
        <v>0</v>
      </c>
      <c r="C1476" s="259">
        <v>6409</v>
      </c>
      <c r="D1476" s="258">
        <v>6901</v>
      </c>
      <c r="E1476" s="260">
        <v>0</v>
      </c>
      <c r="F1476" s="261">
        <v>199</v>
      </c>
      <c r="G1476" s="258">
        <v>1208</v>
      </c>
      <c r="H1476" s="262">
        <v>12000000</v>
      </c>
      <c r="I1476" s="263">
        <v>0</v>
      </c>
      <c r="J1476" s="263">
        <v>8265000</v>
      </c>
      <c r="K1476" s="264">
        <v>-3430000</v>
      </c>
      <c r="L1476" s="263">
        <f>J1476+K1476</f>
        <v>4835000</v>
      </c>
      <c r="M1476" s="2328" t="s">
        <v>1352</v>
      </c>
    </row>
    <row r="1477" spans="1:13" ht="26.25" x14ac:dyDescent="0.25">
      <c r="A1477" s="257">
        <v>231</v>
      </c>
      <c r="B1477" s="258">
        <v>0</v>
      </c>
      <c r="C1477" s="259">
        <v>6409</v>
      </c>
      <c r="D1477" s="258">
        <v>6901</v>
      </c>
      <c r="E1477" s="260">
        <v>0</v>
      </c>
      <c r="F1477" s="261">
        <v>199</v>
      </c>
      <c r="G1477" s="258">
        <v>1209</v>
      </c>
      <c r="H1477" s="262">
        <v>12000000</v>
      </c>
      <c r="I1477" s="263">
        <v>0</v>
      </c>
      <c r="J1477" s="263">
        <v>1000000</v>
      </c>
      <c r="K1477" s="264">
        <v>-1000000</v>
      </c>
      <c r="L1477" s="263">
        <f t="shared" si="42"/>
        <v>0</v>
      </c>
      <c r="M1477" s="2328" t="s">
        <v>1353</v>
      </c>
    </row>
    <row r="1478" spans="1:13" ht="26.25" x14ac:dyDescent="0.25">
      <c r="A1478" s="257">
        <v>231</v>
      </c>
      <c r="B1478" s="258">
        <v>0</v>
      </c>
      <c r="C1478" s="259">
        <v>6409</v>
      </c>
      <c r="D1478" s="258">
        <v>6901</v>
      </c>
      <c r="E1478" s="260">
        <v>0</v>
      </c>
      <c r="F1478" s="261">
        <v>199</v>
      </c>
      <c r="G1478" s="258">
        <v>1210</v>
      </c>
      <c r="H1478" s="262">
        <v>12000000</v>
      </c>
      <c r="I1478" s="263">
        <v>0</v>
      </c>
      <c r="J1478" s="263">
        <v>2000000</v>
      </c>
      <c r="K1478" s="264">
        <v>-2000000</v>
      </c>
      <c r="L1478" s="263">
        <f t="shared" si="42"/>
        <v>0</v>
      </c>
      <c r="M1478" s="2328" t="s">
        <v>1355</v>
      </c>
    </row>
    <row r="1479" spans="1:13" ht="26.25" x14ac:dyDescent="0.25">
      <c r="A1479" s="257">
        <v>231</v>
      </c>
      <c r="B1479" s="258">
        <v>0</v>
      </c>
      <c r="C1479" s="259">
        <v>6409</v>
      </c>
      <c r="D1479" s="258">
        <v>6901</v>
      </c>
      <c r="E1479" s="260">
        <v>0</v>
      </c>
      <c r="F1479" s="261">
        <v>199</v>
      </c>
      <c r="G1479" s="258">
        <v>1225</v>
      </c>
      <c r="H1479" s="262">
        <v>12000000</v>
      </c>
      <c r="I1479" s="263">
        <v>0</v>
      </c>
      <c r="J1479" s="263">
        <v>18925032.600000001</v>
      </c>
      <c r="K1479" s="264">
        <v>-18900000</v>
      </c>
      <c r="L1479" s="263">
        <f t="shared" si="42"/>
        <v>25032.60000000149</v>
      </c>
      <c r="M1479" s="2328" t="s">
        <v>1357</v>
      </c>
    </row>
    <row r="1480" spans="1:13" ht="26.25" x14ac:dyDescent="0.25">
      <c r="A1480" s="257">
        <v>231</v>
      </c>
      <c r="B1480" s="258">
        <v>0</v>
      </c>
      <c r="C1480" s="259">
        <v>6409</v>
      </c>
      <c r="D1480" s="258">
        <v>6901</v>
      </c>
      <c r="E1480" s="260">
        <v>0</v>
      </c>
      <c r="F1480" s="261">
        <v>199</v>
      </c>
      <c r="G1480" s="258">
        <v>1204</v>
      </c>
      <c r="H1480" s="262">
        <v>12000000</v>
      </c>
      <c r="I1480" s="263">
        <v>0</v>
      </c>
      <c r="J1480" s="263">
        <v>35686579.759999998</v>
      </c>
      <c r="K1480" s="2582">
        <v>25133000</v>
      </c>
      <c r="L1480" s="263">
        <f t="shared" si="42"/>
        <v>60819579.759999998</v>
      </c>
      <c r="M1480" s="2328" t="s">
        <v>1358</v>
      </c>
    </row>
    <row r="1481" spans="1:13" ht="26.25" x14ac:dyDescent="0.25">
      <c r="A1481" s="257">
        <v>231</v>
      </c>
      <c r="B1481" s="258">
        <v>0</v>
      </c>
      <c r="C1481" s="259">
        <v>6409</v>
      </c>
      <c r="D1481" s="258">
        <v>6901</v>
      </c>
      <c r="E1481" s="260">
        <v>0</v>
      </c>
      <c r="F1481" s="261">
        <v>199</v>
      </c>
      <c r="G1481" s="258">
        <v>1205</v>
      </c>
      <c r="H1481" s="262">
        <v>12000000</v>
      </c>
      <c r="I1481" s="263">
        <v>0</v>
      </c>
      <c r="J1481" s="263">
        <v>5722168.4000000004</v>
      </c>
      <c r="K1481" s="264">
        <v>1685000</v>
      </c>
      <c r="L1481" s="263">
        <f>J1481+K1481</f>
        <v>7407168.4000000004</v>
      </c>
      <c r="M1481" s="2328" t="s">
        <v>4031</v>
      </c>
    </row>
    <row r="1482" spans="1:13" ht="27" thickBot="1" x14ac:dyDescent="0.3">
      <c r="A1482" s="257">
        <v>231</v>
      </c>
      <c r="B1482" s="258">
        <v>0</v>
      </c>
      <c r="C1482" s="259">
        <v>6409</v>
      </c>
      <c r="D1482" s="258">
        <v>6901</v>
      </c>
      <c r="E1482" s="260">
        <v>0</v>
      </c>
      <c r="F1482" s="261">
        <v>199</v>
      </c>
      <c r="G1482" s="258">
        <v>1207</v>
      </c>
      <c r="H1482" s="262">
        <v>12000000</v>
      </c>
      <c r="I1482" s="263">
        <v>0</v>
      </c>
      <c r="J1482" s="263">
        <v>2000189.03</v>
      </c>
      <c r="K1482" s="264">
        <v>33212000</v>
      </c>
      <c r="L1482" s="263">
        <f>J1482+K1482</f>
        <v>35212189.030000001</v>
      </c>
      <c r="M1482" s="2328" t="s">
        <v>1351</v>
      </c>
    </row>
    <row r="1483" spans="1:13" ht="16.5" thickBot="1" x14ac:dyDescent="0.3">
      <c r="A1483" s="1691"/>
      <c r="B1483" s="2583" t="s">
        <v>23</v>
      </c>
      <c r="C1483" s="2584"/>
      <c r="D1483" s="476"/>
      <c r="E1483" s="476"/>
      <c r="F1483" s="477"/>
      <c r="G1483" s="478"/>
      <c r="H1483" s="476"/>
      <c r="I1483" s="480">
        <f>SUM(I1473:I1482)</f>
        <v>0</v>
      </c>
      <c r="J1483" s="480">
        <f>SUM(J1472:J1482)</f>
        <v>163086125.91</v>
      </c>
      <c r="K1483" s="480">
        <f>SUM(K1472:K1482)</f>
        <v>0</v>
      </c>
      <c r="L1483" s="480">
        <f>SUM(L1472:L1482)</f>
        <v>163086125.91</v>
      </c>
      <c r="M1483" s="2585"/>
    </row>
    <row r="1484" spans="1:13" ht="15.75" x14ac:dyDescent="0.25">
      <c r="A1484" s="2586"/>
      <c r="B1484" s="2586"/>
      <c r="C1484" s="2586"/>
      <c r="D1484" s="2587"/>
      <c r="E1484" s="2587"/>
      <c r="F1484" s="2588"/>
      <c r="G1484" s="2589"/>
      <c r="H1484" s="2587"/>
      <c r="I1484" s="2590"/>
      <c r="J1484" s="2587"/>
      <c r="K1484" s="2591"/>
      <c r="L1484" s="2587"/>
      <c r="M1484" s="235"/>
    </row>
    <row r="1485" spans="1:13" ht="15.75" x14ac:dyDescent="0.25">
      <c r="A1485" s="233"/>
      <c r="B1485" s="2587" t="s">
        <v>128</v>
      </c>
      <c r="C1485" s="2586"/>
      <c r="D1485" s="2587"/>
      <c r="E1485" s="2587"/>
      <c r="F1485" s="2588"/>
      <c r="G1485" s="2589"/>
      <c r="H1485" s="2587"/>
      <c r="I1485" s="2590"/>
      <c r="J1485" s="2592" t="s">
        <v>4032</v>
      </c>
      <c r="K1485" s="2593"/>
      <c r="L1485" s="2587"/>
      <c r="M1485" s="235"/>
    </row>
    <row r="1486" spans="1:13" x14ac:dyDescent="0.25">
      <c r="A1486" s="233"/>
      <c r="B1486" s="233"/>
      <c r="C1486" s="233"/>
      <c r="D1486" s="233"/>
      <c r="E1486" s="233"/>
      <c r="F1486" s="786"/>
      <c r="G1486" s="787"/>
      <c r="H1486" s="233"/>
      <c r="I1486" s="234"/>
      <c r="J1486" s="233"/>
      <c r="K1486" s="279"/>
      <c r="L1486" s="233"/>
      <c r="M1486" s="235"/>
    </row>
    <row r="1487" spans="1:13" x14ac:dyDescent="0.25">
      <c r="A1487" s="233"/>
      <c r="B1487" s="233"/>
      <c r="C1487" s="233"/>
      <c r="D1487" s="233"/>
      <c r="E1487" s="233"/>
      <c r="F1487" s="786"/>
      <c r="G1487" s="787"/>
      <c r="H1487" s="233"/>
      <c r="I1487" s="234"/>
      <c r="J1487" s="233"/>
      <c r="K1487" s="279"/>
      <c r="L1487" s="233"/>
      <c r="M1487" s="235"/>
    </row>
    <row r="1488" spans="1:13" x14ac:dyDescent="0.25">
      <c r="A1488" s="233"/>
      <c r="B1488" s="233" t="s">
        <v>159</v>
      </c>
      <c r="C1488" s="233"/>
      <c r="D1488" s="233"/>
      <c r="E1488" s="233"/>
      <c r="F1488" s="786"/>
      <c r="G1488" s="787"/>
      <c r="H1488" s="233"/>
      <c r="I1488" s="234"/>
      <c r="J1488" s="233" t="s">
        <v>43</v>
      </c>
      <c r="K1488" s="279"/>
      <c r="L1488" s="233"/>
      <c r="M1488" s="235"/>
    </row>
    <row r="1489" spans="1:13" x14ac:dyDescent="0.25">
      <c r="A1489" s="233"/>
      <c r="B1489" s="233"/>
      <c r="C1489" s="233"/>
      <c r="D1489" s="233"/>
      <c r="E1489" s="233"/>
      <c r="F1489" s="786"/>
      <c r="G1489" s="787"/>
      <c r="H1489" s="233"/>
      <c r="I1489" s="234"/>
      <c r="J1489" s="233"/>
      <c r="K1489" s="279"/>
      <c r="L1489" s="233"/>
      <c r="M1489" s="235"/>
    </row>
    <row r="1490" spans="1:13" x14ac:dyDescent="0.25">
      <c r="A1490" s="233"/>
      <c r="B1490" s="233" t="s">
        <v>160</v>
      </c>
      <c r="C1490" s="233"/>
      <c r="D1490" s="233"/>
      <c r="E1490" s="233"/>
      <c r="F1490" s="786"/>
      <c r="G1490" s="787"/>
      <c r="H1490" s="233"/>
      <c r="I1490" s="234"/>
      <c r="J1490" s="233" t="s">
        <v>161</v>
      </c>
      <c r="K1490" s="279"/>
      <c r="L1490" s="233"/>
      <c r="M1490" s="235"/>
    </row>
    <row r="1491" spans="1:13" x14ac:dyDescent="0.25">
      <c r="A1491" s="233"/>
      <c r="B1491" s="233" t="s">
        <v>495</v>
      </c>
      <c r="C1491" s="233"/>
      <c r="D1491" s="233"/>
      <c r="E1491" s="233"/>
      <c r="F1491" s="786"/>
      <c r="G1491" s="787"/>
      <c r="H1491" s="233"/>
      <c r="I1491" s="234"/>
      <c r="J1491" s="233"/>
      <c r="K1491" s="279"/>
      <c r="L1491" s="233"/>
      <c r="M1491" s="235"/>
    </row>
    <row r="1492" spans="1:13" x14ac:dyDescent="0.25">
      <c r="A1492" s="908"/>
      <c r="B1492" s="908"/>
      <c r="C1492" s="908"/>
      <c r="D1492" s="908"/>
      <c r="E1492" s="908"/>
      <c r="F1492" s="908"/>
      <c r="G1492" s="908"/>
      <c r="H1492" s="908"/>
      <c r="I1492" s="909"/>
      <c r="J1492" s="909"/>
      <c r="K1492" s="279"/>
      <c r="L1492" s="233"/>
      <c r="M1492" s="235"/>
    </row>
    <row r="1493" spans="1:13" x14ac:dyDescent="0.25">
      <c r="A1493" s="233"/>
      <c r="B1493" s="233"/>
      <c r="C1493" s="233"/>
      <c r="D1493" s="233"/>
      <c r="E1493" s="233"/>
      <c r="F1493" s="233"/>
      <c r="G1493" s="233"/>
      <c r="H1493" s="233"/>
      <c r="I1493" s="233"/>
      <c r="J1493" s="233" t="s">
        <v>131</v>
      </c>
      <c r="K1493" s="233"/>
      <c r="L1493" s="233"/>
      <c r="M1493" s="233"/>
    </row>
    <row r="1494" spans="1:13" x14ac:dyDescent="0.25">
      <c r="A1494" s="233"/>
      <c r="B1494" s="233"/>
      <c r="C1494" s="233"/>
      <c r="D1494" s="233"/>
      <c r="E1494" s="233"/>
      <c r="F1494" s="786"/>
      <c r="G1494" s="787"/>
      <c r="H1494" s="233"/>
      <c r="I1494" s="234"/>
      <c r="J1494" s="233"/>
      <c r="K1494" s="279"/>
      <c r="L1494" s="233"/>
      <c r="M1494" s="235"/>
    </row>
    <row r="1495" spans="1:13" x14ac:dyDescent="0.25">
      <c r="A1495" s="233"/>
      <c r="B1495" s="233"/>
      <c r="C1495" s="233"/>
      <c r="D1495" s="233"/>
      <c r="E1495" s="233"/>
      <c r="F1495" s="233"/>
      <c r="G1495" s="233"/>
      <c r="H1495" s="233"/>
      <c r="I1495" s="233"/>
      <c r="J1495" s="233" t="s">
        <v>133</v>
      </c>
      <c r="K1495" s="233"/>
      <c r="L1495" s="233"/>
      <c r="M1495" s="233"/>
    </row>
    <row r="1496" spans="1:13" x14ac:dyDescent="0.25">
      <c r="A1496" s="2450"/>
      <c r="B1496" s="2450"/>
      <c r="C1496" s="2450"/>
      <c r="D1496" s="2450"/>
      <c r="E1496" s="2450"/>
      <c r="F1496" s="2450"/>
      <c r="G1496" s="2450"/>
      <c r="H1496" s="2450"/>
      <c r="I1496" s="2450"/>
      <c r="J1496" s="2450"/>
      <c r="K1496" s="2450"/>
      <c r="L1496" s="2450"/>
      <c r="M1496" s="2450"/>
    </row>
    <row r="1497" spans="1:13" x14ac:dyDescent="0.25">
      <c r="A1497" s="2450"/>
      <c r="B1497" s="2450"/>
      <c r="C1497" s="2450"/>
      <c r="D1497" s="2450"/>
      <c r="E1497" s="2450"/>
      <c r="F1497" s="2450"/>
      <c r="G1497" s="2450"/>
      <c r="H1497" s="2450"/>
      <c r="I1497" s="2450"/>
      <c r="J1497" s="2450"/>
      <c r="K1497" s="2450"/>
      <c r="L1497" s="2450"/>
      <c r="M1497" s="2450"/>
    </row>
    <row r="1498" spans="1:13" ht="18.75" x14ac:dyDescent="0.3">
      <c r="A1498" s="1" t="s">
        <v>103</v>
      </c>
      <c r="B1498" s="1"/>
      <c r="C1498" s="1"/>
      <c r="D1498" s="2449"/>
      <c r="E1498" s="2449"/>
      <c r="F1498" s="2"/>
      <c r="G1498" s="3"/>
      <c r="H1498" s="2449"/>
      <c r="I1498" s="4"/>
      <c r="J1498" s="2449"/>
      <c r="K1498" s="55"/>
      <c r="L1498" s="2449"/>
      <c r="M1498" s="2445"/>
    </row>
    <row r="1499" spans="1:13" x14ac:dyDescent="0.25">
      <c r="A1499" s="2449"/>
      <c r="B1499" s="2449"/>
      <c r="C1499" s="2449"/>
      <c r="D1499" s="2445"/>
      <c r="E1499" s="2445"/>
      <c r="F1499" s="6"/>
      <c r="G1499" s="2451"/>
      <c r="H1499" s="2445"/>
      <c r="I1499" s="8"/>
      <c r="J1499" s="2445"/>
      <c r="K1499" s="55"/>
      <c r="L1499" s="2449"/>
      <c r="M1499" s="2445"/>
    </row>
    <row r="1500" spans="1:13" ht="18.75" x14ac:dyDescent="0.3">
      <c r="A1500" s="3102" t="s">
        <v>4033</v>
      </c>
      <c r="B1500" s="3103"/>
      <c r="C1500" s="3103"/>
      <c r="D1500" s="3103"/>
      <c r="E1500" s="3103"/>
      <c r="F1500" s="3103"/>
      <c r="G1500" s="3103"/>
      <c r="H1500" s="3103"/>
      <c r="I1500" s="3103"/>
      <c r="J1500" s="3103"/>
      <c r="K1500" s="3103"/>
      <c r="L1500" s="3103"/>
      <c r="M1500" s="3183"/>
    </row>
    <row r="1501" spans="1:13" ht="15.75" x14ac:dyDescent="0.25">
      <c r="A1501" s="2449"/>
      <c r="B1501" s="2449"/>
      <c r="C1501" s="2449"/>
      <c r="D1501" s="2445"/>
      <c r="E1501" s="2445"/>
      <c r="F1501" s="9"/>
      <c r="G1501" s="2451"/>
      <c r="H1501" s="2445"/>
      <c r="I1501" s="8"/>
      <c r="J1501" s="2445"/>
      <c r="K1501" s="55"/>
      <c r="L1501" s="2449"/>
      <c r="M1501" s="892"/>
    </row>
    <row r="1502" spans="1:13" ht="15.75" x14ac:dyDescent="0.25">
      <c r="A1502" s="10" t="s">
        <v>105</v>
      </c>
      <c r="B1502" s="11"/>
      <c r="C1502" s="11"/>
      <c r="D1502" s="11"/>
      <c r="E1502" s="11"/>
      <c r="F1502" s="9"/>
      <c r="G1502" s="3"/>
      <c r="H1502" s="2449"/>
      <c r="I1502" s="4"/>
      <c r="J1502" s="2449"/>
      <c r="K1502" s="55"/>
      <c r="L1502" s="2449"/>
      <c r="M1502" s="2445"/>
    </row>
    <row r="1503" spans="1:13" ht="15.75" thickBot="1" x14ac:dyDescent="0.3">
      <c r="A1503" s="1465"/>
      <c r="B1503" s="2449"/>
      <c r="C1503" s="2449"/>
      <c r="D1503" s="2449"/>
      <c r="E1503" s="2449"/>
      <c r="F1503" s="2"/>
      <c r="G1503" s="3"/>
      <c r="H1503" s="2449"/>
      <c r="I1503" s="4"/>
      <c r="J1503" s="2449"/>
      <c r="K1503" s="201"/>
      <c r="L1503" s="2449"/>
      <c r="M1503" s="14" t="s">
        <v>4</v>
      </c>
    </row>
    <row r="1504" spans="1:13" ht="27" thickBot="1" x14ac:dyDescent="0.3">
      <c r="A1504" s="15" t="s">
        <v>5</v>
      </c>
      <c r="B1504" s="16" t="s">
        <v>6</v>
      </c>
      <c r="C1504" s="16" t="s">
        <v>7</v>
      </c>
      <c r="D1504" s="16" t="s">
        <v>8</v>
      </c>
      <c r="E1504" s="16" t="s">
        <v>9</v>
      </c>
      <c r="F1504" s="17" t="s">
        <v>10</v>
      </c>
      <c r="G1504" s="18" t="s">
        <v>11</v>
      </c>
      <c r="H1504" s="16" t="s">
        <v>12</v>
      </c>
      <c r="I1504" s="19" t="s">
        <v>13</v>
      </c>
      <c r="J1504" s="20" t="s">
        <v>14</v>
      </c>
      <c r="K1504" s="893" t="s">
        <v>15</v>
      </c>
      <c r="L1504" s="20" t="s">
        <v>16</v>
      </c>
      <c r="M1504" s="894" t="s">
        <v>17</v>
      </c>
    </row>
    <row r="1505" spans="1:13" ht="26.25" x14ac:dyDescent="0.25">
      <c r="A1505" s="895">
        <v>231</v>
      </c>
      <c r="B1505" s="296">
        <v>0</v>
      </c>
      <c r="C1505" s="896">
        <v>3122</v>
      </c>
      <c r="D1505" s="296">
        <v>6351</v>
      </c>
      <c r="E1505" s="897">
        <v>0</v>
      </c>
      <c r="F1505" s="473">
        <v>199</v>
      </c>
      <c r="G1505" s="58">
        <v>1205</v>
      </c>
      <c r="H1505" s="49">
        <v>5817010805</v>
      </c>
      <c r="I1505" s="1578">
        <v>0</v>
      </c>
      <c r="J1505" s="181">
        <v>0</v>
      </c>
      <c r="K1505" s="181">
        <v>499140</v>
      </c>
      <c r="L1505" s="232">
        <f>J1505+K1505</f>
        <v>499140</v>
      </c>
      <c r="M1505" s="901" t="s">
        <v>4034</v>
      </c>
    </row>
    <row r="1506" spans="1:13" x14ac:dyDescent="0.25">
      <c r="A1506" s="895">
        <v>231</v>
      </c>
      <c r="B1506" s="296">
        <v>0</v>
      </c>
      <c r="C1506" s="896">
        <v>3122</v>
      </c>
      <c r="D1506" s="296">
        <v>6351</v>
      </c>
      <c r="E1506" s="897">
        <v>0</v>
      </c>
      <c r="F1506" s="473">
        <v>199</v>
      </c>
      <c r="G1506" s="58">
        <v>1205</v>
      </c>
      <c r="H1506" s="49">
        <v>5819010106</v>
      </c>
      <c r="I1506" s="1578">
        <v>0</v>
      </c>
      <c r="J1506" s="181">
        <v>0</v>
      </c>
      <c r="K1506" s="181">
        <v>466566</v>
      </c>
      <c r="L1506" s="232">
        <f t="shared" ref="L1506:L1566" si="43">J1506+K1506</f>
        <v>466566</v>
      </c>
      <c r="M1506" s="901" t="s">
        <v>4035</v>
      </c>
    </row>
    <row r="1507" spans="1:13" x14ac:dyDescent="0.25">
      <c r="A1507" s="895">
        <v>231</v>
      </c>
      <c r="B1507" s="296">
        <v>0</v>
      </c>
      <c r="C1507" s="896">
        <v>3123</v>
      </c>
      <c r="D1507" s="296">
        <v>6351</v>
      </c>
      <c r="E1507" s="897">
        <v>0</v>
      </c>
      <c r="F1507" s="473">
        <v>199</v>
      </c>
      <c r="G1507" s="58">
        <v>1205</v>
      </c>
      <c r="H1507" s="49">
        <v>5916010110</v>
      </c>
      <c r="I1507" s="1578">
        <v>0</v>
      </c>
      <c r="J1507" s="181">
        <v>0</v>
      </c>
      <c r="K1507" s="181">
        <v>800000</v>
      </c>
      <c r="L1507" s="232">
        <f t="shared" si="43"/>
        <v>800000</v>
      </c>
      <c r="M1507" s="901" t="s">
        <v>4036</v>
      </c>
    </row>
    <row r="1508" spans="1:13" ht="26.25" x14ac:dyDescent="0.25">
      <c r="A1508" s="895">
        <v>231</v>
      </c>
      <c r="B1508" s="296">
        <v>0</v>
      </c>
      <c r="C1508" s="896">
        <v>3114</v>
      </c>
      <c r="D1508" s="296">
        <v>6351</v>
      </c>
      <c r="E1508" s="897">
        <v>0</v>
      </c>
      <c r="F1508" s="473">
        <v>199</v>
      </c>
      <c r="G1508" s="58">
        <v>1205</v>
      </c>
      <c r="H1508" s="49">
        <v>5965010412</v>
      </c>
      <c r="I1508" s="1578">
        <v>0</v>
      </c>
      <c r="J1508" s="181">
        <v>0</v>
      </c>
      <c r="K1508" s="181">
        <v>320000</v>
      </c>
      <c r="L1508" s="232">
        <f t="shared" si="43"/>
        <v>320000</v>
      </c>
      <c r="M1508" s="901" t="s">
        <v>4037</v>
      </c>
    </row>
    <row r="1509" spans="1:13" x14ac:dyDescent="0.25">
      <c r="A1509" s="895">
        <v>231</v>
      </c>
      <c r="B1509" s="296">
        <v>0</v>
      </c>
      <c r="C1509" s="896">
        <v>3123</v>
      </c>
      <c r="D1509" s="296">
        <v>6351</v>
      </c>
      <c r="E1509" s="897">
        <v>0</v>
      </c>
      <c r="F1509" s="473">
        <v>199</v>
      </c>
      <c r="G1509" s="58">
        <v>1205</v>
      </c>
      <c r="H1509" s="49">
        <v>5934010723</v>
      </c>
      <c r="I1509" s="1578">
        <v>0</v>
      </c>
      <c r="J1509" s="181">
        <v>0</v>
      </c>
      <c r="K1509" s="181">
        <v>1200000</v>
      </c>
      <c r="L1509" s="232">
        <f t="shared" si="43"/>
        <v>1200000</v>
      </c>
      <c r="M1509" s="901" t="s">
        <v>4038</v>
      </c>
    </row>
    <row r="1510" spans="1:13" ht="26.25" x14ac:dyDescent="0.25">
      <c r="A1510" s="895">
        <v>231</v>
      </c>
      <c r="B1510" s="296">
        <v>0</v>
      </c>
      <c r="C1510" s="896">
        <v>3123</v>
      </c>
      <c r="D1510" s="296">
        <v>6351</v>
      </c>
      <c r="E1510" s="897">
        <v>0</v>
      </c>
      <c r="F1510" s="473">
        <v>199</v>
      </c>
      <c r="G1510" s="58">
        <v>1205</v>
      </c>
      <c r="H1510" s="49">
        <v>5964011003</v>
      </c>
      <c r="I1510" s="1578">
        <v>0</v>
      </c>
      <c r="J1510" s="181">
        <v>0</v>
      </c>
      <c r="K1510" s="181">
        <v>899000</v>
      </c>
      <c r="L1510" s="232">
        <f t="shared" si="43"/>
        <v>899000</v>
      </c>
      <c r="M1510" s="901" t="s">
        <v>4039</v>
      </c>
    </row>
    <row r="1511" spans="1:13" x14ac:dyDescent="0.25">
      <c r="A1511" s="895">
        <v>231</v>
      </c>
      <c r="B1511" s="296">
        <v>0</v>
      </c>
      <c r="C1511" s="896">
        <v>3121</v>
      </c>
      <c r="D1511" s="296">
        <v>6351</v>
      </c>
      <c r="E1511" s="897">
        <v>0</v>
      </c>
      <c r="F1511" s="473">
        <v>199</v>
      </c>
      <c r="G1511" s="58">
        <v>1205</v>
      </c>
      <c r="H1511" s="49">
        <v>5960010111</v>
      </c>
      <c r="I1511" s="1578">
        <v>0</v>
      </c>
      <c r="J1511" s="181">
        <v>0</v>
      </c>
      <c r="K1511" s="181">
        <v>515000</v>
      </c>
      <c r="L1511" s="232">
        <f t="shared" si="43"/>
        <v>515000</v>
      </c>
      <c r="M1511" s="901" t="s">
        <v>4040</v>
      </c>
    </row>
    <row r="1512" spans="1:13" x14ac:dyDescent="0.25">
      <c r="A1512" s="895">
        <v>231</v>
      </c>
      <c r="B1512" s="296">
        <v>0</v>
      </c>
      <c r="C1512" s="896">
        <v>3125</v>
      </c>
      <c r="D1512" s="296">
        <v>6351</v>
      </c>
      <c r="E1512" s="897">
        <v>0</v>
      </c>
      <c r="F1512" s="473">
        <v>199</v>
      </c>
      <c r="G1512" s="58">
        <v>1205</v>
      </c>
      <c r="H1512" s="49">
        <v>5961010916</v>
      </c>
      <c r="I1512" s="1578">
        <v>0</v>
      </c>
      <c r="J1512" s="181">
        <v>0</v>
      </c>
      <c r="K1512" s="181">
        <v>700000</v>
      </c>
      <c r="L1512" s="232">
        <f t="shared" si="43"/>
        <v>700000</v>
      </c>
      <c r="M1512" s="901" t="s">
        <v>4041</v>
      </c>
    </row>
    <row r="1513" spans="1:13" x14ac:dyDescent="0.25">
      <c r="A1513" s="895">
        <v>231</v>
      </c>
      <c r="B1513" s="296">
        <v>0</v>
      </c>
      <c r="C1513" s="896">
        <v>3122</v>
      </c>
      <c r="D1513" s="296">
        <v>6351</v>
      </c>
      <c r="E1513" s="897">
        <v>0</v>
      </c>
      <c r="F1513" s="473">
        <v>199</v>
      </c>
      <c r="G1513" s="58">
        <v>1205</v>
      </c>
      <c r="H1513" s="49">
        <v>5958011109</v>
      </c>
      <c r="I1513" s="1578">
        <v>0</v>
      </c>
      <c r="J1513" s="181">
        <v>0</v>
      </c>
      <c r="K1513" s="181">
        <v>1009000</v>
      </c>
      <c r="L1513" s="232">
        <f t="shared" si="43"/>
        <v>1009000</v>
      </c>
      <c r="M1513" s="901" t="s">
        <v>4042</v>
      </c>
    </row>
    <row r="1514" spans="1:13" ht="26.25" x14ac:dyDescent="0.25">
      <c r="A1514" s="895">
        <v>231</v>
      </c>
      <c r="B1514" s="296">
        <v>0</v>
      </c>
      <c r="C1514" s="896">
        <v>3123</v>
      </c>
      <c r="D1514" s="296">
        <v>6351</v>
      </c>
      <c r="E1514" s="897">
        <v>0</v>
      </c>
      <c r="F1514" s="473">
        <v>199</v>
      </c>
      <c r="G1514" s="58">
        <v>1205</v>
      </c>
      <c r="H1514" s="49">
        <v>5962010127</v>
      </c>
      <c r="I1514" s="1578">
        <v>0</v>
      </c>
      <c r="J1514" s="181">
        <v>0</v>
      </c>
      <c r="K1514" s="181">
        <v>1950000</v>
      </c>
      <c r="L1514" s="232">
        <f t="shared" si="43"/>
        <v>1950000</v>
      </c>
      <c r="M1514" s="901" t="s">
        <v>4043</v>
      </c>
    </row>
    <row r="1515" spans="1:13" x14ac:dyDescent="0.25">
      <c r="A1515" s="895">
        <v>231</v>
      </c>
      <c r="B1515" s="296">
        <v>0</v>
      </c>
      <c r="C1515" s="896">
        <v>3123</v>
      </c>
      <c r="D1515" s="296">
        <v>6351</v>
      </c>
      <c r="E1515" s="897">
        <v>0</v>
      </c>
      <c r="F1515" s="473">
        <v>199</v>
      </c>
      <c r="G1515" s="58">
        <v>1205</v>
      </c>
      <c r="H1515" s="49">
        <v>5935010825</v>
      </c>
      <c r="I1515" s="1578">
        <v>0</v>
      </c>
      <c r="J1515" s="181">
        <v>0</v>
      </c>
      <c r="K1515" s="181">
        <v>490000</v>
      </c>
      <c r="L1515" s="232">
        <f t="shared" si="43"/>
        <v>490000</v>
      </c>
      <c r="M1515" s="901" t="s">
        <v>4044</v>
      </c>
    </row>
    <row r="1516" spans="1:13" x14ac:dyDescent="0.25">
      <c r="A1516" s="895">
        <v>231</v>
      </c>
      <c r="B1516" s="296">
        <v>0</v>
      </c>
      <c r="C1516" s="896">
        <v>3122</v>
      </c>
      <c r="D1516" s="296">
        <v>6351</v>
      </c>
      <c r="E1516" s="897">
        <v>0</v>
      </c>
      <c r="F1516" s="473">
        <v>199</v>
      </c>
      <c r="G1516" s="58">
        <v>1205</v>
      </c>
      <c r="H1516" s="49">
        <v>5963010106</v>
      </c>
      <c r="I1516" s="1578">
        <v>0</v>
      </c>
      <c r="J1516" s="181">
        <v>0</v>
      </c>
      <c r="K1516" s="181">
        <v>540000</v>
      </c>
      <c r="L1516" s="232">
        <f t="shared" si="43"/>
        <v>540000</v>
      </c>
      <c r="M1516" s="901" t="s">
        <v>4045</v>
      </c>
    </row>
    <row r="1517" spans="1:13" ht="26.25" x14ac:dyDescent="0.25">
      <c r="A1517" s="895">
        <v>231</v>
      </c>
      <c r="B1517" s="296">
        <v>0</v>
      </c>
      <c r="C1517" s="896">
        <v>3121</v>
      </c>
      <c r="D1517" s="296">
        <v>6351</v>
      </c>
      <c r="E1517" s="897">
        <v>0</v>
      </c>
      <c r="F1517" s="473">
        <v>199</v>
      </c>
      <c r="G1517" s="58">
        <v>1205</v>
      </c>
      <c r="H1517" s="49">
        <v>5297010905</v>
      </c>
      <c r="I1517" s="1578">
        <v>0</v>
      </c>
      <c r="J1517" s="181">
        <v>6300000</v>
      </c>
      <c r="K1517" s="181">
        <v>-3200000</v>
      </c>
      <c r="L1517" s="232">
        <f t="shared" si="43"/>
        <v>3100000</v>
      </c>
      <c r="M1517" s="901" t="s">
        <v>4046</v>
      </c>
    </row>
    <row r="1518" spans="1:13" ht="26.25" x14ac:dyDescent="0.25">
      <c r="A1518" s="895">
        <v>231</v>
      </c>
      <c r="B1518" s="296">
        <v>0</v>
      </c>
      <c r="C1518" s="896">
        <v>3231</v>
      </c>
      <c r="D1518" s="296">
        <v>6121</v>
      </c>
      <c r="E1518" s="897">
        <v>0</v>
      </c>
      <c r="F1518" s="473">
        <v>199</v>
      </c>
      <c r="G1518" s="58">
        <v>1205</v>
      </c>
      <c r="H1518" s="49">
        <v>4066000000</v>
      </c>
      <c r="I1518" s="1578">
        <v>0</v>
      </c>
      <c r="J1518" s="181">
        <v>0</v>
      </c>
      <c r="K1518" s="181">
        <v>14680</v>
      </c>
      <c r="L1518" s="232">
        <f>J1518+K1518</f>
        <v>14680</v>
      </c>
      <c r="M1518" s="901" t="s">
        <v>4047</v>
      </c>
    </row>
    <row r="1519" spans="1:13" ht="26.25" x14ac:dyDescent="0.25">
      <c r="A1519" s="895" t="s">
        <v>50</v>
      </c>
      <c r="B1519" s="296" t="s">
        <v>51</v>
      </c>
      <c r="C1519" s="896">
        <v>6409</v>
      </c>
      <c r="D1519" s="296">
        <v>6901</v>
      </c>
      <c r="E1519" s="897">
        <v>0</v>
      </c>
      <c r="F1519" s="473">
        <v>199</v>
      </c>
      <c r="G1519" s="58">
        <v>1205</v>
      </c>
      <c r="H1519" s="49">
        <v>12000000</v>
      </c>
      <c r="I1519" s="1578">
        <v>0</v>
      </c>
      <c r="J1519" s="181">
        <v>7407168.4000000004</v>
      </c>
      <c r="K1519" s="181">
        <f>SUM(K1505:K1518)*-1</f>
        <v>-6203386</v>
      </c>
      <c r="L1519" s="232">
        <f t="shared" si="43"/>
        <v>1203782.4000000004</v>
      </c>
      <c r="M1519" s="901" t="s">
        <v>1376</v>
      </c>
    </row>
    <row r="1520" spans="1:13" x14ac:dyDescent="0.25">
      <c r="A1520" s="895" t="s">
        <v>50</v>
      </c>
      <c r="B1520" s="296" t="s">
        <v>51</v>
      </c>
      <c r="C1520" s="896">
        <v>4350</v>
      </c>
      <c r="D1520" s="296">
        <v>6351</v>
      </c>
      <c r="E1520" s="897">
        <v>0</v>
      </c>
      <c r="F1520" s="473">
        <v>199</v>
      </c>
      <c r="G1520" s="58">
        <v>1217</v>
      </c>
      <c r="H1520" s="49">
        <v>5907001765</v>
      </c>
      <c r="I1520" s="232">
        <v>0</v>
      </c>
      <c r="J1520" s="158">
        <v>500000</v>
      </c>
      <c r="K1520" s="64">
        <v>357869.47</v>
      </c>
      <c r="L1520" s="232">
        <f t="shared" si="43"/>
        <v>857869.47</v>
      </c>
      <c r="M1520" s="901" t="s">
        <v>3957</v>
      </c>
    </row>
    <row r="1521" spans="1:13" x14ac:dyDescent="0.25">
      <c r="A1521" s="895" t="s">
        <v>50</v>
      </c>
      <c r="B1521" s="296" t="s">
        <v>51</v>
      </c>
      <c r="C1521" s="896">
        <v>4350</v>
      </c>
      <c r="D1521" s="296">
        <v>6351</v>
      </c>
      <c r="E1521" s="897">
        <v>0</v>
      </c>
      <c r="F1521" s="473">
        <v>199</v>
      </c>
      <c r="G1521" s="296">
        <v>1217</v>
      </c>
      <c r="H1521" s="231">
        <v>5478001709</v>
      </c>
      <c r="I1521" s="232">
        <v>0</v>
      </c>
      <c r="J1521" s="327">
        <v>0</v>
      </c>
      <c r="K1521" s="64">
        <v>6325000</v>
      </c>
      <c r="L1521" s="232">
        <f>J1521+K1521</f>
        <v>6325000</v>
      </c>
      <c r="M1521" s="898" t="s">
        <v>4048</v>
      </c>
    </row>
    <row r="1522" spans="1:13" x14ac:dyDescent="0.25">
      <c r="A1522" s="895" t="s">
        <v>50</v>
      </c>
      <c r="B1522" s="296" t="s">
        <v>51</v>
      </c>
      <c r="C1522" s="896">
        <v>4357</v>
      </c>
      <c r="D1522" s="296">
        <v>6351</v>
      </c>
      <c r="E1522" s="897">
        <v>0</v>
      </c>
      <c r="F1522" s="473">
        <v>199</v>
      </c>
      <c r="G1522" s="296">
        <v>1217</v>
      </c>
      <c r="H1522" s="231">
        <v>6011001756</v>
      </c>
      <c r="I1522" s="232">
        <v>0</v>
      </c>
      <c r="J1522" s="327">
        <v>0</v>
      </c>
      <c r="K1522" s="64">
        <v>400000</v>
      </c>
      <c r="L1522" s="232">
        <f>J1522+K1522</f>
        <v>400000</v>
      </c>
      <c r="M1522" s="898" t="s">
        <v>4049</v>
      </c>
    </row>
    <row r="1523" spans="1:13" x14ac:dyDescent="0.25">
      <c r="A1523" s="895" t="s">
        <v>50</v>
      </c>
      <c r="B1523" s="296" t="s">
        <v>51</v>
      </c>
      <c r="C1523" s="896">
        <v>4350</v>
      </c>
      <c r="D1523" s="296">
        <v>6351</v>
      </c>
      <c r="E1523" s="897">
        <v>0</v>
      </c>
      <c r="F1523" s="473">
        <v>199</v>
      </c>
      <c r="G1523" s="296">
        <v>1217</v>
      </c>
      <c r="H1523" s="231">
        <v>6012001756</v>
      </c>
      <c r="I1523" s="232">
        <v>0</v>
      </c>
      <c r="J1523" s="327">
        <v>0</v>
      </c>
      <c r="K1523" s="64">
        <v>450401</v>
      </c>
      <c r="L1523" s="232">
        <f>J1523+K1523</f>
        <v>450401</v>
      </c>
      <c r="M1523" s="898" t="s">
        <v>4050</v>
      </c>
    </row>
    <row r="1524" spans="1:13" ht="26.25" x14ac:dyDescent="0.25">
      <c r="A1524" s="895" t="s">
        <v>50</v>
      </c>
      <c r="B1524" s="296" t="s">
        <v>51</v>
      </c>
      <c r="C1524" s="896">
        <v>6409</v>
      </c>
      <c r="D1524" s="296">
        <v>6901</v>
      </c>
      <c r="E1524" s="897">
        <v>0</v>
      </c>
      <c r="F1524" s="473">
        <v>199</v>
      </c>
      <c r="G1524" s="296">
        <v>1217</v>
      </c>
      <c r="H1524" s="231">
        <v>12000000</v>
      </c>
      <c r="I1524" s="2329">
        <v>0</v>
      </c>
      <c r="J1524" s="474">
        <v>34997606.399999999</v>
      </c>
      <c r="K1524" s="474">
        <f>SUM(K1520:K1523)*-1</f>
        <v>-7533270.4699999997</v>
      </c>
      <c r="L1524" s="232">
        <f t="shared" si="43"/>
        <v>27464335.93</v>
      </c>
      <c r="M1524" s="898" t="s">
        <v>1356</v>
      </c>
    </row>
    <row r="1525" spans="1:13" x14ac:dyDescent="0.25">
      <c r="A1525" s="895" t="s">
        <v>50</v>
      </c>
      <c r="B1525" s="296" t="s">
        <v>51</v>
      </c>
      <c r="C1525" s="896">
        <v>6172</v>
      </c>
      <c r="D1525" s="296">
        <v>6122</v>
      </c>
      <c r="E1525" s="897">
        <v>0</v>
      </c>
      <c r="F1525" s="473">
        <v>199</v>
      </c>
      <c r="G1525" s="296">
        <v>1202</v>
      </c>
      <c r="H1525" s="231">
        <v>1513000000</v>
      </c>
      <c r="I1525" s="2329">
        <v>0</v>
      </c>
      <c r="J1525" s="474">
        <v>0</v>
      </c>
      <c r="K1525" s="474">
        <v>180000</v>
      </c>
      <c r="L1525" s="232">
        <f>J1525+K1525</f>
        <v>180000</v>
      </c>
      <c r="M1525" s="898" t="s">
        <v>4051</v>
      </c>
    </row>
    <row r="1526" spans="1:13" ht="26.25" x14ac:dyDescent="0.25">
      <c r="A1526" s="895" t="s">
        <v>50</v>
      </c>
      <c r="B1526" s="296" t="s">
        <v>51</v>
      </c>
      <c r="C1526" s="896">
        <v>6409</v>
      </c>
      <c r="D1526" s="296">
        <v>6901</v>
      </c>
      <c r="E1526" s="897">
        <v>0</v>
      </c>
      <c r="F1526" s="473">
        <v>199</v>
      </c>
      <c r="G1526" s="296">
        <v>1202</v>
      </c>
      <c r="H1526" s="231">
        <v>12000000</v>
      </c>
      <c r="I1526" s="2329">
        <v>0</v>
      </c>
      <c r="J1526" s="474">
        <v>968760</v>
      </c>
      <c r="K1526" s="474">
        <v>-180000</v>
      </c>
      <c r="L1526" s="232">
        <f>J1526+K1526</f>
        <v>788760</v>
      </c>
      <c r="M1526" s="898" t="s">
        <v>3687</v>
      </c>
    </row>
    <row r="1527" spans="1:13" ht="26.25" x14ac:dyDescent="0.25">
      <c r="A1527" s="583">
        <v>231</v>
      </c>
      <c r="B1527" s="584">
        <v>0</v>
      </c>
      <c r="C1527" s="585">
        <v>3315</v>
      </c>
      <c r="D1527" s="584">
        <v>6351</v>
      </c>
      <c r="E1527" s="586">
        <v>0</v>
      </c>
      <c r="F1527" s="902">
        <v>199</v>
      </c>
      <c r="G1527" s="584">
        <v>1206</v>
      </c>
      <c r="H1527" s="903">
        <v>6008000601</v>
      </c>
      <c r="I1527" s="2569">
        <v>0</v>
      </c>
      <c r="J1527" s="1426">
        <v>0</v>
      </c>
      <c r="K1527" s="1426">
        <v>322538</v>
      </c>
      <c r="L1527" s="669">
        <f t="shared" si="43"/>
        <v>322538</v>
      </c>
      <c r="M1527" s="904" t="s">
        <v>4052</v>
      </c>
    </row>
    <row r="1528" spans="1:13" ht="26.25" x14ac:dyDescent="0.25">
      <c r="A1528" s="583">
        <v>231</v>
      </c>
      <c r="B1528" s="584">
        <v>0</v>
      </c>
      <c r="C1528" s="585">
        <v>3321</v>
      </c>
      <c r="D1528" s="584">
        <v>6351</v>
      </c>
      <c r="E1528" s="586">
        <v>0</v>
      </c>
      <c r="F1528" s="902">
        <v>199</v>
      </c>
      <c r="G1528" s="584">
        <v>1206</v>
      </c>
      <c r="H1528" s="903">
        <v>5880000604</v>
      </c>
      <c r="I1528" s="2569">
        <v>0</v>
      </c>
      <c r="J1528" s="1426">
        <v>0</v>
      </c>
      <c r="K1528" s="1426">
        <v>363000</v>
      </c>
      <c r="L1528" s="669">
        <f t="shared" si="43"/>
        <v>363000</v>
      </c>
      <c r="M1528" s="904" t="s">
        <v>4053</v>
      </c>
    </row>
    <row r="1529" spans="1:13" ht="26.25" x14ac:dyDescent="0.25">
      <c r="A1529" s="895" t="s">
        <v>50</v>
      </c>
      <c r="B1529" s="296" t="s">
        <v>51</v>
      </c>
      <c r="C1529" s="896">
        <v>6409</v>
      </c>
      <c r="D1529" s="296">
        <v>6901</v>
      </c>
      <c r="E1529" s="897">
        <v>0</v>
      </c>
      <c r="F1529" s="473">
        <v>199</v>
      </c>
      <c r="G1529" s="58">
        <v>1206</v>
      </c>
      <c r="H1529" s="49">
        <v>12000000</v>
      </c>
      <c r="I1529" s="1578">
        <v>0</v>
      </c>
      <c r="J1529" s="181">
        <v>3861396.22</v>
      </c>
      <c r="K1529" s="181">
        <f>SUM(K1527:K1528)*-1</f>
        <v>-685538</v>
      </c>
      <c r="L1529" s="232">
        <f t="shared" si="43"/>
        <v>3175858.22</v>
      </c>
      <c r="M1529" s="901" t="s">
        <v>1350</v>
      </c>
    </row>
    <row r="1530" spans="1:13" ht="26.25" x14ac:dyDescent="0.25">
      <c r="A1530" s="895">
        <v>231</v>
      </c>
      <c r="B1530" s="296">
        <v>0</v>
      </c>
      <c r="C1530" s="896">
        <v>3522</v>
      </c>
      <c r="D1530" s="296">
        <v>6316</v>
      </c>
      <c r="E1530" s="897">
        <v>0</v>
      </c>
      <c r="F1530" s="473">
        <v>199</v>
      </c>
      <c r="G1530" s="58">
        <v>1207</v>
      </c>
      <c r="H1530" s="49">
        <v>5923000728</v>
      </c>
      <c r="I1530" s="1578">
        <v>0</v>
      </c>
      <c r="J1530" s="181">
        <v>0</v>
      </c>
      <c r="K1530" s="181">
        <v>2000000</v>
      </c>
      <c r="L1530" s="232">
        <f t="shared" si="43"/>
        <v>2000000</v>
      </c>
      <c r="M1530" s="901" t="s">
        <v>4054</v>
      </c>
    </row>
    <row r="1531" spans="1:13" ht="26.25" x14ac:dyDescent="0.25">
      <c r="A1531" s="895">
        <v>231</v>
      </c>
      <c r="B1531" s="296">
        <v>0</v>
      </c>
      <c r="C1531" s="896">
        <v>3522</v>
      </c>
      <c r="D1531" s="296">
        <v>6316</v>
      </c>
      <c r="E1531" s="897">
        <v>0</v>
      </c>
      <c r="F1531" s="473">
        <v>199</v>
      </c>
      <c r="G1531" s="58">
        <v>1207</v>
      </c>
      <c r="H1531" s="49">
        <v>5924000728</v>
      </c>
      <c r="I1531" s="1578">
        <v>0</v>
      </c>
      <c r="J1531" s="181">
        <v>0</v>
      </c>
      <c r="K1531" s="181">
        <v>700000</v>
      </c>
      <c r="L1531" s="232">
        <f t="shared" si="43"/>
        <v>700000</v>
      </c>
      <c r="M1531" s="901" t="s">
        <v>4055</v>
      </c>
    </row>
    <row r="1532" spans="1:13" ht="26.25" x14ac:dyDescent="0.25">
      <c r="A1532" s="895">
        <v>231</v>
      </c>
      <c r="B1532" s="296">
        <v>0</v>
      </c>
      <c r="C1532" s="896">
        <v>3522</v>
      </c>
      <c r="D1532" s="296">
        <v>6316</v>
      </c>
      <c r="E1532" s="897">
        <v>0</v>
      </c>
      <c r="F1532" s="473">
        <v>199</v>
      </c>
      <c r="G1532" s="58">
        <v>1207</v>
      </c>
      <c r="H1532" s="49">
        <v>5925000728</v>
      </c>
      <c r="I1532" s="1578">
        <v>0</v>
      </c>
      <c r="J1532" s="181">
        <v>0</v>
      </c>
      <c r="K1532" s="181">
        <v>2088000</v>
      </c>
      <c r="L1532" s="232">
        <f t="shared" si="43"/>
        <v>2088000</v>
      </c>
      <c r="M1532" s="901" t="s">
        <v>4056</v>
      </c>
    </row>
    <row r="1533" spans="1:13" ht="26.25" x14ac:dyDescent="0.25">
      <c r="A1533" s="895">
        <v>231</v>
      </c>
      <c r="B1533" s="296">
        <v>0</v>
      </c>
      <c r="C1533" s="896">
        <v>3522</v>
      </c>
      <c r="D1533" s="296">
        <v>6316</v>
      </c>
      <c r="E1533" s="897">
        <v>0</v>
      </c>
      <c r="F1533" s="473">
        <v>199</v>
      </c>
      <c r="G1533" s="58">
        <v>1207</v>
      </c>
      <c r="H1533" s="231">
        <v>5926000728</v>
      </c>
      <c r="I1533" s="2329">
        <v>0</v>
      </c>
      <c r="J1533" s="474">
        <v>0</v>
      </c>
      <c r="K1533" s="474">
        <v>2000000</v>
      </c>
      <c r="L1533" s="232">
        <f t="shared" si="43"/>
        <v>2000000</v>
      </c>
      <c r="M1533" s="898" t="s">
        <v>4057</v>
      </c>
    </row>
    <row r="1534" spans="1:13" ht="26.25" x14ac:dyDescent="0.25">
      <c r="A1534" s="895">
        <v>231</v>
      </c>
      <c r="B1534" s="296">
        <v>0</v>
      </c>
      <c r="C1534" s="896">
        <v>3522</v>
      </c>
      <c r="D1534" s="296">
        <v>6316</v>
      </c>
      <c r="E1534" s="897">
        <v>0</v>
      </c>
      <c r="F1534" s="473">
        <v>199</v>
      </c>
      <c r="G1534" s="58">
        <v>1207</v>
      </c>
      <c r="H1534" s="231">
        <v>5928000729</v>
      </c>
      <c r="I1534" s="2329">
        <v>0</v>
      </c>
      <c r="J1534" s="474">
        <v>0</v>
      </c>
      <c r="K1534" s="474">
        <v>5700000</v>
      </c>
      <c r="L1534" s="232">
        <f t="shared" si="43"/>
        <v>5700000</v>
      </c>
      <c r="M1534" s="898" t="s">
        <v>4058</v>
      </c>
    </row>
    <row r="1535" spans="1:13" ht="26.25" x14ac:dyDescent="0.25">
      <c r="A1535" s="895">
        <v>231</v>
      </c>
      <c r="B1535" s="296">
        <v>0</v>
      </c>
      <c r="C1535" s="896">
        <v>3522</v>
      </c>
      <c r="D1535" s="296">
        <v>6316</v>
      </c>
      <c r="E1535" s="897">
        <v>0</v>
      </c>
      <c r="F1535" s="473">
        <v>199</v>
      </c>
      <c r="G1535" s="58">
        <v>1207</v>
      </c>
      <c r="H1535" s="231">
        <v>5929000730</v>
      </c>
      <c r="I1535" s="2329">
        <v>0</v>
      </c>
      <c r="J1535" s="474">
        <v>0</v>
      </c>
      <c r="K1535" s="474">
        <v>5030000</v>
      </c>
      <c r="L1535" s="232">
        <f t="shared" si="43"/>
        <v>5030000</v>
      </c>
      <c r="M1535" s="898" t="s">
        <v>4059</v>
      </c>
    </row>
    <row r="1536" spans="1:13" ht="26.25" x14ac:dyDescent="0.25">
      <c r="A1536" s="895">
        <v>231</v>
      </c>
      <c r="B1536" s="296">
        <v>0</v>
      </c>
      <c r="C1536" s="896">
        <v>3522</v>
      </c>
      <c r="D1536" s="296">
        <v>6316</v>
      </c>
      <c r="E1536" s="897">
        <v>0</v>
      </c>
      <c r="F1536" s="473">
        <v>199</v>
      </c>
      <c r="G1536" s="58">
        <v>1207</v>
      </c>
      <c r="H1536" s="231">
        <v>5930000731</v>
      </c>
      <c r="I1536" s="2329">
        <v>0</v>
      </c>
      <c r="J1536" s="474">
        <v>0</v>
      </c>
      <c r="K1536" s="474">
        <v>6482000</v>
      </c>
      <c r="L1536" s="232">
        <f t="shared" si="43"/>
        <v>6482000</v>
      </c>
      <c r="M1536" s="898" t="s">
        <v>4060</v>
      </c>
    </row>
    <row r="1537" spans="1:13" ht="26.25" x14ac:dyDescent="0.25">
      <c r="A1537" s="895">
        <v>231</v>
      </c>
      <c r="B1537" s="296">
        <v>0</v>
      </c>
      <c r="C1537" s="896">
        <v>3522</v>
      </c>
      <c r="D1537" s="296">
        <v>6316</v>
      </c>
      <c r="E1537" s="897">
        <v>0</v>
      </c>
      <c r="F1537" s="473">
        <v>199</v>
      </c>
      <c r="G1537" s="58">
        <v>1207</v>
      </c>
      <c r="H1537" s="231">
        <v>5931000731</v>
      </c>
      <c r="I1537" s="2329">
        <v>0</v>
      </c>
      <c r="J1537" s="474">
        <v>0</v>
      </c>
      <c r="K1537" s="474">
        <v>2965618</v>
      </c>
      <c r="L1537" s="232">
        <f t="shared" si="43"/>
        <v>2965618</v>
      </c>
      <c r="M1537" s="898" t="s">
        <v>4061</v>
      </c>
    </row>
    <row r="1538" spans="1:13" ht="26.25" x14ac:dyDescent="0.25">
      <c r="A1538" s="895">
        <v>231</v>
      </c>
      <c r="B1538" s="296">
        <v>0</v>
      </c>
      <c r="C1538" s="896">
        <v>3522</v>
      </c>
      <c r="D1538" s="296">
        <v>6316</v>
      </c>
      <c r="E1538" s="897">
        <v>0</v>
      </c>
      <c r="F1538" s="473">
        <v>199</v>
      </c>
      <c r="G1538" s="58">
        <v>1207</v>
      </c>
      <c r="H1538" s="231">
        <v>5742000727</v>
      </c>
      <c r="I1538" s="2329">
        <v>0</v>
      </c>
      <c r="J1538" s="474">
        <v>10000000</v>
      </c>
      <c r="K1538" s="474">
        <v>6000000</v>
      </c>
      <c r="L1538" s="232">
        <f t="shared" si="43"/>
        <v>16000000</v>
      </c>
      <c r="M1538" s="898" t="s">
        <v>4062</v>
      </c>
    </row>
    <row r="1539" spans="1:13" ht="26.25" x14ac:dyDescent="0.25">
      <c r="A1539" s="895" t="s">
        <v>50</v>
      </c>
      <c r="B1539" s="296" t="s">
        <v>51</v>
      </c>
      <c r="C1539" s="896">
        <v>6409</v>
      </c>
      <c r="D1539" s="296">
        <v>6901</v>
      </c>
      <c r="E1539" s="897">
        <v>0</v>
      </c>
      <c r="F1539" s="473">
        <v>199</v>
      </c>
      <c r="G1539" s="58">
        <v>1207</v>
      </c>
      <c r="H1539" s="49">
        <v>12000000</v>
      </c>
      <c r="I1539" s="1578">
        <v>0</v>
      </c>
      <c r="J1539" s="1426">
        <v>35212189.030000001</v>
      </c>
      <c r="K1539" s="181">
        <f>SUM(K1530:K1538)*-1</f>
        <v>-32965618</v>
      </c>
      <c r="L1539" s="232">
        <f t="shared" si="43"/>
        <v>2246571.0300000012</v>
      </c>
      <c r="M1539" s="901" t="s">
        <v>1351</v>
      </c>
    </row>
    <row r="1540" spans="1:13" x14ac:dyDescent="0.25">
      <c r="A1540" s="895" t="s">
        <v>50</v>
      </c>
      <c r="B1540" s="296" t="s">
        <v>51</v>
      </c>
      <c r="C1540" s="896">
        <v>2212</v>
      </c>
      <c r="D1540" s="296">
        <v>6351</v>
      </c>
      <c r="E1540" s="897">
        <v>0</v>
      </c>
      <c r="F1540" s="473">
        <v>199</v>
      </c>
      <c r="G1540" s="58">
        <v>1204</v>
      </c>
      <c r="H1540" s="49">
        <v>5975000403</v>
      </c>
      <c r="I1540" s="232">
        <v>0</v>
      </c>
      <c r="J1540" s="158">
        <v>0</v>
      </c>
      <c r="K1540" s="64">
        <v>915065.47</v>
      </c>
      <c r="L1540" s="232">
        <f t="shared" si="43"/>
        <v>915065.47</v>
      </c>
      <c r="M1540" s="901" t="s">
        <v>4063</v>
      </c>
    </row>
    <row r="1541" spans="1:13" x14ac:dyDescent="0.25">
      <c r="A1541" s="895" t="s">
        <v>50</v>
      </c>
      <c r="B1541" s="296" t="s">
        <v>51</v>
      </c>
      <c r="C1541" s="896">
        <v>2212</v>
      </c>
      <c r="D1541" s="296">
        <v>6351</v>
      </c>
      <c r="E1541" s="897">
        <v>0</v>
      </c>
      <c r="F1541" s="473">
        <v>199</v>
      </c>
      <c r="G1541" s="296">
        <v>1204</v>
      </c>
      <c r="H1541" s="231">
        <v>5976000403</v>
      </c>
      <c r="I1541" s="232">
        <v>0</v>
      </c>
      <c r="J1541" s="158">
        <v>0</v>
      </c>
      <c r="K1541" s="64">
        <v>3863575.18</v>
      </c>
      <c r="L1541" s="232">
        <f t="shared" si="43"/>
        <v>3863575.18</v>
      </c>
      <c r="M1541" s="901" t="s">
        <v>4064</v>
      </c>
    </row>
    <row r="1542" spans="1:13" ht="26.25" x14ac:dyDescent="0.25">
      <c r="A1542" s="895" t="s">
        <v>50</v>
      </c>
      <c r="B1542" s="296" t="s">
        <v>51</v>
      </c>
      <c r="C1542" s="896">
        <v>2212</v>
      </c>
      <c r="D1542" s="296">
        <v>6351</v>
      </c>
      <c r="E1542" s="897">
        <v>0</v>
      </c>
      <c r="F1542" s="473">
        <v>199</v>
      </c>
      <c r="G1542" s="296">
        <v>1204</v>
      </c>
      <c r="H1542" s="231">
        <v>5977000403</v>
      </c>
      <c r="I1542" s="232">
        <v>0</v>
      </c>
      <c r="J1542" s="158">
        <v>0</v>
      </c>
      <c r="K1542" s="64">
        <v>3718764.88</v>
      </c>
      <c r="L1542" s="232">
        <f t="shared" si="43"/>
        <v>3718764.88</v>
      </c>
      <c r="M1542" s="898" t="s">
        <v>4065</v>
      </c>
    </row>
    <row r="1543" spans="1:13" x14ac:dyDescent="0.25">
      <c r="A1543" s="895" t="s">
        <v>50</v>
      </c>
      <c r="B1543" s="296" t="s">
        <v>51</v>
      </c>
      <c r="C1543" s="896">
        <v>2212</v>
      </c>
      <c r="D1543" s="296">
        <v>6351</v>
      </c>
      <c r="E1543" s="897">
        <v>0</v>
      </c>
      <c r="F1543" s="473">
        <v>199</v>
      </c>
      <c r="G1543" s="58">
        <v>1204</v>
      </c>
      <c r="H1543" s="49">
        <v>5978000403</v>
      </c>
      <c r="I1543" s="232">
        <v>0</v>
      </c>
      <c r="J1543" s="158">
        <v>0</v>
      </c>
      <c r="K1543" s="64">
        <v>3682044.5</v>
      </c>
      <c r="L1543" s="232">
        <f t="shared" si="43"/>
        <v>3682044.5</v>
      </c>
      <c r="M1543" s="901" t="s">
        <v>4066</v>
      </c>
    </row>
    <row r="1544" spans="1:13" ht="26.25" x14ac:dyDescent="0.25">
      <c r="A1544" s="895" t="s">
        <v>50</v>
      </c>
      <c r="B1544" s="296" t="s">
        <v>51</v>
      </c>
      <c r="C1544" s="896">
        <v>2212</v>
      </c>
      <c r="D1544" s="296">
        <v>6351</v>
      </c>
      <c r="E1544" s="897">
        <v>0</v>
      </c>
      <c r="F1544" s="473">
        <v>199</v>
      </c>
      <c r="G1544" s="58">
        <v>1204</v>
      </c>
      <c r="H1544" s="49">
        <v>5979000403</v>
      </c>
      <c r="I1544" s="232">
        <v>0</v>
      </c>
      <c r="J1544" s="158">
        <v>0</v>
      </c>
      <c r="K1544" s="64">
        <v>2420420.46</v>
      </c>
      <c r="L1544" s="232">
        <f t="shared" si="43"/>
        <v>2420420.46</v>
      </c>
      <c r="M1544" s="901" t="s">
        <v>4067</v>
      </c>
    </row>
    <row r="1545" spans="1:13" x14ac:dyDescent="0.25">
      <c r="A1545" s="895" t="s">
        <v>50</v>
      </c>
      <c r="B1545" s="296" t="s">
        <v>51</v>
      </c>
      <c r="C1545" s="896">
        <v>2212</v>
      </c>
      <c r="D1545" s="296">
        <v>6351</v>
      </c>
      <c r="E1545" s="897">
        <v>0</v>
      </c>
      <c r="F1545" s="473">
        <v>199</v>
      </c>
      <c r="G1545" s="58">
        <v>1204</v>
      </c>
      <c r="H1545" s="49">
        <v>5980000403</v>
      </c>
      <c r="I1545" s="232">
        <v>0</v>
      </c>
      <c r="J1545" s="158">
        <v>0</v>
      </c>
      <c r="K1545" s="64">
        <v>1393730</v>
      </c>
      <c r="L1545" s="232">
        <f t="shared" si="43"/>
        <v>1393730</v>
      </c>
      <c r="M1545" s="901" t="s">
        <v>4068</v>
      </c>
    </row>
    <row r="1546" spans="1:13" x14ac:dyDescent="0.25">
      <c r="A1546" s="895" t="s">
        <v>50</v>
      </c>
      <c r="B1546" s="296" t="s">
        <v>51</v>
      </c>
      <c r="C1546" s="896">
        <v>2212</v>
      </c>
      <c r="D1546" s="296">
        <v>6351</v>
      </c>
      <c r="E1546" s="897">
        <v>0</v>
      </c>
      <c r="F1546" s="473">
        <v>199</v>
      </c>
      <c r="G1546" s="58">
        <v>1204</v>
      </c>
      <c r="H1546" s="49">
        <v>5981000403</v>
      </c>
      <c r="I1546" s="232">
        <v>0</v>
      </c>
      <c r="J1546" s="158">
        <v>0</v>
      </c>
      <c r="K1546" s="64">
        <v>4282769.6100000003</v>
      </c>
      <c r="L1546" s="232">
        <f t="shared" si="43"/>
        <v>4282769.6100000003</v>
      </c>
      <c r="M1546" s="901" t="s">
        <v>4069</v>
      </c>
    </row>
    <row r="1547" spans="1:13" x14ac:dyDescent="0.25">
      <c r="A1547" s="895" t="s">
        <v>50</v>
      </c>
      <c r="B1547" s="296" t="s">
        <v>51</v>
      </c>
      <c r="C1547" s="896">
        <v>2212</v>
      </c>
      <c r="D1547" s="296">
        <v>6351</v>
      </c>
      <c r="E1547" s="897">
        <v>0</v>
      </c>
      <c r="F1547" s="473">
        <v>199</v>
      </c>
      <c r="G1547" s="58">
        <v>1204</v>
      </c>
      <c r="H1547" s="49">
        <v>5982000403</v>
      </c>
      <c r="I1547" s="232">
        <v>0</v>
      </c>
      <c r="J1547" s="158">
        <v>0</v>
      </c>
      <c r="K1547" s="64">
        <v>4950987.95</v>
      </c>
      <c r="L1547" s="232">
        <f t="shared" si="43"/>
        <v>4950987.95</v>
      </c>
      <c r="M1547" s="901" t="s">
        <v>4070</v>
      </c>
    </row>
    <row r="1548" spans="1:13" x14ac:dyDescent="0.25">
      <c r="A1548" s="895" t="s">
        <v>50</v>
      </c>
      <c r="B1548" s="296" t="s">
        <v>51</v>
      </c>
      <c r="C1548" s="896">
        <v>2212</v>
      </c>
      <c r="D1548" s="296">
        <v>6351</v>
      </c>
      <c r="E1548" s="897">
        <v>0</v>
      </c>
      <c r="F1548" s="473">
        <v>199</v>
      </c>
      <c r="G1548" s="58">
        <v>1204</v>
      </c>
      <c r="H1548" s="49">
        <v>5983000403</v>
      </c>
      <c r="I1548" s="232">
        <v>0</v>
      </c>
      <c r="J1548" s="158">
        <v>0</v>
      </c>
      <c r="K1548" s="64">
        <v>1909675.24</v>
      </c>
      <c r="L1548" s="232">
        <f t="shared" si="43"/>
        <v>1909675.24</v>
      </c>
      <c r="M1548" s="901" t="s">
        <v>4071</v>
      </c>
    </row>
    <row r="1549" spans="1:13" x14ac:dyDescent="0.25">
      <c r="A1549" s="895" t="s">
        <v>50</v>
      </c>
      <c r="B1549" s="296" t="s">
        <v>51</v>
      </c>
      <c r="C1549" s="896">
        <v>2212</v>
      </c>
      <c r="D1549" s="296">
        <v>6351</v>
      </c>
      <c r="E1549" s="897">
        <v>0</v>
      </c>
      <c r="F1549" s="473">
        <v>199</v>
      </c>
      <c r="G1549" s="58">
        <v>1204</v>
      </c>
      <c r="H1549" s="49">
        <v>5984000403</v>
      </c>
      <c r="I1549" s="232">
        <v>0</v>
      </c>
      <c r="J1549" s="158">
        <v>0</v>
      </c>
      <c r="K1549" s="64">
        <v>3323647.36</v>
      </c>
      <c r="L1549" s="232">
        <f t="shared" si="43"/>
        <v>3323647.36</v>
      </c>
      <c r="M1549" s="901" t="s">
        <v>4072</v>
      </c>
    </row>
    <row r="1550" spans="1:13" x14ac:dyDescent="0.25">
      <c r="A1550" s="895" t="s">
        <v>50</v>
      </c>
      <c r="B1550" s="296" t="s">
        <v>51</v>
      </c>
      <c r="C1550" s="896">
        <v>2212</v>
      </c>
      <c r="D1550" s="296">
        <v>6351</v>
      </c>
      <c r="E1550" s="897">
        <v>0</v>
      </c>
      <c r="F1550" s="473">
        <v>199</v>
      </c>
      <c r="G1550" s="58">
        <v>1204</v>
      </c>
      <c r="H1550" s="49">
        <v>5985000403</v>
      </c>
      <c r="I1550" s="232">
        <v>0</v>
      </c>
      <c r="J1550" s="158">
        <v>0</v>
      </c>
      <c r="K1550" s="64">
        <v>4256640.25</v>
      </c>
      <c r="L1550" s="232">
        <f t="shared" si="43"/>
        <v>4256640.25</v>
      </c>
      <c r="M1550" s="901" t="s">
        <v>4073</v>
      </c>
    </row>
    <row r="1551" spans="1:13" x14ac:dyDescent="0.25">
      <c r="A1551" s="895" t="s">
        <v>50</v>
      </c>
      <c r="B1551" s="296" t="s">
        <v>51</v>
      </c>
      <c r="C1551" s="896">
        <v>2212</v>
      </c>
      <c r="D1551" s="296">
        <v>6351</v>
      </c>
      <c r="E1551" s="897">
        <v>0</v>
      </c>
      <c r="F1551" s="473">
        <v>199</v>
      </c>
      <c r="G1551" s="58">
        <v>1204</v>
      </c>
      <c r="H1551" s="49">
        <v>5986000403</v>
      </c>
      <c r="I1551" s="232">
        <v>0</v>
      </c>
      <c r="J1551" s="158">
        <v>0</v>
      </c>
      <c r="K1551" s="64">
        <v>2011714.96</v>
      </c>
      <c r="L1551" s="232">
        <f t="shared" si="43"/>
        <v>2011714.96</v>
      </c>
      <c r="M1551" s="901" t="s">
        <v>4074</v>
      </c>
    </row>
    <row r="1552" spans="1:13" x14ac:dyDescent="0.25">
      <c r="A1552" s="895" t="s">
        <v>50</v>
      </c>
      <c r="B1552" s="296" t="s">
        <v>51</v>
      </c>
      <c r="C1552" s="896">
        <v>2212</v>
      </c>
      <c r="D1552" s="296">
        <v>6351</v>
      </c>
      <c r="E1552" s="897">
        <v>0</v>
      </c>
      <c r="F1552" s="473">
        <v>199</v>
      </c>
      <c r="G1552" s="58">
        <v>1204</v>
      </c>
      <c r="H1552" s="49">
        <v>5987000403</v>
      </c>
      <c r="I1552" s="232">
        <v>0</v>
      </c>
      <c r="J1552" s="158">
        <v>0</v>
      </c>
      <c r="K1552" s="64">
        <v>2758263.37</v>
      </c>
      <c r="L1552" s="232">
        <f t="shared" si="43"/>
        <v>2758263.37</v>
      </c>
      <c r="M1552" s="901" t="s">
        <v>4075</v>
      </c>
    </row>
    <row r="1553" spans="1:13" x14ac:dyDescent="0.25">
      <c r="A1553" s="895" t="s">
        <v>50</v>
      </c>
      <c r="B1553" s="296" t="s">
        <v>51</v>
      </c>
      <c r="C1553" s="896">
        <v>2212</v>
      </c>
      <c r="D1553" s="296">
        <v>6351</v>
      </c>
      <c r="E1553" s="897">
        <v>0</v>
      </c>
      <c r="F1553" s="473">
        <v>199</v>
      </c>
      <c r="G1553" s="58">
        <v>1204</v>
      </c>
      <c r="H1553" s="49">
        <v>5988000403</v>
      </c>
      <c r="I1553" s="232">
        <v>0</v>
      </c>
      <c r="J1553" s="158">
        <v>0</v>
      </c>
      <c r="K1553" s="64">
        <v>3025585.64</v>
      </c>
      <c r="L1553" s="232">
        <f t="shared" si="43"/>
        <v>3025585.64</v>
      </c>
      <c r="M1553" s="901" t="s">
        <v>4076</v>
      </c>
    </row>
    <row r="1554" spans="1:13" x14ac:dyDescent="0.25">
      <c r="A1554" s="895" t="s">
        <v>50</v>
      </c>
      <c r="B1554" s="296" t="s">
        <v>51</v>
      </c>
      <c r="C1554" s="896">
        <v>2212</v>
      </c>
      <c r="D1554" s="296">
        <v>6351</v>
      </c>
      <c r="E1554" s="897">
        <v>0</v>
      </c>
      <c r="F1554" s="473">
        <v>199</v>
      </c>
      <c r="G1554" s="58">
        <v>1204</v>
      </c>
      <c r="H1554" s="49">
        <v>5989000403</v>
      </c>
      <c r="I1554" s="232">
        <v>0</v>
      </c>
      <c r="J1554" s="158">
        <v>0</v>
      </c>
      <c r="K1554" s="64">
        <v>2042729.26</v>
      </c>
      <c r="L1554" s="232">
        <f t="shared" si="43"/>
        <v>2042729.26</v>
      </c>
      <c r="M1554" s="901" t="s">
        <v>4077</v>
      </c>
    </row>
    <row r="1555" spans="1:13" x14ac:dyDescent="0.25">
      <c r="A1555" s="895" t="s">
        <v>50</v>
      </c>
      <c r="B1555" s="296" t="s">
        <v>51</v>
      </c>
      <c r="C1555" s="896">
        <v>2212</v>
      </c>
      <c r="D1555" s="296">
        <v>6351</v>
      </c>
      <c r="E1555" s="897">
        <v>0</v>
      </c>
      <c r="F1555" s="473">
        <v>199</v>
      </c>
      <c r="G1555" s="58">
        <v>1204</v>
      </c>
      <c r="H1555" s="49">
        <v>5990000403</v>
      </c>
      <c r="I1555" s="232">
        <v>0</v>
      </c>
      <c r="J1555" s="158">
        <v>0</v>
      </c>
      <c r="K1555" s="64">
        <v>1565294.12</v>
      </c>
      <c r="L1555" s="232">
        <f t="shared" si="43"/>
        <v>1565294.12</v>
      </c>
      <c r="M1555" s="901" t="s">
        <v>4078</v>
      </c>
    </row>
    <row r="1556" spans="1:13" x14ac:dyDescent="0.25">
      <c r="A1556" s="895" t="s">
        <v>50</v>
      </c>
      <c r="B1556" s="296" t="s">
        <v>51</v>
      </c>
      <c r="C1556" s="896">
        <v>2212</v>
      </c>
      <c r="D1556" s="296">
        <v>6351</v>
      </c>
      <c r="E1556" s="897">
        <v>0</v>
      </c>
      <c r="F1556" s="473">
        <v>199</v>
      </c>
      <c r="G1556" s="58">
        <v>1204</v>
      </c>
      <c r="H1556" s="49">
        <v>5991000403</v>
      </c>
      <c r="I1556" s="232">
        <v>0</v>
      </c>
      <c r="J1556" s="158">
        <v>0</v>
      </c>
      <c r="K1556" s="64">
        <v>4935989.83</v>
      </c>
      <c r="L1556" s="232">
        <f t="shared" si="43"/>
        <v>4935989.83</v>
      </c>
      <c r="M1556" s="901" t="s">
        <v>4079</v>
      </c>
    </row>
    <row r="1557" spans="1:13" x14ac:dyDescent="0.25">
      <c r="A1557" s="895" t="s">
        <v>50</v>
      </c>
      <c r="B1557" s="296" t="s">
        <v>51</v>
      </c>
      <c r="C1557" s="896">
        <v>2212</v>
      </c>
      <c r="D1557" s="296">
        <v>6351</v>
      </c>
      <c r="E1557" s="897">
        <v>0</v>
      </c>
      <c r="F1557" s="473">
        <v>199</v>
      </c>
      <c r="G1557" s="58">
        <v>1204</v>
      </c>
      <c r="H1557" s="49">
        <v>5992000403</v>
      </c>
      <c r="I1557" s="232">
        <v>0</v>
      </c>
      <c r="J1557" s="158">
        <v>0</v>
      </c>
      <c r="K1557" s="64">
        <v>3581427.45</v>
      </c>
      <c r="L1557" s="232">
        <f t="shared" si="43"/>
        <v>3581427.45</v>
      </c>
      <c r="M1557" s="901" t="s">
        <v>4080</v>
      </c>
    </row>
    <row r="1558" spans="1:13" x14ac:dyDescent="0.25">
      <c r="A1558" s="895" t="s">
        <v>50</v>
      </c>
      <c r="B1558" s="296" t="s">
        <v>51</v>
      </c>
      <c r="C1558" s="896">
        <v>2212</v>
      </c>
      <c r="D1558" s="296">
        <v>6351</v>
      </c>
      <c r="E1558" s="897">
        <v>0</v>
      </c>
      <c r="F1558" s="473">
        <v>199</v>
      </c>
      <c r="G1558" s="58">
        <v>1204</v>
      </c>
      <c r="H1558" s="49">
        <v>5993000403</v>
      </c>
      <c r="I1558" s="232">
        <v>0</v>
      </c>
      <c r="J1558" s="158">
        <v>0</v>
      </c>
      <c r="K1558" s="64">
        <v>2002581.84</v>
      </c>
      <c r="L1558" s="232">
        <f t="shared" si="43"/>
        <v>2002581.84</v>
      </c>
      <c r="M1558" s="901" t="s">
        <v>4081</v>
      </c>
    </row>
    <row r="1559" spans="1:13" x14ac:dyDescent="0.25">
      <c r="A1559" s="895" t="s">
        <v>50</v>
      </c>
      <c r="B1559" s="296" t="s">
        <v>51</v>
      </c>
      <c r="C1559" s="896">
        <v>2212</v>
      </c>
      <c r="D1559" s="296">
        <v>6351</v>
      </c>
      <c r="E1559" s="897">
        <v>0</v>
      </c>
      <c r="F1559" s="473">
        <v>199</v>
      </c>
      <c r="G1559" s="58">
        <v>1204</v>
      </c>
      <c r="H1559" s="49">
        <v>5995000403</v>
      </c>
      <c r="I1559" s="232">
        <v>0</v>
      </c>
      <c r="J1559" s="158">
        <v>0</v>
      </c>
      <c r="K1559" s="64">
        <v>860222.58</v>
      </c>
      <c r="L1559" s="232">
        <f t="shared" si="43"/>
        <v>860222.58</v>
      </c>
      <c r="M1559" s="901" t="s">
        <v>4082</v>
      </c>
    </row>
    <row r="1560" spans="1:13" x14ac:dyDescent="0.25">
      <c r="A1560" s="895" t="s">
        <v>50</v>
      </c>
      <c r="B1560" s="296" t="s">
        <v>51</v>
      </c>
      <c r="C1560" s="896">
        <v>2212</v>
      </c>
      <c r="D1560" s="296">
        <v>6351</v>
      </c>
      <c r="E1560" s="897">
        <v>0</v>
      </c>
      <c r="F1560" s="473">
        <v>199</v>
      </c>
      <c r="G1560" s="58">
        <v>1204</v>
      </c>
      <c r="H1560" s="49">
        <v>5996000403</v>
      </c>
      <c r="I1560" s="232">
        <v>0</v>
      </c>
      <c r="J1560" s="158">
        <v>0</v>
      </c>
      <c r="K1560" s="64">
        <v>1807454.11</v>
      </c>
      <c r="L1560" s="232">
        <f t="shared" si="43"/>
        <v>1807454.11</v>
      </c>
      <c r="M1560" s="901" t="s">
        <v>4083</v>
      </c>
    </row>
    <row r="1561" spans="1:13" x14ac:dyDescent="0.25">
      <c r="A1561" s="895" t="s">
        <v>50</v>
      </c>
      <c r="B1561" s="296" t="s">
        <v>51</v>
      </c>
      <c r="C1561" s="896">
        <v>2212</v>
      </c>
      <c r="D1561" s="296">
        <v>6351</v>
      </c>
      <c r="E1561" s="897">
        <v>0</v>
      </c>
      <c r="F1561" s="473">
        <v>199</v>
      </c>
      <c r="G1561" s="58">
        <v>1204</v>
      </c>
      <c r="H1561" s="49">
        <v>5997000403</v>
      </c>
      <c r="I1561" s="232">
        <v>0</v>
      </c>
      <c r="J1561" s="158">
        <v>0</v>
      </c>
      <c r="K1561" s="64">
        <v>3681588.35</v>
      </c>
      <c r="L1561" s="232">
        <f t="shared" si="43"/>
        <v>3681588.35</v>
      </c>
      <c r="M1561" s="901" t="s">
        <v>4084</v>
      </c>
    </row>
    <row r="1562" spans="1:13" x14ac:dyDescent="0.25">
      <c r="A1562" s="895" t="s">
        <v>50</v>
      </c>
      <c r="B1562" s="296" t="s">
        <v>51</v>
      </c>
      <c r="C1562" s="896">
        <v>2212</v>
      </c>
      <c r="D1562" s="296">
        <v>6351</v>
      </c>
      <c r="E1562" s="897">
        <v>0</v>
      </c>
      <c r="F1562" s="473">
        <v>199</v>
      </c>
      <c r="G1562" s="58">
        <v>1204</v>
      </c>
      <c r="H1562" s="49">
        <v>5998000403</v>
      </c>
      <c r="I1562" s="232">
        <v>0</v>
      </c>
      <c r="J1562" s="158">
        <v>0</v>
      </c>
      <c r="K1562" s="64">
        <v>3106761</v>
      </c>
      <c r="L1562" s="232">
        <f t="shared" si="43"/>
        <v>3106761</v>
      </c>
      <c r="M1562" s="901" t="s">
        <v>4085</v>
      </c>
    </row>
    <row r="1563" spans="1:13" x14ac:dyDescent="0.25">
      <c r="A1563" s="895" t="s">
        <v>50</v>
      </c>
      <c r="B1563" s="296" t="s">
        <v>51</v>
      </c>
      <c r="C1563" s="896">
        <v>2212</v>
      </c>
      <c r="D1563" s="296">
        <v>6351</v>
      </c>
      <c r="E1563" s="897">
        <v>0</v>
      </c>
      <c r="F1563" s="473">
        <v>199</v>
      </c>
      <c r="G1563" s="58">
        <v>1204</v>
      </c>
      <c r="H1563" s="49">
        <v>5999000403</v>
      </c>
      <c r="I1563" s="232">
        <v>0</v>
      </c>
      <c r="J1563" s="158">
        <v>0</v>
      </c>
      <c r="K1563" s="64">
        <v>2276028.7599999998</v>
      </c>
      <c r="L1563" s="232">
        <f t="shared" si="43"/>
        <v>2276028.7599999998</v>
      </c>
      <c r="M1563" s="901" t="s">
        <v>4086</v>
      </c>
    </row>
    <row r="1564" spans="1:13" x14ac:dyDescent="0.25">
      <c r="A1564" s="895" t="s">
        <v>50</v>
      </c>
      <c r="B1564" s="296" t="s">
        <v>51</v>
      </c>
      <c r="C1564" s="896">
        <v>2212</v>
      </c>
      <c r="D1564" s="296">
        <v>6351</v>
      </c>
      <c r="E1564" s="897">
        <v>0</v>
      </c>
      <c r="F1564" s="473">
        <v>199</v>
      </c>
      <c r="G1564" s="58">
        <v>1204</v>
      </c>
      <c r="H1564" s="49">
        <v>6000000403</v>
      </c>
      <c r="I1564" s="232">
        <v>0</v>
      </c>
      <c r="J1564" s="158">
        <v>0</v>
      </c>
      <c r="K1564" s="64">
        <v>848118.04</v>
      </c>
      <c r="L1564" s="232">
        <f t="shared" si="43"/>
        <v>848118.04</v>
      </c>
      <c r="M1564" s="901" t="s">
        <v>4087</v>
      </c>
    </row>
    <row r="1565" spans="1:13" x14ac:dyDescent="0.25">
      <c r="A1565" s="895" t="s">
        <v>50</v>
      </c>
      <c r="B1565" s="296" t="s">
        <v>51</v>
      </c>
      <c r="C1565" s="896">
        <v>2212</v>
      </c>
      <c r="D1565" s="296">
        <v>6351</v>
      </c>
      <c r="E1565" s="897">
        <v>0</v>
      </c>
      <c r="F1565" s="473">
        <v>199</v>
      </c>
      <c r="G1565" s="58">
        <v>1204</v>
      </c>
      <c r="H1565" s="49">
        <v>6002000403</v>
      </c>
      <c r="I1565" s="232">
        <v>0</v>
      </c>
      <c r="J1565" s="158">
        <v>0</v>
      </c>
      <c r="K1565" s="64">
        <v>2617419.9700000002</v>
      </c>
      <c r="L1565" s="232">
        <f t="shared" si="43"/>
        <v>2617419.9700000002</v>
      </c>
      <c r="M1565" s="901" t="s">
        <v>4088</v>
      </c>
    </row>
    <row r="1566" spans="1:13" x14ac:dyDescent="0.25">
      <c r="A1566" s="895" t="s">
        <v>50</v>
      </c>
      <c r="B1566" s="296" t="s">
        <v>51</v>
      </c>
      <c r="C1566" s="896">
        <v>2212</v>
      </c>
      <c r="D1566" s="296">
        <v>6351</v>
      </c>
      <c r="E1566" s="897">
        <v>0</v>
      </c>
      <c r="F1566" s="473">
        <v>199</v>
      </c>
      <c r="G1566" s="58">
        <v>1204</v>
      </c>
      <c r="H1566" s="49">
        <v>6003000403</v>
      </c>
      <c r="I1566" s="232">
        <v>0</v>
      </c>
      <c r="J1566" s="158">
        <v>0</v>
      </c>
      <c r="K1566" s="64">
        <v>3753521.93</v>
      </c>
      <c r="L1566" s="232">
        <f t="shared" si="43"/>
        <v>3753521.93</v>
      </c>
      <c r="M1566" s="901" t="s">
        <v>4089</v>
      </c>
    </row>
    <row r="1567" spans="1:13" x14ac:dyDescent="0.25">
      <c r="A1567" s="895" t="s">
        <v>50</v>
      </c>
      <c r="B1567" s="296" t="s">
        <v>51</v>
      </c>
      <c r="C1567" s="896">
        <v>2212</v>
      </c>
      <c r="D1567" s="296">
        <v>6351</v>
      </c>
      <c r="E1567" s="897">
        <v>0</v>
      </c>
      <c r="F1567" s="473">
        <v>199</v>
      </c>
      <c r="G1567" s="58">
        <v>1204</v>
      </c>
      <c r="H1567" s="49">
        <v>6004000403</v>
      </c>
      <c r="I1567" s="232">
        <v>0</v>
      </c>
      <c r="J1567" s="158">
        <v>0</v>
      </c>
      <c r="K1567" s="64">
        <v>1888483.3</v>
      </c>
      <c r="L1567" s="232">
        <f>J1567+K1567</f>
        <v>1888483.3</v>
      </c>
      <c r="M1567" s="901" t="s">
        <v>4090</v>
      </c>
    </row>
    <row r="1568" spans="1:13" x14ac:dyDescent="0.25">
      <c r="A1568" s="895" t="s">
        <v>50</v>
      </c>
      <c r="B1568" s="296" t="s">
        <v>51</v>
      </c>
      <c r="C1568" s="896">
        <v>2212</v>
      </c>
      <c r="D1568" s="296">
        <v>6351</v>
      </c>
      <c r="E1568" s="897">
        <v>0</v>
      </c>
      <c r="F1568" s="473">
        <v>199</v>
      </c>
      <c r="G1568" s="58">
        <v>1204</v>
      </c>
      <c r="H1568" s="49">
        <v>6006000403</v>
      </c>
      <c r="I1568" s="232">
        <v>0</v>
      </c>
      <c r="J1568" s="327">
        <v>0</v>
      </c>
      <c r="K1568" s="64">
        <v>2672903.31</v>
      </c>
      <c r="L1568" s="232">
        <f>J1568+K1568</f>
        <v>2672903.31</v>
      </c>
      <c r="M1568" s="901" t="s">
        <v>4091</v>
      </c>
    </row>
    <row r="1569" spans="1:13" x14ac:dyDescent="0.25">
      <c r="A1569" s="895" t="s">
        <v>50</v>
      </c>
      <c r="B1569" s="296" t="s">
        <v>51</v>
      </c>
      <c r="C1569" s="896">
        <v>2212</v>
      </c>
      <c r="D1569" s="296">
        <v>6351</v>
      </c>
      <c r="E1569" s="897">
        <v>0</v>
      </c>
      <c r="F1569" s="473">
        <v>199</v>
      </c>
      <c r="G1569" s="58">
        <v>1204</v>
      </c>
      <c r="H1569" s="49">
        <v>5896000403</v>
      </c>
      <c r="I1569" s="232">
        <v>0</v>
      </c>
      <c r="J1569" s="327">
        <v>4624000</v>
      </c>
      <c r="K1569" s="64">
        <v>947402.06</v>
      </c>
      <c r="L1569" s="232">
        <f t="shared" ref="L1569:L1582" si="44">J1569+K1569</f>
        <v>5571402.0600000005</v>
      </c>
      <c r="M1569" s="901" t="s">
        <v>3998</v>
      </c>
    </row>
    <row r="1570" spans="1:13" x14ac:dyDescent="0.25">
      <c r="A1570" s="895" t="s">
        <v>50</v>
      </c>
      <c r="B1570" s="296" t="s">
        <v>51</v>
      </c>
      <c r="C1570" s="896">
        <v>2212</v>
      </c>
      <c r="D1570" s="296">
        <v>6351</v>
      </c>
      <c r="E1570" s="897">
        <v>0</v>
      </c>
      <c r="F1570" s="473">
        <v>199</v>
      </c>
      <c r="G1570" s="58">
        <v>1204</v>
      </c>
      <c r="H1570" s="49">
        <v>3589000403</v>
      </c>
      <c r="I1570" s="232">
        <v>0</v>
      </c>
      <c r="J1570" s="327">
        <v>237000</v>
      </c>
      <c r="K1570" s="64">
        <v>17093085.870000001</v>
      </c>
      <c r="L1570" s="232">
        <f t="shared" si="44"/>
        <v>17330085.870000001</v>
      </c>
      <c r="M1570" s="901" t="s">
        <v>4000</v>
      </c>
    </row>
    <row r="1571" spans="1:13" x14ac:dyDescent="0.25">
      <c r="A1571" s="895" t="s">
        <v>50</v>
      </c>
      <c r="B1571" s="296" t="s">
        <v>51</v>
      </c>
      <c r="C1571" s="896">
        <v>2212</v>
      </c>
      <c r="D1571" s="296">
        <v>6351</v>
      </c>
      <c r="E1571" s="897">
        <v>0</v>
      </c>
      <c r="F1571" s="473">
        <v>199</v>
      </c>
      <c r="G1571" s="58">
        <v>1204</v>
      </c>
      <c r="H1571" s="49">
        <v>5911000403</v>
      </c>
      <c r="I1571" s="232">
        <v>0</v>
      </c>
      <c r="J1571" s="327">
        <v>5538000</v>
      </c>
      <c r="K1571" s="64">
        <v>1257705.99</v>
      </c>
      <c r="L1571" s="232">
        <f t="shared" si="44"/>
        <v>6795705.9900000002</v>
      </c>
      <c r="M1571" s="901" t="s">
        <v>4002</v>
      </c>
    </row>
    <row r="1572" spans="1:13" x14ac:dyDescent="0.25">
      <c r="A1572" s="895" t="s">
        <v>50</v>
      </c>
      <c r="B1572" s="296" t="s">
        <v>51</v>
      </c>
      <c r="C1572" s="896">
        <v>2212</v>
      </c>
      <c r="D1572" s="296">
        <v>6351</v>
      </c>
      <c r="E1572" s="897">
        <v>0</v>
      </c>
      <c r="F1572" s="473">
        <v>199</v>
      </c>
      <c r="G1572" s="58">
        <v>1204</v>
      </c>
      <c r="H1572" s="49">
        <v>5913000403</v>
      </c>
      <c r="I1572" s="232">
        <v>0</v>
      </c>
      <c r="J1572" s="327">
        <v>60000</v>
      </c>
      <c r="K1572" s="64">
        <v>2851199.97</v>
      </c>
      <c r="L1572" s="232">
        <f t="shared" si="44"/>
        <v>2911199.97</v>
      </c>
      <c r="M1572" s="901" t="s">
        <v>4004</v>
      </c>
    </row>
    <row r="1573" spans="1:13" x14ac:dyDescent="0.25">
      <c r="A1573" s="895" t="s">
        <v>50</v>
      </c>
      <c r="B1573" s="296" t="s">
        <v>51</v>
      </c>
      <c r="C1573" s="896">
        <v>2212</v>
      </c>
      <c r="D1573" s="296">
        <v>6351</v>
      </c>
      <c r="E1573" s="897">
        <v>0</v>
      </c>
      <c r="F1573" s="473">
        <v>199</v>
      </c>
      <c r="G1573" s="58">
        <v>1204</v>
      </c>
      <c r="H1573" s="49">
        <v>5937000403</v>
      </c>
      <c r="I1573" s="232">
        <v>0</v>
      </c>
      <c r="J1573" s="327">
        <v>134000</v>
      </c>
      <c r="K1573" s="64">
        <v>924480.64</v>
      </c>
      <c r="L1573" s="232">
        <f t="shared" si="44"/>
        <v>1058480.6400000001</v>
      </c>
      <c r="M1573" s="901" t="s">
        <v>4008</v>
      </c>
    </row>
    <row r="1574" spans="1:13" ht="26.25" x14ac:dyDescent="0.25">
      <c r="A1574" s="895" t="s">
        <v>50</v>
      </c>
      <c r="B1574" s="296" t="s">
        <v>51</v>
      </c>
      <c r="C1574" s="896">
        <v>2212</v>
      </c>
      <c r="D1574" s="296">
        <v>6351</v>
      </c>
      <c r="E1574" s="897">
        <v>0</v>
      </c>
      <c r="F1574" s="473">
        <v>199</v>
      </c>
      <c r="G1574" s="58">
        <v>1204</v>
      </c>
      <c r="H1574" s="49">
        <v>5942000403</v>
      </c>
      <c r="I1574" s="232">
        <v>0</v>
      </c>
      <c r="J1574" s="327">
        <v>970000</v>
      </c>
      <c r="K1574" s="64">
        <v>2159940.89</v>
      </c>
      <c r="L1574" s="232">
        <f t="shared" si="44"/>
        <v>3129940.89</v>
      </c>
      <c r="M1574" s="901" t="s">
        <v>4011</v>
      </c>
    </row>
    <row r="1575" spans="1:13" x14ac:dyDescent="0.25">
      <c r="A1575" s="2594" t="s">
        <v>50</v>
      </c>
      <c r="B1575" s="2595" t="s">
        <v>51</v>
      </c>
      <c r="C1575" s="2596">
        <v>2212</v>
      </c>
      <c r="D1575" s="2595">
        <v>6351</v>
      </c>
      <c r="E1575" s="2597">
        <v>0</v>
      </c>
      <c r="F1575" s="2598">
        <v>199</v>
      </c>
      <c r="G1575" s="2599">
        <v>1204</v>
      </c>
      <c r="H1575" s="2600">
        <v>5891000403</v>
      </c>
      <c r="I1575" s="2601">
        <v>0</v>
      </c>
      <c r="J1575" s="1799">
        <v>1971000</v>
      </c>
      <c r="K1575" s="1841">
        <v>634.5</v>
      </c>
      <c r="L1575" s="2601">
        <f t="shared" si="44"/>
        <v>1971634.5</v>
      </c>
      <c r="M1575" s="2602" t="s">
        <v>3993</v>
      </c>
    </row>
    <row r="1576" spans="1:13" x14ac:dyDescent="0.25">
      <c r="A1576" s="2594" t="s">
        <v>50</v>
      </c>
      <c r="B1576" s="2595" t="s">
        <v>51</v>
      </c>
      <c r="C1576" s="2596">
        <v>2212</v>
      </c>
      <c r="D1576" s="2595">
        <v>6351</v>
      </c>
      <c r="E1576" s="2597">
        <v>0</v>
      </c>
      <c r="F1576" s="2598">
        <v>199</v>
      </c>
      <c r="G1576" s="2599">
        <v>1204</v>
      </c>
      <c r="H1576" s="2600">
        <v>5974000403</v>
      </c>
      <c r="I1576" s="2601">
        <v>0</v>
      </c>
      <c r="J1576" s="1799">
        <v>10031000</v>
      </c>
      <c r="K1576" s="1841">
        <v>-10031000</v>
      </c>
      <c r="L1576" s="232">
        <f t="shared" si="44"/>
        <v>0</v>
      </c>
      <c r="M1576" s="2602" t="s">
        <v>3988</v>
      </c>
    </row>
    <row r="1577" spans="1:13" x14ac:dyDescent="0.25">
      <c r="A1577" s="2594" t="s">
        <v>50</v>
      </c>
      <c r="B1577" s="2595" t="s">
        <v>51</v>
      </c>
      <c r="C1577" s="2596">
        <v>2212</v>
      </c>
      <c r="D1577" s="2595">
        <v>6351</v>
      </c>
      <c r="E1577" s="2597">
        <v>0</v>
      </c>
      <c r="F1577" s="2598">
        <v>199</v>
      </c>
      <c r="G1577" s="2599">
        <v>1204</v>
      </c>
      <c r="H1577" s="2600">
        <v>5953000403</v>
      </c>
      <c r="I1577" s="2601">
        <v>0</v>
      </c>
      <c r="J1577" s="1799">
        <v>18695934.210000001</v>
      </c>
      <c r="K1577" s="1841">
        <v>-18695934.210000001</v>
      </c>
      <c r="L1577" s="232">
        <f t="shared" si="44"/>
        <v>0</v>
      </c>
      <c r="M1577" s="2602" t="s">
        <v>4022</v>
      </c>
    </row>
    <row r="1578" spans="1:13" x14ac:dyDescent="0.25">
      <c r="A1578" s="2594" t="s">
        <v>50</v>
      </c>
      <c r="B1578" s="2595" t="s">
        <v>51</v>
      </c>
      <c r="C1578" s="2596">
        <v>2212</v>
      </c>
      <c r="D1578" s="2595">
        <v>6351</v>
      </c>
      <c r="E1578" s="2597">
        <v>0</v>
      </c>
      <c r="F1578" s="2598">
        <v>199</v>
      </c>
      <c r="G1578" s="2599">
        <v>1204</v>
      </c>
      <c r="H1578" s="2600">
        <v>5954000403</v>
      </c>
      <c r="I1578" s="2601">
        <v>0</v>
      </c>
      <c r="J1578" s="1799">
        <v>8900000</v>
      </c>
      <c r="K1578" s="1841">
        <v>-8900000</v>
      </c>
      <c r="L1578" s="232">
        <f t="shared" si="44"/>
        <v>0</v>
      </c>
      <c r="M1578" s="2602" t="s">
        <v>4023</v>
      </c>
    </row>
    <row r="1579" spans="1:13" x14ac:dyDescent="0.25">
      <c r="A1579" s="2594" t="s">
        <v>50</v>
      </c>
      <c r="B1579" s="2595" t="s">
        <v>51</v>
      </c>
      <c r="C1579" s="2596">
        <v>2212</v>
      </c>
      <c r="D1579" s="2595">
        <v>6351</v>
      </c>
      <c r="E1579" s="2597">
        <v>0</v>
      </c>
      <c r="F1579" s="2598">
        <v>199</v>
      </c>
      <c r="G1579" s="2599">
        <v>1204</v>
      </c>
      <c r="H1579" s="2600">
        <v>5957000403</v>
      </c>
      <c r="I1579" s="2601">
        <v>0</v>
      </c>
      <c r="J1579" s="1799">
        <v>7509007.5800000001</v>
      </c>
      <c r="K1579" s="1841">
        <v>-7509007.5800000001</v>
      </c>
      <c r="L1579" s="232">
        <f t="shared" si="44"/>
        <v>0</v>
      </c>
      <c r="M1579" s="2602" t="s">
        <v>4026</v>
      </c>
    </row>
    <row r="1580" spans="1:13" x14ac:dyDescent="0.25">
      <c r="A1580" s="2594" t="s">
        <v>50</v>
      </c>
      <c r="B1580" s="2595" t="s">
        <v>51</v>
      </c>
      <c r="C1580" s="2596">
        <v>2212</v>
      </c>
      <c r="D1580" s="2595">
        <v>6351</v>
      </c>
      <c r="E1580" s="2597">
        <v>0</v>
      </c>
      <c r="F1580" s="2598">
        <v>199</v>
      </c>
      <c r="G1580" s="2595">
        <v>1204</v>
      </c>
      <c r="H1580" s="2603">
        <v>5438000403</v>
      </c>
      <c r="I1580" s="2601">
        <v>0</v>
      </c>
      <c r="J1580" s="1799">
        <v>26372000</v>
      </c>
      <c r="K1580" s="1841">
        <v>-6192879.4000000004</v>
      </c>
      <c r="L1580" s="232">
        <f t="shared" si="44"/>
        <v>20179120.600000001</v>
      </c>
      <c r="M1580" s="2602" t="s">
        <v>3987</v>
      </c>
    </row>
    <row r="1581" spans="1:13" x14ac:dyDescent="0.25">
      <c r="A1581" s="2594" t="s">
        <v>50</v>
      </c>
      <c r="B1581" s="2595" t="s">
        <v>51</v>
      </c>
      <c r="C1581" s="2596">
        <v>2212</v>
      </c>
      <c r="D1581" s="2595">
        <v>6351</v>
      </c>
      <c r="E1581" s="2597">
        <v>0</v>
      </c>
      <c r="F1581" s="2598">
        <v>199</v>
      </c>
      <c r="G1581" s="2599">
        <v>1204</v>
      </c>
      <c r="H1581" s="2600">
        <v>5944000403</v>
      </c>
      <c r="I1581" s="2601">
        <v>0</v>
      </c>
      <c r="J1581" s="1799">
        <v>3300000</v>
      </c>
      <c r="K1581" s="1841">
        <v>-3300000</v>
      </c>
      <c r="L1581" s="232">
        <f t="shared" si="44"/>
        <v>0</v>
      </c>
      <c r="M1581" s="2602" t="s">
        <v>4013</v>
      </c>
    </row>
    <row r="1582" spans="1:13" x14ac:dyDescent="0.25">
      <c r="A1582" s="895" t="s">
        <v>50</v>
      </c>
      <c r="B1582" s="296" t="s">
        <v>51</v>
      </c>
      <c r="C1582" s="896">
        <v>2212</v>
      </c>
      <c r="D1582" s="296">
        <v>6351</v>
      </c>
      <c r="E1582" s="897">
        <v>0</v>
      </c>
      <c r="F1582" s="473">
        <v>199</v>
      </c>
      <c r="G1582" s="296">
        <v>1204</v>
      </c>
      <c r="H1582" s="231">
        <v>5912000403</v>
      </c>
      <c r="I1582" s="232">
        <v>0</v>
      </c>
      <c r="J1582" s="327">
        <v>1074000</v>
      </c>
      <c r="K1582" s="64">
        <v>1044250.31</v>
      </c>
      <c r="L1582" s="232">
        <f t="shared" si="44"/>
        <v>2118250.31</v>
      </c>
      <c r="M1582" s="898" t="s">
        <v>4092</v>
      </c>
    </row>
    <row r="1583" spans="1:13" ht="27" thickBot="1" x14ac:dyDescent="0.3">
      <c r="A1583" s="895" t="s">
        <v>50</v>
      </c>
      <c r="B1583" s="296" t="s">
        <v>51</v>
      </c>
      <c r="C1583" s="896">
        <v>6409</v>
      </c>
      <c r="D1583" s="296">
        <v>6901</v>
      </c>
      <c r="E1583" s="897">
        <v>0</v>
      </c>
      <c r="F1583" s="473">
        <v>199</v>
      </c>
      <c r="G1583" s="58">
        <v>1204</v>
      </c>
      <c r="H1583" s="49">
        <v>12000000</v>
      </c>
      <c r="I1583" s="232">
        <v>0</v>
      </c>
      <c r="J1583" s="327">
        <v>60819579.759999998</v>
      </c>
      <c r="K1583" s="64">
        <f>SUM(K1540:K1582)*-1</f>
        <v>-51803287.760000013</v>
      </c>
      <c r="L1583" s="232">
        <f>J1583+K1583</f>
        <v>9016291.9999999851</v>
      </c>
      <c r="M1583" s="901" t="s">
        <v>1358</v>
      </c>
    </row>
    <row r="1584" spans="1:13" ht="16.5" thickBot="1" x14ac:dyDescent="0.3">
      <c r="A1584" s="326"/>
      <c r="B1584" s="341" t="s">
        <v>23</v>
      </c>
      <c r="C1584" s="342"/>
      <c r="D1584" s="2447"/>
      <c r="E1584" s="2447"/>
      <c r="F1584" s="344"/>
      <c r="G1584" s="345"/>
      <c r="H1584" s="2447"/>
      <c r="I1584" s="347">
        <f>SUM(I1505:I1583)</f>
        <v>0</v>
      </c>
      <c r="J1584" s="347">
        <f>SUM(J1505:J1583)</f>
        <v>249482641.59999999</v>
      </c>
      <c r="K1584" s="347">
        <f>SUM(K1505:K1583)</f>
        <v>0</v>
      </c>
      <c r="L1584" s="347">
        <f>SUM(L1505:L1583)</f>
        <v>249482641.59999996</v>
      </c>
      <c r="M1584" s="801"/>
    </row>
    <row r="1585" spans="1:13" ht="15.75" x14ac:dyDescent="0.25">
      <c r="A1585" s="28"/>
      <c r="B1585" s="28"/>
      <c r="C1585" s="28"/>
      <c r="D1585" s="29"/>
      <c r="E1585" s="29"/>
      <c r="F1585" s="30"/>
      <c r="G1585" s="31"/>
      <c r="H1585" s="29"/>
      <c r="I1585" s="32"/>
      <c r="J1585" s="29"/>
      <c r="K1585" s="33"/>
      <c r="L1585" s="29"/>
      <c r="M1585" s="2445"/>
    </row>
    <row r="1586" spans="1:13" ht="15.75" x14ac:dyDescent="0.25">
      <c r="A1586" s="2449"/>
      <c r="B1586" s="29" t="s">
        <v>128</v>
      </c>
      <c r="C1586" s="28"/>
      <c r="D1586" s="29"/>
      <c r="E1586" s="29"/>
      <c r="F1586" s="30"/>
      <c r="G1586" s="31"/>
      <c r="H1586" s="29"/>
      <c r="I1586" s="32"/>
      <c r="J1586" s="34" t="s">
        <v>3944</v>
      </c>
      <c r="K1586" s="899"/>
      <c r="L1586" s="29"/>
      <c r="M1586" s="2445"/>
    </row>
    <row r="1587" spans="1:13" x14ac:dyDescent="0.25">
      <c r="A1587" s="2449"/>
      <c r="B1587" s="2449"/>
      <c r="C1587" s="2449"/>
      <c r="D1587" s="2449"/>
      <c r="E1587" s="2449"/>
      <c r="F1587" s="2"/>
      <c r="G1587" s="3"/>
      <c r="H1587" s="2449"/>
      <c r="I1587" s="4"/>
      <c r="J1587" s="2449"/>
      <c r="K1587" s="55"/>
      <c r="L1587" s="2449"/>
      <c r="M1587" s="2445"/>
    </row>
    <row r="1588" spans="1:13" x14ac:dyDescent="0.25">
      <c r="A1588" s="2449"/>
      <c r="B1588" s="2449"/>
      <c r="C1588" s="2449"/>
      <c r="D1588" s="2449"/>
      <c r="E1588" s="2449"/>
      <c r="F1588" s="2"/>
      <c r="G1588" s="3"/>
      <c r="H1588" s="2449"/>
      <c r="I1588" s="4"/>
      <c r="J1588" s="2449"/>
      <c r="K1588" s="55"/>
      <c r="L1588" s="2449"/>
      <c r="M1588" s="2445"/>
    </row>
    <row r="1589" spans="1:13" x14ac:dyDescent="0.25">
      <c r="A1589" s="2449"/>
      <c r="B1589" s="2449" t="s">
        <v>159</v>
      </c>
      <c r="C1589" s="2449"/>
      <c r="D1589" s="2449"/>
      <c r="E1589" s="2449"/>
      <c r="F1589" s="2"/>
      <c r="G1589" s="3"/>
      <c r="H1589" s="2449"/>
      <c r="I1589" s="4"/>
      <c r="J1589" s="2449" t="s">
        <v>43</v>
      </c>
      <c r="K1589" s="55"/>
      <c r="L1589" s="2449"/>
      <c r="M1589" s="2445"/>
    </row>
    <row r="1590" spans="1:13" x14ac:dyDescent="0.25">
      <c r="A1590" s="2449"/>
      <c r="B1590" s="2449"/>
      <c r="C1590" s="2449"/>
      <c r="D1590" s="2449"/>
      <c r="E1590" s="2449"/>
      <c r="F1590" s="2"/>
      <c r="G1590" s="3"/>
      <c r="H1590" s="2449"/>
      <c r="I1590" s="4"/>
      <c r="J1590" s="2449"/>
      <c r="K1590" s="55"/>
      <c r="L1590" s="2449"/>
      <c r="M1590" s="2445"/>
    </row>
    <row r="1591" spans="1:13" x14ac:dyDescent="0.25">
      <c r="A1591" s="2449"/>
      <c r="B1591" s="2449" t="s">
        <v>160</v>
      </c>
      <c r="C1591" s="2449"/>
      <c r="D1591" s="2449"/>
      <c r="E1591" s="2449"/>
      <c r="F1591" s="2"/>
      <c r="G1591" s="3"/>
      <c r="H1591" s="2449"/>
      <c r="I1591" s="4"/>
      <c r="J1591" s="2449" t="s">
        <v>161</v>
      </c>
      <c r="K1591" s="55"/>
      <c r="L1591" s="2449"/>
      <c r="M1591" s="2445"/>
    </row>
    <row r="1592" spans="1:13" x14ac:dyDescent="0.25">
      <c r="A1592" s="2449"/>
      <c r="B1592" s="2449" t="s">
        <v>495</v>
      </c>
      <c r="C1592" s="2449"/>
      <c r="D1592" s="2449"/>
      <c r="E1592" s="2449"/>
      <c r="F1592" s="2"/>
      <c r="G1592" s="3"/>
      <c r="H1592" s="2449"/>
      <c r="I1592" s="4"/>
      <c r="J1592" s="2449"/>
      <c r="K1592" s="55"/>
      <c r="L1592" s="2449"/>
      <c r="M1592" s="2445"/>
    </row>
    <row r="1595" spans="1:13" ht="18.75" x14ac:dyDescent="0.3">
      <c r="A1595" s="1" t="s">
        <v>103</v>
      </c>
      <c r="B1595" s="1"/>
      <c r="C1595" s="1"/>
      <c r="D1595" s="2467"/>
      <c r="E1595" s="2467"/>
      <c r="F1595" s="2"/>
      <c r="G1595" s="3"/>
      <c r="H1595" s="2467"/>
      <c r="I1595" s="4"/>
      <c r="J1595" s="2467"/>
      <c r="K1595" s="55"/>
      <c r="L1595" s="2467"/>
      <c r="M1595" s="2461"/>
    </row>
    <row r="1596" spans="1:13" x14ac:dyDescent="0.25">
      <c r="A1596" s="2467"/>
      <c r="B1596" s="2467"/>
      <c r="C1596" s="2467"/>
      <c r="D1596" s="2461"/>
      <c r="E1596" s="2461"/>
      <c r="F1596" s="6"/>
      <c r="G1596" s="2470"/>
      <c r="H1596" s="2461"/>
      <c r="I1596" s="8"/>
      <c r="J1596" s="2461"/>
      <c r="K1596" s="55"/>
      <c r="L1596" s="2467"/>
      <c r="M1596" s="2461"/>
    </row>
    <row r="1597" spans="1:13" ht="18.75" x14ac:dyDescent="0.3">
      <c r="A1597" s="3102" t="s">
        <v>4468</v>
      </c>
      <c r="B1597" s="3103"/>
      <c r="C1597" s="3103"/>
      <c r="D1597" s="3103"/>
      <c r="E1597" s="3103"/>
      <c r="F1597" s="3103"/>
      <c r="G1597" s="3103"/>
      <c r="H1597" s="3103"/>
      <c r="I1597" s="3103"/>
      <c r="J1597" s="3103"/>
      <c r="K1597" s="3103"/>
      <c r="L1597" s="3103"/>
      <c r="M1597" s="3183"/>
    </row>
    <row r="1598" spans="1:13" ht="15.75" x14ac:dyDescent="0.25">
      <c r="A1598" s="2467"/>
      <c r="B1598" s="2467"/>
      <c r="C1598" s="2467"/>
      <c r="D1598" s="2461"/>
      <c r="E1598" s="2461"/>
      <c r="F1598" s="9"/>
      <c r="G1598" s="2470"/>
      <c r="H1598" s="2461"/>
      <c r="I1598" s="8"/>
      <c r="J1598" s="2461"/>
      <c r="K1598" s="55"/>
      <c r="L1598" s="2467"/>
      <c r="M1598" s="892"/>
    </row>
    <row r="1599" spans="1:13" ht="15.75" x14ac:dyDescent="0.25">
      <c r="A1599" s="10" t="s">
        <v>105</v>
      </c>
      <c r="B1599" s="11"/>
      <c r="C1599" s="11"/>
      <c r="D1599" s="11"/>
      <c r="E1599" s="11"/>
      <c r="F1599" s="9"/>
      <c r="G1599" s="3"/>
      <c r="H1599" s="2467"/>
      <c r="I1599" s="4"/>
      <c r="J1599" s="2467"/>
      <c r="K1599" s="55"/>
      <c r="L1599" s="2467"/>
      <c r="M1599" s="2461"/>
    </row>
    <row r="1600" spans="1:13" ht="15.75" thickBot="1" x14ac:dyDescent="0.3">
      <c r="A1600" s="1465"/>
      <c r="B1600" s="2467"/>
      <c r="C1600" s="2467"/>
      <c r="D1600" s="2467"/>
      <c r="E1600" s="2467"/>
      <c r="F1600" s="2"/>
      <c r="G1600" s="3"/>
      <c r="H1600" s="2467"/>
      <c r="I1600" s="4"/>
      <c r="J1600" s="2467"/>
      <c r="K1600" s="201"/>
      <c r="L1600" s="2467"/>
      <c r="M1600" s="14" t="s">
        <v>4</v>
      </c>
    </row>
    <row r="1601" spans="1:13" ht="27" thickBot="1" x14ac:dyDescent="0.3">
      <c r="A1601" s="15" t="s">
        <v>5</v>
      </c>
      <c r="B1601" s="16" t="s">
        <v>6</v>
      </c>
      <c r="C1601" s="16" t="s">
        <v>7</v>
      </c>
      <c r="D1601" s="16" t="s">
        <v>8</v>
      </c>
      <c r="E1601" s="16" t="s">
        <v>9</v>
      </c>
      <c r="F1601" s="17" t="s">
        <v>10</v>
      </c>
      <c r="G1601" s="18" t="s">
        <v>11</v>
      </c>
      <c r="H1601" s="16" t="s">
        <v>12</v>
      </c>
      <c r="I1601" s="19" t="s">
        <v>13</v>
      </c>
      <c r="J1601" s="20" t="s">
        <v>14</v>
      </c>
      <c r="K1601" s="893" t="s">
        <v>15</v>
      </c>
      <c r="L1601" s="20" t="s">
        <v>16</v>
      </c>
      <c r="M1601" s="894" t="s">
        <v>17</v>
      </c>
    </row>
    <row r="1602" spans="1:13" x14ac:dyDescent="0.25">
      <c r="A1602" s="895">
        <v>231</v>
      </c>
      <c r="B1602" s="296">
        <v>0</v>
      </c>
      <c r="C1602" s="896">
        <v>3122</v>
      </c>
      <c r="D1602" s="296">
        <v>6351</v>
      </c>
      <c r="E1602" s="897">
        <v>0</v>
      </c>
      <c r="F1602" s="473">
        <v>199</v>
      </c>
      <c r="G1602" s="58">
        <v>1205</v>
      </c>
      <c r="H1602" s="49">
        <v>5641010106</v>
      </c>
      <c r="I1602" s="1578">
        <v>0</v>
      </c>
      <c r="J1602" s="181">
        <v>254000</v>
      </c>
      <c r="K1602" s="181">
        <v>2894350</v>
      </c>
      <c r="L1602" s="232">
        <f t="shared" ref="L1602:L1624" si="45">J1602+K1602</f>
        <v>3148350</v>
      </c>
      <c r="M1602" s="901" t="s">
        <v>2826</v>
      </c>
    </row>
    <row r="1603" spans="1:13" x14ac:dyDescent="0.25">
      <c r="A1603" s="895">
        <v>231</v>
      </c>
      <c r="B1603" s="296">
        <v>0</v>
      </c>
      <c r="C1603" s="896">
        <v>3121</v>
      </c>
      <c r="D1603" s="296">
        <v>6121</v>
      </c>
      <c r="E1603" s="897">
        <v>0</v>
      </c>
      <c r="F1603" s="473">
        <v>199</v>
      </c>
      <c r="G1603" s="58">
        <v>1205</v>
      </c>
      <c r="H1603" s="49">
        <v>3709000000</v>
      </c>
      <c r="I1603" s="1578">
        <v>0</v>
      </c>
      <c r="J1603" s="181">
        <v>353078</v>
      </c>
      <c r="K1603" s="181">
        <v>-84700</v>
      </c>
      <c r="L1603" s="232">
        <f t="shared" si="45"/>
        <v>268378</v>
      </c>
      <c r="M1603" s="901" t="s">
        <v>4469</v>
      </c>
    </row>
    <row r="1604" spans="1:13" ht="26.25" x14ac:dyDescent="0.25">
      <c r="A1604" s="895">
        <v>231</v>
      </c>
      <c r="B1604" s="296">
        <v>0</v>
      </c>
      <c r="C1604" s="896">
        <v>3121</v>
      </c>
      <c r="D1604" s="296">
        <v>6121</v>
      </c>
      <c r="E1604" s="897">
        <v>0</v>
      </c>
      <c r="F1604" s="473">
        <v>199</v>
      </c>
      <c r="G1604" s="58">
        <v>1205</v>
      </c>
      <c r="H1604" s="49">
        <v>3847000000</v>
      </c>
      <c r="I1604" s="1578">
        <v>0</v>
      </c>
      <c r="J1604" s="181">
        <v>140711</v>
      </c>
      <c r="K1604" s="181">
        <v>-113486</v>
      </c>
      <c r="L1604" s="232">
        <f t="shared" si="45"/>
        <v>27225</v>
      </c>
      <c r="M1604" s="901" t="s">
        <v>4470</v>
      </c>
    </row>
    <row r="1605" spans="1:13" x14ac:dyDescent="0.25">
      <c r="A1605" s="895">
        <v>231</v>
      </c>
      <c r="B1605" s="296">
        <v>0</v>
      </c>
      <c r="C1605" s="896">
        <v>3122</v>
      </c>
      <c r="D1605" s="296">
        <v>6351</v>
      </c>
      <c r="E1605" s="897">
        <v>0</v>
      </c>
      <c r="F1605" s="473">
        <v>199</v>
      </c>
      <c r="G1605" s="58">
        <v>1205</v>
      </c>
      <c r="H1605" s="49">
        <v>4054010411</v>
      </c>
      <c r="I1605" s="1578">
        <v>0</v>
      </c>
      <c r="J1605" s="181">
        <v>1657650</v>
      </c>
      <c r="K1605" s="181">
        <v>-327859</v>
      </c>
      <c r="L1605" s="232">
        <f t="shared" si="45"/>
        <v>1329791</v>
      </c>
      <c r="M1605" s="901" t="s">
        <v>4471</v>
      </c>
    </row>
    <row r="1606" spans="1:13" x14ac:dyDescent="0.25">
      <c r="A1606" s="895">
        <v>231</v>
      </c>
      <c r="B1606" s="296">
        <v>0</v>
      </c>
      <c r="C1606" s="896">
        <v>3123</v>
      </c>
      <c r="D1606" s="296">
        <v>6351</v>
      </c>
      <c r="E1606" s="897">
        <v>0</v>
      </c>
      <c r="F1606" s="473">
        <v>199</v>
      </c>
      <c r="G1606" s="58">
        <v>1205</v>
      </c>
      <c r="H1606" s="49">
        <v>4064010723</v>
      </c>
      <c r="I1606" s="1578">
        <v>0</v>
      </c>
      <c r="J1606" s="181">
        <v>5078620</v>
      </c>
      <c r="K1606" s="181">
        <v>-570000</v>
      </c>
      <c r="L1606" s="232">
        <f t="shared" si="45"/>
        <v>4508620</v>
      </c>
      <c r="M1606" s="901" t="s">
        <v>4472</v>
      </c>
    </row>
    <row r="1607" spans="1:13" x14ac:dyDescent="0.25">
      <c r="A1607" s="895">
        <v>231</v>
      </c>
      <c r="B1607" s="296">
        <v>0</v>
      </c>
      <c r="C1607" s="896">
        <v>3123</v>
      </c>
      <c r="D1607" s="296">
        <v>6351</v>
      </c>
      <c r="E1607" s="897">
        <v>0</v>
      </c>
      <c r="F1607" s="473">
        <v>199</v>
      </c>
      <c r="G1607" s="58">
        <v>1205</v>
      </c>
      <c r="H1607" s="49">
        <v>4799010508</v>
      </c>
      <c r="I1607" s="1578">
        <v>0</v>
      </c>
      <c r="J1607" s="181">
        <v>6050000</v>
      </c>
      <c r="K1607" s="181">
        <v>-399457.18</v>
      </c>
      <c r="L1607" s="232">
        <f t="shared" si="45"/>
        <v>5650542.8200000003</v>
      </c>
      <c r="M1607" s="901" t="s">
        <v>4473</v>
      </c>
    </row>
    <row r="1608" spans="1:13" x14ac:dyDescent="0.25">
      <c r="A1608" s="895">
        <v>231</v>
      </c>
      <c r="B1608" s="296">
        <v>0</v>
      </c>
      <c r="C1608" s="896">
        <v>3114</v>
      </c>
      <c r="D1608" s="296">
        <v>6351</v>
      </c>
      <c r="E1608" s="897">
        <v>0</v>
      </c>
      <c r="F1608" s="473">
        <v>199</v>
      </c>
      <c r="G1608" s="58">
        <v>1205</v>
      </c>
      <c r="H1608" s="49">
        <v>4960010418</v>
      </c>
      <c r="I1608" s="1578">
        <v>0</v>
      </c>
      <c r="J1608" s="181">
        <v>380000</v>
      </c>
      <c r="K1608" s="181">
        <v>-199641.76</v>
      </c>
      <c r="L1608" s="232">
        <f t="shared" si="45"/>
        <v>180358.24</v>
      </c>
      <c r="M1608" s="901" t="s">
        <v>4474</v>
      </c>
    </row>
    <row r="1609" spans="1:13" ht="26.25" x14ac:dyDescent="0.25">
      <c r="A1609" s="895" t="s">
        <v>50</v>
      </c>
      <c r="B1609" s="296" t="s">
        <v>51</v>
      </c>
      <c r="C1609" s="896">
        <v>6409</v>
      </c>
      <c r="D1609" s="296">
        <v>6901</v>
      </c>
      <c r="E1609" s="897">
        <v>0</v>
      </c>
      <c r="F1609" s="473">
        <v>199</v>
      </c>
      <c r="G1609" s="58">
        <v>1205</v>
      </c>
      <c r="H1609" s="49">
        <v>12000000</v>
      </c>
      <c r="I1609" s="1578">
        <v>0</v>
      </c>
      <c r="J1609" s="181">
        <v>1203782.3999999999</v>
      </c>
      <c r="K1609" s="474">
        <f>SUM(K1602:K1608)*-1</f>
        <v>-1199206.06</v>
      </c>
      <c r="L1609" s="232">
        <f t="shared" si="45"/>
        <v>4576.339999999851</v>
      </c>
      <c r="M1609" s="901" t="s">
        <v>1376</v>
      </c>
    </row>
    <row r="1610" spans="1:13" x14ac:dyDescent="0.25">
      <c r="A1610" s="895" t="s">
        <v>50</v>
      </c>
      <c r="B1610" s="296" t="s">
        <v>51</v>
      </c>
      <c r="C1610" s="896">
        <v>4350</v>
      </c>
      <c r="D1610" s="296">
        <v>6351</v>
      </c>
      <c r="E1610" s="897">
        <v>0</v>
      </c>
      <c r="F1610" s="473">
        <v>199</v>
      </c>
      <c r="G1610" s="58">
        <v>1217</v>
      </c>
      <c r="H1610" s="49">
        <v>6019001756</v>
      </c>
      <c r="I1610" s="1578">
        <v>0</v>
      </c>
      <c r="J1610" s="181">
        <v>0</v>
      </c>
      <c r="K1610" s="181">
        <v>600000</v>
      </c>
      <c r="L1610" s="232">
        <f t="shared" si="45"/>
        <v>600000</v>
      </c>
      <c r="M1610" s="898" t="s">
        <v>4475</v>
      </c>
    </row>
    <row r="1611" spans="1:13" ht="26.25" x14ac:dyDescent="0.25">
      <c r="A1611" s="895" t="s">
        <v>50</v>
      </c>
      <c r="B1611" s="296" t="s">
        <v>51</v>
      </c>
      <c r="C1611" s="896">
        <v>4350</v>
      </c>
      <c r="D1611" s="296">
        <v>6351</v>
      </c>
      <c r="E1611" s="897">
        <v>0</v>
      </c>
      <c r="F1611" s="473">
        <v>199</v>
      </c>
      <c r="G1611" s="58">
        <v>1217</v>
      </c>
      <c r="H1611" s="49">
        <v>6020001702</v>
      </c>
      <c r="I1611" s="1578">
        <v>0</v>
      </c>
      <c r="J1611" s="181">
        <v>0</v>
      </c>
      <c r="K1611" s="181">
        <v>4000000</v>
      </c>
      <c r="L1611" s="232">
        <f t="shared" si="45"/>
        <v>4000000</v>
      </c>
      <c r="M1611" s="901" t="s">
        <v>4476</v>
      </c>
    </row>
    <row r="1612" spans="1:13" x14ac:dyDescent="0.25">
      <c r="A1612" s="895">
        <v>231</v>
      </c>
      <c r="B1612" s="296">
        <v>0</v>
      </c>
      <c r="C1612" s="896">
        <v>4357</v>
      </c>
      <c r="D1612" s="296">
        <v>6351</v>
      </c>
      <c r="E1612" s="897">
        <v>0</v>
      </c>
      <c r="F1612" s="473">
        <v>199</v>
      </c>
      <c r="G1612" s="58">
        <v>1217</v>
      </c>
      <c r="H1612" s="49">
        <v>6011001756</v>
      </c>
      <c r="I1612" s="1578">
        <v>0</v>
      </c>
      <c r="J1612" s="181">
        <v>400000</v>
      </c>
      <c r="K1612" s="181">
        <v>-400000</v>
      </c>
      <c r="L1612" s="232">
        <f t="shared" si="45"/>
        <v>0</v>
      </c>
      <c r="M1612" s="901" t="s">
        <v>4049</v>
      </c>
    </row>
    <row r="1613" spans="1:13" x14ac:dyDescent="0.25">
      <c r="A1613" s="895">
        <v>231</v>
      </c>
      <c r="B1613" s="296">
        <v>0</v>
      </c>
      <c r="C1613" s="896">
        <v>4350</v>
      </c>
      <c r="D1613" s="296">
        <v>6351</v>
      </c>
      <c r="E1613" s="897">
        <v>0</v>
      </c>
      <c r="F1613" s="473">
        <v>199</v>
      </c>
      <c r="G1613" s="58">
        <v>1217</v>
      </c>
      <c r="H1613" s="49">
        <v>6011001756</v>
      </c>
      <c r="I1613" s="1578">
        <v>0</v>
      </c>
      <c r="J1613" s="181">
        <v>0</v>
      </c>
      <c r="K1613" s="181">
        <v>400000</v>
      </c>
      <c r="L1613" s="232">
        <f t="shared" si="45"/>
        <v>400000</v>
      </c>
      <c r="M1613" s="901" t="s">
        <v>4049</v>
      </c>
    </row>
    <row r="1614" spans="1:13" x14ac:dyDescent="0.25">
      <c r="A1614" s="895" t="s">
        <v>50</v>
      </c>
      <c r="B1614" s="296" t="s">
        <v>51</v>
      </c>
      <c r="C1614" s="896">
        <v>4350</v>
      </c>
      <c r="D1614" s="296">
        <v>6351</v>
      </c>
      <c r="E1614" s="897">
        <v>0</v>
      </c>
      <c r="F1614" s="473">
        <v>199</v>
      </c>
      <c r="G1614" s="296">
        <v>1217</v>
      </c>
      <c r="H1614" s="231">
        <v>5478001709</v>
      </c>
      <c r="I1614" s="232">
        <v>0</v>
      </c>
      <c r="J1614" s="327">
        <v>6325000</v>
      </c>
      <c r="K1614" s="64">
        <v>-6325000</v>
      </c>
      <c r="L1614" s="232">
        <f t="shared" si="45"/>
        <v>0</v>
      </c>
      <c r="M1614" s="898" t="s">
        <v>4048</v>
      </c>
    </row>
    <row r="1615" spans="1:13" x14ac:dyDescent="0.25">
      <c r="A1615" s="895" t="s">
        <v>50</v>
      </c>
      <c r="B1615" s="296" t="s">
        <v>51</v>
      </c>
      <c r="C1615" s="896">
        <v>4357</v>
      </c>
      <c r="D1615" s="296">
        <v>6351</v>
      </c>
      <c r="E1615" s="897">
        <v>0</v>
      </c>
      <c r="F1615" s="473">
        <v>199</v>
      </c>
      <c r="G1615" s="296">
        <v>1217</v>
      </c>
      <c r="H1615" s="231">
        <v>5478001709</v>
      </c>
      <c r="I1615" s="232">
        <v>0</v>
      </c>
      <c r="J1615" s="327">
        <v>0</v>
      </c>
      <c r="K1615" s="64">
        <v>6325000</v>
      </c>
      <c r="L1615" s="232">
        <f t="shared" si="45"/>
        <v>6325000</v>
      </c>
      <c r="M1615" s="898" t="s">
        <v>4048</v>
      </c>
    </row>
    <row r="1616" spans="1:13" ht="26.25" x14ac:dyDescent="0.25">
      <c r="A1616" s="895" t="s">
        <v>50</v>
      </c>
      <c r="B1616" s="296" t="s">
        <v>51</v>
      </c>
      <c r="C1616" s="896">
        <v>6409</v>
      </c>
      <c r="D1616" s="296">
        <v>6901</v>
      </c>
      <c r="E1616" s="897">
        <v>0</v>
      </c>
      <c r="F1616" s="473">
        <v>199</v>
      </c>
      <c r="G1616" s="58">
        <v>1217</v>
      </c>
      <c r="H1616" s="49">
        <v>12000000</v>
      </c>
      <c r="I1616" s="1578">
        <v>0</v>
      </c>
      <c r="J1616" s="181">
        <v>27464335.93</v>
      </c>
      <c r="K1616" s="181">
        <f>SUM(K1610:K1615)*-1</f>
        <v>-4600000</v>
      </c>
      <c r="L1616" s="232">
        <f t="shared" si="45"/>
        <v>22864335.93</v>
      </c>
      <c r="M1616" s="901" t="s">
        <v>1356</v>
      </c>
    </row>
    <row r="1617" spans="1:13" x14ac:dyDescent="0.25">
      <c r="A1617" s="895" t="s">
        <v>50</v>
      </c>
      <c r="B1617" s="296" t="s">
        <v>51</v>
      </c>
      <c r="C1617" s="896">
        <v>2212</v>
      </c>
      <c r="D1617" s="296">
        <v>6351</v>
      </c>
      <c r="E1617" s="897">
        <v>0</v>
      </c>
      <c r="F1617" s="473">
        <v>199</v>
      </c>
      <c r="G1617" s="58">
        <v>1204</v>
      </c>
      <c r="H1617" s="49">
        <v>5864000403</v>
      </c>
      <c r="I1617" s="232">
        <v>0</v>
      </c>
      <c r="J1617" s="158">
        <v>0</v>
      </c>
      <c r="K1617" s="64">
        <v>6062013.8399999999</v>
      </c>
      <c r="L1617" s="232">
        <f t="shared" si="45"/>
        <v>6062013.8399999999</v>
      </c>
      <c r="M1617" s="901" t="s">
        <v>4477</v>
      </c>
    </row>
    <row r="1618" spans="1:13" x14ac:dyDescent="0.25">
      <c r="A1618" s="895">
        <v>231</v>
      </c>
      <c r="B1618" s="296">
        <v>0</v>
      </c>
      <c r="C1618" s="896">
        <v>2212</v>
      </c>
      <c r="D1618" s="296">
        <v>6351</v>
      </c>
      <c r="E1618" s="897">
        <v>0</v>
      </c>
      <c r="F1618" s="473">
        <v>199</v>
      </c>
      <c r="G1618" s="296">
        <v>1204</v>
      </c>
      <c r="H1618" s="231">
        <v>5957000403</v>
      </c>
      <c r="I1618" s="232">
        <v>0</v>
      </c>
      <c r="J1618" s="327">
        <v>0</v>
      </c>
      <c r="K1618" s="64">
        <v>7509007.5800000001</v>
      </c>
      <c r="L1618" s="232">
        <f t="shared" si="45"/>
        <v>7509007.5800000001</v>
      </c>
      <c r="M1618" s="901" t="s">
        <v>4026</v>
      </c>
    </row>
    <row r="1619" spans="1:13" x14ac:dyDescent="0.25">
      <c r="A1619" s="895" t="s">
        <v>50</v>
      </c>
      <c r="B1619" s="296" t="s">
        <v>51</v>
      </c>
      <c r="C1619" s="896">
        <v>2212</v>
      </c>
      <c r="D1619" s="296">
        <v>6121</v>
      </c>
      <c r="E1619" s="897">
        <v>0</v>
      </c>
      <c r="F1619" s="473">
        <v>199</v>
      </c>
      <c r="G1619" s="296">
        <v>1204</v>
      </c>
      <c r="H1619" s="231">
        <v>4379000043</v>
      </c>
      <c r="I1619" s="232">
        <v>0</v>
      </c>
      <c r="J1619" s="327">
        <v>309122</v>
      </c>
      <c r="K1619" s="64">
        <v>500</v>
      </c>
      <c r="L1619" s="232">
        <f t="shared" si="45"/>
        <v>309622</v>
      </c>
      <c r="M1619" s="898" t="s">
        <v>3958</v>
      </c>
    </row>
    <row r="1620" spans="1:13" ht="26.25" x14ac:dyDescent="0.25">
      <c r="A1620" s="895" t="s">
        <v>50</v>
      </c>
      <c r="B1620" s="296" t="s">
        <v>51</v>
      </c>
      <c r="C1620" s="896">
        <v>2212</v>
      </c>
      <c r="D1620" s="296">
        <v>6121</v>
      </c>
      <c r="E1620" s="897">
        <v>0</v>
      </c>
      <c r="F1620" s="473">
        <v>199</v>
      </c>
      <c r="G1620" s="58">
        <v>1204</v>
      </c>
      <c r="H1620" s="49">
        <v>4764000043</v>
      </c>
      <c r="I1620" s="232">
        <v>0</v>
      </c>
      <c r="J1620" s="158">
        <v>296283</v>
      </c>
      <c r="K1620" s="64">
        <v>154100</v>
      </c>
      <c r="L1620" s="232">
        <f t="shared" si="45"/>
        <v>450383</v>
      </c>
      <c r="M1620" s="901" t="s">
        <v>4478</v>
      </c>
    </row>
    <row r="1621" spans="1:13" x14ac:dyDescent="0.25">
      <c r="A1621" s="895" t="s">
        <v>50</v>
      </c>
      <c r="B1621" s="296" t="s">
        <v>51</v>
      </c>
      <c r="C1621" s="896">
        <v>2212</v>
      </c>
      <c r="D1621" s="296">
        <v>6121</v>
      </c>
      <c r="E1621" s="897">
        <v>0</v>
      </c>
      <c r="F1621" s="473">
        <v>199</v>
      </c>
      <c r="G1621" s="58">
        <v>1204</v>
      </c>
      <c r="H1621" s="231">
        <v>4843000043</v>
      </c>
      <c r="I1621" s="232">
        <v>0</v>
      </c>
      <c r="J1621" s="158">
        <v>0</v>
      </c>
      <c r="K1621" s="64">
        <v>8360</v>
      </c>
      <c r="L1621" s="232">
        <f t="shared" si="45"/>
        <v>8360</v>
      </c>
      <c r="M1621" s="901" t="s">
        <v>4479</v>
      </c>
    </row>
    <row r="1622" spans="1:13" x14ac:dyDescent="0.25">
      <c r="A1622" s="583">
        <v>231</v>
      </c>
      <c r="B1622" s="584">
        <v>0</v>
      </c>
      <c r="C1622" s="585">
        <v>2212</v>
      </c>
      <c r="D1622" s="584">
        <v>6121</v>
      </c>
      <c r="E1622" s="586">
        <v>0</v>
      </c>
      <c r="F1622" s="902">
        <v>199</v>
      </c>
      <c r="G1622" s="584">
        <v>1204</v>
      </c>
      <c r="H1622" s="903">
        <v>2541000043</v>
      </c>
      <c r="I1622" s="669">
        <v>0</v>
      </c>
      <c r="J1622" s="328">
        <v>1275221</v>
      </c>
      <c r="K1622" s="175">
        <v>8905.91</v>
      </c>
      <c r="L1622" s="669">
        <f t="shared" si="45"/>
        <v>1284126.9099999999</v>
      </c>
      <c r="M1622" s="904" t="s">
        <v>4480</v>
      </c>
    </row>
    <row r="1623" spans="1:13" x14ac:dyDescent="0.25">
      <c r="A1623" s="583" t="s">
        <v>50</v>
      </c>
      <c r="B1623" s="584" t="s">
        <v>51</v>
      </c>
      <c r="C1623" s="585">
        <v>2212</v>
      </c>
      <c r="D1623" s="584">
        <v>6130</v>
      </c>
      <c r="E1623" s="586">
        <v>0</v>
      </c>
      <c r="F1623" s="902">
        <v>199</v>
      </c>
      <c r="G1623" s="584">
        <v>1204</v>
      </c>
      <c r="H1623" s="903">
        <v>12000000</v>
      </c>
      <c r="I1623" s="669">
        <v>0</v>
      </c>
      <c r="J1623" s="328">
        <v>168212740.31</v>
      </c>
      <c r="K1623" s="175">
        <v>-45000000</v>
      </c>
      <c r="L1623" s="669">
        <f t="shared" si="45"/>
        <v>123212740.31</v>
      </c>
      <c r="M1623" s="904" t="s">
        <v>137</v>
      </c>
    </row>
    <row r="1624" spans="1:13" ht="27" thickBot="1" x14ac:dyDescent="0.3">
      <c r="A1624" s="895" t="s">
        <v>50</v>
      </c>
      <c r="B1624" s="296" t="s">
        <v>51</v>
      </c>
      <c r="C1624" s="896">
        <v>6409</v>
      </c>
      <c r="D1624" s="296">
        <v>6901</v>
      </c>
      <c r="E1624" s="897">
        <v>0</v>
      </c>
      <c r="F1624" s="473">
        <v>199</v>
      </c>
      <c r="G1624" s="58">
        <v>1204</v>
      </c>
      <c r="H1624" s="49">
        <v>12000000</v>
      </c>
      <c r="I1624" s="232">
        <v>0</v>
      </c>
      <c r="J1624" s="327">
        <v>9016292</v>
      </c>
      <c r="K1624" s="64">
        <f>SUM(K1617:K1623)*-1</f>
        <v>31257112.670000002</v>
      </c>
      <c r="L1624" s="232">
        <f t="shared" si="45"/>
        <v>40273404.670000002</v>
      </c>
      <c r="M1624" s="901" t="s">
        <v>1358</v>
      </c>
    </row>
    <row r="1625" spans="1:13" ht="16.5" thickBot="1" x14ac:dyDescent="0.3">
      <c r="A1625" s="326"/>
      <c r="B1625" s="341" t="s">
        <v>23</v>
      </c>
      <c r="C1625" s="342"/>
      <c r="D1625" s="2462"/>
      <c r="E1625" s="2462"/>
      <c r="F1625" s="344"/>
      <c r="G1625" s="345"/>
      <c r="H1625" s="2462"/>
      <c r="I1625" s="347">
        <f>SUM(I1602:I1624)</f>
        <v>0</v>
      </c>
      <c r="J1625" s="347">
        <f>SUM(J1602:J1624)</f>
        <v>228416835.63999999</v>
      </c>
      <c r="K1625" s="347">
        <f>SUM(K1602:K1624)</f>
        <v>0</v>
      </c>
      <c r="L1625" s="347">
        <f>SUM(L1602:L1624)</f>
        <v>228416835.63999999</v>
      </c>
      <c r="M1625" s="801"/>
    </row>
    <row r="1626" spans="1:13" ht="15.75" x14ac:dyDescent="0.25">
      <c r="A1626" s="28"/>
      <c r="B1626" s="28"/>
      <c r="C1626" s="28"/>
      <c r="D1626" s="29"/>
      <c r="E1626" s="29"/>
      <c r="F1626" s="30"/>
      <c r="G1626" s="31"/>
      <c r="H1626" s="29"/>
      <c r="I1626" s="32"/>
      <c r="J1626" s="29"/>
      <c r="K1626" s="33"/>
      <c r="L1626" s="29"/>
      <c r="M1626" s="2461"/>
    </row>
    <row r="1627" spans="1:13" ht="15.75" x14ac:dyDescent="0.25">
      <c r="A1627" s="2467"/>
      <c r="B1627" s="29" t="s">
        <v>128</v>
      </c>
      <c r="C1627" s="28"/>
      <c r="D1627" s="29"/>
      <c r="E1627" s="29"/>
      <c r="F1627" s="30"/>
      <c r="G1627" s="31"/>
      <c r="H1627" s="29"/>
      <c r="I1627" s="32"/>
      <c r="J1627" s="34" t="s">
        <v>4481</v>
      </c>
      <c r="K1627" s="899"/>
      <c r="L1627" s="29"/>
      <c r="M1627" s="2461"/>
    </row>
    <row r="1628" spans="1:13" x14ac:dyDescent="0.25">
      <c r="A1628" s="2467"/>
      <c r="B1628" s="2467"/>
      <c r="C1628" s="2467"/>
      <c r="D1628" s="2467"/>
      <c r="E1628" s="2467"/>
      <c r="F1628" s="2"/>
      <c r="G1628" s="3"/>
      <c r="H1628" s="2467"/>
      <c r="I1628" s="4"/>
      <c r="J1628" s="2467"/>
      <c r="K1628" s="55"/>
      <c r="L1628" s="2467"/>
      <c r="M1628" s="2461"/>
    </row>
    <row r="1629" spans="1:13" x14ac:dyDescent="0.25">
      <c r="A1629" s="2467"/>
      <c r="B1629" s="2467"/>
      <c r="C1629" s="2467"/>
      <c r="D1629" s="2467"/>
      <c r="E1629" s="2467"/>
      <c r="F1629" s="2"/>
      <c r="G1629" s="3"/>
      <c r="H1629" s="2467"/>
      <c r="I1629" s="4"/>
      <c r="J1629" s="2467"/>
      <c r="K1629" s="55"/>
      <c r="L1629" s="2467"/>
      <c r="M1629" s="2461"/>
    </row>
    <row r="1630" spans="1:13" x14ac:dyDescent="0.25">
      <c r="A1630" s="2467"/>
      <c r="B1630" s="2467" t="s">
        <v>159</v>
      </c>
      <c r="C1630" s="2467"/>
      <c r="D1630" s="2467"/>
      <c r="E1630" s="2467"/>
      <c r="F1630" s="2"/>
      <c r="G1630" s="3"/>
      <c r="H1630" s="2467"/>
      <c r="I1630" s="4"/>
      <c r="J1630" s="2467" t="s">
        <v>43</v>
      </c>
      <c r="K1630" s="55"/>
      <c r="L1630" s="2467"/>
      <c r="M1630" s="2461"/>
    </row>
    <row r="1631" spans="1:13" x14ac:dyDescent="0.25">
      <c r="A1631" s="2467"/>
      <c r="B1631" s="2467"/>
      <c r="C1631" s="2467"/>
      <c r="D1631" s="2467"/>
      <c r="E1631" s="2467"/>
      <c r="F1631" s="2"/>
      <c r="G1631" s="3"/>
      <c r="H1631" s="2467"/>
      <c r="I1631" s="4"/>
      <c r="J1631" s="2467"/>
      <c r="K1631" s="55"/>
      <c r="L1631" s="2467"/>
      <c r="M1631" s="2461"/>
    </row>
    <row r="1632" spans="1:13" x14ac:dyDescent="0.25">
      <c r="A1632" s="2467"/>
      <c r="B1632" s="2467" t="s">
        <v>160</v>
      </c>
      <c r="C1632" s="2467"/>
      <c r="D1632" s="2467"/>
      <c r="E1632" s="2467"/>
      <c r="F1632" s="2"/>
      <c r="G1632" s="3"/>
      <c r="H1632" s="2467"/>
      <c r="I1632" s="4"/>
      <c r="J1632" s="2467" t="s">
        <v>161</v>
      </c>
      <c r="K1632" s="55"/>
      <c r="L1632" s="2467"/>
      <c r="M1632" s="2461"/>
    </row>
    <row r="1633" spans="1:13" x14ac:dyDescent="0.25">
      <c r="A1633" s="2467"/>
      <c r="B1633" s="2467" t="s">
        <v>495</v>
      </c>
      <c r="C1633" s="2467"/>
      <c r="D1633" s="2467"/>
      <c r="E1633" s="2467"/>
      <c r="F1633" s="2"/>
      <c r="G1633" s="3"/>
      <c r="H1633" s="2467"/>
      <c r="I1633" s="4"/>
      <c r="J1633" s="2467"/>
      <c r="K1633" s="55"/>
      <c r="L1633" s="2467"/>
      <c r="M1633" s="2461"/>
    </row>
    <row r="1634" spans="1:13" x14ac:dyDescent="0.25">
      <c r="A1634" s="908"/>
      <c r="B1634" s="908"/>
      <c r="C1634" s="908"/>
      <c r="D1634" s="908"/>
      <c r="E1634" s="908"/>
      <c r="F1634" s="908"/>
      <c r="G1634" s="908"/>
      <c r="H1634" s="908"/>
      <c r="I1634" s="909"/>
      <c r="J1634" s="909"/>
      <c r="K1634" s="55"/>
      <c r="L1634" s="2467"/>
      <c r="M1634" s="2461"/>
    </row>
    <row r="1635" spans="1:13" x14ac:dyDescent="0.25">
      <c r="A1635" s="2468"/>
      <c r="B1635" s="2468"/>
      <c r="C1635" s="2468"/>
      <c r="D1635" s="2468"/>
      <c r="E1635" s="2468"/>
      <c r="F1635" s="2468"/>
      <c r="G1635" s="2468"/>
      <c r="H1635" s="2468"/>
      <c r="I1635" s="2468"/>
      <c r="J1635" s="2468"/>
      <c r="K1635" s="2468"/>
      <c r="L1635" s="2468"/>
      <c r="M1635" s="2468"/>
    </row>
    <row r="1636" spans="1:13" ht="18.75" x14ac:dyDescent="0.3">
      <c r="A1636" s="1" t="s">
        <v>103</v>
      </c>
      <c r="B1636" s="1"/>
      <c r="C1636" s="1"/>
      <c r="D1636" s="2467"/>
      <c r="E1636" s="2467"/>
      <c r="F1636" s="2"/>
      <c r="G1636" s="3"/>
      <c r="H1636" s="2467"/>
      <c r="I1636" s="4"/>
      <c r="J1636" s="2467"/>
      <c r="K1636" s="55"/>
      <c r="L1636" s="2467"/>
      <c r="M1636" s="2461"/>
    </row>
    <row r="1637" spans="1:13" x14ac:dyDescent="0.25">
      <c r="A1637" s="2467"/>
      <c r="B1637" s="2467"/>
      <c r="C1637" s="2467"/>
      <c r="D1637" s="2461"/>
      <c r="E1637" s="2461"/>
      <c r="F1637" s="6"/>
      <c r="G1637" s="2470"/>
      <c r="H1637" s="2461"/>
      <c r="I1637" s="8"/>
      <c r="J1637" s="2461"/>
      <c r="K1637" s="55"/>
      <c r="L1637" s="2467"/>
      <c r="M1637" s="2461"/>
    </row>
    <row r="1638" spans="1:13" ht="18.75" x14ac:dyDescent="0.3">
      <c r="A1638" s="3102" t="s">
        <v>4482</v>
      </c>
      <c r="B1638" s="3103"/>
      <c r="C1638" s="3103"/>
      <c r="D1638" s="3103"/>
      <c r="E1638" s="3103"/>
      <c r="F1638" s="3103"/>
      <c r="G1638" s="3103"/>
      <c r="H1638" s="3103"/>
      <c r="I1638" s="3103"/>
      <c r="J1638" s="3103"/>
      <c r="K1638" s="3103"/>
      <c r="L1638" s="3103"/>
      <c r="M1638" s="3183"/>
    </row>
    <row r="1639" spans="1:13" ht="15.75" x14ac:dyDescent="0.25">
      <c r="A1639" s="2467"/>
      <c r="B1639" s="2467"/>
      <c r="C1639" s="2467"/>
      <c r="D1639" s="2461"/>
      <c r="E1639" s="2461"/>
      <c r="F1639" s="9"/>
      <c r="G1639" s="2470"/>
      <c r="H1639" s="2461"/>
      <c r="I1639" s="8"/>
      <c r="J1639" s="2461"/>
      <c r="K1639" s="55"/>
      <c r="L1639" s="2467"/>
      <c r="M1639" s="892"/>
    </row>
    <row r="1640" spans="1:13" ht="15.75" x14ac:dyDescent="0.25">
      <c r="A1640" s="10" t="s">
        <v>105</v>
      </c>
      <c r="B1640" s="11"/>
      <c r="C1640" s="11"/>
      <c r="D1640" s="11"/>
      <c r="E1640" s="11"/>
      <c r="F1640" s="9"/>
      <c r="G1640" s="3"/>
      <c r="H1640" s="2467"/>
      <c r="I1640" s="4"/>
      <c r="J1640" s="2467"/>
      <c r="K1640" s="55"/>
      <c r="L1640" s="2467"/>
      <c r="M1640" s="2461"/>
    </row>
    <row r="1641" spans="1:13" ht="15.75" thickBot="1" x14ac:dyDescent="0.3">
      <c r="A1641" s="1465"/>
      <c r="B1641" s="2467"/>
      <c r="C1641" s="2467"/>
      <c r="D1641" s="2467"/>
      <c r="E1641" s="2467"/>
      <c r="F1641" s="2"/>
      <c r="G1641" s="3"/>
      <c r="H1641" s="2467"/>
      <c r="I1641" s="4"/>
      <c r="J1641" s="2467"/>
      <c r="K1641" s="201"/>
      <c r="L1641" s="2467"/>
      <c r="M1641" s="14" t="s">
        <v>4</v>
      </c>
    </row>
    <row r="1642" spans="1:13" ht="27" thickBot="1" x14ac:dyDescent="0.3">
      <c r="A1642" s="15" t="s">
        <v>5</v>
      </c>
      <c r="B1642" s="16" t="s">
        <v>6</v>
      </c>
      <c r="C1642" s="16" t="s">
        <v>7</v>
      </c>
      <c r="D1642" s="16" t="s">
        <v>8</v>
      </c>
      <c r="E1642" s="16" t="s">
        <v>9</v>
      </c>
      <c r="F1642" s="17" t="s">
        <v>10</v>
      </c>
      <c r="G1642" s="18" t="s">
        <v>11</v>
      </c>
      <c r="H1642" s="16" t="s">
        <v>12</v>
      </c>
      <c r="I1642" s="19" t="s">
        <v>13</v>
      </c>
      <c r="J1642" s="20" t="s">
        <v>14</v>
      </c>
      <c r="K1642" s="893" t="s">
        <v>15</v>
      </c>
      <c r="L1642" s="20" t="s">
        <v>16</v>
      </c>
      <c r="M1642" s="894" t="s">
        <v>17</v>
      </c>
    </row>
    <row r="1643" spans="1:13" x14ac:dyDescent="0.25">
      <c r="A1643" s="895">
        <v>231</v>
      </c>
      <c r="B1643" s="296">
        <v>0</v>
      </c>
      <c r="C1643" s="896">
        <v>3122</v>
      </c>
      <c r="D1643" s="296">
        <v>6351</v>
      </c>
      <c r="E1643" s="897">
        <v>0</v>
      </c>
      <c r="F1643" s="473">
        <v>199</v>
      </c>
      <c r="G1643" s="58">
        <v>1205</v>
      </c>
      <c r="H1643" s="49">
        <v>5641010106</v>
      </c>
      <c r="I1643" s="1578">
        <v>0</v>
      </c>
      <c r="J1643" s="181">
        <v>3148350</v>
      </c>
      <c r="K1643" s="181">
        <v>-54350</v>
      </c>
      <c r="L1643" s="232">
        <f>J1643+K1643</f>
        <v>3094000</v>
      </c>
      <c r="M1643" s="901" t="s">
        <v>2826</v>
      </c>
    </row>
    <row r="1644" spans="1:13" ht="26.25" x14ac:dyDescent="0.25">
      <c r="A1644" s="895" t="s">
        <v>50</v>
      </c>
      <c r="B1644" s="296" t="s">
        <v>51</v>
      </c>
      <c r="C1644" s="896">
        <v>6409</v>
      </c>
      <c r="D1644" s="296">
        <v>6901</v>
      </c>
      <c r="E1644" s="897">
        <v>0</v>
      </c>
      <c r="F1644" s="473">
        <v>199</v>
      </c>
      <c r="G1644" s="58">
        <v>1205</v>
      </c>
      <c r="H1644" s="49">
        <v>12000000</v>
      </c>
      <c r="I1644" s="1578">
        <v>0</v>
      </c>
      <c r="J1644" s="181">
        <v>4576.34</v>
      </c>
      <c r="K1644" s="474">
        <f>SUM(K1643:K1643)*-1</f>
        <v>54350</v>
      </c>
      <c r="L1644" s="232">
        <f>J1644+K1644</f>
        <v>58926.34</v>
      </c>
      <c r="M1644" s="901" t="s">
        <v>1376</v>
      </c>
    </row>
    <row r="1645" spans="1:13" x14ac:dyDescent="0.25">
      <c r="A1645" s="895" t="s">
        <v>50</v>
      </c>
      <c r="B1645" s="296" t="s">
        <v>51</v>
      </c>
      <c r="C1645" s="896">
        <v>4350</v>
      </c>
      <c r="D1645" s="296">
        <v>6351</v>
      </c>
      <c r="E1645" s="897">
        <v>0</v>
      </c>
      <c r="F1645" s="473">
        <v>199</v>
      </c>
      <c r="G1645" s="58">
        <v>1217</v>
      </c>
      <c r="H1645" s="49">
        <v>6023001742</v>
      </c>
      <c r="I1645" s="1578">
        <v>0</v>
      </c>
      <c r="J1645" s="181">
        <v>0</v>
      </c>
      <c r="K1645" s="181">
        <v>254826</v>
      </c>
      <c r="L1645" s="232">
        <f>J1645+K1645</f>
        <v>254826</v>
      </c>
      <c r="M1645" s="898" t="s">
        <v>4483</v>
      </c>
    </row>
    <row r="1646" spans="1:13" x14ac:dyDescent="0.25">
      <c r="A1646" s="895" t="s">
        <v>50</v>
      </c>
      <c r="B1646" s="296" t="s">
        <v>51</v>
      </c>
      <c r="C1646" s="896">
        <v>4350</v>
      </c>
      <c r="D1646" s="296">
        <v>6351</v>
      </c>
      <c r="E1646" s="897">
        <v>0</v>
      </c>
      <c r="F1646" s="473">
        <v>199</v>
      </c>
      <c r="G1646" s="58">
        <v>1217</v>
      </c>
      <c r="H1646" s="49">
        <v>6024001742</v>
      </c>
      <c r="I1646" s="1578">
        <v>0</v>
      </c>
      <c r="J1646" s="181">
        <v>0</v>
      </c>
      <c r="K1646" s="181">
        <v>780238</v>
      </c>
      <c r="L1646" s="232">
        <f>J1646+K1646</f>
        <v>780238</v>
      </c>
      <c r="M1646" s="901" t="s">
        <v>4484</v>
      </c>
    </row>
    <row r="1647" spans="1:13" x14ac:dyDescent="0.25">
      <c r="A1647" s="895">
        <v>231</v>
      </c>
      <c r="B1647" s="296">
        <v>0</v>
      </c>
      <c r="C1647" s="896">
        <v>4350</v>
      </c>
      <c r="D1647" s="296">
        <v>6351</v>
      </c>
      <c r="E1647" s="897">
        <v>0</v>
      </c>
      <c r="F1647" s="473">
        <v>199</v>
      </c>
      <c r="G1647" s="58">
        <v>1217</v>
      </c>
      <c r="H1647" s="49">
        <v>6025001742</v>
      </c>
      <c r="I1647" s="1578">
        <v>0</v>
      </c>
      <c r="J1647" s="181">
        <v>0</v>
      </c>
      <c r="K1647" s="181">
        <v>459000</v>
      </c>
      <c r="L1647" s="232">
        <f>J1647+K1647</f>
        <v>459000</v>
      </c>
      <c r="M1647" s="901" t="s">
        <v>4485</v>
      </c>
    </row>
    <row r="1648" spans="1:13" x14ac:dyDescent="0.25">
      <c r="A1648" s="895">
        <v>231</v>
      </c>
      <c r="B1648" s="296">
        <v>0</v>
      </c>
      <c r="C1648" s="896">
        <v>4350</v>
      </c>
      <c r="D1648" s="296">
        <v>6351</v>
      </c>
      <c r="E1648" s="897">
        <v>0</v>
      </c>
      <c r="F1648" s="473">
        <v>199</v>
      </c>
      <c r="G1648" s="58">
        <v>1217</v>
      </c>
      <c r="H1648" s="49">
        <v>6022001742</v>
      </c>
      <c r="I1648" s="1578">
        <v>0</v>
      </c>
      <c r="J1648" s="181">
        <v>0</v>
      </c>
      <c r="K1648" s="181">
        <v>964885.65</v>
      </c>
      <c r="L1648" s="232">
        <f t="shared" ref="L1648:L1693" si="46">J1648+K1648</f>
        <v>964885.65</v>
      </c>
      <c r="M1648" s="901" t="s">
        <v>4486</v>
      </c>
    </row>
    <row r="1649" spans="1:13" ht="26.25" x14ac:dyDescent="0.25">
      <c r="A1649" s="895">
        <v>231</v>
      </c>
      <c r="B1649" s="296">
        <v>0</v>
      </c>
      <c r="C1649" s="896">
        <v>4357</v>
      </c>
      <c r="D1649" s="296">
        <v>6351</v>
      </c>
      <c r="E1649" s="897">
        <v>0</v>
      </c>
      <c r="F1649" s="473">
        <v>199</v>
      </c>
      <c r="G1649" s="58">
        <v>1217</v>
      </c>
      <c r="H1649" s="49">
        <v>4658001754</v>
      </c>
      <c r="I1649" s="1578">
        <v>0</v>
      </c>
      <c r="J1649" s="181">
        <v>0</v>
      </c>
      <c r="K1649" s="181">
        <v>500000</v>
      </c>
      <c r="L1649" s="232">
        <f t="shared" si="46"/>
        <v>500000</v>
      </c>
      <c r="M1649" s="901" t="s">
        <v>4487</v>
      </c>
    </row>
    <row r="1650" spans="1:13" x14ac:dyDescent="0.25">
      <c r="A1650" s="895">
        <v>231</v>
      </c>
      <c r="B1650" s="296">
        <v>0</v>
      </c>
      <c r="C1650" s="896">
        <v>4357</v>
      </c>
      <c r="D1650" s="296">
        <v>6351</v>
      </c>
      <c r="E1650" s="897">
        <v>0</v>
      </c>
      <c r="F1650" s="473">
        <v>199</v>
      </c>
      <c r="G1650" s="58">
        <v>1217</v>
      </c>
      <c r="H1650" s="49">
        <v>5474001739</v>
      </c>
      <c r="I1650" s="1578">
        <v>0</v>
      </c>
      <c r="J1650" s="181">
        <v>0</v>
      </c>
      <c r="K1650" s="181">
        <v>1380000</v>
      </c>
      <c r="L1650" s="232">
        <f t="shared" si="46"/>
        <v>1380000</v>
      </c>
      <c r="M1650" s="901" t="s">
        <v>4488</v>
      </c>
    </row>
    <row r="1651" spans="1:13" x14ac:dyDescent="0.25">
      <c r="A1651" s="895">
        <v>231</v>
      </c>
      <c r="B1651" s="296">
        <v>0</v>
      </c>
      <c r="C1651" s="896">
        <v>4350</v>
      </c>
      <c r="D1651" s="296">
        <v>6351</v>
      </c>
      <c r="E1651" s="897">
        <v>0</v>
      </c>
      <c r="F1651" s="473">
        <v>199</v>
      </c>
      <c r="G1651" s="58">
        <v>1217</v>
      </c>
      <c r="H1651" s="49">
        <v>4661001775</v>
      </c>
      <c r="I1651" s="1578">
        <v>0</v>
      </c>
      <c r="J1651" s="181">
        <v>0</v>
      </c>
      <c r="K1651" s="181">
        <v>3500000</v>
      </c>
      <c r="L1651" s="232">
        <f t="shared" si="46"/>
        <v>3500000</v>
      </c>
      <c r="M1651" s="901" t="s">
        <v>4489</v>
      </c>
    </row>
    <row r="1652" spans="1:13" x14ac:dyDescent="0.25">
      <c r="A1652" s="895">
        <v>231</v>
      </c>
      <c r="B1652" s="296">
        <v>0</v>
      </c>
      <c r="C1652" s="896">
        <v>4357</v>
      </c>
      <c r="D1652" s="296">
        <v>6351</v>
      </c>
      <c r="E1652" s="897">
        <v>0</v>
      </c>
      <c r="F1652" s="473">
        <v>199</v>
      </c>
      <c r="G1652" s="58">
        <v>1217</v>
      </c>
      <c r="H1652" s="49">
        <v>6026001723</v>
      </c>
      <c r="I1652" s="1578">
        <v>0</v>
      </c>
      <c r="J1652" s="181">
        <v>0</v>
      </c>
      <c r="K1652" s="181">
        <v>1000000</v>
      </c>
      <c r="L1652" s="232">
        <f t="shared" si="46"/>
        <v>1000000</v>
      </c>
      <c r="M1652" s="901" t="s">
        <v>4490</v>
      </c>
    </row>
    <row r="1653" spans="1:13" x14ac:dyDescent="0.25">
      <c r="A1653" s="895">
        <v>231</v>
      </c>
      <c r="B1653" s="296">
        <v>0</v>
      </c>
      <c r="C1653" s="896">
        <v>4350</v>
      </c>
      <c r="D1653" s="296">
        <v>6351</v>
      </c>
      <c r="E1653" s="897">
        <v>0</v>
      </c>
      <c r="F1653" s="473">
        <v>199</v>
      </c>
      <c r="G1653" s="58">
        <v>1217</v>
      </c>
      <c r="H1653" s="49">
        <v>6027001726</v>
      </c>
      <c r="I1653" s="1578">
        <v>0</v>
      </c>
      <c r="J1653" s="181">
        <v>0</v>
      </c>
      <c r="K1653" s="181">
        <v>665499</v>
      </c>
      <c r="L1653" s="232">
        <f t="shared" si="46"/>
        <v>665499</v>
      </c>
      <c r="M1653" s="901" t="s">
        <v>4491</v>
      </c>
    </row>
    <row r="1654" spans="1:13" ht="26.25" x14ac:dyDescent="0.25">
      <c r="A1654" s="895">
        <v>231</v>
      </c>
      <c r="B1654" s="296">
        <v>0</v>
      </c>
      <c r="C1654" s="896">
        <v>4350</v>
      </c>
      <c r="D1654" s="296">
        <v>6351</v>
      </c>
      <c r="E1654" s="897">
        <v>0</v>
      </c>
      <c r="F1654" s="473">
        <v>199</v>
      </c>
      <c r="G1654" s="58">
        <v>1217</v>
      </c>
      <c r="H1654" s="49">
        <v>6028001726</v>
      </c>
      <c r="I1654" s="1578">
        <v>0</v>
      </c>
      <c r="J1654" s="181">
        <v>0</v>
      </c>
      <c r="K1654" s="181">
        <v>7000000</v>
      </c>
      <c r="L1654" s="232">
        <f t="shared" si="46"/>
        <v>7000000</v>
      </c>
      <c r="M1654" s="901" t="s">
        <v>4492</v>
      </c>
    </row>
    <row r="1655" spans="1:13" x14ac:dyDescent="0.25">
      <c r="A1655" s="895">
        <v>231</v>
      </c>
      <c r="B1655" s="296">
        <v>0</v>
      </c>
      <c r="C1655" s="896">
        <v>4350</v>
      </c>
      <c r="D1655" s="296">
        <v>6351</v>
      </c>
      <c r="E1655" s="897">
        <v>0</v>
      </c>
      <c r="F1655" s="473">
        <v>199</v>
      </c>
      <c r="G1655" s="58">
        <v>1217</v>
      </c>
      <c r="H1655" s="49">
        <v>6029001751</v>
      </c>
      <c r="I1655" s="1578">
        <v>0</v>
      </c>
      <c r="J1655" s="181">
        <v>0</v>
      </c>
      <c r="K1655" s="181">
        <v>2100000</v>
      </c>
      <c r="L1655" s="232">
        <f t="shared" si="46"/>
        <v>2100000</v>
      </c>
      <c r="M1655" s="901" t="s">
        <v>4493</v>
      </c>
    </row>
    <row r="1656" spans="1:13" x14ac:dyDescent="0.25">
      <c r="A1656" s="895">
        <v>231</v>
      </c>
      <c r="B1656" s="296">
        <v>0</v>
      </c>
      <c r="C1656" s="896">
        <v>4350</v>
      </c>
      <c r="D1656" s="296">
        <v>6351</v>
      </c>
      <c r="E1656" s="897">
        <v>0</v>
      </c>
      <c r="F1656" s="473">
        <v>199</v>
      </c>
      <c r="G1656" s="58">
        <v>1217</v>
      </c>
      <c r="H1656" s="49">
        <v>6030001703</v>
      </c>
      <c r="I1656" s="1578">
        <v>0</v>
      </c>
      <c r="J1656" s="181">
        <v>0</v>
      </c>
      <c r="K1656" s="181">
        <v>5648872</v>
      </c>
      <c r="L1656" s="232">
        <f t="shared" si="46"/>
        <v>5648872</v>
      </c>
      <c r="M1656" s="901" t="s">
        <v>4494</v>
      </c>
    </row>
    <row r="1657" spans="1:13" ht="26.25" x14ac:dyDescent="0.25">
      <c r="A1657" s="895">
        <v>231</v>
      </c>
      <c r="B1657" s="296">
        <v>0</v>
      </c>
      <c r="C1657" s="896">
        <v>4376</v>
      </c>
      <c r="D1657" s="296">
        <v>6351</v>
      </c>
      <c r="E1657" s="897">
        <v>0</v>
      </c>
      <c r="F1657" s="473">
        <v>199</v>
      </c>
      <c r="G1657" s="58">
        <v>1217</v>
      </c>
      <c r="H1657" s="49">
        <v>6031001782</v>
      </c>
      <c r="I1657" s="1578">
        <v>0</v>
      </c>
      <c r="J1657" s="181">
        <v>0</v>
      </c>
      <c r="K1657" s="181">
        <v>1200000</v>
      </c>
      <c r="L1657" s="232">
        <f t="shared" si="46"/>
        <v>1200000</v>
      </c>
      <c r="M1657" s="901" t="s">
        <v>4495</v>
      </c>
    </row>
    <row r="1658" spans="1:13" x14ac:dyDescent="0.25">
      <c r="A1658" s="895">
        <v>231</v>
      </c>
      <c r="B1658" s="296">
        <v>0</v>
      </c>
      <c r="C1658" s="896">
        <v>4399</v>
      </c>
      <c r="D1658" s="296">
        <v>6121</v>
      </c>
      <c r="E1658" s="897">
        <v>0</v>
      </c>
      <c r="F1658" s="473">
        <v>199</v>
      </c>
      <c r="G1658" s="58">
        <v>1217</v>
      </c>
      <c r="H1658" s="49">
        <v>6032000000</v>
      </c>
      <c r="I1658" s="1578">
        <v>0</v>
      </c>
      <c r="J1658" s="181">
        <v>0</v>
      </c>
      <c r="K1658" s="181">
        <v>3500000</v>
      </c>
      <c r="L1658" s="232">
        <f t="shared" si="46"/>
        <v>3500000</v>
      </c>
      <c r="M1658" s="901" t="s">
        <v>4496</v>
      </c>
    </row>
    <row r="1659" spans="1:13" x14ac:dyDescent="0.25">
      <c r="A1659" s="895">
        <v>231</v>
      </c>
      <c r="B1659" s="296">
        <v>0</v>
      </c>
      <c r="C1659" s="896">
        <v>4350</v>
      </c>
      <c r="D1659" s="296">
        <v>6351</v>
      </c>
      <c r="E1659" s="897">
        <v>0</v>
      </c>
      <c r="F1659" s="473">
        <v>199</v>
      </c>
      <c r="G1659" s="58">
        <v>1217</v>
      </c>
      <c r="H1659" s="49">
        <v>6034001742</v>
      </c>
      <c r="I1659" s="1578">
        <v>0</v>
      </c>
      <c r="J1659" s="181">
        <v>0</v>
      </c>
      <c r="K1659" s="181">
        <v>800000</v>
      </c>
      <c r="L1659" s="232">
        <f t="shared" si="46"/>
        <v>800000</v>
      </c>
      <c r="M1659" s="901" t="s">
        <v>4497</v>
      </c>
    </row>
    <row r="1660" spans="1:13" ht="26.25" x14ac:dyDescent="0.25">
      <c r="A1660" s="895">
        <v>231</v>
      </c>
      <c r="B1660" s="296">
        <v>0</v>
      </c>
      <c r="C1660" s="896">
        <v>4350</v>
      </c>
      <c r="D1660" s="296">
        <v>6351</v>
      </c>
      <c r="E1660" s="897">
        <v>0</v>
      </c>
      <c r="F1660" s="473">
        <v>199</v>
      </c>
      <c r="G1660" s="58">
        <v>1217</v>
      </c>
      <c r="H1660" s="49">
        <v>6035001726</v>
      </c>
      <c r="I1660" s="1578">
        <v>0</v>
      </c>
      <c r="J1660" s="181">
        <v>0</v>
      </c>
      <c r="K1660" s="181">
        <v>800000</v>
      </c>
      <c r="L1660" s="232">
        <f t="shared" si="46"/>
        <v>800000</v>
      </c>
      <c r="M1660" s="901" t="s">
        <v>4498</v>
      </c>
    </row>
    <row r="1661" spans="1:13" x14ac:dyDescent="0.25">
      <c r="A1661" s="895">
        <v>231</v>
      </c>
      <c r="B1661" s="296">
        <v>0</v>
      </c>
      <c r="C1661" s="896">
        <v>4350</v>
      </c>
      <c r="D1661" s="296">
        <v>6351</v>
      </c>
      <c r="E1661" s="897">
        <v>0</v>
      </c>
      <c r="F1661" s="473">
        <v>199</v>
      </c>
      <c r="G1661" s="58">
        <v>1217</v>
      </c>
      <c r="H1661" s="49">
        <v>6041001762</v>
      </c>
      <c r="I1661" s="1578">
        <v>0</v>
      </c>
      <c r="J1661" s="181">
        <v>0</v>
      </c>
      <c r="K1661" s="181">
        <v>780742</v>
      </c>
      <c r="L1661" s="232">
        <f t="shared" si="46"/>
        <v>780742</v>
      </c>
      <c r="M1661" s="901" t="s">
        <v>4499</v>
      </c>
    </row>
    <row r="1662" spans="1:13" x14ac:dyDescent="0.25">
      <c r="A1662" s="895" t="s">
        <v>50</v>
      </c>
      <c r="B1662" s="296" t="s">
        <v>51</v>
      </c>
      <c r="C1662" s="896">
        <v>4399</v>
      </c>
      <c r="D1662" s="296">
        <v>6121</v>
      </c>
      <c r="E1662" s="897">
        <v>0</v>
      </c>
      <c r="F1662" s="473">
        <v>199</v>
      </c>
      <c r="G1662" s="296">
        <v>1217</v>
      </c>
      <c r="H1662" s="231">
        <v>4891000000</v>
      </c>
      <c r="I1662" s="232">
        <v>0</v>
      </c>
      <c r="J1662" s="327">
        <v>5000000</v>
      </c>
      <c r="K1662" s="64">
        <v>-5000000</v>
      </c>
      <c r="L1662" s="232">
        <f t="shared" si="46"/>
        <v>0</v>
      </c>
      <c r="M1662" s="898" t="s">
        <v>2264</v>
      </c>
    </row>
    <row r="1663" spans="1:13" x14ac:dyDescent="0.25">
      <c r="A1663" s="895" t="s">
        <v>50</v>
      </c>
      <c r="B1663" s="296" t="s">
        <v>51</v>
      </c>
      <c r="C1663" s="896">
        <v>4350</v>
      </c>
      <c r="D1663" s="296">
        <v>6351</v>
      </c>
      <c r="E1663" s="897">
        <v>0</v>
      </c>
      <c r="F1663" s="473">
        <v>199</v>
      </c>
      <c r="G1663" s="296">
        <v>1217</v>
      </c>
      <c r="H1663" s="231">
        <v>5777001756</v>
      </c>
      <c r="I1663" s="232">
        <v>0</v>
      </c>
      <c r="J1663" s="327">
        <v>1850000</v>
      </c>
      <c r="K1663" s="64">
        <v>-692251.28</v>
      </c>
      <c r="L1663" s="232">
        <f t="shared" si="46"/>
        <v>1157748.72</v>
      </c>
      <c r="M1663" s="898" t="s">
        <v>4500</v>
      </c>
    </row>
    <row r="1664" spans="1:13" x14ac:dyDescent="0.25">
      <c r="A1664" s="895" t="s">
        <v>50</v>
      </c>
      <c r="B1664" s="296" t="s">
        <v>51</v>
      </c>
      <c r="C1664" s="896">
        <v>4350</v>
      </c>
      <c r="D1664" s="296">
        <v>6351</v>
      </c>
      <c r="E1664" s="897">
        <v>0</v>
      </c>
      <c r="F1664" s="473">
        <v>199</v>
      </c>
      <c r="G1664" s="296">
        <v>1217</v>
      </c>
      <c r="H1664" s="231">
        <v>4666001725</v>
      </c>
      <c r="I1664" s="232">
        <v>0</v>
      </c>
      <c r="J1664" s="327">
        <v>439374</v>
      </c>
      <c r="K1664" s="327">
        <v>-439374</v>
      </c>
      <c r="L1664" s="232">
        <f t="shared" si="46"/>
        <v>0</v>
      </c>
      <c r="M1664" s="898" t="s">
        <v>138</v>
      </c>
    </row>
    <row r="1665" spans="1:13" x14ac:dyDescent="0.25">
      <c r="A1665" s="895" t="s">
        <v>50</v>
      </c>
      <c r="B1665" s="296" t="s">
        <v>51</v>
      </c>
      <c r="C1665" s="896">
        <v>4350</v>
      </c>
      <c r="D1665" s="296">
        <v>6351</v>
      </c>
      <c r="E1665" s="897">
        <v>0</v>
      </c>
      <c r="F1665" s="473">
        <v>199</v>
      </c>
      <c r="G1665" s="296">
        <v>1217</v>
      </c>
      <c r="H1665" s="231">
        <v>5475001728</v>
      </c>
      <c r="I1665" s="232">
        <v>0</v>
      </c>
      <c r="J1665" s="327">
        <v>2200000</v>
      </c>
      <c r="K1665" s="327">
        <v>-200000</v>
      </c>
      <c r="L1665" s="232">
        <f t="shared" si="46"/>
        <v>2000000</v>
      </c>
      <c r="M1665" s="898" t="s">
        <v>2045</v>
      </c>
    </row>
    <row r="1666" spans="1:13" x14ac:dyDescent="0.25">
      <c r="A1666" s="895" t="s">
        <v>50</v>
      </c>
      <c r="B1666" s="296" t="s">
        <v>51</v>
      </c>
      <c r="C1666" s="896">
        <v>4357</v>
      </c>
      <c r="D1666" s="296">
        <v>6351</v>
      </c>
      <c r="E1666" s="897">
        <v>0</v>
      </c>
      <c r="F1666" s="473">
        <v>199</v>
      </c>
      <c r="G1666" s="296">
        <v>1217</v>
      </c>
      <c r="H1666" s="231">
        <v>4662001778</v>
      </c>
      <c r="I1666" s="232">
        <v>0</v>
      </c>
      <c r="J1666" s="327">
        <v>1415000</v>
      </c>
      <c r="K1666" s="327">
        <v>-24668.42</v>
      </c>
      <c r="L1666" s="232">
        <f t="shared" si="46"/>
        <v>1390331.58</v>
      </c>
      <c r="M1666" s="898" t="s">
        <v>1610</v>
      </c>
    </row>
    <row r="1667" spans="1:13" x14ac:dyDescent="0.25">
      <c r="A1667" s="895" t="s">
        <v>50</v>
      </c>
      <c r="B1667" s="296" t="s">
        <v>51</v>
      </c>
      <c r="C1667" s="896">
        <v>4357</v>
      </c>
      <c r="D1667" s="296">
        <v>6351</v>
      </c>
      <c r="E1667" s="897">
        <v>0</v>
      </c>
      <c r="F1667" s="473">
        <v>199</v>
      </c>
      <c r="G1667" s="296">
        <v>1217</v>
      </c>
      <c r="H1667" s="231">
        <v>4641001778</v>
      </c>
      <c r="I1667" s="232">
        <v>0</v>
      </c>
      <c r="J1667" s="327">
        <v>2321190</v>
      </c>
      <c r="K1667" s="327">
        <v>-276540.76</v>
      </c>
      <c r="L1667" s="232">
        <f t="shared" si="46"/>
        <v>2044649.24</v>
      </c>
      <c r="M1667" s="898" t="s">
        <v>1466</v>
      </c>
    </row>
    <row r="1668" spans="1:13" x14ac:dyDescent="0.25">
      <c r="A1668" s="895" t="s">
        <v>50</v>
      </c>
      <c r="B1668" s="296" t="s">
        <v>51</v>
      </c>
      <c r="C1668" s="896">
        <v>4350</v>
      </c>
      <c r="D1668" s="296">
        <v>6351</v>
      </c>
      <c r="E1668" s="897">
        <v>0</v>
      </c>
      <c r="F1668" s="473">
        <v>199</v>
      </c>
      <c r="G1668" s="296">
        <v>1217</v>
      </c>
      <c r="H1668" s="231">
        <v>4265001726</v>
      </c>
      <c r="I1668" s="232">
        <v>0</v>
      </c>
      <c r="J1668" s="327">
        <v>3508160.1</v>
      </c>
      <c r="K1668" s="327">
        <v>-1320.2</v>
      </c>
      <c r="L1668" s="232">
        <f t="shared" si="46"/>
        <v>3506839.9</v>
      </c>
      <c r="M1668" s="898" t="s">
        <v>4095</v>
      </c>
    </row>
    <row r="1669" spans="1:13" x14ac:dyDescent="0.25">
      <c r="A1669" s="895" t="s">
        <v>50</v>
      </c>
      <c r="B1669" s="296" t="s">
        <v>51</v>
      </c>
      <c r="C1669" s="896">
        <v>4357</v>
      </c>
      <c r="D1669" s="296">
        <v>6351</v>
      </c>
      <c r="E1669" s="897">
        <v>0</v>
      </c>
      <c r="F1669" s="473">
        <v>199</v>
      </c>
      <c r="G1669" s="296">
        <v>1217</v>
      </c>
      <c r="H1669" s="231">
        <v>5476001773</v>
      </c>
      <c r="I1669" s="232">
        <v>0</v>
      </c>
      <c r="J1669" s="327">
        <v>9930850</v>
      </c>
      <c r="K1669" s="327">
        <v>-2173247.61</v>
      </c>
      <c r="L1669" s="232">
        <f t="shared" si="46"/>
        <v>7757602.3900000006</v>
      </c>
      <c r="M1669" s="898" t="s">
        <v>565</v>
      </c>
    </row>
    <row r="1670" spans="1:13" ht="26.25" x14ac:dyDescent="0.25">
      <c r="A1670" s="895" t="s">
        <v>50</v>
      </c>
      <c r="B1670" s="296" t="s">
        <v>51</v>
      </c>
      <c r="C1670" s="896">
        <v>6409</v>
      </c>
      <c r="D1670" s="296">
        <v>6901</v>
      </c>
      <c r="E1670" s="897">
        <v>0</v>
      </c>
      <c r="F1670" s="473">
        <v>199</v>
      </c>
      <c r="G1670" s="296">
        <v>1217</v>
      </c>
      <c r="H1670" s="231">
        <v>12000000</v>
      </c>
      <c r="I1670" s="2329">
        <v>0</v>
      </c>
      <c r="J1670" s="474">
        <v>22864335.93</v>
      </c>
      <c r="K1670" s="474">
        <f>SUM(K1645:K1669)*-1</f>
        <v>-22526660.379999995</v>
      </c>
      <c r="L1670" s="232">
        <f t="shared" si="46"/>
        <v>337675.55000000447</v>
      </c>
      <c r="M1670" s="898" t="s">
        <v>1356</v>
      </c>
    </row>
    <row r="1671" spans="1:13" x14ac:dyDescent="0.25">
      <c r="A1671" s="895" t="s">
        <v>50</v>
      </c>
      <c r="B1671" s="296" t="s">
        <v>51</v>
      </c>
      <c r="C1671" s="896">
        <v>2212</v>
      </c>
      <c r="D1671" s="296">
        <v>6351</v>
      </c>
      <c r="E1671" s="897">
        <v>0</v>
      </c>
      <c r="F1671" s="473">
        <v>199</v>
      </c>
      <c r="G1671" s="58">
        <v>1204</v>
      </c>
      <c r="H1671" s="49">
        <v>5433000403</v>
      </c>
      <c r="I1671" s="232">
        <v>0</v>
      </c>
      <c r="J1671" s="158">
        <v>3960871.08</v>
      </c>
      <c r="K1671" s="64">
        <v>492090.55</v>
      </c>
      <c r="L1671" s="232">
        <f t="shared" si="46"/>
        <v>4452961.63</v>
      </c>
      <c r="M1671" s="901" t="s">
        <v>4501</v>
      </c>
    </row>
    <row r="1672" spans="1:13" x14ac:dyDescent="0.25">
      <c r="A1672" s="895">
        <v>231</v>
      </c>
      <c r="B1672" s="296">
        <v>0</v>
      </c>
      <c r="C1672" s="896">
        <v>2212</v>
      </c>
      <c r="D1672" s="296">
        <v>6351</v>
      </c>
      <c r="E1672" s="897">
        <v>0</v>
      </c>
      <c r="F1672" s="473">
        <v>199</v>
      </c>
      <c r="G1672" s="296">
        <v>1204</v>
      </c>
      <c r="H1672" s="231">
        <v>5438000403</v>
      </c>
      <c r="I1672" s="232">
        <v>0</v>
      </c>
      <c r="J1672" s="327">
        <v>20179120.600000001</v>
      </c>
      <c r="K1672" s="64">
        <v>5662127.2000000002</v>
      </c>
      <c r="L1672" s="232">
        <f t="shared" si="46"/>
        <v>25841247.800000001</v>
      </c>
      <c r="M1672" s="901" t="s">
        <v>570</v>
      </c>
    </row>
    <row r="1673" spans="1:13" x14ac:dyDescent="0.25">
      <c r="A1673" s="895" t="s">
        <v>50</v>
      </c>
      <c r="B1673" s="296" t="s">
        <v>51</v>
      </c>
      <c r="C1673" s="896">
        <v>2212</v>
      </c>
      <c r="D1673" s="296">
        <v>6351</v>
      </c>
      <c r="E1673" s="897">
        <v>0</v>
      </c>
      <c r="F1673" s="473">
        <v>199</v>
      </c>
      <c r="G1673" s="296">
        <v>1204</v>
      </c>
      <c r="H1673" s="231">
        <v>5981000403</v>
      </c>
      <c r="I1673" s="232">
        <v>0</v>
      </c>
      <c r="J1673" s="327">
        <v>4282769.6100000003</v>
      </c>
      <c r="K1673" s="64">
        <v>1569870.43</v>
      </c>
      <c r="L1673" s="232">
        <f t="shared" si="46"/>
        <v>5852640.04</v>
      </c>
      <c r="M1673" s="901" t="s">
        <v>4502</v>
      </c>
    </row>
    <row r="1674" spans="1:13" x14ac:dyDescent="0.25">
      <c r="A1674" s="895" t="s">
        <v>50</v>
      </c>
      <c r="B1674" s="296" t="s">
        <v>51</v>
      </c>
      <c r="C1674" s="896">
        <v>2212</v>
      </c>
      <c r="D1674" s="296">
        <v>6351</v>
      </c>
      <c r="E1674" s="897">
        <v>0</v>
      </c>
      <c r="F1674" s="473">
        <v>199</v>
      </c>
      <c r="G1674" s="296">
        <v>1204</v>
      </c>
      <c r="H1674" s="231">
        <v>3589000403</v>
      </c>
      <c r="I1674" s="232">
        <v>0</v>
      </c>
      <c r="J1674" s="327">
        <v>17330085.870000001</v>
      </c>
      <c r="K1674" s="64">
        <v>69979</v>
      </c>
      <c r="L1674" s="232">
        <f t="shared" si="46"/>
        <v>17400064.870000001</v>
      </c>
      <c r="M1674" s="901" t="s">
        <v>4503</v>
      </c>
    </row>
    <row r="1675" spans="1:13" x14ac:dyDescent="0.25">
      <c r="A1675" s="895" t="s">
        <v>50</v>
      </c>
      <c r="B1675" s="296" t="s">
        <v>51</v>
      </c>
      <c r="C1675" s="896">
        <v>2212</v>
      </c>
      <c r="D1675" s="296">
        <v>6351</v>
      </c>
      <c r="E1675" s="897">
        <v>0</v>
      </c>
      <c r="F1675" s="473">
        <v>199</v>
      </c>
      <c r="G1675" s="296">
        <v>1204</v>
      </c>
      <c r="H1675" s="231">
        <v>5913000403</v>
      </c>
      <c r="I1675" s="232">
        <v>0</v>
      </c>
      <c r="J1675" s="327">
        <v>2911199.97</v>
      </c>
      <c r="K1675" s="64">
        <v>1655209.46</v>
      </c>
      <c r="L1675" s="232">
        <f t="shared" si="46"/>
        <v>4566409.43</v>
      </c>
      <c r="M1675" s="901" t="s">
        <v>4504</v>
      </c>
    </row>
    <row r="1676" spans="1:13" x14ac:dyDescent="0.25">
      <c r="A1676" s="895" t="s">
        <v>50</v>
      </c>
      <c r="B1676" s="296" t="s">
        <v>51</v>
      </c>
      <c r="C1676" s="896">
        <v>2212</v>
      </c>
      <c r="D1676" s="296">
        <v>6351</v>
      </c>
      <c r="E1676" s="897">
        <v>0</v>
      </c>
      <c r="F1676" s="473">
        <v>199</v>
      </c>
      <c r="G1676" s="296">
        <v>1204</v>
      </c>
      <c r="H1676" s="231">
        <v>4844000403</v>
      </c>
      <c r="I1676" s="232">
        <v>0</v>
      </c>
      <c r="J1676" s="327">
        <v>1584000</v>
      </c>
      <c r="K1676" s="64">
        <v>2335888</v>
      </c>
      <c r="L1676" s="232">
        <f t="shared" si="46"/>
        <v>3919888</v>
      </c>
      <c r="M1676" s="901" t="s">
        <v>4505</v>
      </c>
    </row>
    <row r="1677" spans="1:13" x14ac:dyDescent="0.25">
      <c r="A1677" s="895" t="s">
        <v>50</v>
      </c>
      <c r="B1677" s="296" t="s">
        <v>51</v>
      </c>
      <c r="C1677" s="896">
        <v>2212</v>
      </c>
      <c r="D1677" s="296">
        <v>6351</v>
      </c>
      <c r="E1677" s="897">
        <v>0</v>
      </c>
      <c r="F1677" s="473">
        <v>199</v>
      </c>
      <c r="G1677" s="296">
        <v>1204</v>
      </c>
      <c r="H1677" s="231">
        <v>5864000403</v>
      </c>
      <c r="I1677" s="232">
        <v>0</v>
      </c>
      <c r="J1677" s="327">
        <v>6062013.8399999999</v>
      </c>
      <c r="K1677" s="64">
        <v>567986.16</v>
      </c>
      <c r="L1677" s="232">
        <f t="shared" si="46"/>
        <v>6630000</v>
      </c>
      <c r="M1677" s="901" t="s">
        <v>4477</v>
      </c>
    </row>
    <row r="1678" spans="1:13" x14ac:dyDescent="0.25">
      <c r="A1678" s="895" t="s">
        <v>50</v>
      </c>
      <c r="B1678" s="296" t="s">
        <v>51</v>
      </c>
      <c r="C1678" s="896">
        <v>2212</v>
      </c>
      <c r="D1678" s="296">
        <v>6351</v>
      </c>
      <c r="E1678" s="897">
        <v>0</v>
      </c>
      <c r="F1678" s="473">
        <v>199</v>
      </c>
      <c r="G1678" s="296">
        <v>1204</v>
      </c>
      <c r="H1678" s="231">
        <v>4856000403</v>
      </c>
      <c r="I1678" s="232">
        <v>0</v>
      </c>
      <c r="J1678" s="327">
        <v>0</v>
      </c>
      <c r="K1678" s="64">
        <v>10000000</v>
      </c>
      <c r="L1678" s="232">
        <f t="shared" si="46"/>
        <v>10000000</v>
      </c>
      <c r="M1678" s="901" t="s">
        <v>4506</v>
      </c>
    </row>
    <row r="1679" spans="1:13" x14ac:dyDescent="0.25">
      <c r="A1679" s="895" t="s">
        <v>50</v>
      </c>
      <c r="B1679" s="296" t="s">
        <v>51</v>
      </c>
      <c r="C1679" s="896">
        <v>2212</v>
      </c>
      <c r="D1679" s="296">
        <v>6351</v>
      </c>
      <c r="E1679" s="897">
        <v>0</v>
      </c>
      <c r="F1679" s="473">
        <v>199</v>
      </c>
      <c r="G1679" s="296">
        <v>1204</v>
      </c>
      <c r="H1679" s="231">
        <v>5974000403</v>
      </c>
      <c r="I1679" s="232">
        <v>0</v>
      </c>
      <c r="J1679" s="327">
        <v>0</v>
      </c>
      <c r="K1679" s="64">
        <v>10030904.84</v>
      </c>
      <c r="L1679" s="232">
        <f t="shared" si="46"/>
        <v>10030904.84</v>
      </c>
      <c r="M1679" s="901" t="s">
        <v>3988</v>
      </c>
    </row>
    <row r="1680" spans="1:13" x14ac:dyDescent="0.25">
      <c r="A1680" s="895" t="s">
        <v>50</v>
      </c>
      <c r="B1680" s="296" t="s">
        <v>51</v>
      </c>
      <c r="C1680" s="896">
        <v>2212</v>
      </c>
      <c r="D1680" s="296">
        <v>6351</v>
      </c>
      <c r="E1680" s="897">
        <v>0</v>
      </c>
      <c r="F1680" s="473">
        <v>199</v>
      </c>
      <c r="G1680" s="296">
        <v>1204</v>
      </c>
      <c r="H1680" s="231">
        <v>6044000403</v>
      </c>
      <c r="I1680" s="232">
        <v>0</v>
      </c>
      <c r="J1680" s="327">
        <v>0</v>
      </c>
      <c r="K1680" s="64">
        <v>5841049.0899999999</v>
      </c>
      <c r="L1680" s="232">
        <f t="shared" si="46"/>
        <v>5841049.0899999999</v>
      </c>
      <c r="M1680" s="901" t="s">
        <v>4507</v>
      </c>
    </row>
    <row r="1681" spans="1:13" x14ac:dyDescent="0.25">
      <c r="A1681" s="895">
        <v>231</v>
      </c>
      <c r="B1681" s="296">
        <v>0</v>
      </c>
      <c r="C1681" s="896">
        <v>2212</v>
      </c>
      <c r="D1681" s="296">
        <v>6351</v>
      </c>
      <c r="E1681" s="897">
        <v>0</v>
      </c>
      <c r="F1681" s="473">
        <v>199</v>
      </c>
      <c r="G1681" s="296">
        <v>1204</v>
      </c>
      <c r="H1681" s="231">
        <v>5897000403</v>
      </c>
      <c r="I1681" s="232">
        <v>0</v>
      </c>
      <c r="J1681" s="327">
        <v>2106000</v>
      </c>
      <c r="K1681" s="64">
        <v>853147.3</v>
      </c>
      <c r="L1681" s="232">
        <f t="shared" si="46"/>
        <v>2959147.3</v>
      </c>
      <c r="M1681" s="901" t="s">
        <v>3999</v>
      </c>
    </row>
    <row r="1682" spans="1:13" x14ac:dyDescent="0.25">
      <c r="A1682" s="895" t="s">
        <v>50</v>
      </c>
      <c r="B1682" s="296" t="s">
        <v>51</v>
      </c>
      <c r="C1682" s="896">
        <v>2212</v>
      </c>
      <c r="D1682" s="296">
        <v>6121</v>
      </c>
      <c r="E1682" s="897">
        <v>0</v>
      </c>
      <c r="F1682" s="473">
        <v>199</v>
      </c>
      <c r="G1682" s="296">
        <v>1204</v>
      </c>
      <c r="H1682" s="231">
        <v>4729000043</v>
      </c>
      <c r="I1682" s="232">
        <v>0</v>
      </c>
      <c r="J1682" s="327">
        <v>333330.8</v>
      </c>
      <c r="K1682" s="64">
        <v>782386</v>
      </c>
      <c r="L1682" s="232">
        <f t="shared" si="46"/>
        <v>1115716.8</v>
      </c>
      <c r="M1682" s="901" t="s">
        <v>4508</v>
      </c>
    </row>
    <row r="1683" spans="1:13" x14ac:dyDescent="0.25">
      <c r="A1683" s="895" t="s">
        <v>50</v>
      </c>
      <c r="B1683" s="296" t="s">
        <v>51</v>
      </c>
      <c r="C1683" s="896">
        <v>2212</v>
      </c>
      <c r="D1683" s="296">
        <v>6121</v>
      </c>
      <c r="E1683" s="897">
        <v>0</v>
      </c>
      <c r="F1683" s="473">
        <v>199</v>
      </c>
      <c r="G1683" s="296">
        <v>1204</v>
      </c>
      <c r="H1683" s="231">
        <v>4728000043</v>
      </c>
      <c r="I1683" s="232">
        <v>0</v>
      </c>
      <c r="J1683" s="327">
        <v>326700</v>
      </c>
      <c r="K1683" s="64">
        <v>653400</v>
      </c>
      <c r="L1683" s="232">
        <f t="shared" si="46"/>
        <v>980100</v>
      </c>
      <c r="M1683" s="901" t="s">
        <v>4509</v>
      </c>
    </row>
    <row r="1684" spans="1:13" x14ac:dyDescent="0.25">
      <c r="A1684" s="895" t="s">
        <v>50</v>
      </c>
      <c r="B1684" s="296" t="s">
        <v>51</v>
      </c>
      <c r="C1684" s="896">
        <v>2212</v>
      </c>
      <c r="D1684" s="296">
        <v>6121</v>
      </c>
      <c r="E1684" s="897">
        <v>0</v>
      </c>
      <c r="F1684" s="473">
        <v>199</v>
      </c>
      <c r="G1684" s="296">
        <v>1204</v>
      </c>
      <c r="H1684" s="231">
        <v>2579000043</v>
      </c>
      <c r="I1684" s="232">
        <v>0</v>
      </c>
      <c r="J1684" s="327">
        <v>0</v>
      </c>
      <c r="K1684" s="64">
        <v>114224</v>
      </c>
      <c r="L1684" s="232">
        <f t="shared" si="46"/>
        <v>114224</v>
      </c>
      <c r="M1684" s="901" t="s">
        <v>4510</v>
      </c>
    </row>
    <row r="1685" spans="1:13" x14ac:dyDescent="0.25">
      <c r="A1685" s="895" t="s">
        <v>50</v>
      </c>
      <c r="B1685" s="296" t="s">
        <v>51</v>
      </c>
      <c r="C1685" s="896">
        <v>2212</v>
      </c>
      <c r="D1685" s="296">
        <v>6121</v>
      </c>
      <c r="E1685" s="897">
        <v>0</v>
      </c>
      <c r="F1685" s="473">
        <v>199</v>
      </c>
      <c r="G1685" s="296">
        <v>1204</v>
      </c>
      <c r="H1685" s="231">
        <v>4843000043</v>
      </c>
      <c r="I1685" s="232">
        <v>0</v>
      </c>
      <c r="J1685" s="327">
        <v>8360</v>
      </c>
      <c r="K1685" s="64">
        <v>315</v>
      </c>
      <c r="L1685" s="232">
        <f t="shared" si="46"/>
        <v>8675</v>
      </c>
      <c r="M1685" s="901" t="s">
        <v>4479</v>
      </c>
    </row>
    <row r="1686" spans="1:13" x14ac:dyDescent="0.25">
      <c r="A1686" s="895" t="s">
        <v>50</v>
      </c>
      <c r="B1686" s="296" t="s">
        <v>51</v>
      </c>
      <c r="C1686" s="896">
        <v>2212</v>
      </c>
      <c r="D1686" s="296">
        <v>6351</v>
      </c>
      <c r="E1686" s="897">
        <v>0</v>
      </c>
      <c r="F1686" s="473">
        <v>199</v>
      </c>
      <c r="G1686" s="296">
        <v>1204</v>
      </c>
      <c r="H1686" s="231">
        <v>5851000403</v>
      </c>
      <c r="I1686" s="232">
        <v>0</v>
      </c>
      <c r="J1686" s="327">
        <v>14450000</v>
      </c>
      <c r="K1686" s="64">
        <v>-1245281.43</v>
      </c>
      <c r="L1686" s="232">
        <f t="shared" si="46"/>
        <v>13204718.57</v>
      </c>
      <c r="M1686" s="901" t="s">
        <v>3313</v>
      </c>
    </row>
    <row r="1687" spans="1:13" x14ac:dyDescent="0.25">
      <c r="A1687" s="895" t="s">
        <v>50</v>
      </c>
      <c r="B1687" s="296" t="s">
        <v>51</v>
      </c>
      <c r="C1687" s="896">
        <v>2212</v>
      </c>
      <c r="D1687" s="296">
        <v>6351</v>
      </c>
      <c r="E1687" s="897">
        <v>0</v>
      </c>
      <c r="F1687" s="473">
        <v>199</v>
      </c>
      <c r="G1687" s="296">
        <v>1204</v>
      </c>
      <c r="H1687" s="231">
        <v>5980000403</v>
      </c>
      <c r="I1687" s="232">
        <v>0</v>
      </c>
      <c r="J1687" s="64">
        <v>1393730</v>
      </c>
      <c r="K1687" s="64">
        <v>1110267.18</v>
      </c>
      <c r="L1687" s="232">
        <f t="shared" si="46"/>
        <v>2503997.1799999997</v>
      </c>
      <c r="M1687" s="898" t="s">
        <v>4068</v>
      </c>
    </row>
    <row r="1688" spans="1:13" x14ac:dyDescent="0.25">
      <c r="A1688" s="895" t="s">
        <v>50</v>
      </c>
      <c r="B1688" s="296" t="s">
        <v>51</v>
      </c>
      <c r="C1688" s="896">
        <v>2212</v>
      </c>
      <c r="D1688" s="296">
        <v>6351</v>
      </c>
      <c r="E1688" s="897">
        <v>0</v>
      </c>
      <c r="F1688" s="473">
        <v>199</v>
      </c>
      <c r="G1688" s="296">
        <v>1204</v>
      </c>
      <c r="H1688" s="231">
        <v>5896000403</v>
      </c>
      <c r="I1688" s="232">
        <v>0</v>
      </c>
      <c r="J1688" s="64">
        <v>5571402.0599999996</v>
      </c>
      <c r="K1688" s="64">
        <v>396991.4</v>
      </c>
      <c r="L1688" s="232">
        <f t="shared" si="46"/>
        <v>5968393.46</v>
      </c>
      <c r="M1688" s="898" t="s">
        <v>3998</v>
      </c>
    </row>
    <row r="1689" spans="1:13" x14ac:dyDescent="0.25">
      <c r="A1689" s="895" t="s">
        <v>50</v>
      </c>
      <c r="B1689" s="296" t="s">
        <v>51</v>
      </c>
      <c r="C1689" s="896">
        <v>2212</v>
      </c>
      <c r="D1689" s="296">
        <v>6121</v>
      </c>
      <c r="E1689" s="897">
        <v>0</v>
      </c>
      <c r="F1689" s="473">
        <v>199</v>
      </c>
      <c r="G1689" s="296">
        <v>1204</v>
      </c>
      <c r="H1689" s="231">
        <v>2595000043</v>
      </c>
      <c r="I1689" s="232">
        <v>0</v>
      </c>
      <c r="J1689" s="327">
        <v>769676</v>
      </c>
      <c r="K1689" s="64">
        <v>69877.5</v>
      </c>
      <c r="L1689" s="232">
        <f>J1689+K1689</f>
        <v>839553.5</v>
      </c>
      <c r="M1689" s="898" t="s">
        <v>4511</v>
      </c>
    </row>
    <row r="1690" spans="1:13" x14ac:dyDescent="0.25">
      <c r="A1690" s="895" t="s">
        <v>50</v>
      </c>
      <c r="B1690" s="296" t="s">
        <v>51</v>
      </c>
      <c r="C1690" s="896">
        <v>2212</v>
      </c>
      <c r="D1690" s="296">
        <v>6121</v>
      </c>
      <c r="E1690" s="897">
        <v>0</v>
      </c>
      <c r="F1690" s="473">
        <v>199</v>
      </c>
      <c r="G1690" s="296">
        <v>1204</v>
      </c>
      <c r="H1690" s="231">
        <v>4845000043</v>
      </c>
      <c r="I1690" s="232">
        <v>0</v>
      </c>
      <c r="J1690" s="327">
        <v>0</v>
      </c>
      <c r="K1690" s="64">
        <v>295482</v>
      </c>
      <c r="L1690" s="232">
        <f>J1690+K1690</f>
        <v>295482</v>
      </c>
      <c r="M1690" s="898" t="s">
        <v>4512</v>
      </c>
    </row>
    <row r="1691" spans="1:13" x14ac:dyDescent="0.25">
      <c r="A1691" s="895">
        <v>231</v>
      </c>
      <c r="B1691" s="296">
        <v>0</v>
      </c>
      <c r="C1691" s="896">
        <v>2212</v>
      </c>
      <c r="D1691" s="296">
        <v>6130</v>
      </c>
      <c r="E1691" s="897">
        <v>0</v>
      </c>
      <c r="F1691" s="473">
        <v>199</v>
      </c>
      <c r="G1691" s="296">
        <v>1204</v>
      </c>
      <c r="H1691" s="49">
        <v>12000000</v>
      </c>
      <c r="I1691" s="232">
        <v>0</v>
      </c>
      <c r="J1691" s="327">
        <v>123212740.31</v>
      </c>
      <c r="K1691" s="64">
        <v>-3000000</v>
      </c>
      <c r="L1691" s="232">
        <f t="shared" si="46"/>
        <v>120212740.31</v>
      </c>
      <c r="M1691" s="901" t="s">
        <v>137</v>
      </c>
    </row>
    <row r="1692" spans="1:13" ht="26.25" x14ac:dyDescent="0.25">
      <c r="A1692" s="895" t="s">
        <v>50</v>
      </c>
      <c r="B1692" s="296" t="s">
        <v>51</v>
      </c>
      <c r="C1692" s="896">
        <v>6409</v>
      </c>
      <c r="D1692" s="296">
        <v>6901</v>
      </c>
      <c r="E1692" s="897">
        <v>0</v>
      </c>
      <c r="F1692" s="473">
        <v>199</v>
      </c>
      <c r="G1692" s="58">
        <v>1204</v>
      </c>
      <c r="H1692" s="49">
        <v>12000000</v>
      </c>
      <c r="I1692" s="232">
        <v>0</v>
      </c>
      <c r="J1692" s="327">
        <v>40273404.670000002</v>
      </c>
      <c r="K1692" s="64">
        <f>SUM(K1671:K1691)*-1</f>
        <v>-38255913.68</v>
      </c>
      <c r="L1692" s="232">
        <f>J1692+K1692</f>
        <v>2017490.9900000021</v>
      </c>
      <c r="M1692" s="901" t="s">
        <v>1358</v>
      </c>
    </row>
    <row r="1693" spans="1:13" x14ac:dyDescent="0.25">
      <c r="A1693" s="895" t="s">
        <v>50</v>
      </c>
      <c r="B1693" s="296" t="s">
        <v>51</v>
      </c>
      <c r="C1693" s="896">
        <v>2143</v>
      </c>
      <c r="D1693" s="296">
        <v>6351</v>
      </c>
      <c r="E1693" s="897">
        <v>0</v>
      </c>
      <c r="F1693" s="473">
        <v>199</v>
      </c>
      <c r="G1693" s="58">
        <v>1208</v>
      </c>
      <c r="H1693" s="49">
        <v>4671000801</v>
      </c>
      <c r="I1693" s="232">
        <v>0</v>
      </c>
      <c r="J1693" s="327">
        <v>0</v>
      </c>
      <c r="K1693" s="64">
        <v>4000000</v>
      </c>
      <c r="L1693" s="232">
        <f t="shared" si="46"/>
        <v>4000000</v>
      </c>
      <c r="M1693" s="917" t="s">
        <v>4513</v>
      </c>
    </row>
    <row r="1694" spans="1:13" ht="27" thickBot="1" x14ac:dyDescent="0.3">
      <c r="A1694" s="895" t="s">
        <v>50</v>
      </c>
      <c r="B1694" s="296" t="s">
        <v>51</v>
      </c>
      <c r="C1694" s="896">
        <v>6409</v>
      </c>
      <c r="D1694" s="296">
        <v>6901</v>
      </c>
      <c r="E1694" s="897">
        <v>0</v>
      </c>
      <c r="F1694" s="473">
        <v>199</v>
      </c>
      <c r="G1694" s="58">
        <v>1208</v>
      </c>
      <c r="H1694" s="49">
        <v>12000000</v>
      </c>
      <c r="I1694" s="232">
        <v>0</v>
      </c>
      <c r="J1694" s="327">
        <v>4835000</v>
      </c>
      <c r="K1694" s="64">
        <v>-4000000</v>
      </c>
      <c r="L1694" s="232">
        <f>J1694+K1694</f>
        <v>835000</v>
      </c>
      <c r="M1694" s="901" t="s">
        <v>1352</v>
      </c>
    </row>
    <row r="1695" spans="1:13" ht="16.5" thickBot="1" x14ac:dyDescent="0.3">
      <c r="A1695" s="326"/>
      <c r="B1695" s="341" t="s">
        <v>23</v>
      </c>
      <c r="C1695" s="342"/>
      <c r="D1695" s="2462"/>
      <c r="E1695" s="2462"/>
      <c r="F1695" s="344"/>
      <c r="G1695" s="345"/>
      <c r="H1695" s="2462"/>
      <c r="I1695" s="347">
        <f>SUM(I1643:I1692)</f>
        <v>0</v>
      </c>
      <c r="J1695" s="347">
        <f>SUM(J1643:J1694)</f>
        <v>302272241.18000001</v>
      </c>
      <c r="K1695" s="347">
        <f>SUM(K1643:K1694)</f>
        <v>0</v>
      </c>
      <c r="L1695" s="347">
        <f>SUM(L1643:L1694)</f>
        <v>302272241.18000007</v>
      </c>
      <c r="M1695" s="801"/>
    </row>
    <row r="1696" spans="1:13" ht="15.75" x14ac:dyDescent="0.25">
      <c r="A1696" s="28"/>
      <c r="B1696" s="28"/>
      <c r="C1696" s="28"/>
      <c r="D1696" s="29"/>
      <c r="E1696" s="29"/>
      <c r="F1696" s="30"/>
      <c r="G1696" s="31"/>
      <c r="H1696" s="29"/>
      <c r="I1696" s="32"/>
      <c r="J1696" s="29"/>
      <c r="K1696" s="33"/>
      <c r="L1696" s="29"/>
      <c r="M1696" s="2461"/>
    </row>
    <row r="1697" spans="1:13" ht="15.75" x14ac:dyDescent="0.25">
      <c r="A1697" s="2467"/>
      <c r="B1697" s="29" t="s">
        <v>128</v>
      </c>
      <c r="C1697" s="28"/>
      <c r="D1697" s="29"/>
      <c r="E1697" s="29"/>
      <c r="F1697" s="30"/>
      <c r="G1697" s="31"/>
      <c r="H1697" s="29"/>
      <c r="I1697" s="32"/>
      <c r="J1697" s="34" t="s">
        <v>4514</v>
      </c>
      <c r="K1697" s="899"/>
      <c r="L1697" s="29"/>
      <c r="M1697" s="2461"/>
    </row>
    <row r="1698" spans="1:13" x14ac:dyDescent="0.25">
      <c r="A1698" s="2467"/>
      <c r="B1698" s="2467"/>
      <c r="C1698" s="2467"/>
      <c r="D1698" s="2467"/>
      <c r="E1698" s="2467"/>
      <c r="F1698" s="2"/>
      <c r="G1698" s="3"/>
      <c r="H1698" s="2467"/>
      <c r="I1698" s="4"/>
      <c r="J1698" s="2467"/>
      <c r="K1698" s="55"/>
      <c r="L1698" s="2467"/>
      <c r="M1698" s="2461"/>
    </row>
    <row r="1699" spans="1:13" x14ac:dyDescent="0.25">
      <c r="A1699" s="2467"/>
      <c r="B1699" s="2467"/>
      <c r="C1699" s="2467"/>
      <c r="D1699" s="2467"/>
      <c r="E1699" s="2467"/>
      <c r="F1699" s="2"/>
      <c r="G1699" s="3"/>
      <c r="H1699" s="2467"/>
      <c r="I1699" s="4"/>
      <c r="J1699" s="2467"/>
      <c r="K1699" s="55"/>
      <c r="L1699" s="2467"/>
      <c r="M1699" s="2461"/>
    </row>
    <row r="1700" spans="1:13" x14ac:dyDescent="0.25">
      <c r="A1700" s="2467"/>
      <c r="B1700" s="2467" t="s">
        <v>159</v>
      </c>
      <c r="C1700" s="2467"/>
      <c r="D1700" s="2467"/>
      <c r="E1700" s="2467"/>
      <c r="F1700" s="2"/>
      <c r="G1700" s="3"/>
      <c r="H1700" s="2467"/>
      <c r="I1700" s="4"/>
      <c r="J1700" s="2467" t="s">
        <v>43</v>
      </c>
      <c r="K1700" s="55"/>
      <c r="L1700" s="2467"/>
      <c r="M1700" s="2461"/>
    </row>
    <row r="1701" spans="1:13" x14ac:dyDescent="0.25">
      <c r="A1701" s="2467"/>
      <c r="B1701" s="2467"/>
      <c r="C1701" s="2467"/>
      <c r="D1701" s="2467"/>
      <c r="E1701" s="2467"/>
      <c r="F1701" s="2"/>
      <c r="G1701" s="3"/>
      <c r="H1701" s="2467"/>
      <c r="I1701" s="4"/>
      <c r="J1701" s="2467"/>
      <c r="K1701" s="55"/>
      <c r="L1701" s="2467"/>
      <c r="M1701" s="2461"/>
    </row>
    <row r="1702" spans="1:13" x14ac:dyDescent="0.25">
      <c r="A1702" s="2467"/>
      <c r="B1702" s="2467" t="s">
        <v>160</v>
      </c>
      <c r="C1702" s="2467"/>
      <c r="D1702" s="2467"/>
      <c r="E1702" s="2467"/>
      <c r="F1702" s="2"/>
      <c r="G1702" s="3"/>
      <c r="H1702" s="2467"/>
      <c r="I1702" s="4"/>
      <c r="J1702" s="2467" t="s">
        <v>161</v>
      </c>
      <c r="K1702" s="55"/>
      <c r="L1702" s="2467"/>
      <c r="M1702" s="2461"/>
    </row>
    <row r="1703" spans="1:13" x14ac:dyDescent="0.25">
      <c r="A1703" s="2467"/>
      <c r="B1703" s="2467" t="s">
        <v>495</v>
      </c>
      <c r="C1703" s="2467"/>
      <c r="D1703" s="2467"/>
      <c r="E1703" s="2467"/>
      <c r="F1703" s="2"/>
      <c r="G1703" s="3"/>
      <c r="H1703" s="2467"/>
      <c r="I1703" s="4"/>
      <c r="J1703" s="2467"/>
      <c r="K1703" s="55"/>
      <c r="L1703" s="2467"/>
      <c r="M1703" s="2461"/>
    </row>
    <row r="1704" spans="1:13" x14ac:dyDescent="0.25">
      <c r="A1704" s="2468"/>
      <c r="B1704" s="2468"/>
      <c r="C1704" s="2468"/>
      <c r="D1704" s="2468"/>
      <c r="E1704" s="2468"/>
      <c r="F1704" s="2468"/>
      <c r="G1704" s="2468"/>
      <c r="H1704" s="2468"/>
      <c r="I1704" s="2468"/>
      <c r="J1704" s="2468"/>
      <c r="K1704" s="2468"/>
      <c r="L1704" s="2468"/>
      <c r="M1704" s="2468"/>
    </row>
    <row r="1705" spans="1:13" x14ac:dyDescent="0.25">
      <c r="A1705" s="2468"/>
      <c r="B1705" s="2468"/>
      <c r="C1705" s="2468"/>
      <c r="D1705" s="2468"/>
      <c r="E1705" s="2468"/>
      <c r="F1705" s="2468"/>
      <c r="G1705" s="2468"/>
      <c r="H1705" s="2468"/>
      <c r="I1705" s="2468"/>
      <c r="J1705" s="2468"/>
      <c r="K1705" s="2468"/>
      <c r="L1705" s="2468"/>
      <c r="M1705" s="2468"/>
    </row>
    <row r="1706" spans="1:13" ht="18.75" x14ac:dyDescent="0.3">
      <c r="A1706" s="1" t="s">
        <v>103</v>
      </c>
      <c r="B1706" s="1"/>
      <c r="C1706" s="1"/>
      <c r="D1706" s="2467"/>
      <c r="E1706" s="2467"/>
      <c r="F1706" s="2"/>
      <c r="G1706" s="3"/>
      <c r="H1706" s="2467"/>
      <c r="I1706" s="4"/>
      <c r="J1706" s="2467"/>
      <c r="K1706" s="55"/>
      <c r="L1706" s="2467"/>
      <c r="M1706" s="2461"/>
    </row>
    <row r="1707" spans="1:13" x14ac:dyDescent="0.25">
      <c r="A1707" s="2467"/>
      <c r="B1707" s="2467"/>
      <c r="C1707" s="2467"/>
      <c r="D1707" s="2461"/>
      <c r="E1707" s="2461"/>
      <c r="F1707" s="6"/>
      <c r="G1707" s="2470"/>
      <c r="H1707" s="2461"/>
      <c r="I1707" s="8"/>
      <c r="J1707" s="2461"/>
      <c r="K1707" s="55"/>
      <c r="L1707" s="2467"/>
      <c r="M1707" s="2461"/>
    </row>
    <row r="1708" spans="1:13" ht="18.75" x14ac:dyDescent="0.3">
      <c r="A1708" s="3102" t="s">
        <v>4515</v>
      </c>
      <c r="B1708" s="3103"/>
      <c r="C1708" s="3103"/>
      <c r="D1708" s="3103"/>
      <c r="E1708" s="3103"/>
      <c r="F1708" s="3103"/>
      <c r="G1708" s="3103"/>
      <c r="H1708" s="3103"/>
      <c r="I1708" s="3103"/>
      <c r="J1708" s="3103"/>
      <c r="K1708" s="3103"/>
      <c r="L1708" s="3103"/>
      <c r="M1708" s="3183"/>
    </row>
    <row r="1709" spans="1:13" ht="15.75" x14ac:dyDescent="0.25">
      <c r="A1709" s="2467"/>
      <c r="B1709" s="2467"/>
      <c r="C1709" s="2467"/>
      <c r="D1709" s="2461"/>
      <c r="E1709" s="2461"/>
      <c r="F1709" s="9"/>
      <c r="G1709" s="2470"/>
      <c r="H1709" s="2461"/>
      <c r="I1709" s="8"/>
      <c r="J1709" s="2461"/>
      <c r="K1709" s="55"/>
      <c r="L1709" s="2467"/>
      <c r="M1709" s="892"/>
    </row>
    <row r="1710" spans="1:13" ht="15.75" x14ac:dyDescent="0.25">
      <c r="A1710" s="10" t="s">
        <v>105</v>
      </c>
      <c r="B1710" s="11"/>
      <c r="C1710" s="11"/>
      <c r="D1710" s="11"/>
      <c r="E1710" s="11"/>
      <c r="F1710" s="9"/>
      <c r="G1710" s="3"/>
      <c r="H1710" s="2467"/>
      <c r="I1710" s="4"/>
      <c r="J1710" s="2467"/>
      <c r="K1710" s="55"/>
      <c r="L1710" s="2467"/>
      <c r="M1710" s="2461"/>
    </row>
    <row r="1711" spans="1:13" ht="15.75" thickBot="1" x14ac:dyDescent="0.3">
      <c r="A1711" s="1465"/>
      <c r="B1711" s="2467"/>
      <c r="C1711" s="2467"/>
      <c r="D1711" s="2467"/>
      <c r="E1711" s="2467"/>
      <c r="F1711" s="2"/>
      <c r="G1711" s="3"/>
      <c r="H1711" s="2467"/>
      <c r="I1711" s="4"/>
      <c r="J1711" s="2467"/>
      <c r="K1711" s="201"/>
      <c r="L1711" s="2467"/>
      <c r="M1711" s="14" t="s">
        <v>4</v>
      </c>
    </row>
    <row r="1712" spans="1:13" ht="27" thickBot="1" x14ac:dyDescent="0.3">
      <c r="A1712" s="15" t="s">
        <v>5</v>
      </c>
      <c r="B1712" s="16" t="s">
        <v>6</v>
      </c>
      <c r="C1712" s="16" t="s">
        <v>7</v>
      </c>
      <c r="D1712" s="16" t="s">
        <v>8</v>
      </c>
      <c r="E1712" s="16" t="s">
        <v>9</v>
      </c>
      <c r="F1712" s="17" t="s">
        <v>10</v>
      </c>
      <c r="G1712" s="18" t="s">
        <v>11</v>
      </c>
      <c r="H1712" s="16" t="s">
        <v>12</v>
      </c>
      <c r="I1712" s="19" t="s">
        <v>13</v>
      </c>
      <c r="J1712" s="20" t="s">
        <v>14</v>
      </c>
      <c r="K1712" s="893" t="s">
        <v>15</v>
      </c>
      <c r="L1712" s="20" t="s">
        <v>16</v>
      </c>
      <c r="M1712" s="894" t="s">
        <v>17</v>
      </c>
    </row>
    <row r="1713" spans="1:13" ht="26.25" x14ac:dyDescent="0.25">
      <c r="A1713" s="895" t="s">
        <v>50</v>
      </c>
      <c r="B1713" s="296" t="s">
        <v>51</v>
      </c>
      <c r="C1713" s="896">
        <v>2212</v>
      </c>
      <c r="D1713" s="296">
        <v>6121</v>
      </c>
      <c r="E1713" s="897">
        <v>0</v>
      </c>
      <c r="F1713" s="473">
        <v>199</v>
      </c>
      <c r="G1713" s="58">
        <v>1204</v>
      </c>
      <c r="H1713" s="49">
        <v>4032000043</v>
      </c>
      <c r="I1713" s="232">
        <v>0</v>
      </c>
      <c r="J1713" s="158">
        <v>347899.2</v>
      </c>
      <c r="K1713" s="64">
        <v>958320</v>
      </c>
      <c r="L1713" s="232">
        <f t="shared" ref="L1713:L1722" si="47">J1713+K1713</f>
        <v>1306219.2</v>
      </c>
      <c r="M1713" s="901" t="s">
        <v>4516</v>
      </c>
    </row>
    <row r="1714" spans="1:13" x14ac:dyDescent="0.25">
      <c r="A1714" s="57" t="s">
        <v>50</v>
      </c>
      <c r="B1714" s="58" t="s">
        <v>51</v>
      </c>
      <c r="C1714" s="59">
        <v>2212</v>
      </c>
      <c r="D1714" s="58">
        <v>6351</v>
      </c>
      <c r="E1714" s="61">
        <v>0</v>
      </c>
      <c r="F1714" s="62">
        <v>199</v>
      </c>
      <c r="G1714" s="58">
        <v>1204</v>
      </c>
      <c r="H1714" s="49">
        <v>3589000403</v>
      </c>
      <c r="I1714" s="66">
        <v>0</v>
      </c>
      <c r="J1714" s="158">
        <v>17400064.870000001</v>
      </c>
      <c r="K1714" s="64">
        <v>2019935.13</v>
      </c>
      <c r="L1714" s="66">
        <f t="shared" si="47"/>
        <v>19420000</v>
      </c>
      <c r="M1714" s="901" t="s">
        <v>4503</v>
      </c>
    </row>
    <row r="1715" spans="1:13" x14ac:dyDescent="0.25">
      <c r="A1715" s="57" t="s">
        <v>50</v>
      </c>
      <c r="B1715" s="58" t="s">
        <v>51</v>
      </c>
      <c r="C1715" s="59">
        <v>2212</v>
      </c>
      <c r="D1715" s="58">
        <v>6351</v>
      </c>
      <c r="E1715" s="61">
        <v>0</v>
      </c>
      <c r="F1715" s="62">
        <v>199</v>
      </c>
      <c r="G1715" s="58">
        <v>1204</v>
      </c>
      <c r="H1715" s="49">
        <v>5913000403</v>
      </c>
      <c r="I1715" s="66">
        <v>0</v>
      </c>
      <c r="J1715" s="158">
        <v>4566409.43</v>
      </c>
      <c r="K1715" s="64">
        <v>2981590.57</v>
      </c>
      <c r="L1715" s="66">
        <f t="shared" si="47"/>
        <v>7548000</v>
      </c>
      <c r="M1715" s="901" t="s">
        <v>4504</v>
      </c>
    </row>
    <row r="1716" spans="1:13" x14ac:dyDescent="0.25">
      <c r="A1716" s="895" t="s">
        <v>50</v>
      </c>
      <c r="B1716" s="296" t="s">
        <v>51</v>
      </c>
      <c r="C1716" s="896">
        <v>2212</v>
      </c>
      <c r="D1716" s="296">
        <v>6351</v>
      </c>
      <c r="E1716" s="897">
        <v>0</v>
      </c>
      <c r="F1716" s="473">
        <v>199</v>
      </c>
      <c r="G1716" s="296">
        <v>1204</v>
      </c>
      <c r="H1716" s="231">
        <v>4770000403</v>
      </c>
      <c r="I1716" s="232">
        <v>0</v>
      </c>
      <c r="J1716" s="64">
        <v>0</v>
      </c>
      <c r="K1716" s="64">
        <v>2373000</v>
      </c>
      <c r="L1716" s="232">
        <f t="shared" si="47"/>
        <v>2373000</v>
      </c>
      <c r="M1716" s="898" t="s">
        <v>4517</v>
      </c>
    </row>
    <row r="1717" spans="1:13" x14ac:dyDescent="0.25">
      <c r="A1717" s="895" t="s">
        <v>50</v>
      </c>
      <c r="B1717" s="296" t="s">
        <v>51</v>
      </c>
      <c r="C1717" s="896">
        <v>2212</v>
      </c>
      <c r="D1717" s="296">
        <v>6351</v>
      </c>
      <c r="E1717" s="897">
        <v>0</v>
      </c>
      <c r="F1717" s="473">
        <v>199</v>
      </c>
      <c r="G1717" s="296">
        <v>1204</v>
      </c>
      <c r="H1717" s="231">
        <v>5944000403</v>
      </c>
      <c r="I1717" s="232">
        <v>0</v>
      </c>
      <c r="J1717" s="64">
        <v>0</v>
      </c>
      <c r="K1717" s="64">
        <v>3300000</v>
      </c>
      <c r="L1717" s="232">
        <f t="shared" si="47"/>
        <v>3300000</v>
      </c>
      <c r="M1717" s="898" t="s">
        <v>4013</v>
      </c>
    </row>
    <row r="1718" spans="1:13" x14ac:dyDescent="0.25">
      <c r="A1718" s="2879" t="s">
        <v>50</v>
      </c>
      <c r="B1718" s="2599" t="s">
        <v>51</v>
      </c>
      <c r="C1718" s="2880">
        <v>2212</v>
      </c>
      <c r="D1718" s="2599">
        <v>6351</v>
      </c>
      <c r="E1718" s="2881">
        <v>0</v>
      </c>
      <c r="F1718" s="2882">
        <v>199</v>
      </c>
      <c r="G1718" s="2599">
        <v>1204</v>
      </c>
      <c r="H1718" s="2600">
        <v>5954000403</v>
      </c>
      <c r="I1718" s="2883">
        <v>0</v>
      </c>
      <c r="J1718" s="2884">
        <v>0</v>
      </c>
      <c r="K1718" s="2885">
        <v>8900000</v>
      </c>
      <c r="L1718" s="66">
        <f t="shared" si="47"/>
        <v>8900000</v>
      </c>
      <c r="M1718" s="2602" t="s">
        <v>4023</v>
      </c>
    </row>
    <row r="1719" spans="1:13" x14ac:dyDescent="0.25">
      <c r="A1719" s="57">
        <v>231</v>
      </c>
      <c r="B1719" s="58">
        <v>0</v>
      </c>
      <c r="C1719" s="59">
        <v>2212</v>
      </c>
      <c r="D1719" s="58">
        <v>6130</v>
      </c>
      <c r="E1719" s="61">
        <v>0</v>
      </c>
      <c r="F1719" s="62">
        <v>199</v>
      </c>
      <c r="G1719" s="58">
        <v>1204</v>
      </c>
      <c r="H1719" s="49">
        <v>12000000</v>
      </c>
      <c r="I1719" s="66">
        <v>0</v>
      </c>
      <c r="J1719" s="158">
        <v>120212740.31</v>
      </c>
      <c r="K1719" s="159">
        <v>-19000000</v>
      </c>
      <c r="L1719" s="66">
        <f t="shared" si="47"/>
        <v>101212740.31</v>
      </c>
      <c r="M1719" s="901" t="s">
        <v>137</v>
      </c>
    </row>
    <row r="1720" spans="1:13" ht="26.25" x14ac:dyDescent="0.25">
      <c r="A1720" s="895" t="s">
        <v>50</v>
      </c>
      <c r="B1720" s="296" t="s">
        <v>51</v>
      </c>
      <c r="C1720" s="896">
        <v>6409</v>
      </c>
      <c r="D1720" s="296">
        <v>6901</v>
      </c>
      <c r="E1720" s="897">
        <v>0</v>
      </c>
      <c r="F1720" s="473">
        <v>199</v>
      </c>
      <c r="G1720" s="58">
        <v>1204</v>
      </c>
      <c r="H1720" s="49">
        <v>12000000</v>
      </c>
      <c r="I1720" s="232">
        <v>0</v>
      </c>
      <c r="J1720" s="327">
        <v>2017490.99</v>
      </c>
      <c r="K1720" s="64">
        <f>SUM(K1713:K1719)*-1</f>
        <v>-1532845.6999999993</v>
      </c>
      <c r="L1720" s="232">
        <f t="shared" si="47"/>
        <v>484645.29000000074</v>
      </c>
      <c r="M1720" s="901" t="s">
        <v>1358</v>
      </c>
    </row>
    <row r="1721" spans="1:13" x14ac:dyDescent="0.25">
      <c r="A1721" s="57" t="s">
        <v>50</v>
      </c>
      <c r="B1721" s="58" t="s">
        <v>51</v>
      </c>
      <c r="C1721" s="59">
        <v>2143</v>
      </c>
      <c r="D1721" s="58">
        <v>6351</v>
      </c>
      <c r="E1721" s="61">
        <v>0</v>
      </c>
      <c r="F1721" s="62">
        <v>199</v>
      </c>
      <c r="G1721" s="58">
        <v>1208</v>
      </c>
      <c r="H1721" s="49">
        <v>4671000801</v>
      </c>
      <c r="I1721" s="66">
        <v>0</v>
      </c>
      <c r="J1721" s="158">
        <v>4000000</v>
      </c>
      <c r="K1721" s="159">
        <v>834000</v>
      </c>
      <c r="L1721" s="66">
        <f t="shared" si="47"/>
        <v>4834000</v>
      </c>
      <c r="M1721" s="917" t="s">
        <v>4513</v>
      </c>
    </row>
    <row r="1722" spans="1:13" ht="27" thickBot="1" x14ac:dyDescent="0.3">
      <c r="A1722" s="57" t="s">
        <v>50</v>
      </c>
      <c r="B1722" s="58" t="s">
        <v>51</v>
      </c>
      <c r="C1722" s="59">
        <v>6409</v>
      </c>
      <c r="D1722" s="58">
        <v>6901</v>
      </c>
      <c r="E1722" s="61">
        <v>0</v>
      </c>
      <c r="F1722" s="62">
        <v>199</v>
      </c>
      <c r="G1722" s="58">
        <v>1208</v>
      </c>
      <c r="H1722" s="49">
        <v>12000000</v>
      </c>
      <c r="I1722" s="66">
        <v>0</v>
      </c>
      <c r="J1722" s="158">
        <v>835000</v>
      </c>
      <c r="K1722" s="159">
        <v>-834000</v>
      </c>
      <c r="L1722" s="66">
        <f t="shared" si="47"/>
        <v>1000</v>
      </c>
      <c r="M1722" s="901" t="s">
        <v>1352</v>
      </c>
    </row>
    <row r="1723" spans="1:13" ht="16.5" thickBot="1" x14ac:dyDescent="0.3">
      <c r="A1723" s="326"/>
      <c r="B1723" s="341" t="s">
        <v>23</v>
      </c>
      <c r="C1723" s="342"/>
      <c r="D1723" s="2462"/>
      <c r="E1723" s="2462"/>
      <c r="F1723" s="344"/>
      <c r="G1723" s="345"/>
      <c r="H1723" s="2462"/>
      <c r="I1723" s="347">
        <f>SUM(I1713:I1720)</f>
        <v>0</v>
      </c>
      <c r="J1723" s="347">
        <f>SUM(J1713:J1722)</f>
        <v>149379604.80000001</v>
      </c>
      <c r="K1723" s="347">
        <f>SUM(K1713:K1722)</f>
        <v>0</v>
      </c>
      <c r="L1723" s="347">
        <f>SUM(L1713:L1722)</f>
        <v>149379604.79999998</v>
      </c>
      <c r="M1723" s="801"/>
    </row>
    <row r="1724" spans="1:13" ht="15.75" x14ac:dyDescent="0.25">
      <c r="A1724" s="28"/>
      <c r="B1724" s="28"/>
      <c r="C1724" s="28"/>
      <c r="D1724" s="29"/>
      <c r="E1724" s="29"/>
      <c r="F1724" s="30"/>
      <c r="G1724" s="31"/>
      <c r="H1724" s="29"/>
      <c r="I1724" s="32"/>
      <c r="J1724" s="29"/>
      <c r="K1724" s="33"/>
      <c r="L1724" s="29"/>
      <c r="M1724" s="2461"/>
    </row>
    <row r="1725" spans="1:13" ht="15.75" x14ac:dyDescent="0.25">
      <c r="A1725" s="2467"/>
      <c r="B1725" s="29" t="s">
        <v>128</v>
      </c>
      <c r="C1725" s="28"/>
      <c r="D1725" s="29"/>
      <c r="E1725" s="29"/>
      <c r="F1725" s="30"/>
      <c r="G1725" s="31"/>
      <c r="H1725" s="29"/>
      <c r="I1725" s="32"/>
      <c r="J1725" s="34" t="s">
        <v>4518</v>
      </c>
      <c r="K1725" s="899"/>
      <c r="L1725" s="29"/>
      <c r="M1725" s="2461"/>
    </row>
    <row r="1726" spans="1:13" x14ac:dyDescent="0.25">
      <c r="A1726" s="2467"/>
      <c r="B1726" s="2467"/>
      <c r="C1726" s="2467"/>
      <c r="D1726" s="2467"/>
      <c r="E1726" s="2467"/>
      <c r="F1726" s="2"/>
      <c r="G1726" s="3"/>
      <c r="H1726" s="2467"/>
      <c r="I1726" s="4"/>
      <c r="J1726" s="2467"/>
      <c r="K1726" s="55"/>
      <c r="L1726" s="2467"/>
      <c r="M1726" s="2461"/>
    </row>
    <row r="1727" spans="1:13" x14ac:dyDescent="0.25">
      <c r="A1727" s="2467"/>
      <c r="B1727" s="2467"/>
      <c r="C1727" s="2467"/>
      <c r="D1727" s="2467"/>
      <c r="E1727" s="2467"/>
      <c r="F1727" s="2"/>
      <c r="G1727" s="3"/>
      <c r="H1727" s="2467"/>
      <c r="I1727" s="4"/>
      <c r="J1727" s="2467"/>
      <c r="K1727" s="55"/>
      <c r="L1727" s="2467"/>
      <c r="M1727" s="2461"/>
    </row>
    <row r="1728" spans="1:13" x14ac:dyDescent="0.25">
      <c r="A1728" s="2467"/>
      <c r="B1728" s="2467" t="s">
        <v>159</v>
      </c>
      <c r="C1728" s="2467"/>
      <c r="D1728" s="2467"/>
      <c r="E1728" s="2467"/>
      <c r="F1728" s="2"/>
      <c r="G1728" s="3"/>
      <c r="H1728" s="2467"/>
      <c r="I1728" s="4"/>
      <c r="J1728" s="2467" t="s">
        <v>43</v>
      </c>
      <c r="K1728" s="55"/>
      <c r="L1728" s="2467"/>
      <c r="M1728" s="2461"/>
    </row>
    <row r="1729" spans="1:13" x14ac:dyDescent="0.25">
      <c r="A1729" s="2467"/>
      <c r="B1729" s="2467"/>
      <c r="C1729" s="2467"/>
      <c r="D1729" s="2467"/>
      <c r="E1729" s="2467"/>
      <c r="F1729" s="2"/>
      <c r="G1729" s="3"/>
      <c r="H1729" s="2467"/>
      <c r="I1729" s="4"/>
      <c r="J1729" s="2467"/>
      <c r="K1729" s="55"/>
      <c r="L1729" s="2467"/>
      <c r="M1729" s="2461"/>
    </row>
    <row r="1730" spans="1:13" x14ac:dyDescent="0.25">
      <c r="A1730" s="2467"/>
      <c r="B1730" s="2467" t="s">
        <v>160</v>
      </c>
      <c r="C1730" s="2467"/>
      <c r="D1730" s="2467"/>
      <c r="E1730" s="2467"/>
      <c r="F1730" s="2"/>
      <c r="G1730" s="3"/>
      <c r="H1730" s="2467"/>
      <c r="I1730" s="4"/>
      <c r="J1730" s="2467" t="s">
        <v>161</v>
      </c>
      <c r="K1730" s="55"/>
      <c r="L1730" s="2467"/>
      <c r="M1730" s="2461"/>
    </row>
    <row r="1731" spans="1:13" x14ac:dyDescent="0.25">
      <c r="A1731" s="2467"/>
      <c r="B1731" s="2467" t="s">
        <v>495</v>
      </c>
      <c r="C1731" s="2467"/>
      <c r="D1731" s="2467"/>
      <c r="E1731" s="2467"/>
      <c r="F1731" s="2"/>
      <c r="G1731" s="3"/>
      <c r="H1731" s="2467"/>
      <c r="I1731" s="4"/>
      <c r="J1731" s="2467"/>
      <c r="K1731" s="55"/>
      <c r="L1731" s="2467"/>
      <c r="M1731" s="2461"/>
    </row>
    <row r="1732" spans="1:13" x14ac:dyDescent="0.25">
      <c r="A1732" s="2467"/>
      <c r="B1732" s="2467"/>
      <c r="C1732" s="2467"/>
      <c r="D1732" s="2467"/>
      <c r="E1732" s="2467"/>
      <c r="F1732" s="2"/>
      <c r="G1732" s="3"/>
      <c r="H1732" s="2467"/>
      <c r="I1732" s="4"/>
      <c r="J1732" s="2467"/>
      <c r="K1732" s="55"/>
      <c r="L1732" s="2467"/>
      <c r="M1732" s="2461"/>
    </row>
    <row r="1733" spans="1:13" x14ac:dyDescent="0.25">
      <c r="A1733" s="2468"/>
      <c r="B1733" s="2468"/>
      <c r="C1733" s="2468"/>
      <c r="D1733" s="2468"/>
      <c r="E1733" s="2468"/>
      <c r="F1733" s="2468"/>
      <c r="G1733" s="2468"/>
      <c r="H1733" s="2468"/>
      <c r="I1733" s="2468"/>
      <c r="J1733" s="2468"/>
      <c r="K1733" s="2468"/>
      <c r="L1733" s="2468"/>
      <c r="M1733" s="2468"/>
    </row>
    <row r="1734" spans="1:13" ht="18.75" x14ac:dyDescent="0.3">
      <c r="A1734" s="1" t="s">
        <v>103</v>
      </c>
      <c r="B1734" s="1"/>
      <c r="C1734" s="1"/>
      <c r="D1734" s="2467"/>
      <c r="E1734" s="2467"/>
      <c r="F1734" s="2"/>
      <c r="G1734" s="3"/>
      <c r="H1734" s="2467"/>
      <c r="I1734" s="4"/>
      <c r="J1734" s="2467"/>
      <c r="K1734" s="55"/>
      <c r="L1734" s="2467"/>
      <c r="M1734" s="2461"/>
    </row>
    <row r="1735" spans="1:13" x14ac:dyDescent="0.25">
      <c r="A1735" s="2467"/>
      <c r="B1735" s="2467"/>
      <c r="C1735" s="2467"/>
      <c r="D1735" s="2461"/>
      <c r="E1735" s="2461"/>
      <c r="F1735" s="6"/>
      <c r="G1735" s="2470"/>
      <c r="H1735" s="2461"/>
      <c r="I1735" s="8"/>
      <c r="J1735" s="2461"/>
      <c r="K1735" s="55"/>
      <c r="L1735" s="2467"/>
      <c r="M1735" s="2461"/>
    </row>
    <row r="1736" spans="1:13" ht="18.75" x14ac:dyDescent="0.3">
      <c r="A1736" s="3102" t="s">
        <v>4519</v>
      </c>
      <c r="B1736" s="3103"/>
      <c r="C1736" s="3103"/>
      <c r="D1736" s="3103"/>
      <c r="E1736" s="3103"/>
      <c r="F1736" s="3103"/>
      <c r="G1736" s="3103"/>
      <c r="H1736" s="3103"/>
      <c r="I1736" s="3103"/>
      <c r="J1736" s="3103"/>
      <c r="K1736" s="3103"/>
      <c r="L1736" s="3103"/>
      <c r="M1736" s="3183"/>
    </row>
    <row r="1737" spans="1:13" ht="15.75" x14ac:dyDescent="0.25">
      <c r="A1737" s="2467"/>
      <c r="B1737" s="2467"/>
      <c r="C1737" s="2467"/>
      <c r="D1737" s="2461"/>
      <c r="E1737" s="2461"/>
      <c r="F1737" s="9"/>
      <c r="G1737" s="2470"/>
      <c r="H1737" s="2461"/>
      <c r="I1737" s="8"/>
      <c r="J1737" s="2461"/>
      <c r="K1737" s="55"/>
      <c r="L1737" s="2467"/>
      <c r="M1737" s="892"/>
    </row>
    <row r="1738" spans="1:13" ht="15.75" x14ac:dyDescent="0.25">
      <c r="A1738" s="10" t="s">
        <v>105</v>
      </c>
      <c r="B1738" s="11"/>
      <c r="C1738" s="11"/>
      <c r="D1738" s="11"/>
      <c r="E1738" s="11"/>
      <c r="F1738" s="9"/>
      <c r="G1738" s="3"/>
      <c r="H1738" s="2467"/>
      <c r="I1738" s="4"/>
      <c r="J1738" s="2467"/>
      <c r="K1738" s="55"/>
      <c r="L1738" s="2467"/>
      <c r="M1738" s="2461"/>
    </row>
    <row r="1739" spans="1:13" ht="15.75" thickBot="1" x14ac:dyDescent="0.3">
      <c r="A1739" s="1465"/>
      <c r="B1739" s="2467"/>
      <c r="C1739" s="2467"/>
      <c r="D1739" s="2467"/>
      <c r="E1739" s="2467"/>
      <c r="F1739" s="2"/>
      <c r="G1739" s="3"/>
      <c r="H1739" s="2467"/>
      <c r="I1739" s="4"/>
      <c r="J1739" s="2467"/>
      <c r="K1739" s="201"/>
      <c r="L1739" s="2467"/>
      <c r="M1739" s="14" t="s">
        <v>4</v>
      </c>
    </row>
    <row r="1740" spans="1:13" ht="27" thickBot="1" x14ac:dyDescent="0.3">
      <c r="A1740" s="15" t="s">
        <v>5</v>
      </c>
      <c r="B1740" s="16" t="s">
        <v>6</v>
      </c>
      <c r="C1740" s="16" t="s">
        <v>7</v>
      </c>
      <c r="D1740" s="16" t="s">
        <v>8</v>
      </c>
      <c r="E1740" s="16" t="s">
        <v>9</v>
      </c>
      <c r="F1740" s="17" t="s">
        <v>10</v>
      </c>
      <c r="G1740" s="18" t="s">
        <v>11</v>
      </c>
      <c r="H1740" s="16" t="s">
        <v>12</v>
      </c>
      <c r="I1740" s="19" t="s">
        <v>13</v>
      </c>
      <c r="J1740" s="20" t="s">
        <v>14</v>
      </c>
      <c r="K1740" s="893" t="s">
        <v>15</v>
      </c>
      <c r="L1740" s="20" t="s">
        <v>16</v>
      </c>
      <c r="M1740" s="894" t="s">
        <v>17</v>
      </c>
    </row>
    <row r="1741" spans="1:13" ht="26.25" x14ac:dyDescent="0.25">
      <c r="A1741" s="895">
        <v>231</v>
      </c>
      <c r="B1741" s="296">
        <v>0</v>
      </c>
      <c r="C1741" s="896">
        <v>3121</v>
      </c>
      <c r="D1741" s="296">
        <v>6351</v>
      </c>
      <c r="E1741" s="897">
        <v>0</v>
      </c>
      <c r="F1741" s="473">
        <v>199</v>
      </c>
      <c r="G1741" s="58">
        <v>1205</v>
      </c>
      <c r="H1741" s="49">
        <v>5744010603</v>
      </c>
      <c r="I1741" s="1578">
        <v>0</v>
      </c>
      <c r="J1741" s="181">
        <v>0</v>
      </c>
      <c r="K1741" s="181">
        <v>449607</v>
      </c>
      <c r="L1741" s="232">
        <f t="shared" ref="L1741:L1747" si="48">J1741+K1741</f>
        <v>449607</v>
      </c>
      <c r="M1741" s="901" t="s">
        <v>4520</v>
      </c>
    </row>
    <row r="1742" spans="1:13" x14ac:dyDescent="0.25">
      <c r="A1742" s="895" t="s">
        <v>50</v>
      </c>
      <c r="B1742" s="296" t="s">
        <v>51</v>
      </c>
      <c r="C1742" s="896">
        <v>3123</v>
      </c>
      <c r="D1742" s="296">
        <v>6351</v>
      </c>
      <c r="E1742" s="897">
        <v>0</v>
      </c>
      <c r="F1742" s="473">
        <v>199</v>
      </c>
      <c r="G1742" s="58">
        <v>1205</v>
      </c>
      <c r="H1742" s="49">
        <v>5935010825</v>
      </c>
      <c r="I1742" s="1578">
        <v>0</v>
      </c>
      <c r="J1742" s="181">
        <v>490000</v>
      </c>
      <c r="K1742" s="181">
        <v>-140000</v>
      </c>
      <c r="L1742" s="232">
        <f t="shared" si="48"/>
        <v>350000</v>
      </c>
      <c r="M1742" s="901" t="s">
        <v>4044</v>
      </c>
    </row>
    <row r="1743" spans="1:13" x14ac:dyDescent="0.25">
      <c r="A1743" s="895" t="s">
        <v>50</v>
      </c>
      <c r="B1743" s="296" t="s">
        <v>51</v>
      </c>
      <c r="C1743" s="896">
        <v>3123</v>
      </c>
      <c r="D1743" s="296">
        <v>6351</v>
      </c>
      <c r="E1743" s="897">
        <v>0</v>
      </c>
      <c r="F1743" s="473">
        <v>199</v>
      </c>
      <c r="G1743" s="58">
        <v>1205</v>
      </c>
      <c r="H1743" s="49">
        <v>5743010616</v>
      </c>
      <c r="I1743" s="1578">
        <v>0</v>
      </c>
      <c r="J1743" s="181">
        <v>3900000</v>
      </c>
      <c r="K1743" s="181">
        <v>-235000</v>
      </c>
      <c r="L1743" s="232">
        <f t="shared" si="48"/>
        <v>3665000</v>
      </c>
      <c r="M1743" s="901" t="s">
        <v>2816</v>
      </c>
    </row>
    <row r="1744" spans="1:13" ht="26.25" x14ac:dyDescent="0.25">
      <c r="A1744" s="895" t="s">
        <v>50</v>
      </c>
      <c r="B1744" s="296" t="s">
        <v>51</v>
      </c>
      <c r="C1744" s="896">
        <v>3122</v>
      </c>
      <c r="D1744" s="296">
        <v>6351</v>
      </c>
      <c r="E1744" s="897">
        <v>0</v>
      </c>
      <c r="F1744" s="473">
        <v>199</v>
      </c>
      <c r="G1744" s="58">
        <v>1205</v>
      </c>
      <c r="H1744" s="49">
        <v>5815010106</v>
      </c>
      <c r="I1744" s="1578">
        <v>0</v>
      </c>
      <c r="J1744" s="181">
        <v>5850000</v>
      </c>
      <c r="K1744" s="181">
        <v>-57500</v>
      </c>
      <c r="L1744" s="232">
        <f t="shared" si="48"/>
        <v>5792500</v>
      </c>
      <c r="M1744" s="901" t="s">
        <v>2997</v>
      </c>
    </row>
    <row r="1745" spans="1:13" ht="26.25" x14ac:dyDescent="0.25">
      <c r="A1745" s="895" t="s">
        <v>50</v>
      </c>
      <c r="B1745" s="296" t="s">
        <v>51</v>
      </c>
      <c r="C1745" s="896">
        <v>6409</v>
      </c>
      <c r="D1745" s="296">
        <v>6901</v>
      </c>
      <c r="E1745" s="897">
        <v>0</v>
      </c>
      <c r="F1745" s="473">
        <v>199</v>
      </c>
      <c r="G1745" s="58">
        <v>1205</v>
      </c>
      <c r="H1745" s="49">
        <v>12000000</v>
      </c>
      <c r="I1745" s="1578">
        <v>0</v>
      </c>
      <c r="J1745" s="474">
        <v>37058926.340000004</v>
      </c>
      <c r="K1745" s="474">
        <f>SUM(K1741:K1744)*-1</f>
        <v>-17107</v>
      </c>
      <c r="L1745" s="232">
        <f t="shared" si="48"/>
        <v>37041819.340000004</v>
      </c>
      <c r="M1745" s="901" t="s">
        <v>1376</v>
      </c>
    </row>
    <row r="1746" spans="1:13" x14ac:dyDescent="0.25">
      <c r="A1746" s="895">
        <v>231</v>
      </c>
      <c r="B1746" s="296">
        <v>0</v>
      </c>
      <c r="C1746" s="896">
        <v>2212</v>
      </c>
      <c r="D1746" s="296">
        <v>6121</v>
      </c>
      <c r="E1746" s="897">
        <v>0</v>
      </c>
      <c r="F1746" s="473">
        <v>199</v>
      </c>
      <c r="G1746" s="58">
        <v>1204</v>
      </c>
      <c r="H1746" s="49">
        <v>4843000043</v>
      </c>
      <c r="I1746" s="66">
        <v>0</v>
      </c>
      <c r="J1746" s="158">
        <v>8675</v>
      </c>
      <c r="K1746" s="159">
        <v>168</v>
      </c>
      <c r="L1746" s="66">
        <f t="shared" si="48"/>
        <v>8843</v>
      </c>
      <c r="M1746" s="901" t="s">
        <v>4479</v>
      </c>
    </row>
    <row r="1747" spans="1:13" ht="27" thickBot="1" x14ac:dyDescent="0.3">
      <c r="A1747" s="57" t="s">
        <v>50</v>
      </c>
      <c r="B1747" s="58" t="s">
        <v>51</v>
      </c>
      <c r="C1747" s="59">
        <v>6409</v>
      </c>
      <c r="D1747" s="58">
        <v>6901</v>
      </c>
      <c r="E1747" s="61">
        <v>0</v>
      </c>
      <c r="F1747" s="62">
        <v>199</v>
      </c>
      <c r="G1747" s="58">
        <v>1204</v>
      </c>
      <c r="H1747" s="49">
        <v>12000000</v>
      </c>
      <c r="I1747" s="66">
        <v>0</v>
      </c>
      <c r="J1747" s="158">
        <v>484645.29</v>
      </c>
      <c r="K1747" s="159">
        <f>SUM(K1740:K1746)*-1</f>
        <v>-168</v>
      </c>
      <c r="L1747" s="66">
        <f t="shared" si="48"/>
        <v>484477.29</v>
      </c>
      <c r="M1747" s="901" t="s">
        <v>1358</v>
      </c>
    </row>
    <row r="1748" spans="1:13" ht="16.5" thickBot="1" x14ac:dyDescent="0.3">
      <c r="A1748" s="326"/>
      <c r="B1748" s="341" t="s">
        <v>23</v>
      </c>
      <c r="C1748" s="342"/>
      <c r="D1748" s="2462"/>
      <c r="E1748" s="2462"/>
      <c r="F1748" s="344"/>
      <c r="G1748" s="345"/>
      <c r="H1748" s="2462"/>
      <c r="I1748" s="347">
        <f>SUM(I1741:I1745)</f>
        <v>0</v>
      </c>
      <c r="J1748" s="347">
        <f>SUM(J1741:J1745)</f>
        <v>47298926.340000004</v>
      </c>
      <c r="K1748" s="347">
        <f>SUM(K1741:K1745)</f>
        <v>0</v>
      </c>
      <c r="L1748" s="347">
        <f>SUM(L1741:L1745)</f>
        <v>47298926.340000004</v>
      </c>
      <c r="M1748" s="801"/>
    </row>
    <row r="1749" spans="1:13" ht="15.75" x14ac:dyDescent="0.25">
      <c r="A1749" s="28"/>
      <c r="B1749" s="28"/>
      <c r="C1749" s="28"/>
      <c r="D1749" s="29"/>
      <c r="E1749" s="29"/>
      <c r="F1749" s="30"/>
      <c r="G1749" s="31"/>
      <c r="H1749" s="29"/>
      <c r="I1749" s="32"/>
      <c r="J1749" s="29"/>
      <c r="K1749" s="33"/>
      <c r="L1749" s="29"/>
      <c r="M1749" s="2461"/>
    </row>
    <row r="1750" spans="1:13" ht="15.75" x14ac:dyDescent="0.25">
      <c r="A1750" s="2467"/>
      <c r="B1750" s="29" t="s">
        <v>128</v>
      </c>
      <c r="C1750" s="28"/>
      <c r="D1750" s="29"/>
      <c r="E1750" s="29"/>
      <c r="F1750" s="30"/>
      <c r="G1750" s="31"/>
      <c r="H1750" s="29"/>
      <c r="I1750" s="32"/>
      <c r="J1750" s="34" t="s">
        <v>4521</v>
      </c>
      <c r="K1750" s="899"/>
      <c r="L1750" s="29"/>
      <c r="M1750" s="2461"/>
    </row>
    <row r="1751" spans="1:13" x14ac:dyDescent="0.25">
      <c r="A1751" s="2467"/>
      <c r="B1751" s="2467"/>
      <c r="C1751" s="2467"/>
      <c r="D1751" s="2467"/>
      <c r="E1751" s="2467"/>
      <c r="F1751" s="2"/>
      <c r="G1751" s="3"/>
      <c r="H1751" s="2467"/>
      <c r="I1751" s="4"/>
      <c r="J1751" s="2467"/>
      <c r="K1751" s="55"/>
      <c r="L1751" s="2467"/>
      <c r="M1751" s="2461"/>
    </row>
    <row r="1752" spans="1:13" x14ac:dyDescent="0.25">
      <c r="A1752" s="2467"/>
      <c r="B1752" s="2467"/>
      <c r="C1752" s="2467"/>
      <c r="D1752" s="2467"/>
      <c r="E1752" s="2467"/>
      <c r="F1752" s="2"/>
      <c r="G1752" s="3"/>
      <c r="H1752" s="2467"/>
      <c r="I1752" s="4"/>
      <c r="J1752" s="2467"/>
      <c r="K1752" s="55"/>
      <c r="L1752" s="2467"/>
      <c r="M1752" s="2461"/>
    </row>
    <row r="1753" spans="1:13" x14ac:dyDescent="0.25">
      <c r="A1753" s="2467"/>
      <c r="B1753" s="2467" t="s">
        <v>159</v>
      </c>
      <c r="C1753" s="2467"/>
      <c r="D1753" s="2467"/>
      <c r="E1753" s="2467"/>
      <c r="F1753" s="2"/>
      <c r="G1753" s="3"/>
      <c r="H1753" s="2467"/>
      <c r="I1753" s="4"/>
      <c r="J1753" s="2467" t="s">
        <v>43</v>
      </c>
      <c r="K1753" s="55"/>
      <c r="L1753" s="2467"/>
      <c r="M1753" s="2461"/>
    </row>
    <row r="1754" spans="1:13" x14ac:dyDescent="0.25">
      <c r="A1754" s="2467"/>
      <c r="B1754" s="2467"/>
      <c r="C1754" s="2467"/>
      <c r="D1754" s="2467"/>
      <c r="E1754" s="2467"/>
      <c r="F1754" s="2"/>
      <c r="G1754" s="3"/>
      <c r="H1754" s="2467"/>
      <c r="I1754" s="4"/>
      <c r="J1754" s="2467"/>
      <c r="K1754" s="55"/>
      <c r="L1754" s="2467"/>
      <c r="M1754" s="2461"/>
    </row>
    <row r="1755" spans="1:13" x14ac:dyDescent="0.25">
      <c r="A1755" s="2467"/>
      <c r="B1755" s="2467" t="s">
        <v>160</v>
      </c>
      <c r="C1755" s="2467"/>
      <c r="D1755" s="2467"/>
      <c r="E1755" s="2467"/>
      <c r="F1755" s="2"/>
      <c r="G1755" s="3"/>
      <c r="H1755" s="2467"/>
      <c r="I1755" s="4"/>
      <c r="J1755" s="2467" t="s">
        <v>161</v>
      </c>
      <c r="K1755" s="55"/>
      <c r="L1755" s="2467"/>
      <c r="M1755" s="2461"/>
    </row>
    <row r="1756" spans="1:13" x14ac:dyDescent="0.25">
      <c r="A1756" s="2467"/>
      <c r="B1756" s="2467" t="s">
        <v>495</v>
      </c>
      <c r="C1756" s="2467"/>
      <c r="D1756" s="2467"/>
      <c r="E1756" s="2467"/>
      <c r="F1756" s="2"/>
      <c r="G1756" s="3"/>
      <c r="H1756" s="2467"/>
      <c r="I1756" s="4"/>
      <c r="J1756" s="2467"/>
      <c r="K1756" s="55"/>
      <c r="L1756" s="2467"/>
      <c r="M1756" s="2461"/>
    </row>
    <row r="1757" spans="1:13" x14ac:dyDescent="0.25">
      <c r="A1757" s="2468"/>
      <c r="B1757" s="2468"/>
      <c r="C1757" s="2468"/>
      <c r="D1757" s="2468"/>
      <c r="E1757" s="2468"/>
      <c r="F1757" s="2468"/>
      <c r="G1757" s="2468"/>
      <c r="H1757" s="2468"/>
      <c r="I1757" s="2468"/>
      <c r="J1757" s="2468"/>
      <c r="K1757" s="2468"/>
      <c r="L1757" s="2468"/>
      <c r="M1757" s="2468"/>
    </row>
  </sheetData>
  <mergeCells count="53">
    <mergeCell ref="A1597:M1597"/>
    <mergeCell ref="A1638:M1638"/>
    <mergeCell ref="A1708:M1708"/>
    <mergeCell ref="A1736:M1736"/>
    <mergeCell ref="A1174:M1174"/>
    <mergeCell ref="A1200:M1200"/>
    <mergeCell ref="A1255:M1255"/>
    <mergeCell ref="A1289:M1289"/>
    <mergeCell ref="A1319:M1319"/>
    <mergeCell ref="A1348:M1348"/>
    <mergeCell ref="A1386:M1386"/>
    <mergeCell ref="A1467:M1467"/>
    <mergeCell ref="A1500:M1500"/>
    <mergeCell ref="A639:M639"/>
    <mergeCell ref="A674:M674"/>
    <mergeCell ref="A867:M867"/>
    <mergeCell ref="A749:M749"/>
    <mergeCell ref="A807:M807"/>
    <mergeCell ref="A779:M779"/>
    <mergeCell ref="A702:M702"/>
    <mergeCell ref="A1022:M1022"/>
    <mergeCell ref="A998:M998"/>
    <mergeCell ref="A830:M830"/>
    <mergeCell ref="A725:M725"/>
    <mergeCell ref="A945:M945"/>
    <mergeCell ref="A969:M969"/>
    <mergeCell ref="A919:M919"/>
    <mergeCell ref="A896:M896"/>
    <mergeCell ref="A351:M351"/>
    <mergeCell ref="A602:M602"/>
    <mergeCell ref="A437:M437"/>
    <mergeCell ref="A459:M459"/>
    <mergeCell ref="A379:M379"/>
    <mergeCell ref="A409:M409"/>
    <mergeCell ref="A518:M518"/>
    <mergeCell ref="A546:M546"/>
    <mergeCell ref="A569:M569"/>
    <mergeCell ref="A1141:M1141"/>
    <mergeCell ref="A1110:M1110"/>
    <mergeCell ref="A1055:M1055"/>
    <mergeCell ref="A1081:M1081"/>
    <mergeCell ref="A3:M3"/>
    <mergeCell ref="A92:M92"/>
    <mergeCell ref="A129:M129"/>
    <mergeCell ref="A159:M159"/>
    <mergeCell ref="A53:M53"/>
    <mergeCell ref="A219:M219"/>
    <mergeCell ref="A191:M191"/>
    <mergeCell ref="A254:M254"/>
    <mergeCell ref="A304:M304"/>
    <mergeCell ref="A327:M327"/>
    <mergeCell ref="A276:M276"/>
    <mergeCell ref="A486:M486"/>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3"/>
  <sheetViews>
    <sheetView topLeftCell="A759" workbookViewId="0">
      <selection activeCell="D786" sqref="D786"/>
    </sheetView>
  </sheetViews>
  <sheetFormatPr defaultRowHeight="15" x14ac:dyDescent="0.25"/>
  <cols>
    <col min="1" max="7" width="9.140625" style="1583"/>
    <col min="8" max="8" width="15.28515625" style="1583" customWidth="1"/>
    <col min="9" max="12" width="15.7109375" style="1583" customWidth="1"/>
    <col min="13" max="13" width="38.85546875" style="1583" customWidth="1"/>
    <col min="14" max="16384" width="9.140625" style="1583"/>
  </cols>
  <sheetData>
    <row r="1" spans="1:13" ht="18.75" x14ac:dyDescent="0.3">
      <c r="A1" s="709" t="s">
        <v>34</v>
      </c>
      <c r="B1" s="709"/>
      <c r="C1" s="709"/>
      <c r="D1" s="710"/>
      <c r="E1" s="710"/>
      <c r="F1" s="710"/>
      <c r="G1" s="710"/>
      <c r="H1" s="710"/>
      <c r="I1" s="710"/>
      <c r="J1" s="710"/>
      <c r="K1" s="710"/>
      <c r="L1" s="710"/>
      <c r="M1" s="710"/>
    </row>
    <row r="2" spans="1:13" x14ac:dyDescent="0.25">
      <c r="A2" s="710"/>
      <c r="B2" s="710"/>
      <c r="C2" s="710"/>
      <c r="D2" s="711"/>
      <c r="E2" s="711"/>
      <c r="F2" s="712"/>
      <c r="G2" s="713"/>
      <c r="H2" s="711"/>
      <c r="I2" s="714"/>
      <c r="J2" s="711"/>
      <c r="K2" s="710"/>
      <c r="L2" s="710"/>
      <c r="M2" s="710"/>
    </row>
    <row r="3" spans="1:13" ht="18.75" x14ac:dyDescent="0.3">
      <c r="A3" s="3230" t="s">
        <v>35</v>
      </c>
      <c r="B3" s="3231"/>
      <c r="C3" s="3231"/>
      <c r="D3" s="3231"/>
      <c r="E3" s="3231"/>
      <c r="F3" s="3231"/>
      <c r="G3" s="3231"/>
      <c r="H3" s="3231"/>
      <c r="I3" s="3231"/>
      <c r="J3" s="3231"/>
      <c r="K3" s="3231"/>
      <c r="L3" s="3231"/>
      <c r="M3" s="710"/>
    </row>
    <row r="4" spans="1:13" ht="15.75" x14ac:dyDescent="0.25">
      <c r="A4" s="710"/>
      <c r="B4" s="710"/>
      <c r="C4" s="710"/>
      <c r="D4" s="711"/>
      <c r="E4" s="711"/>
      <c r="F4" s="715"/>
      <c r="G4" s="713"/>
      <c r="H4" s="711"/>
      <c r="I4" s="714"/>
      <c r="J4" s="711"/>
      <c r="K4" s="710"/>
      <c r="L4" s="710"/>
      <c r="M4" s="710"/>
    </row>
    <row r="5" spans="1:13" ht="15.75" x14ac:dyDescent="0.25">
      <c r="A5" s="716" t="s">
        <v>36</v>
      </c>
      <c r="B5" s="717"/>
      <c r="C5" s="717"/>
      <c r="D5" s="717"/>
      <c r="E5" s="717"/>
      <c r="F5" s="715"/>
      <c r="G5" s="710"/>
      <c r="H5" s="710"/>
      <c r="I5" s="710"/>
      <c r="J5" s="710"/>
      <c r="K5" s="710"/>
      <c r="L5" s="710"/>
      <c r="M5" s="710"/>
    </row>
    <row r="6" spans="1:13" ht="15.75" thickBot="1" x14ac:dyDescent="0.3">
      <c r="A6" s="718"/>
      <c r="B6" s="710"/>
      <c r="C6" s="710"/>
      <c r="D6" s="710"/>
      <c r="E6" s="710"/>
      <c r="F6" s="710"/>
      <c r="G6" s="710"/>
      <c r="H6" s="710"/>
      <c r="I6" s="710"/>
      <c r="J6" s="710"/>
      <c r="K6" s="719"/>
      <c r="L6" s="710"/>
      <c r="M6" s="735" t="s">
        <v>4</v>
      </c>
    </row>
    <row r="7" spans="1:13" ht="27" thickBot="1" x14ac:dyDescent="0.3">
      <c r="A7" s="1584" t="s">
        <v>5</v>
      </c>
      <c r="B7" s="1585" t="s">
        <v>6</v>
      </c>
      <c r="C7" s="1585" t="s">
        <v>7</v>
      </c>
      <c r="D7" s="1585" t="s">
        <v>8</v>
      </c>
      <c r="E7" s="1585" t="s">
        <v>9</v>
      </c>
      <c r="F7" s="1586" t="s">
        <v>10</v>
      </c>
      <c r="G7" s="1587" t="s">
        <v>11</v>
      </c>
      <c r="H7" s="1585" t="s">
        <v>12</v>
      </c>
      <c r="I7" s="1588" t="s">
        <v>13</v>
      </c>
      <c r="J7" s="1589" t="s">
        <v>14</v>
      </c>
      <c r="K7" s="1589" t="s">
        <v>15</v>
      </c>
      <c r="L7" s="1589" t="s">
        <v>16</v>
      </c>
      <c r="M7" s="1590" t="s">
        <v>17</v>
      </c>
    </row>
    <row r="8" spans="1:13" x14ac:dyDescent="0.25">
      <c r="A8" s="1591">
        <v>231</v>
      </c>
      <c r="B8" s="1592">
        <v>0</v>
      </c>
      <c r="C8" s="1593">
        <v>6172</v>
      </c>
      <c r="D8" s="1592">
        <v>5169</v>
      </c>
      <c r="E8" s="1594">
        <v>0</v>
      </c>
      <c r="F8" s="1595">
        <v>0</v>
      </c>
      <c r="G8" s="1592">
        <v>1300</v>
      </c>
      <c r="H8" s="1596">
        <v>13000000</v>
      </c>
      <c r="I8" s="734">
        <v>4133840</v>
      </c>
      <c r="J8" s="734">
        <v>4133840</v>
      </c>
      <c r="K8" s="734">
        <v>-250000</v>
      </c>
      <c r="L8" s="734">
        <v>3883840</v>
      </c>
      <c r="M8" s="1597" t="s">
        <v>37</v>
      </c>
    </row>
    <row r="9" spans="1:13" x14ac:dyDescent="0.25">
      <c r="A9" s="1591">
        <v>231</v>
      </c>
      <c r="B9" s="1592">
        <v>0</v>
      </c>
      <c r="C9" s="1593">
        <v>6172</v>
      </c>
      <c r="D9" s="1592">
        <v>5167</v>
      </c>
      <c r="E9" s="1594">
        <v>0</v>
      </c>
      <c r="F9" s="1595">
        <v>0</v>
      </c>
      <c r="G9" s="1592">
        <v>1300</v>
      </c>
      <c r="H9" s="1596">
        <v>13000000</v>
      </c>
      <c r="I9" s="734">
        <v>0</v>
      </c>
      <c r="J9" s="734">
        <v>0</v>
      </c>
      <c r="K9" s="734">
        <v>100000</v>
      </c>
      <c r="L9" s="734">
        <v>100000</v>
      </c>
      <c r="M9" s="1597" t="s">
        <v>38</v>
      </c>
    </row>
    <row r="10" spans="1:13" ht="27" thickBot="1" x14ac:dyDescent="0.3">
      <c r="A10" s="1591">
        <v>231</v>
      </c>
      <c r="B10" s="1592">
        <v>0</v>
      </c>
      <c r="C10" s="1593">
        <v>6172</v>
      </c>
      <c r="D10" s="1592">
        <v>5166</v>
      </c>
      <c r="E10" s="1594">
        <v>0</v>
      </c>
      <c r="F10" s="1595">
        <v>0</v>
      </c>
      <c r="G10" s="1592">
        <v>1300</v>
      </c>
      <c r="H10" s="725">
        <v>13000000</v>
      </c>
      <c r="I10" s="734">
        <v>0</v>
      </c>
      <c r="J10" s="734">
        <v>0</v>
      </c>
      <c r="K10" s="734">
        <v>150000</v>
      </c>
      <c r="L10" s="734">
        <v>150000</v>
      </c>
      <c r="M10" s="1597" t="s">
        <v>39</v>
      </c>
    </row>
    <row r="11" spans="1:13" ht="16.5" thickBot="1" x14ac:dyDescent="0.3">
      <c r="A11" s="1598"/>
      <c r="B11" s="1599" t="s">
        <v>23</v>
      </c>
      <c r="C11" s="1600"/>
      <c r="D11" s="1601"/>
      <c r="E11" s="1601"/>
      <c r="F11" s="1602"/>
      <c r="G11" s="1603"/>
      <c r="H11" s="1601"/>
      <c r="I11" s="1604">
        <v>4133840</v>
      </c>
      <c r="J11" s="1604">
        <v>4133840</v>
      </c>
      <c r="K11" s="1604">
        <v>0</v>
      </c>
      <c r="L11" s="1604">
        <v>4133840</v>
      </c>
      <c r="M11" s="1605"/>
    </row>
    <row r="12" spans="1:13" ht="15.75" x14ac:dyDescent="0.25">
      <c r="A12" s="726"/>
      <c r="B12" s="726"/>
      <c r="C12" s="726"/>
      <c r="D12" s="727"/>
      <c r="E12" s="727"/>
      <c r="F12" s="728"/>
      <c r="G12" s="729"/>
      <c r="H12" s="727"/>
      <c r="I12" s="730"/>
      <c r="J12" s="727"/>
      <c r="K12" s="731"/>
      <c r="L12" s="727"/>
      <c r="M12" s="710"/>
    </row>
    <row r="13" spans="1:13" ht="15.75" x14ac:dyDescent="0.25">
      <c r="A13" s="710"/>
      <c r="B13" s="727" t="s">
        <v>40</v>
      </c>
      <c r="C13" s="726"/>
      <c r="D13" s="727"/>
      <c r="E13" s="727"/>
      <c r="F13" s="728"/>
      <c r="G13" s="729"/>
      <c r="H13" s="727"/>
      <c r="I13" s="730"/>
      <c r="J13" s="732" t="s">
        <v>41</v>
      </c>
      <c r="K13" s="733"/>
      <c r="L13" s="727"/>
      <c r="M13" s="710"/>
    </row>
    <row r="14" spans="1:13" ht="15.75" x14ac:dyDescent="0.25">
      <c r="A14" s="727"/>
      <c r="B14" s="726"/>
      <c r="C14" s="726"/>
      <c r="D14" s="727"/>
      <c r="E14" s="727"/>
      <c r="F14" s="728"/>
      <c r="G14" s="729"/>
      <c r="H14" s="727"/>
      <c r="I14" s="730"/>
      <c r="J14" s="727"/>
      <c r="K14" s="731"/>
      <c r="L14" s="727"/>
      <c r="M14" s="710"/>
    </row>
    <row r="15" spans="1:13" x14ac:dyDescent="0.25">
      <c r="A15" s="710"/>
      <c r="B15" s="710"/>
      <c r="C15" s="710"/>
      <c r="D15" s="710"/>
      <c r="E15" s="710"/>
      <c r="F15" s="710"/>
      <c r="G15" s="710"/>
      <c r="H15" s="710"/>
      <c r="I15" s="710"/>
      <c r="J15" s="710"/>
      <c r="K15" s="710"/>
      <c r="L15" s="710"/>
      <c r="M15" s="710"/>
    </row>
    <row r="16" spans="1:13" x14ac:dyDescent="0.25">
      <c r="A16" s="710" t="s">
        <v>42</v>
      </c>
      <c r="B16" s="710"/>
      <c r="C16" s="710"/>
      <c r="D16" s="710"/>
      <c r="E16" s="1606"/>
      <c r="F16" s="1607"/>
      <c r="G16" s="710"/>
      <c r="H16" s="1608"/>
      <c r="I16" s="710" t="s">
        <v>43</v>
      </c>
      <c r="J16" s="710"/>
      <c r="K16" s="710"/>
      <c r="L16" s="710"/>
      <c r="M16" s="710"/>
    </row>
    <row r="17" spans="1:13" x14ac:dyDescent="0.25">
      <c r="A17" s="710"/>
      <c r="B17" s="710"/>
      <c r="C17" s="710"/>
      <c r="D17" s="710"/>
      <c r="E17" s="1606"/>
      <c r="F17" s="1607"/>
      <c r="G17" s="710"/>
      <c r="H17" s="1608"/>
      <c r="I17" s="710"/>
    </row>
    <row r="18" spans="1:13" x14ac:dyDescent="0.25">
      <c r="A18" s="710" t="s">
        <v>44</v>
      </c>
      <c r="B18" s="710"/>
      <c r="C18" s="710"/>
      <c r="D18" s="710"/>
      <c r="E18" s="1606"/>
      <c r="F18" s="1607"/>
      <c r="G18" s="710"/>
      <c r="H18" s="1608"/>
      <c r="I18" s="710" t="s">
        <v>45</v>
      </c>
    </row>
    <row r="22" spans="1:13" ht="18.75" x14ac:dyDescent="0.3">
      <c r="A22" s="1609" t="s">
        <v>34</v>
      </c>
      <c r="B22" s="1609"/>
      <c r="C22" s="1609"/>
      <c r="D22" s="1610"/>
      <c r="E22" s="1610"/>
      <c r="F22" s="1610"/>
      <c r="G22" s="1610"/>
      <c r="H22" s="1610"/>
      <c r="I22" s="1610"/>
      <c r="J22" s="1610"/>
      <c r="K22" s="1610"/>
      <c r="L22" s="1610"/>
      <c r="M22" s="1610"/>
    </row>
    <row r="23" spans="1:13" x14ac:dyDescent="0.25">
      <c r="A23" s="1610"/>
      <c r="B23" s="1610"/>
      <c r="C23" s="1610"/>
      <c r="D23" s="1611"/>
      <c r="E23" s="1611"/>
      <c r="F23" s="1612"/>
      <c r="G23" s="1613"/>
      <c r="H23" s="1611"/>
      <c r="I23" s="1614"/>
      <c r="J23" s="1611"/>
      <c r="K23" s="1610"/>
      <c r="L23" s="1610"/>
      <c r="M23" s="1610"/>
    </row>
    <row r="24" spans="1:13" ht="18.75" x14ac:dyDescent="0.3">
      <c r="A24" s="3232" t="s">
        <v>93</v>
      </c>
      <c r="B24" s="3233"/>
      <c r="C24" s="3233"/>
      <c r="D24" s="3233"/>
      <c r="E24" s="3233"/>
      <c r="F24" s="3233"/>
      <c r="G24" s="3233"/>
      <c r="H24" s="3233"/>
      <c r="I24" s="3233"/>
      <c r="J24" s="3233"/>
      <c r="K24" s="3233"/>
      <c r="L24" s="3233"/>
      <c r="M24" s="1610"/>
    </row>
    <row r="25" spans="1:13" ht="15.75" x14ac:dyDescent="0.25">
      <c r="A25" s="1610"/>
      <c r="B25" s="1610"/>
      <c r="C25" s="1610"/>
      <c r="D25" s="1611"/>
      <c r="E25" s="1611"/>
      <c r="F25" s="1615"/>
      <c r="G25" s="1613"/>
      <c r="H25" s="1611"/>
      <c r="I25" s="1614"/>
      <c r="J25" s="1611"/>
      <c r="K25" s="1610"/>
      <c r="L25" s="1610"/>
      <c r="M25" s="1610"/>
    </row>
    <row r="26" spans="1:13" ht="15.75" x14ac:dyDescent="0.25">
      <c r="A26" s="1616" t="s">
        <v>36</v>
      </c>
      <c r="B26" s="1617"/>
      <c r="C26" s="1617"/>
      <c r="D26" s="1617"/>
      <c r="E26" s="1617"/>
      <c r="F26" s="1615"/>
      <c r="G26" s="1610"/>
      <c r="H26" s="1610"/>
      <c r="I26" s="1610"/>
      <c r="J26" s="1610"/>
      <c r="K26" s="1610"/>
      <c r="L26" s="1610"/>
      <c r="M26" s="1610"/>
    </row>
    <row r="27" spans="1:13" ht="15.75" thickBot="1" x14ac:dyDescent="0.3">
      <c r="A27" s="1618"/>
      <c r="B27" s="1610"/>
      <c r="C27" s="1610"/>
      <c r="D27" s="1610"/>
      <c r="E27" s="1610"/>
      <c r="F27" s="1610"/>
      <c r="G27" s="1610"/>
      <c r="H27" s="1610"/>
      <c r="I27" s="1610"/>
      <c r="J27" s="1610"/>
      <c r="K27" s="1619"/>
      <c r="L27" s="1610"/>
      <c r="M27" s="1620" t="s">
        <v>4</v>
      </c>
    </row>
    <row r="28" spans="1:13" ht="27" thickBot="1" x14ac:dyDescent="0.3">
      <c r="A28" s="1621" t="s">
        <v>5</v>
      </c>
      <c r="B28" s="1622" t="s">
        <v>6</v>
      </c>
      <c r="C28" s="1622" t="s">
        <v>7</v>
      </c>
      <c r="D28" s="1622" t="s">
        <v>8</v>
      </c>
      <c r="E28" s="1622" t="s">
        <v>9</v>
      </c>
      <c r="F28" s="1623" t="s">
        <v>10</v>
      </c>
      <c r="G28" s="1624" t="s">
        <v>11</v>
      </c>
      <c r="H28" s="1622" t="s">
        <v>12</v>
      </c>
      <c r="I28" s="1625" t="s">
        <v>13</v>
      </c>
      <c r="J28" s="1626" t="s">
        <v>14</v>
      </c>
      <c r="K28" s="1626" t="s">
        <v>15</v>
      </c>
      <c r="L28" s="1626" t="s">
        <v>16</v>
      </c>
      <c r="M28" s="1627" t="s">
        <v>17</v>
      </c>
    </row>
    <row r="29" spans="1:13" x14ac:dyDescent="0.25">
      <c r="A29" s="1628">
        <v>231</v>
      </c>
      <c r="B29" s="1629">
        <v>0</v>
      </c>
      <c r="C29" s="1630">
        <v>6172</v>
      </c>
      <c r="D29" s="1629">
        <v>5169</v>
      </c>
      <c r="E29" s="1631">
        <v>0</v>
      </c>
      <c r="F29" s="1632">
        <v>0</v>
      </c>
      <c r="G29" s="1629">
        <v>1300</v>
      </c>
      <c r="H29" s="1633">
        <v>13000000</v>
      </c>
      <c r="I29" s="1634">
        <v>4133840</v>
      </c>
      <c r="J29" s="1634">
        <v>3883840</v>
      </c>
      <c r="K29" s="1634">
        <v>-14540</v>
      </c>
      <c r="L29" s="1634">
        <v>3869300</v>
      </c>
      <c r="M29" s="1635" t="s">
        <v>37</v>
      </c>
    </row>
    <row r="30" spans="1:13" ht="26.25" x14ac:dyDescent="0.25">
      <c r="A30" s="1628">
        <v>231</v>
      </c>
      <c r="B30" s="1629">
        <v>0</v>
      </c>
      <c r="C30" s="1630">
        <v>6172</v>
      </c>
      <c r="D30" s="1629">
        <v>5166</v>
      </c>
      <c r="E30" s="1631">
        <v>0</v>
      </c>
      <c r="F30" s="1632">
        <v>0</v>
      </c>
      <c r="G30" s="1629">
        <v>1300</v>
      </c>
      <c r="H30" s="1636">
        <v>13000000</v>
      </c>
      <c r="I30" s="1634">
        <v>0</v>
      </c>
      <c r="J30" s="1634">
        <v>150000</v>
      </c>
      <c r="K30" s="1634">
        <v>14540</v>
      </c>
      <c r="L30" s="1634">
        <v>164540</v>
      </c>
      <c r="M30" s="1635" t="s">
        <v>39</v>
      </c>
    </row>
    <row r="31" spans="1:13" x14ac:dyDescent="0.25">
      <c r="A31" s="1637">
        <v>231</v>
      </c>
      <c r="B31" s="1638">
        <v>0</v>
      </c>
      <c r="C31" s="1639">
        <v>2212</v>
      </c>
      <c r="D31" s="1638">
        <v>5169</v>
      </c>
      <c r="E31" s="1640">
        <v>0</v>
      </c>
      <c r="F31" s="1641">
        <v>0</v>
      </c>
      <c r="G31" s="1638">
        <v>1300</v>
      </c>
      <c r="H31" s="1636">
        <v>13000000</v>
      </c>
      <c r="I31" s="1634">
        <v>100000</v>
      </c>
      <c r="J31" s="1634">
        <v>100000</v>
      </c>
      <c r="K31" s="1634">
        <v>-2152.8200000000002</v>
      </c>
      <c r="L31" s="1634">
        <v>97847.18</v>
      </c>
      <c r="M31" s="1635" t="s">
        <v>37</v>
      </c>
    </row>
    <row r="32" spans="1:13" x14ac:dyDescent="0.25">
      <c r="A32" s="1637">
        <v>231</v>
      </c>
      <c r="B32" s="1638">
        <v>0</v>
      </c>
      <c r="C32" s="1639">
        <v>2212</v>
      </c>
      <c r="D32" s="1638">
        <v>6121</v>
      </c>
      <c r="E32" s="1640">
        <v>0</v>
      </c>
      <c r="F32" s="1641">
        <v>0</v>
      </c>
      <c r="G32" s="1638">
        <v>1300</v>
      </c>
      <c r="H32" s="1636">
        <v>2450000000</v>
      </c>
      <c r="I32" s="1634">
        <v>0</v>
      </c>
      <c r="J32" s="1634">
        <v>0</v>
      </c>
      <c r="K32" s="1634">
        <v>269.10000000000002</v>
      </c>
      <c r="L32" s="1634">
        <v>269.10000000000002</v>
      </c>
      <c r="M32" s="1635" t="s">
        <v>94</v>
      </c>
    </row>
    <row r="33" spans="1:13" x14ac:dyDescent="0.25">
      <c r="A33" s="1637">
        <v>231</v>
      </c>
      <c r="B33" s="1638">
        <v>0</v>
      </c>
      <c r="C33" s="1639">
        <v>2212</v>
      </c>
      <c r="D33" s="1638">
        <v>6121</v>
      </c>
      <c r="E33" s="1640">
        <v>0</v>
      </c>
      <c r="F33" s="1641">
        <v>0</v>
      </c>
      <c r="G33" s="1638">
        <v>1300</v>
      </c>
      <c r="H33" s="1636">
        <v>4169000000</v>
      </c>
      <c r="I33" s="1634">
        <v>0</v>
      </c>
      <c r="J33" s="1634">
        <v>0</v>
      </c>
      <c r="K33" s="1634">
        <v>269.10000000000002</v>
      </c>
      <c r="L33" s="1634">
        <v>269.10000000000002</v>
      </c>
      <c r="M33" s="1635" t="s">
        <v>95</v>
      </c>
    </row>
    <row r="34" spans="1:13" x14ac:dyDescent="0.25">
      <c r="A34" s="1637">
        <v>231</v>
      </c>
      <c r="B34" s="1638">
        <v>0</v>
      </c>
      <c r="C34" s="1639">
        <v>2212</v>
      </c>
      <c r="D34" s="1638">
        <v>6121</v>
      </c>
      <c r="E34" s="1640">
        <v>0</v>
      </c>
      <c r="F34" s="1641">
        <v>0</v>
      </c>
      <c r="G34" s="1638">
        <v>1300</v>
      </c>
      <c r="H34" s="1636">
        <v>2606000000</v>
      </c>
      <c r="I34" s="1634">
        <v>0</v>
      </c>
      <c r="J34" s="1634">
        <v>0</v>
      </c>
      <c r="K34" s="1634">
        <v>269.10000000000002</v>
      </c>
      <c r="L34" s="1634">
        <v>269.10000000000002</v>
      </c>
      <c r="M34" s="1635" t="s">
        <v>96</v>
      </c>
    </row>
    <row r="35" spans="1:13" ht="26.25" x14ac:dyDescent="0.25">
      <c r="A35" s="1637">
        <v>231</v>
      </c>
      <c r="B35" s="1638">
        <v>0</v>
      </c>
      <c r="C35" s="1639">
        <v>2212</v>
      </c>
      <c r="D35" s="1638">
        <v>6121</v>
      </c>
      <c r="E35" s="1640">
        <v>0</v>
      </c>
      <c r="F35" s="1641">
        <v>0</v>
      </c>
      <c r="G35" s="1638">
        <v>1300</v>
      </c>
      <c r="H35" s="1636">
        <v>3538000000</v>
      </c>
      <c r="I35" s="1634">
        <v>0</v>
      </c>
      <c r="J35" s="1634">
        <v>0</v>
      </c>
      <c r="K35" s="1634">
        <v>269.10000000000002</v>
      </c>
      <c r="L35" s="1634">
        <v>269.10000000000002</v>
      </c>
      <c r="M35" s="1635" t="s">
        <v>97</v>
      </c>
    </row>
    <row r="36" spans="1:13" ht="26.25" x14ac:dyDescent="0.25">
      <c r="A36" s="1637">
        <v>231</v>
      </c>
      <c r="B36" s="1638">
        <v>0</v>
      </c>
      <c r="C36" s="1639">
        <v>2212</v>
      </c>
      <c r="D36" s="1638">
        <v>6121</v>
      </c>
      <c r="E36" s="1640">
        <v>0</v>
      </c>
      <c r="F36" s="1641">
        <v>0</v>
      </c>
      <c r="G36" s="1638">
        <v>1300</v>
      </c>
      <c r="H36" s="1642">
        <v>4834000000</v>
      </c>
      <c r="I36" s="1634">
        <v>0</v>
      </c>
      <c r="J36" s="1634">
        <v>0</v>
      </c>
      <c r="K36" s="1643">
        <v>538.21</v>
      </c>
      <c r="L36" s="1643">
        <v>538.21</v>
      </c>
      <c r="M36" s="1644" t="s">
        <v>98</v>
      </c>
    </row>
    <row r="37" spans="1:13" ht="26.25" x14ac:dyDescent="0.25">
      <c r="A37" s="1637">
        <v>231</v>
      </c>
      <c r="B37" s="1638">
        <v>0</v>
      </c>
      <c r="C37" s="1639">
        <v>2212</v>
      </c>
      <c r="D37" s="1638">
        <v>6121</v>
      </c>
      <c r="E37" s="1640">
        <v>0</v>
      </c>
      <c r="F37" s="1641">
        <v>0</v>
      </c>
      <c r="G37" s="1638">
        <v>1300</v>
      </c>
      <c r="H37" s="1642">
        <v>4763000000</v>
      </c>
      <c r="I37" s="1634">
        <v>0</v>
      </c>
      <c r="J37" s="1634">
        <v>0</v>
      </c>
      <c r="K37" s="1643">
        <v>538.21</v>
      </c>
      <c r="L37" s="1643">
        <v>538.21</v>
      </c>
      <c r="M37" s="1644" t="s">
        <v>99</v>
      </c>
    </row>
    <row r="38" spans="1:13" x14ac:dyDescent="0.25">
      <c r="A38" s="1637">
        <v>231</v>
      </c>
      <c r="B38" s="1638">
        <v>0</v>
      </c>
      <c r="C38" s="1645">
        <v>4350</v>
      </c>
      <c r="D38" s="1646">
        <v>5169</v>
      </c>
      <c r="E38" s="1640">
        <v>0</v>
      </c>
      <c r="F38" s="1641">
        <v>0</v>
      </c>
      <c r="G38" s="1638">
        <v>1300</v>
      </c>
      <c r="H38" s="1642">
        <v>13000000</v>
      </c>
      <c r="I38" s="1643">
        <v>50000</v>
      </c>
      <c r="J38" s="1643">
        <v>50000</v>
      </c>
      <c r="K38" s="1643">
        <v>-269.10000000000002</v>
      </c>
      <c r="L38" s="1634">
        <v>49730.9</v>
      </c>
      <c r="M38" s="1635" t="s">
        <v>37</v>
      </c>
    </row>
    <row r="39" spans="1:13" ht="26.25" x14ac:dyDescent="0.25">
      <c r="A39" s="1637">
        <v>231</v>
      </c>
      <c r="B39" s="1638">
        <v>0</v>
      </c>
      <c r="C39" s="1645">
        <v>4350</v>
      </c>
      <c r="D39" s="1646">
        <v>6121</v>
      </c>
      <c r="E39" s="1640">
        <v>0</v>
      </c>
      <c r="F39" s="1641">
        <v>0</v>
      </c>
      <c r="G39" s="1638">
        <v>1300</v>
      </c>
      <c r="H39" s="1642">
        <v>4152000000</v>
      </c>
      <c r="I39" s="1643">
        <v>0</v>
      </c>
      <c r="J39" s="1643">
        <v>0</v>
      </c>
      <c r="K39" s="1643">
        <v>269.10000000000002</v>
      </c>
      <c r="L39" s="1643">
        <v>269.10000000000002</v>
      </c>
      <c r="M39" s="1644" t="s">
        <v>100</v>
      </c>
    </row>
    <row r="40" spans="1:13" x14ac:dyDescent="0.25">
      <c r="A40" s="1637">
        <v>231</v>
      </c>
      <c r="B40" s="1638">
        <v>0</v>
      </c>
      <c r="C40" s="1645">
        <v>3121</v>
      </c>
      <c r="D40" s="1646">
        <v>5169</v>
      </c>
      <c r="E40" s="1640">
        <v>0</v>
      </c>
      <c r="F40" s="1641">
        <v>0</v>
      </c>
      <c r="G40" s="1638">
        <v>1300</v>
      </c>
      <c r="H40" s="1642">
        <v>13000000</v>
      </c>
      <c r="I40" s="1643">
        <v>50000</v>
      </c>
      <c r="J40" s="1643">
        <v>50000</v>
      </c>
      <c r="K40" s="1643">
        <v>-538</v>
      </c>
      <c r="L40" s="1634">
        <v>49462</v>
      </c>
      <c r="M40" s="1635" t="s">
        <v>37</v>
      </c>
    </row>
    <row r="41" spans="1:13" ht="15.75" thickBot="1" x14ac:dyDescent="0.3">
      <c r="A41" s="1637">
        <v>231</v>
      </c>
      <c r="B41" s="1638">
        <v>0</v>
      </c>
      <c r="C41" s="1645">
        <v>3121</v>
      </c>
      <c r="D41" s="1646">
        <v>6121</v>
      </c>
      <c r="E41" s="1640">
        <v>0</v>
      </c>
      <c r="F41" s="1641">
        <v>0</v>
      </c>
      <c r="G41" s="1638">
        <v>1300</v>
      </c>
      <c r="H41" s="1642">
        <v>3848000000</v>
      </c>
      <c r="I41" s="1643">
        <v>0</v>
      </c>
      <c r="J41" s="1643">
        <v>0</v>
      </c>
      <c r="K41" s="1643">
        <v>538</v>
      </c>
      <c r="L41" s="1643">
        <v>538</v>
      </c>
      <c r="M41" s="1644" t="s">
        <v>101</v>
      </c>
    </row>
    <row r="42" spans="1:13" ht="16.5" thickBot="1" x14ac:dyDescent="0.3">
      <c r="A42" s="1647"/>
      <c r="B42" s="1648" t="s">
        <v>23</v>
      </c>
      <c r="C42" s="1649"/>
      <c r="D42" s="1650"/>
      <c r="E42" s="1650"/>
      <c r="F42" s="1651"/>
      <c r="G42" s="1652"/>
      <c r="H42" s="1650"/>
      <c r="I42" s="1653">
        <v>4333840</v>
      </c>
      <c r="J42" s="1653">
        <v>4233840</v>
      </c>
      <c r="K42" s="1653">
        <v>0</v>
      </c>
      <c r="L42" s="1653">
        <v>4233840</v>
      </c>
      <c r="M42" s="1654"/>
    </row>
    <row r="43" spans="1:13" ht="15.75" x14ac:dyDescent="0.25">
      <c r="A43" s="1655"/>
      <c r="B43" s="1655"/>
      <c r="C43" s="1655"/>
      <c r="D43" s="1656"/>
      <c r="E43" s="1656"/>
      <c r="F43" s="1657"/>
      <c r="G43" s="1658"/>
      <c r="H43" s="1656"/>
      <c r="I43" s="1659"/>
      <c r="J43" s="1656"/>
      <c r="K43" s="1660"/>
      <c r="L43" s="1656"/>
      <c r="M43" s="1610"/>
    </row>
    <row r="44" spans="1:13" ht="15.75" x14ac:dyDescent="0.25">
      <c r="A44" s="1610"/>
      <c r="B44" s="1656" t="s">
        <v>40</v>
      </c>
      <c r="C44" s="1655"/>
      <c r="D44" s="1656"/>
      <c r="E44" s="1656"/>
      <c r="F44" s="1657"/>
      <c r="G44" s="1658"/>
      <c r="H44" s="1656"/>
      <c r="I44" s="1659"/>
      <c r="J44" s="1661" t="s">
        <v>102</v>
      </c>
      <c r="K44" s="1662"/>
      <c r="L44" s="1656"/>
      <c r="M44" s="1610"/>
    </row>
    <row r="45" spans="1:13" ht="15.75" x14ac:dyDescent="0.25">
      <c r="A45" s="1656"/>
      <c r="B45" s="1655"/>
      <c r="C45" s="1655"/>
      <c r="D45" s="1656"/>
      <c r="E45" s="1656"/>
      <c r="F45" s="1657"/>
      <c r="G45" s="1658"/>
      <c r="H45" s="1656"/>
      <c r="I45" s="1659"/>
      <c r="J45" s="1656"/>
      <c r="K45" s="1660"/>
      <c r="L45" s="1656"/>
      <c r="M45" s="1610"/>
    </row>
    <row r="46" spans="1:13" x14ac:dyDescent="0.25">
      <c r="A46" s="1610"/>
      <c r="B46" s="1610"/>
      <c r="C46" s="1610"/>
      <c r="D46" s="1610"/>
      <c r="E46" s="1610"/>
      <c r="F46" s="1610"/>
      <c r="G46" s="1610"/>
      <c r="H46" s="1610"/>
      <c r="I46" s="1610"/>
      <c r="J46" s="1610"/>
      <c r="K46" s="1610"/>
      <c r="L46" s="1610"/>
      <c r="M46" s="1610"/>
    </row>
    <row r="47" spans="1:13" x14ac:dyDescent="0.25">
      <c r="A47" s="1610" t="s">
        <v>42</v>
      </c>
      <c r="B47" s="1610"/>
      <c r="C47" s="1610"/>
      <c r="D47" s="1610"/>
      <c r="E47" s="1663"/>
      <c r="F47" s="1664"/>
      <c r="G47" s="1610"/>
      <c r="H47" s="1665"/>
      <c r="I47" s="1610" t="s">
        <v>43</v>
      </c>
      <c r="J47" s="1610"/>
      <c r="K47" s="1610"/>
      <c r="L47" s="1610"/>
      <c r="M47" s="1610"/>
    </row>
    <row r="48" spans="1:13" x14ac:dyDescent="0.25">
      <c r="A48" s="1610"/>
      <c r="B48" s="1610"/>
      <c r="C48" s="1610"/>
      <c r="D48" s="1610"/>
      <c r="E48" s="1663"/>
      <c r="F48" s="1664"/>
      <c r="G48" s="1610"/>
      <c r="H48" s="1665"/>
      <c r="I48" s="1610"/>
      <c r="J48" s="1610"/>
      <c r="K48" s="1610"/>
      <c r="L48" s="1610"/>
      <c r="M48" s="1610"/>
    </row>
    <row r="49" spans="1:13" x14ac:dyDescent="0.25">
      <c r="A49" s="1610" t="s">
        <v>44</v>
      </c>
      <c r="B49" s="1610"/>
      <c r="C49" s="1610"/>
      <c r="D49" s="1610"/>
      <c r="E49" s="1663"/>
      <c r="F49" s="1664"/>
      <c r="G49" s="1610"/>
      <c r="H49" s="1665"/>
      <c r="I49" s="1610" t="s">
        <v>45</v>
      </c>
      <c r="J49" s="1610"/>
      <c r="K49" s="1610"/>
      <c r="L49" s="1610"/>
      <c r="M49" s="1610"/>
    </row>
    <row r="52" spans="1:13" ht="18.75" x14ac:dyDescent="0.3">
      <c r="A52" s="1" t="s">
        <v>34</v>
      </c>
      <c r="B52" s="1"/>
      <c r="C52" s="1"/>
      <c r="D52" s="2467"/>
      <c r="E52" s="2467"/>
      <c r="F52" s="2"/>
      <c r="G52" s="3"/>
      <c r="H52" s="2467"/>
      <c r="I52" s="4"/>
      <c r="J52" s="2467"/>
      <c r="K52" s="2467"/>
      <c r="L52" s="2467"/>
      <c r="M52" s="2467"/>
    </row>
    <row r="53" spans="1:13" x14ac:dyDescent="0.25">
      <c r="A53" s="2467"/>
      <c r="B53" s="2467"/>
      <c r="C53" s="2467"/>
      <c r="D53" s="2461"/>
      <c r="E53" s="2461"/>
      <c r="F53" s="6"/>
      <c r="G53" s="2470"/>
      <c r="H53" s="2461"/>
      <c r="I53" s="8"/>
      <c r="J53" s="2461"/>
      <c r="K53" s="2467"/>
      <c r="L53" s="2467"/>
      <c r="M53" s="2467"/>
    </row>
    <row r="54" spans="1:13" ht="18.75" x14ac:dyDescent="0.3">
      <c r="A54" s="3102" t="s">
        <v>296</v>
      </c>
      <c r="B54" s="3103"/>
      <c r="C54" s="3103"/>
      <c r="D54" s="3103"/>
      <c r="E54" s="3103"/>
      <c r="F54" s="3103"/>
      <c r="G54" s="3103"/>
      <c r="H54" s="3103"/>
      <c r="I54" s="3103"/>
      <c r="J54" s="3103"/>
      <c r="K54" s="3103"/>
      <c r="L54" s="3103"/>
      <c r="M54" s="2467"/>
    </row>
    <row r="55" spans="1:13" ht="15.75" x14ac:dyDescent="0.25">
      <c r="A55" s="2467"/>
      <c r="B55" s="2467"/>
      <c r="C55" s="2467"/>
      <c r="D55" s="2461"/>
      <c r="E55" s="2461"/>
      <c r="F55" s="9"/>
      <c r="G55" s="2470"/>
      <c r="H55" s="2461"/>
      <c r="I55" s="8"/>
      <c r="J55" s="2461"/>
      <c r="K55" s="2467"/>
      <c r="L55" s="2467"/>
      <c r="M55" s="2467"/>
    </row>
    <row r="56" spans="1:13" ht="15.75" x14ac:dyDescent="0.25">
      <c r="A56" s="10" t="s">
        <v>36</v>
      </c>
      <c r="B56" s="11"/>
      <c r="C56" s="11"/>
      <c r="D56" s="11"/>
      <c r="E56" s="11"/>
      <c r="F56" s="9"/>
      <c r="G56" s="3"/>
      <c r="H56" s="2467"/>
      <c r="I56" s="4"/>
      <c r="J56" s="2467"/>
      <c r="K56" s="2467"/>
      <c r="L56" s="2467"/>
      <c r="M56" s="2467"/>
    </row>
    <row r="57" spans="1:13" ht="15.75" thickBot="1" x14ac:dyDescent="0.3">
      <c r="A57" s="1465"/>
      <c r="B57" s="2467"/>
      <c r="C57" s="2467"/>
      <c r="D57" s="2467"/>
      <c r="E57" s="2467"/>
      <c r="F57" s="2"/>
      <c r="G57" s="3"/>
      <c r="H57" s="2467"/>
      <c r="I57" s="4"/>
      <c r="J57" s="2467"/>
      <c r="K57" s="13"/>
      <c r="L57" s="2467"/>
      <c r="M57" s="14" t="s">
        <v>4</v>
      </c>
    </row>
    <row r="58" spans="1:13" ht="27" thickBot="1" x14ac:dyDescent="0.3">
      <c r="A58" s="15" t="s">
        <v>5</v>
      </c>
      <c r="B58" s="16" t="s">
        <v>6</v>
      </c>
      <c r="C58" s="16" t="s">
        <v>7</v>
      </c>
      <c r="D58" s="16" t="s">
        <v>8</v>
      </c>
      <c r="E58" s="16" t="s">
        <v>9</v>
      </c>
      <c r="F58" s="17" t="s">
        <v>10</v>
      </c>
      <c r="G58" s="18" t="s">
        <v>11</v>
      </c>
      <c r="H58" s="16" t="s">
        <v>12</v>
      </c>
      <c r="I58" s="19" t="s">
        <v>13</v>
      </c>
      <c r="J58" s="20" t="s">
        <v>14</v>
      </c>
      <c r="K58" s="20" t="s">
        <v>15</v>
      </c>
      <c r="L58" s="20" t="s">
        <v>16</v>
      </c>
      <c r="M58" s="21" t="s">
        <v>17</v>
      </c>
    </row>
    <row r="59" spans="1:13" x14ac:dyDescent="0.25">
      <c r="A59" s="1553">
        <v>231</v>
      </c>
      <c r="B59" s="662">
        <v>0</v>
      </c>
      <c r="C59" s="664">
        <v>6172</v>
      </c>
      <c r="D59" s="662">
        <v>5169</v>
      </c>
      <c r="E59" s="1554">
        <v>0</v>
      </c>
      <c r="F59" s="1666">
        <v>0</v>
      </c>
      <c r="G59" s="662">
        <v>1300</v>
      </c>
      <c r="H59" s="903">
        <v>13000000</v>
      </c>
      <c r="I59" s="66">
        <v>4133840</v>
      </c>
      <c r="J59" s="66">
        <v>3869300</v>
      </c>
      <c r="K59" s="66">
        <f>K60*(-1)</f>
        <v>-20</v>
      </c>
      <c r="L59" s="66">
        <f>J59+K59</f>
        <v>3869280</v>
      </c>
      <c r="M59" s="56" t="s">
        <v>37</v>
      </c>
    </row>
    <row r="60" spans="1:13" ht="26.25" x14ac:dyDescent="0.25">
      <c r="A60" s="1553">
        <v>231</v>
      </c>
      <c r="B60" s="662">
        <v>0</v>
      </c>
      <c r="C60" s="585">
        <v>6172</v>
      </c>
      <c r="D60" s="584">
        <v>5166</v>
      </c>
      <c r="E60" s="586">
        <v>0</v>
      </c>
      <c r="F60" s="902">
        <v>0</v>
      </c>
      <c r="G60" s="662">
        <v>1300</v>
      </c>
      <c r="H60" s="49">
        <v>13000000</v>
      </c>
      <c r="I60" s="66">
        <v>0</v>
      </c>
      <c r="J60" s="66">
        <v>164540</v>
      </c>
      <c r="K60" s="66">
        <v>20</v>
      </c>
      <c r="L60" s="66">
        <f>J60+K60</f>
        <v>164560</v>
      </c>
      <c r="M60" s="56" t="s">
        <v>39</v>
      </c>
    </row>
    <row r="61" spans="1:13" x14ac:dyDescent="0.25">
      <c r="A61" s="583">
        <v>231</v>
      </c>
      <c r="B61" s="584">
        <v>0</v>
      </c>
      <c r="C61" s="1511">
        <v>3121</v>
      </c>
      <c r="D61" s="1241">
        <v>5169</v>
      </c>
      <c r="E61" s="1513">
        <v>0</v>
      </c>
      <c r="F61" s="1667">
        <v>0</v>
      </c>
      <c r="G61" s="584">
        <v>1300</v>
      </c>
      <c r="H61" s="52">
        <v>13000000</v>
      </c>
      <c r="I61" s="50">
        <v>50000</v>
      </c>
      <c r="J61" s="50">
        <v>49462</v>
      </c>
      <c r="K61" s="50">
        <v>-0.2</v>
      </c>
      <c r="L61" s="66">
        <f>J61+K61</f>
        <v>49461.8</v>
      </c>
      <c r="M61" s="56" t="s">
        <v>37</v>
      </c>
    </row>
    <row r="62" spans="1:13" ht="15.75" thickBot="1" x14ac:dyDescent="0.3">
      <c r="A62" s="583">
        <v>231</v>
      </c>
      <c r="B62" s="584">
        <v>0</v>
      </c>
      <c r="C62" s="1511">
        <v>3121</v>
      </c>
      <c r="D62" s="1241">
        <v>6121</v>
      </c>
      <c r="E62" s="586">
        <v>0</v>
      </c>
      <c r="F62" s="902">
        <v>0</v>
      </c>
      <c r="G62" s="584">
        <v>1300</v>
      </c>
      <c r="H62" s="52">
        <v>3848000000</v>
      </c>
      <c r="I62" s="50">
        <v>0</v>
      </c>
      <c r="J62" s="50">
        <v>538</v>
      </c>
      <c r="K62" s="50">
        <v>0.2</v>
      </c>
      <c r="L62" s="50">
        <v>538.20000000000005</v>
      </c>
      <c r="M62" s="51" t="s">
        <v>101</v>
      </c>
    </row>
    <row r="63" spans="1:13" ht="16.5" thickBot="1" x14ac:dyDescent="0.3">
      <c r="A63" s="326"/>
      <c r="B63" s="341" t="s">
        <v>23</v>
      </c>
      <c r="C63" s="342"/>
      <c r="D63" s="2462"/>
      <c r="E63" s="2462"/>
      <c r="F63" s="344"/>
      <c r="G63" s="345"/>
      <c r="H63" s="2462"/>
      <c r="I63" s="347">
        <f>SUM(I59:I62)</f>
        <v>4183840</v>
      </c>
      <c r="J63" s="347">
        <f>SUM(J59:J62)</f>
        <v>4083840</v>
      </c>
      <c r="K63" s="347">
        <f>SUM(K59:K62)</f>
        <v>0</v>
      </c>
      <c r="L63" s="347">
        <f>SUM(L59:L62)</f>
        <v>4083840</v>
      </c>
      <c r="M63" s="172"/>
    </row>
    <row r="64" spans="1:13" ht="15.75" x14ac:dyDescent="0.25">
      <c r="A64" s="28"/>
      <c r="B64" s="28"/>
      <c r="C64" s="28"/>
      <c r="D64" s="29"/>
      <c r="E64" s="29"/>
      <c r="F64" s="30"/>
      <c r="G64" s="31"/>
      <c r="H64" s="29"/>
      <c r="I64" s="32"/>
      <c r="J64" s="29"/>
      <c r="K64" s="33"/>
      <c r="L64" s="29"/>
      <c r="M64" s="2467"/>
    </row>
    <row r="65" spans="1:13" ht="15.75" x14ac:dyDescent="0.25">
      <c r="A65" s="2467"/>
      <c r="B65" s="29" t="s">
        <v>40</v>
      </c>
      <c r="C65" s="28"/>
      <c r="D65" s="29"/>
      <c r="E65" s="29"/>
      <c r="F65" s="30"/>
      <c r="G65" s="31"/>
      <c r="H65" s="29"/>
      <c r="I65" s="32"/>
      <c r="J65" s="34" t="s">
        <v>297</v>
      </c>
      <c r="K65" s="35"/>
      <c r="L65" s="29"/>
      <c r="M65" s="2467"/>
    </row>
    <row r="66" spans="1:13" ht="15.75" x14ac:dyDescent="0.25">
      <c r="A66" s="29"/>
      <c r="B66" s="28"/>
      <c r="C66" s="28"/>
      <c r="D66" s="29"/>
      <c r="E66" s="29"/>
      <c r="F66" s="30"/>
      <c r="G66" s="31"/>
      <c r="H66" s="29"/>
      <c r="I66" s="32"/>
      <c r="J66" s="29"/>
      <c r="K66" s="33"/>
      <c r="L66" s="29"/>
      <c r="M66" s="2467"/>
    </row>
    <row r="67" spans="1:13" x14ac:dyDescent="0.25">
      <c r="A67" s="2467"/>
      <c r="B67" s="2467"/>
      <c r="C67" s="2467"/>
      <c r="D67" s="2467"/>
      <c r="E67" s="2467"/>
      <c r="F67" s="2"/>
      <c r="G67" s="3"/>
      <c r="H67" s="2467"/>
      <c r="I67" s="4"/>
      <c r="J67" s="2467"/>
      <c r="K67" s="2467"/>
      <c r="L67" s="2467"/>
      <c r="M67" s="2467"/>
    </row>
    <row r="68" spans="1:13" x14ac:dyDescent="0.25">
      <c r="A68" s="2467" t="s">
        <v>42</v>
      </c>
      <c r="B68" s="2467"/>
      <c r="C68" s="2467"/>
      <c r="D68" s="2467"/>
      <c r="E68" s="2"/>
      <c r="F68" s="3"/>
      <c r="G68" s="2467"/>
      <c r="H68" s="4"/>
      <c r="I68" s="2467" t="s">
        <v>43</v>
      </c>
      <c r="J68" s="2467"/>
      <c r="K68" s="2467"/>
      <c r="L68" s="2467"/>
      <c r="M68" s="2467"/>
    </row>
    <row r="69" spans="1:13" x14ac:dyDescent="0.25">
      <c r="A69" s="2467"/>
      <c r="B69" s="2467"/>
      <c r="C69" s="2467"/>
      <c r="D69" s="2467"/>
      <c r="E69" s="2"/>
      <c r="F69" s="3"/>
      <c r="G69" s="2467"/>
      <c r="H69" s="4"/>
      <c r="I69" s="2467"/>
      <c r="J69" s="2467"/>
      <c r="K69" s="2467"/>
      <c r="L69" s="2467"/>
      <c r="M69" s="2467"/>
    </row>
    <row r="70" spans="1:13" x14ac:dyDescent="0.25">
      <c r="A70" s="2467" t="s">
        <v>44</v>
      </c>
      <c r="B70" s="2467"/>
      <c r="C70" s="2467"/>
      <c r="D70" s="2467"/>
      <c r="E70" s="2"/>
      <c r="F70" s="3"/>
      <c r="G70" s="2467"/>
      <c r="H70" s="4"/>
      <c r="I70" s="2467" t="s">
        <v>45</v>
      </c>
      <c r="J70" s="2467"/>
      <c r="K70" s="2467"/>
      <c r="L70" s="2467"/>
      <c r="M70" s="2467"/>
    </row>
    <row r="73" spans="1:13" ht="18.75" x14ac:dyDescent="0.3">
      <c r="A73" s="1" t="s">
        <v>34</v>
      </c>
      <c r="B73" s="1"/>
      <c r="C73" s="1"/>
      <c r="D73" s="2467"/>
      <c r="E73" s="2467"/>
      <c r="F73" s="2"/>
      <c r="G73" s="3"/>
      <c r="H73" s="2467"/>
      <c r="I73" s="4"/>
      <c r="J73" s="2467"/>
      <c r="K73" s="2467"/>
      <c r="L73" s="2467"/>
      <c r="M73" s="2467"/>
    </row>
    <row r="74" spans="1:13" x14ac:dyDescent="0.25">
      <c r="A74" s="2467"/>
      <c r="B74" s="2467"/>
      <c r="C74" s="2467"/>
      <c r="D74" s="2461"/>
      <c r="E74" s="2461"/>
      <c r="F74" s="6"/>
      <c r="G74" s="2470"/>
      <c r="H74" s="2461"/>
      <c r="I74" s="8"/>
      <c r="J74" s="2461"/>
      <c r="K74" s="2467"/>
      <c r="L74" s="2467"/>
      <c r="M74" s="2467"/>
    </row>
    <row r="75" spans="1:13" ht="18.75" x14ac:dyDescent="0.3">
      <c r="A75" s="3102" t="s">
        <v>390</v>
      </c>
      <c r="B75" s="3103"/>
      <c r="C75" s="3103"/>
      <c r="D75" s="3103"/>
      <c r="E75" s="3103"/>
      <c r="F75" s="3103"/>
      <c r="G75" s="3103"/>
      <c r="H75" s="3103"/>
      <c r="I75" s="3103"/>
      <c r="J75" s="3103"/>
      <c r="K75" s="3103"/>
      <c r="L75" s="3103"/>
      <c r="M75" s="2467"/>
    </row>
    <row r="76" spans="1:13" ht="15.75" x14ac:dyDescent="0.25">
      <c r="A76" s="2467"/>
      <c r="B76" s="2467"/>
      <c r="C76" s="2467"/>
      <c r="D76" s="2461"/>
      <c r="E76" s="2461"/>
      <c r="F76" s="9"/>
      <c r="G76" s="2470"/>
      <c r="H76" s="2461"/>
      <c r="I76" s="8"/>
      <c r="J76" s="2461"/>
      <c r="K76" s="2467"/>
      <c r="L76" s="2467"/>
      <c r="M76" s="2467"/>
    </row>
    <row r="77" spans="1:13" ht="15.75" x14ac:dyDescent="0.25">
      <c r="A77" s="10" t="s">
        <v>36</v>
      </c>
      <c r="B77" s="11"/>
      <c r="C77" s="11"/>
      <c r="D77" s="11"/>
      <c r="E77" s="11"/>
      <c r="F77" s="9"/>
      <c r="G77" s="3"/>
      <c r="H77" s="2467"/>
      <c r="I77" s="4"/>
      <c r="J77" s="2467"/>
      <c r="K77" s="2467"/>
      <c r="L77" s="2467"/>
      <c r="M77" s="2467"/>
    </row>
    <row r="78" spans="1:13" ht="15.75" thickBot="1" x14ac:dyDescent="0.3">
      <c r="A78" s="1465"/>
      <c r="B78" s="2467"/>
      <c r="C78" s="2467"/>
      <c r="D78" s="2467"/>
      <c r="E78" s="2467"/>
      <c r="F78" s="2"/>
      <c r="G78" s="3"/>
      <c r="H78" s="2467"/>
      <c r="I78" s="4"/>
      <c r="J78" s="2467"/>
      <c r="K78" s="13"/>
      <c r="L78" s="2467"/>
      <c r="M78" s="14" t="s">
        <v>4</v>
      </c>
    </row>
    <row r="79" spans="1:13" ht="27" thickBot="1" x14ac:dyDescent="0.3">
      <c r="A79" s="15" t="s">
        <v>5</v>
      </c>
      <c r="B79" s="16" t="s">
        <v>6</v>
      </c>
      <c r="C79" s="16" t="s">
        <v>7</v>
      </c>
      <c r="D79" s="16" t="s">
        <v>8</v>
      </c>
      <c r="E79" s="16" t="s">
        <v>9</v>
      </c>
      <c r="F79" s="17" t="s">
        <v>10</v>
      </c>
      <c r="G79" s="18" t="s">
        <v>11</v>
      </c>
      <c r="H79" s="16" t="s">
        <v>12</v>
      </c>
      <c r="I79" s="19" t="s">
        <v>13</v>
      </c>
      <c r="J79" s="20" t="s">
        <v>14</v>
      </c>
      <c r="K79" s="20" t="s">
        <v>15</v>
      </c>
      <c r="L79" s="20" t="s">
        <v>16</v>
      </c>
      <c r="M79" s="21" t="s">
        <v>17</v>
      </c>
    </row>
    <row r="80" spans="1:13" x14ac:dyDescent="0.25">
      <c r="A80" s="1553">
        <v>231</v>
      </c>
      <c r="B80" s="662">
        <v>0</v>
      </c>
      <c r="C80" s="664">
        <v>6172</v>
      </c>
      <c r="D80" s="662">
        <v>5169</v>
      </c>
      <c r="E80" s="1554">
        <v>0</v>
      </c>
      <c r="F80" s="1666">
        <v>0</v>
      </c>
      <c r="G80" s="662">
        <v>1300</v>
      </c>
      <c r="H80" s="903">
        <v>13000000</v>
      </c>
      <c r="I80" s="66">
        <v>4133840</v>
      </c>
      <c r="J80" s="66">
        <v>3867280</v>
      </c>
      <c r="K80" s="66">
        <v>-100000</v>
      </c>
      <c r="L80" s="66">
        <f>J80+K80</f>
        <v>3767280</v>
      </c>
      <c r="M80" s="56" t="s">
        <v>37</v>
      </c>
    </row>
    <row r="81" spans="1:13" ht="27" thickBot="1" x14ac:dyDescent="0.3">
      <c r="A81" s="1553">
        <v>231</v>
      </c>
      <c r="B81" s="662">
        <v>0</v>
      </c>
      <c r="C81" s="585">
        <v>6172</v>
      </c>
      <c r="D81" s="584">
        <v>5166</v>
      </c>
      <c r="E81" s="586">
        <v>0</v>
      </c>
      <c r="F81" s="902">
        <v>0</v>
      </c>
      <c r="G81" s="662">
        <v>1300</v>
      </c>
      <c r="H81" s="49">
        <v>13000000</v>
      </c>
      <c r="I81" s="66">
        <v>0</v>
      </c>
      <c r="J81" s="158">
        <v>164560</v>
      </c>
      <c r="K81" s="66">
        <v>100000</v>
      </c>
      <c r="L81" s="66">
        <f>J81+K81</f>
        <v>264560</v>
      </c>
      <c r="M81" s="56" t="s">
        <v>39</v>
      </c>
    </row>
    <row r="82" spans="1:13" ht="16.5" thickBot="1" x14ac:dyDescent="0.3">
      <c r="A82" s="326"/>
      <c r="B82" s="341" t="s">
        <v>23</v>
      </c>
      <c r="C82" s="342"/>
      <c r="D82" s="2462"/>
      <c r="E82" s="2462"/>
      <c r="F82" s="344"/>
      <c r="G82" s="345"/>
      <c r="H82" s="2462"/>
      <c r="I82" s="346">
        <f>SUM(I80:I81)</f>
        <v>4133840</v>
      </c>
      <c r="J82" s="347">
        <f>SUM(J80:J81)</f>
        <v>4031840</v>
      </c>
      <c r="K82" s="347">
        <f>SUM(K80:K81)</f>
        <v>0</v>
      </c>
      <c r="L82" s="347">
        <f>SUM(L80:L81)</f>
        <v>4031840</v>
      </c>
      <c r="M82" s="172"/>
    </row>
    <row r="83" spans="1:13" ht="15.75" x14ac:dyDescent="0.25">
      <c r="A83" s="28"/>
      <c r="B83" s="28"/>
      <c r="C83" s="28"/>
      <c r="D83" s="29"/>
      <c r="E83" s="29"/>
      <c r="F83" s="30"/>
      <c r="G83" s="31"/>
      <c r="H83" s="29"/>
      <c r="I83" s="32"/>
      <c r="J83" s="29"/>
      <c r="K83" s="33"/>
      <c r="L83" s="29"/>
      <c r="M83" s="2467"/>
    </row>
    <row r="84" spans="1:13" ht="15.75" x14ac:dyDescent="0.25">
      <c r="A84" s="2467"/>
      <c r="B84" s="29" t="s">
        <v>40</v>
      </c>
      <c r="C84" s="28"/>
      <c r="D84" s="29"/>
      <c r="E84" s="29"/>
      <c r="F84" s="30"/>
      <c r="G84" s="31"/>
      <c r="H84" s="29"/>
      <c r="I84" s="32"/>
      <c r="J84" s="34" t="s">
        <v>391</v>
      </c>
      <c r="K84" s="35"/>
      <c r="L84" s="29"/>
      <c r="M84" s="2467"/>
    </row>
    <row r="85" spans="1:13" ht="15.75" x14ac:dyDescent="0.25">
      <c r="A85" s="29"/>
      <c r="B85" s="28"/>
      <c r="C85" s="28"/>
      <c r="D85" s="29"/>
      <c r="E85" s="29"/>
      <c r="F85" s="30"/>
      <c r="G85" s="31"/>
      <c r="H85" s="29"/>
      <c r="I85" s="32"/>
      <c r="J85" s="29"/>
      <c r="K85" s="33"/>
      <c r="L85" s="29"/>
      <c r="M85" s="2467"/>
    </row>
    <row r="86" spans="1:13" x14ac:dyDescent="0.25">
      <c r="A86" s="2467"/>
      <c r="B86" s="2467"/>
      <c r="C86" s="2467"/>
      <c r="D86" s="2467"/>
      <c r="E86" s="2467"/>
      <c r="F86" s="2"/>
      <c r="G86" s="3"/>
      <c r="H86" s="2467"/>
      <c r="I86" s="4"/>
      <c r="J86" s="2467"/>
      <c r="K86" s="2467"/>
      <c r="L86" s="2467"/>
      <c r="M86" s="2467"/>
    </row>
    <row r="87" spans="1:13" x14ac:dyDescent="0.25">
      <c r="A87" s="2467" t="s">
        <v>42</v>
      </c>
      <c r="B87" s="2467"/>
      <c r="C87" s="2467"/>
      <c r="D87" s="2467"/>
      <c r="E87" s="2"/>
      <c r="F87" s="3"/>
      <c r="G87" s="2467"/>
      <c r="H87" s="4"/>
      <c r="I87" s="2467" t="s">
        <v>43</v>
      </c>
      <c r="J87" s="2467"/>
      <c r="K87" s="2467"/>
      <c r="L87" s="2467"/>
      <c r="M87" s="2467"/>
    </row>
    <row r="88" spans="1:13" x14ac:dyDescent="0.25">
      <c r="A88" s="2467"/>
      <c r="B88" s="2467"/>
      <c r="C88" s="2467"/>
      <c r="D88" s="2467"/>
      <c r="E88" s="2"/>
      <c r="F88" s="3"/>
      <c r="G88" s="2467"/>
      <c r="H88" s="4"/>
      <c r="I88" s="2467"/>
      <c r="J88" s="2467"/>
      <c r="K88" s="2467"/>
      <c r="L88" s="2467"/>
      <c r="M88" s="2467"/>
    </row>
    <row r="89" spans="1:13" x14ac:dyDescent="0.25">
      <c r="A89" s="2467" t="s">
        <v>44</v>
      </c>
      <c r="B89" s="2467"/>
      <c r="C89" s="2467"/>
      <c r="D89" s="2467"/>
      <c r="E89" s="2"/>
      <c r="F89" s="3"/>
      <c r="G89" s="2467"/>
      <c r="H89" s="4"/>
      <c r="I89" s="2467" t="s">
        <v>45</v>
      </c>
      <c r="J89" s="2467"/>
      <c r="K89" s="2467"/>
      <c r="L89" s="2467"/>
      <c r="M89" s="2467"/>
    </row>
    <row r="92" spans="1:13" ht="18.75" x14ac:dyDescent="0.3">
      <c r="A92" s="1" t="s">
        <v>34</v>
      </c>
      <c r="B92" s="1"/>
      <c r="C92" s="1"/>
      <c r="D92" s="2467"/>
      <c r="E92" s="2467"/>
      <c r="F92" s="2"/>
      <c r="G92" s="3"/>
      <c r="H92" s="2467"/>
      <c r="I92" s="4"/>
      <c r="J92" s="2467"/>
      <c r="K92" s="2467"/>
      <c r="L92" s="2467"/>
      <c r="M92" s="2467"/>
    </row>
    <row r="93" spans="1:13" x14ac:dyDescent="0.25">
      <c r="A93" s="2467"/>
      <c r="B93" s="2467"/>
      <c r="C93" s="2467"/>
      <c r="D93" s="2461"/>
      <c r="E93" s="2461"/>
      <c r="F93" s="6"/>
      <c r="G93" s="2470"/>
      <c r="H93" s="2461"/>
      <c r="I93" s="8"/>
      <c r="J93" s="2461"/>
      <c r="K93" s="2467"/>
      <c r="L93" s="2467"/>
      <c r="M93" s="2467"/>
    </row>
    <row r="94" spans="1:13" ht="18.75" x14ac:dyDescent="0.3">
      <c r="A94" s="3102" t="s">
        <v>496</v>
      </c>
      <c r="B94" s="3103"/>
      <c r="C94" s="3103"/>
      <c r="D94" s="3103"/>
      <c r="E94" s="3103"/>
      <c r="F94" s="3103"/>
      <c r="G94" s="3103"/>
      <c r="H94" s="3103"/>
      <c r="I94" s="3103"/>
      <c r="J94" s="3103"/>
      <c r="K94" s="3103"/>
      <c r="L94" s="3103"/>
      <c r="M94" s="2467"/>
    </row>
    <row r="95" spans="1:13" ht="15.75" x14ac:dyDescent="0.25">
      <c r="A95" s="2467"/>
      <c r="B95" s="2467"/>
      <c r="C95" s="2467"/>
      <c r="D95" s="2461"/>
      <c r="E95" s="2461"/>
      <c r="F95" s="9"/>
      <c r="G95" s="2470"/>
      <c r="H95" s="2461"/>
      <c r="I95" s="8"/>
      <c r="J95" s="2461"/>
      <c r="K95" s="2467"/>
      <c r="L95" s="2467"/>
      <c r="M95" s="2467"/>
    </row>
    <row r="96" spans="1:13" ht="15.75" x14ac:dyDescent="0.25">
      <c r="A96" s="10" t="s">
        <v>36</v>
      </c>
      <c r="B96" s="11"/>
      <c r="C96" s="11"/>
      <c r="D96" s="11"/>
      <c r="E96" s="11"/>
      <c r="F96" s="9"/>
      <c r="G96" s="3"/>
      <c r="H96" s="2467"/>
      <c r="I96" s="4"/>
      <c r="J96" s="2467"/>
      <c r="K96" s="2467"/>
      <c r="L96" s="2467"/>
      <c r="M96" s="2467"/>
    </row>
    <row r="97" spans="1:13" ht="15.75" thickBot="1" x14ac:dyDescent="0.3">
      <c r="A97" s="1465"/>
      <c r="B97" s="2467"/>
      <c r="C97" s="2467"/>
      <c r="D97" s="2467"/>
      <c r="E97" s="2467"/>
      <c r="F97" s="2"/>
      <c r="G97" s="3"/>
      <c r="H97" s="2467"/>
      <c r="I97" s="4"/>
      <c r="J97" s="2467"/>
      <c r="K97" s="13"/>
      <c r="L97" s="2467"/>
      <c r="M97" s="14" t="s">
        <v>4</v>
      </c>
    </row>
    <row r="98" spans="1:13" ht="27" thickBot="1" x14ac:dyDescent="0.3">
      <c r="A98" s="15" t="s">
        <v>5</v>
      </c>
      <c r="B98" s="16" t="s">
        <v>6</v>
      </c>
      <c r="C98" s="16" t="s">
        <v>7</v>
      </c>
      <c r="D98" s="16" t="s">
        <v>8</v>
      </c>
      <c r="E98" s="16" t="s">
        <v>9</v>
      </c>
      <c r="F98" s="17" t="s">
        <v>10</v>
      </c>
      <c r="G98" s="18" t="s">
        <v>11</v>
      </c>
      <c r="H98" s="16" t="s">
        <v>12</v>
      </c>
      <c r="I98" s="19" t="s">
        <v>13</v>
      </c>
      <c r="J98" s="20" t="s">
        <v>14</v>
      </c>
      <c r="K98" s="20" t="s">
        <v>15</v>
      </c>
      <c r="L98" s="20" t="s">
        <v>16</v>
      </c>
      <c r="M98" s="21" t="s">
        <v>17</v>
      </c>
    </row>
    <row r="99" spans="1:13" x14ac:dyDescent="0.25">
      <c r="A99" s="1553">
        <v>231</v>
      </c>
      <c r="B99" s="662">
        <v>0</v>
      </c>
      <c r="C99" s="664">
        <v>3122</v>
      </c>
      <c r="D99" s="662">
        <v>5169</v>
      </c>
      <c r="E99" s="1554">
        <v>0</v>
      </c>
      <c r="F99" s="1666">
        <v>0</v>
      </c>
      <c r="G99" s="662">
        <v>1300</v>
      </c>
      <c r="H99" s="903">
        <v>13000000</v>
      </c>
      <c r="I99" s="66">
        <v>50000</v>
      </c>
      <c r="J99" s="66">
        <v>50000</v>
      </c>
      <c r="K99" s="66">
        <v>-269.10000000000002</v>
      </c>
      <c r="L99" s="66">
        <f>J99+K99</f>
        <v>49730.9</v>
      </c>
      <c r="M99" s="56" t="s">
        <v>37</v>
      </c>
    </row>
    <row r="100" spans="1:13" ht="26.25" x14ac:dyDescent="0.25">
      <c r="A100" s="583">
        <v>231</v>
      </c>
      <c r="B100" s="584">
        <v>0</v>
      </c>
      <c r="C100" s="585">
        <v>3122</v>
      </c>
      <c r="D100" s="584">
        <v>6121</v>
      </c>
      <c r="E100" s="586">
        <v>0</v>
      </c>
      <c r="F100" s="902">
        <v>0</v>
      </c>
      <c r="G100" s="584">
        <v>1300</v>
      </c>
      <c r="H100" s="49">
        <v>4579000000</v>
      </c>
      <c r="I100" s="66">
        <v>0</v>
      </c>
      <c r="J100" s="66">
        <v>0</v>
      </c>
      <c r="K100" s="66">
        <v>269.10000000000002</v>
      </c>
      <c r="L100" s="66">
        <f>J100+K100</f>
        <v>269.10000000000002</v>
      </c>
      <c r="M100" s="56" t="s">
        <v>497</v>
      </c>
    </row>
    <row r="101" spans="1:13" x14ac:dyDescent="0.25">
      <c r="A101" s="583">
        <v>231</v>
      </c>
      <c r="B101" s="584">
        <v>0</v>
      </c>
      <c r="C101" s="585">
        <v>2212</v>
      </c>
      <c r="D101" s="584">
        <v>5169</v>
      </c>
      <c r="E101" s="586">
        <v>0</v>
      </c>
      <c r="F101" s="902">
        <v>0</v>
      </c>
      <c r="G101" s="584">
        <v>1300</v>
      </c>
      <c r="H101" s="49">
        <v>13000000</v>
      </c>
      <c r="I101" s="66">
        <v>100000</v>
      </c>
      <c r="J101" s="66">
        <v>97847.18</v>
      </c>
      <c r="K101" s="66">
        <f>SUM(K102:K107)*-1</f>
        <v>-1614.6200000000003</v>
      </c>
      <c r="L101" s="66">
        <f t="shared" ref="L101:L110" si="0">J101+K101</f>
        <v>96232.56</v>
      </c>
      <c r="M101" s="56" t="s">
        <v>37</v>
      </c>
    </row>
    <row r="102" spans="1:13" x14ac:dyDescent="0.25">
      <c r="A102" s="583">
        <v>231</v>
      </c>
      <c r="B102" s="584">
        <v>0</v>
      </c>
      <c r="C102" s="585">
        <v>2212</v>
      </c>
      <c r="D102" s="584">
        <v>6121</v>
      </c>
      <c r="E102" s="586">
        <v>0</v>
      </c>
      <c r="F102" s="902">
        <v>0</v>
      </c>
      <c r="G102" s="584">
        <v>1300</v>
      </c>
      <c r="H102" s="49">
        <v>3465000000</v>
      </c>
      <c r="I102" s="66">
        <v>0</v>
      </c>
      <c r="J102" s="66">
        <v>0</v>
      </c>
      <c r="K102" s="66">
        <v>269.10000000000002</v>
      </c>
      <c r="L102" s="66">
        <f t="shared" si="0"/>
        <v>269.10000000000002</v>
      </c>
      <c r="M102" s="56" t="s">
        <v>498</v>
      </c>
    </row>
    <row r="103" spans="1:13" ht="26.25" x14ac:dyDescent="0.25">
      <c r="A103" s="583">
        <v>231</v>
      </c>
      <c r="B103" s="584">
        <v>0</v>
      </c>
      <c r="C103" s="585">
        <v>2212</v>
      </c>
      <c r="D103" s="584">
        <v>6121</v>
      </c>
      <c r="E103" s="586">
        <v>0</v>
      </c>
      <c r="F103" s="902">
        <v>0</v>
      </c>
      <c r="G103" s="584">
        <v>1300</v>
      </c>
      <c r="H103" s="49">
        <v>3662000000</v>
      </c>
      <c r="I103" s="66">
        <v>0</v>
      </c>
      <c r="J103" s="66">
        <v>0</v>
      </c>
      <c r="K103" s="66">
        <v>269.10000000000002</v>
      </c>
      <c r="L103" s="66">
        <f t="shared" si="0"/>
        <v>269.10000000000002</v>
      </c>
      <c r="M103" s="56" t="s">
        <v>499</v>
      </c>
    </row>
    <row r="104" spans="1:13" ht="26.25" x14ac:dyDescent="0.25">
      <c r="A104" s="583">
        <v>231</v>
      </c>
      <c r="B104" s="584">
        <v>0</v>
      </c>
      <c r="C104" s="585">
        <v>2212</v>
      </c>
      <c r="D104" s="584">
        <v>6121</v>
      </c>
      <c r="E104" s="586">
        <v>0</v>
      </c>
      <c r="F104" s="902">
        <v>0</v>
      </c>
      <c r="G104" s="584">
        <v>1300</v>
      </c>
      <c r="H104" s="49">
        <v>3899000000</v>
      </c>
      <c r="I104" s="66">
        <v>0</v>
      </c>
      <c r="J104" s="66">
        <v>0</v>
      </c>
      <c r="K104" s="66">
        <v>269.10000000000002</v>
      </c>
      <c r="L104" s="66">
        <f t="shared" si="0"/>
        <v>269.10000000000002</v>
      </c>
      <c r="M104" s="56" t="s">
        <v>500</v>
      </c>
    </row>
    <row r="105" spans="1:13" ht="26.25" x14ac:dyDescent="0.25">
      <c r="A105" s="583">
        <v>231</v>
      </c>
      <c r="B105" s="584">
        <v>0</v>
      </c>
      <c r="C105" s="585">
        <v>2212</v>
      </c>
      <c r="D105" s="584">
        <v>6121</v>
      </c>
      <c r="E105" s="586">
        <v>0</v>
      </c>
      <c r="F105" s="902">
        <v>0</v>
      </c>
      <c r="G105" s="584">
        <v>1300</v>
      </c>
      <c r="H105" s="52">
        <v>4736000000</v>
      </c>
      <c r="I105" s="66">
        <v>0</v>
      </c>
      <c r="J105" s="66">
        <v>0</v>
      </c>
      <c r="K105" s="50">
        <v>269.11</v>
      </c>
      <c r="L105" s="66">
        <f t="shared" si="0"/>
        <v>269.11</v>
      </c>
      <c r="M105" s="51" t="s">
        <v>501</v>
      </c>
    </row>
    <row r="106" spans="1:13" ht="26.25" x14ac:dyDescent="0.25">
      <c r="A106" s="583">
        <v>231</v>
      </c>
      <c r="B106" s="584">
        <v>0</v>
      </c>
      <c r="C106" s="585">
        <v>2212</v>
      </c>
      <c r="D106" s="584">
        <v>6121</v>
      </c>
      <c r="E106" s="586">
        <v>0</v>
      </c>
      <c r="F106" s="902">
        <v>0</v>
      </c>
      <c r="G106" s="584">
        <v>1300</v>
      </c>
      <c r="H106" s="52">
        <v>4763000000</v>
      </c>
      <c r="I106" s="66">
        <v>0</v>
      </c>
      <c r="J106" s="66">
        <v>538.21</v>
      </c>
      <c r="K106" s="50">
        <v>269.10000000000002</v>
      </c>
      <c r="L106" s="66">
        <f t="shared" si="0"/>
        <v>807.31000000000006</v>
      </c>
      <c r="M106" s="51" t="s">
        <v>99</v>
      </c>
    </row>
    <row r="107" spans="1:13" ht="26.25" x14ac:dyDescent="0.25">
      <c r="A107" s="583">
        <v>231</v>
      </c>
      <c r="B107" s="584">
        <v>0</v>
      </c>
      <c r="C107" s="1511">
        <v>2212</v>
      </c>
      <c r="D107" s="1241">
        <v>6121</v>
      </c>
      <c r="E107" s="586">
        <v>0</v>
      </c>
      <c r="F107" s="902">
        <v>0</v>
      </c>
      <c r="G107" s="584">
        <v>1300</v>
      </c>
      <c r="H107" s="52">
        <v>4834000000</v>
      </c>
      <c r="I107" s="50">
        <v>0</v>
      </c>
      <c r="J107" s="50">
        <v>538.21</v>
      </c>
      <c r="K107" s="50">
        <v>269.11</v>
      </c>
      <c r="L107" s="66">
        <f t="shared" si="0"/>
        <v>807.32</v>
      </c>
      <c r="M107" s="1668" t="s">
        <v>98</v>
      </c>
    </row>
    <row r="108" spans="1:13" x14ac:dyDescent="0.25">
      <c r="A108" s="583">
        <v>231</v>
      </c>
      <c r="B108" s="584">
        <v>0</v>
      </c>
      <c r="C108" s="1511">
        <v>3121</v>
      </c>
      <c r="D108" s="1241">
        <v>5169</v>
      </c>
      <c r="E108" s="586">
        <v>0</v>
      </c>
      <c r="F108" s="902">
        <v>0</v>
      </c>
      <c r="G108" s="584">
        <v>1300</v>
      </c>
      <c r="H108" s="903">
        <v>13000000</v>
      </c>
      <c r="I108" s="50">
        <v>50000</v>
      </c>
      <c r="J108" s="50">
        <v>49461.8</v>
      </c>
      <c r="K108" s="50">
        <f>SUM(K109:K110)*-1</f>
        <v>-807.31000000000006</v>
      </c>
      <c r="L108" s="66">
        <f t="shared" si="0"/>
        <v>48654.490000000005</v>
      </c>
      <c r="M108" s="56" t="s">
        <v>37</v>
      </c>
    </row>
    <row r="109" spans="1:13" x14ac:dyDescent="0.25">
      <c r="A109" s="583">
        <v>231</v>
      </c>
      <c r="B109" s="584">
        <v>0</v>
      </c>
      <c r="C109" s="1511">
        <v>3121</v>
      </c>
      <c r="D109" s="1241">
        <v>6121</v>
      </c>
      <c r="E109" s="586">
        <v>0</v>
      </c>
      <c r="F109" s="902">
        <v>0</v>
      </c>
      <c r="G109" s="584">
        <v>1300</v>
      </c>
      <c r="H109" s="52">
        <v>3848000000</v>
      </c>
      <c r="I109" s="50">
        <v>0</v>
      </c>
      <c r="J109" s="50">
        <v>538.20000000000005</v>
      </c>
      <c r="K109" s="50">
        <v>538.21</v>
      </c>
      <c r="L109" s="66">
        <f t="shared" si="0"/>
        <v>1076.4100000000001</v>
      </c>
      <c r="M109" s="1668" t="s">
        <v>101</v>
      </c>
    </row>
    <row r="110" spans="1:13" ht="27" thickBot="1" x14ac:dyDescent="0.3">
      <c r="A110" s="583">
        <v>231</v>
      </c>
      <c r="B110" s="584">
        <v>0</v>
      </c>
      <c r="C110" s="1511">
        <v>3121</v>
      </c>
      <c r="D110" s="1241">
        <v>6122</v>
      </c>
      <c r="E110" s="586">
        <v>0</v>
      </c>
      <c r="F110" s="902">
        <v>0</v>
      </c>
      <c r="G110" s="584">
        <v>1300</v>
      </c>
      <c r="H110" s="52">
        <v>4726000000</v>
      </c>
      <c r="I110" s="50">
        <v>0</v>
      </c>
      <c r="J110" s="50">
        <v>0</v>
      </c>
      <c r="K110" s="50">
        <v>269.10000000000002</v>
      </c>
      <c r="L110" s="66">
        <f t="shared" si="0"/>
        <v>269.10000000000002</v>
      </c>
      <c r="M110" s="51" t="s">
        <v>502</v>
      </c>
    </row>
    <row r="111" spans="1:13" ht="16.5" thickBot="1" x14ac:dyDescent="0.3">
      <c r="A111" s="326"/>
      <c r="B111" s="341" t="s">
        <v>23</v>
      </c>
      <c r="C111" s="342"/>
      <c r="D111" s="2462"/>
      <c r="E111" s="2462"/>
      <c r="F111" s="344"/>
      <c r="G111" s="345"/>
      <c r="H111" s="2462"/>
      <c r="I111" s="346">
        <f>SUM(I99:I110)</f>
        <v>200000</v>
      </c>
      <c r="J111" s="347">
        <f>SUM(J99:J110)</f>
        <v>198923.59999999998</v>
      </c>
      <c r="K111" s="347">
        <f>SUM(K99:K110)</f>
        <v>-4.5474735088646412E-13</v>
      </c>
      <c r="L111" s="347">
        <f>SUM(L99:L110)</f>
        <v>198923.60000000003</v>
      </c>
      <c r="M111" s="172"/>
    </row>
    <row r="112" spans="1:13" ht="15.75" x14ac:dyDescent="0.25">
      <c r="A112" s="28"/>
      <c r="B112" s="28"/>
      <c r="C112" s="28"/>
      <c r="D112" s="29"/>
      <c r="E112" s="29"/>
      <c r="F112" s="30"/>
      <c r="G112" s="31"/>
      <c r="H112" s="29"/>
      <c r="I112" s="32"/>
      <c r="J112" s="29"/>
      <c r="K112" s="33"/>
      <c r="L112" s="29"/>
      <c r="M112" s="2467"/>
    </row>
    <row r="113" spans="1:13" ht="15.75" x14ac:dyDescent="0.25">
      <c r="A113" s="2467"/>
      <c r="B113" s="29" t="s">
        <v>40</v>
      </c>
      <c r="C113" s="28"/>
      <c r="D113" s="29"/>
      <c r="E113" s="29"/>
      <c r="F113" s="30"/>
      <c r="G113" s="31"/>
      <c r="H113" s="29"/>
      <c r="I113" s="32"/>
      <c r="J113" s="34" t="s">
        <v>503</v>
      </c>
      <c r="K113" s="35"/>
      <c r="L113" s="29"/>
      <c r="M113" s="2467"/>
    </row>
    <row r="114" spans="1:13" ht="15.75" x14ac:dyDescent="0.25">
      <c r="A114" s="29"/>
      <c r="B114" s="28"/>
      <c r="C114" s="28"/>
      <c r="D114" s="29"/>
      <c r="E114" s="29"/>
      <c r="F114" s="30"/>
      <c r="G114" s="31"/>
      <c r="H114" s="29"/>
      <c r="I114" s="32"/>
      <c r="J114" s="29"/>
      <c r="K114" s="33"/>
      <c r="L114" s="29"/>
      <c r="M114" s="2467"/>
    </row>
    <row r="115" spans="1:13" x14ac:dyDescent="0.25">
      <c r="A115" s="2467"/>
      <c r="B115" s="2467"/>
      <c r="C115" s="2467"/>
      <c r="D115" s="2467"/>
      <c r="E115" s="2467"/>
      <c r="F115" s="2"/>
      <c r="G115" s="3"/>
      <c r="H115" s="2467"/>
      <c r="I115" s="4"/>
      <c r="J115" s="2467"/>
      <c r="K115" s="2467"/>
      <c r="L115" s="2467"/>
      <c r="M115" s="2467"/>
    </row>
    <row r="116" spans="1:13" x14ac:dyDescent="0.25">
      <c r="A116" s="2467" t="s">
        <v>42</v>
      </c>
      <c r="B116" s="2467"/>
      <c r="C116" s="2467"/>
      <c r="D116" s="2467"/>
      <c r="E116" s="2"/>
      <c r="F116" s="3"/>
      <c r="G116" s="2467"/>
      <c r="H116" s="4"/>
      <c r="I116" s="2467" t="s">
        <v>43</v>
      </c>
      <c r="J116" s="2467"/>
      <c r="K116" s="2467"/>
      <c r="L116" s="2467"/>
      <c r="M116" s="2467"/>
    </row>
    <row r="117" spans="1:13" x14ac:dyDescent="0.25">
      <c r="A117" s="2467"/>
      <c r="B117" s="2467"/>
      <c r="C117" s="2467"/>
      <c r="D117" s="2467"/>
      <c r="E117" s="2"/>
      <c r="F117" s="3"/>
      <c r="G117" s="2467"/>
      <c r="H117" s="4"/>
      <c r="I117" s="2467"/>
      <c r="J117" s="2467"/>
      <c r="K117" s="2467"/>
      <c r="L117" s="2467"/>
      <c r="M117" s="2467"/>
    </row>
    <row r="118" spans="1:13" x14ac:dyDescent="0.25">
      <c r="A118" s="2467" t="s">
        <v>44</v>
      </c>
      <c r="B118" s="2467"/>
      <c r="C118" s="2467"/>
      <c r="D118" s="2467"/>
      <c r="E118" s="2"/>
      <c r="F118" s="3"/>
      <c r="G118" s="2467"/>
      <c r="H118" s="4"/>
      <c r="I118" s="2467" t="s">
        <v>45</v>
      </c>
      <c r="J118" s="2467"/>
      <c r="K118" s="2467"/>
      <c r="L118" s="2467"/>
      <c r="M118" s="2467"/>
    </row>
    <row r="121" spans="1:13" ht="18.75" x14ac:dyDescent="0.3">
      <c r="A121" s="1" t="s">
        <v>34</v>
      </c>
      <c r="B121" s="1"/>
      <c r="C121" s="1"/>
      <c r="D121" s="2467"/>
      <c r="E121" s="2467"/>
      <c r="F121" s="2"/>
      <c r="G121" s="3"/>
      <c r="H121" s="2467"/>
      <c r="I121" s="4"/>
      <c r="J121" s="2467"/>
      <c r="K121" s="2467"/>
      <c r="L121" s="2467"/>
      <c r="M121" s="2467"/>
    </row>
    <row r="122" spans="1:13" x14ac:dyDescent="0.25">
      <c r="A122" s="2467"/>
      <c r="B122" s="2467"/>
      <c r="C122" s="2467"/>
      <c r="D122" s="2461"/>
      <c r="E122" s="2461"/>
      <c r="F122" s="6"/>
      <c r="G122" s="2470"/>
      <c r="H122" s="2461"/>
      <c r="I122" s="8"/>
      <c r="J122" s="2461"/>
      <c r="K122" s="2467"/>
      <c r="L122" s="2467"/>
      <c r="M122" s="2467"/>
    </row>
    <row r="123" spans="1:13" ht="18.75" x14ac:dyDescent="0.3">
      <c r="A123" s="3102" t="s">
        <v>800</v>
      </c>
      <c r="B123" s="3103"/>
      <c r="C123" s="3103"/>
      <c r="D123" s="3103"/>
      <c r="E123" s="3103"/>
      <c r="F123" s="3103"/>
      <c r="G123" s="3103"/>
      <c r="H123" s="3103"/>
      <c r="I123" s="3103"/>
      <c r="J123" s="3103"/>
      <c r="K123" s="3103"/>
      <c r="L123" s="3103"/>
      <c r="M123" s="2467"/>
    </row>
    <row r="124" spans="1:13" ht="15.75" x14ac:dyDescent="0.25">
      <c r="A124" s="2467"/>
      <c r="B124" s="2467"/>
      <c r="C124" s="2467"/>
      <c r="D124" s="2461"/>
      <c r="E124" s="2461"/>
      <c r="F124" s="9"/>
      <c r="G124" s="2470"/>
      <c r="H124" s="2461"/>
      <c r="I124" s="8"/>
      <c r="J124" s="2461"/>
      <c r="K124" s="2467"/>
      <c r="L124" s="2467"/>
      <c r="M124" s="2467"/>
    </row>
    <row r="125" spans="1:13" ht="15.75" x14ac:dyDescent="0.25">
      <c r="A125" s="10" t="s">
        <v>36</v>
      </c>
      <c r="B125" s="11"/>
      <c r="C125" s="11"/>
      <c r="D125" s="11"/>
      <c r="E125" s="11"/>
      <c r="F125" s="9"/>
      <c r="G125" s="3"/>
      <c r="H125" s="2467"/>
      <c r="I125" s="4"/>
      <c r="J125" s="2467"/>
      <c r="K125" s="2467"/>
      <c r="L125" s="2467"/>
      <c r="M125" s="2467"/>
    </row>
    <row r="126" spans="1:13" ht="15.75" thickBot="1" x14ac:dyDescent="0.3">
      <c r="A126" s="1465"/>
      <c r="B126" s="2467"/>
      <c r="C126" s="2467"/>
      <c r="D126" s="2467"/>
      <c r="E126" s="2467"/>
      <c r="F126" s="2"/>
      <c r="G126" s="3"/>
      <c r="H126" s="2467"/>
      <c r="I126" s="4"/>
      <c r="J126" s="2467"/>
      <c r="K126" s="13"/>
      <c r="L126" s="2467"/>
      <c r="M126" s="14" t="s">
        <v>4</v>
      </c>
    </row>
    <row r="127" spans="1:13" ht="27" thickBot="1" x14ac:dyDescent="0.3">
      <c r="A127" s="15" t="s">
        <v>5</v>
      </c>
      <c r="B127" s="16" t="s">
        <v>6</v>
      </c>
      <c r="C127" s="16" t="s">
        <v>7</v>
      </c>
      <c r="D127" s="16" t="s">
        <v>8</v>
      </c>
      <c r="E127" s="16" t="s">
        <v>9</v>
      </c>
      <c r="F127" s="17" t="s">
        <v>10</v>
      </c>
      <c r="G127" s="18" t="s">
        <v>11</v>
      </c>
      <c r="H127" s="16" t="s">
        <v>12</v>
      </c>
      <c r="I127" s="19" t="s">
        <v>13</v>
      </c>
      <c r="J127" s="20" t="s">
        <v>14</v>
      </c>
      <c r="K127" s="20" t="s">
        <v>15</v>
      </c>
      <c r="L127" s="20" t="s">
        <v>16</v>
      </c>
      <c r="M127" s="21" t="s">
        <v>17</v>
      </c>
    </row>
    <row r="128" spans="1:13" x14ac:dyDescent="0.25">
      <c r="A128" s="1553">
        <v>231</v>
      </c>
      <c r="B128" s="662">
        <v>0</v>
      </c>
      <c r="C128" s="664">
        <v>3122</v>
      </c>
      <c r="D128" s="662">
        <v>5169</v>
      </c>
      <c r="E128" s="1554">
        <v>0</v>
      </c>
      <c r="F128" s="1666">
        <v>0</v>
      </c>
      <c r="G128" s="662">
        <v>1300</v>
      </c>
      <c r="H128" s="903">
        <v>13000000</v>
      </c>
      <c r="I128" s="66">
        <v>50000</v>
      </c>
      <c r="J128" s="66">
        <v>49730.9</v>
      </c>
      <c r="K128" s="66">
        <v>-269.10000000000002</v>
      </c>
      <c r="L128" s="66">
        <f t="shared" ref="L128:L134" si="1">J128+K128</f>
        <v>49461.8</v>
      </c>
      <c r="M128" s="56" t="s">
        <v>37</v>
      </c>
    </row>
    <row r="129" spans="1:13" ht="26.25" x14ac:dyDescent="0.25">
      <c r="A129" s="583">
        <v>231</v>
      </c>
      <c r="B129" s="584">
        <v>0</v>
      </c>
      <c r="C129" s="585">
        <v>3122</v>
      </c>
      <c r="D129" s="584">
        <v>6123</v>
      </c>
      <c r="E129" s="586">
        <v>0</v>
      </c>
      <c r="F129" s="902">
        <v>0</v>
      </c>
      <c r="G129" s="584">
        <v>1300</v>
      </c>
      <c r="H129" s="49">
        <v>4694000000</v>
      </c>
      <c r="I129" s="66">
        <v>0</v>
      </c>
      <c r="J129" s="66">
        <v>0</v>
      </c>
      <c r="K129" s="66">
        <v>269.10000000000002</v>
      </c>
      <c r="L129" s="66">
        <f t="shared" si="1"/>
        <v>269.10000000000002</v>
      </c>
      <c r="M129" s="56" t="s">
        <v>801</v>
      </c>
    </row>
    <row r="130" spans="1:13" x14ac:dyDescent="0.25">
      <c r="A130" s="583">
        <v>231</v>
      </c>
      <c r="B130" s="584">
        <v>0</v>
      </c>
      <c r="C130" s="585">
        <v>2212</v>
      </c>
      <c r="D130" s="584">
        <v>5169</v>
      </c>
      <c r="E130" s="586">
        <v>0</v>
      </c>
      <c r="F130" s="902">
        <v>0</v>
      </c>
      <c r="G130" s="584">
        <v>1300</v>
      </c>
      <c r="H130" s="49">
        <v>13000000</v>
      </c>
      <c r="I130" s="66">
        <v>100000</v>
      </c>
      <c r="J130" s="66">
        <v>96232.56</v>
      </c>
      <c r="K130" s="66">
        <f>SUM(K131:K132)*-1</f>
        <v>-807.31000000000006</v>
      </c>
      <c r="L130" s="66">
        <f t="shared" si="1"/>
        <v>95425.25</v>
      </c>
      <c r="M130" s="56" t="s">
        <v>37</v>
      </c>
    </row>
    <row r="131" spans="1:13" ht="26.25" x14ac:dyDescent="0.25">
      <c r="A131" s="583">
        <v>231</v>
      </c>
      <c r="B131" s="584">
        <v>0</v>
      </c>
      <c r="C131" s="585">
        <v>2212</v>
      </c>
      <c r="D131" s="584">
        <v>6121</v>
      </c>
      <c r="E131" s="586">
        <v>0</v>
      </c>
      <c r="F131" s="902">
        <v>0</v>
      </c>
      <c r="G131" s="584">
        <v>1300</v>
      </c>
      <c r="H131" s="49">
        <v>2704000000</v>
      </c>
      <c r="I131" s="66">
        <v>0</v>
      </c>
      <c r="J131" s="66">
        <v>0</v>
      </c>
      <c r="K131" s="66">
        <v>269.10000000000002</v>
      </c>
      <c r="L131" s="66">
        <f t="shared" si="1"/>
        <v>269.10000000000002</v>
      </c>
      <c r="M131" s="56" t="s">
        <v>802</v>
      </c>
    </row>
    <row r="132" spans="1:13" ht="26.25" x14ac:dyDescent="0.25">
      <c r="A132" s="583">
        <v>231</v>
      </c>
      <c r="B132" s="584">
        <v>0</v>
      </c>
      <c r="C132" s="585">
        <v>2212</v>
      </c>
      <c r="D132" s="584">
        <v>6121</v>
      </c>
      <c r="E132" s="586">
        <v>0</v>
      </c>
      <c r="F132" s="902">
        <v>0</v>
      </c>
      <c r="G132" s="584">
        <v>1300</v>
      </c>
      <c r="H132" s="49">
        <v>4834000000</v>
      </c>
      <c r="I132" s="66">
        <v>0</v>
      </c>
      <c r="J132" s="66">
        <v>807.32</v>
      </c>
      <c r="K132" s="66">
        <v>538.21</v>
      </c>
      <c r="L132" s="66">
        <f t="shared" si="1"/>
        <v>1345.5300000000002</v>
      </c>
      <c r="M132" s="1668" t="s">
        <v>98</v>
      </c>
    </row>
    <row r="133" spans="1:13" x14ac:dyDescent="0.25">
      <c r="A133" s="583">
        <v>231</v>
      </c>
      <c r="B133" s="584">
        <v>0</v>
      </c>
      <c r="C133" s="585">
        <v>2219</v>
      </c>
      <c r="D133" s="584">
        <v>5169</v>
      </c>
      <c r="E133" s="586">
        <v>0</v>
      </c>
      <c r="F133" s="902">
        <v>0</v>
      </c>
      <c r="G133" s="584">
        <v>1300</v>
      </c>
      <c r="H133" s="49">
        <v>13000000</v>
      </c>
      <c r="I133" s="66">
        <v>50000</v>
      </c>
      <c r="J133" s="66">
        <v>50000</v>
      </c>
      <c r="K133" s="66">
        <v>-269.11</v>
      </c>
      <c r="L133" s="66">
        <f t="shared" si="1"/>
        <v>49730.89</v>
      </c>
      <c r="M133" s="56" t="s">
        <v>37</v>
      </c>
    </row>
    <row r="134" spans="1:13" ht="27" thickBot="1" x14ac:dyDescent="0.3">
      <c r="A134" s="583">
        <v>231</v>
      </c>
      <c r="B134" s="584">
        <v>0</v>
      </c>
      <c r="C134" s="585">
        <v>2219</v>
      </c>
      <c r="D134" s="584">
        <v>6121</v>
      </c>
      <c r="E134" s="586">
        <v>0</v>
      </c>
      <c r="F134" s="902">
        <v>0</v>
      </c>
      <c r="G134" s="584">
        <v>1300</v>
      </c>
      <c r="H134" s="52">
        <v>4006000000</v>
      </c>
      <c r="I134" s="66">
        <v>0</v>
      </c>
      <c r="J134" s="66">
        <v>0</v>
      </c>
      <c r="K134" s="50">
        <v>269.11</v>
      </c>
      <c r="L134" s="66">
        <f t="shared" si="1"/>
        <v>269.11</v>
      </c>
      <c r="M134" s="51" t="s">
        <v>803</v>
      </c>
    </row>
    <row r="135" spans="1:13" ht="16.5" thickBot="1" x14ac:dyDescent="0.3">
      <c r="A135" s="326"/>
      <c r="B135" s="341" t="s">
        <v>23</v>
      </c>
      <c r="C135" s="342"/>
      <c r="D135" s="2462"/>
      <c r="E135" s="2462"/>
      <c r="F135" s="344"/>
      <c r="G135" s="345"/>
      <c r="H135" s="2462"/>
      <c r="I135" s="346">
        <f>SUM(I128:I134)</f>
        <v>200000</v>
      </c>
      <c r="J135" s="347">
        <f>SUM(J128:J134)</f>
        <v>196770.78</v>
      </c>
      <c r="K135" s="347">
        <f>SUM(K128:K134)</f>
        <v>0</v>
      </c>
      <c r="L135" s="347">
        <f>SUM(L128:L134)</f>
        <v>196770.77999999997</v>
      </c>
      <c r="M135" s="172"/>
    </row>
    <row r="136" spans="1:13" ht="15.75" x14ac:dyDescent="0.25">
      <c r="A136" s="28"/>
      <c r="B136" s="28"/>
      <c r="C136" s="28"/>
      <c r="D136" s="29"/>
      <c r="E136" s="29"/>
      <c r="F136" s="30"/>
      <c r="G136" s="31"/>
      <c r="H136" s="29"/>
      <c r="I136" s="32"/>
      <c r="J136" s="29"/>
      <c r="K136" s="33"/>
      <c r="L136" s="29"/>
      <c r="M136" s="2467"/>
    </row>
    <row r="137" spans="1:13" ht="15.75" x14ac:dyDescent="0.25">
      <c r="A137" s="2467"/>
      <c r="B137" s="29" t="s">
        <v>40</v>
      </c>
      <c r="C137" s="28"/>
      <c r="D137" s="29"/>
      <c r="E137" s="29"/>
      <c r="F137" s="30"/>
      <c r="G137" s="31"/>
      <c r="H137" s="29"/>
      <c r="I137" s="32"/>
      <c r="J137" s="34" t="s">
        <v>804</v>
      </c>
      <c r="K137" s="35"/>
      <c r="L137" s="29"/>
      <c r="M137" s="2467"/>
    </row>
    <row r="138" spans="1:13" ht="15.75" x14ac:dyDescent="0.25">
      <c r="A138" s="29"/>
      <c r="B138" s="28"/>
      <c r="C138" s="28"/>
      <c r="D138" s="29"/>
      <c r="E138" s="29"/>
      <c r="F138" s="30"/>
      <c r="G138" s="31"/>
      <c r="H138" s="29"/>
      <c r="I138" s="32"/>
      <c r="J138" s="29"/>
      <c r="K138" s="33"/>
      <c r="L138" s="29"/>
      <c r="M138" s="2467"/>
    </row>
    <row r="139" spans="1:13" x14ac:dyDescent="0.25">
      <c r="A139" s="2467"/>
      <c r="B139" s="2467"/>
      <c r="C139" s="2467"/>
      <c r="D139" s="2467"/>
      <c r="E139" s="2467"/>
      <c r="F139" s="2"/>
      <c r="G139" s="3"/>
      <c r="H139" s="2467"/>
      <c r="I139" s="4"/>
      <c r="J139" s="2467"/>
      <c r="K139" s="2467"/>
      <c r="L139" s="2467"/>
      <c r="M139" s="2467"/>
    </row>
    <row r="140" spans="1:13" x14ac:dyDescent="0.25">
      <c r="A140" s="2467" t="s">
        <v>42</v>
      </c>
      <c r="B140" s="2467"/>
      <c r="C140" s="2467"/>
      <c r="D140" s="2467"/>
      <c r="E140" s="2"/>
      <c r="F140" s="3"/>
      <c r="G140" s="2467"/>
      <c r="H140" s="4"/>
      <c r="I140" s="2467" t="s">
        <v>43</v>
      </c>
      <c r="J140" s="2467"/>
      <c r="K140" s="2467"/>
      <c r="L140" s="2467"/>
      <c r="M140" s="2467"/>
    </row>
    <row r="141" spans="1:13" x14ac:dyDescent="0.25">
      <c r="A141" s="2467"/>
      <c r="B141" s="2467"/>
      <c r="C141" s="2467"/>
      <c r="D141" s="2467"/>
      <c r="E141" s="2"/>
      <c r="F141" s="3"/>
      <c r="G141" s="2467"/>
      <c r="H141" s="4"/>
      <c r="I141" s="2467"/>
      <c r="J141" s="2467"/>
      <c r="K141" s="2467"/>
      <c r="L141" s="2467"/>
      <c r="M141" s="2467"/>
    </row>
    <row r="142" spans="1:13" x14ac:dyDescent="0.25">
      <c r="A142" s="2467" t="s">
        <v>44</v>
      </c>
      <c r="B142" s="2467"/>
      <c r="C142" s="2467"/>
      <c r="D142" s="2467"/>
      <c r="E142" s="2"/>
      <c r="F142" s="3"/>
      <c r="G142" s="2467"/>
      <c r="H142" s="4"/>
      <c r="I142" s="2467" t="s">
        <v>45</v>
      </c>
      <c r="J142" s="2467"/>
      <c r="K142" s="2467"/>
      <c r="L142" s="2467"/>
      <c r="M142" s="2467"/>
    </row>
    <row r="145" spans="1:13" ht="18.75" x14ac:dyDescent="0.3">
      <c r="A145" s="1" t="s">
        <v>34</v>
      </c>
      <c r="B145" s="1"/>
      <c r="C145" s="1"/>
      <c r="D145" s="2467"/>
      <c r="E145" s="2467"/>
      <c r="F145" s="2"/>
      <c r="G145" s="3"/>
      <c r="H145" s="2467"/>
      <c r="I145" s="4"/>
      <c r="J145" s="2467"/>
      <c r="K145" s="2467"/>
      <c r="L145" s="2467"/>
      <c r="M145" s="2467"/>
    </row>
    <row r="146" spans="1:13" x14ac:dyDescent="0.25">
      <c r="A146" s="2467"/>
      <c r="B146" s="2467"/>
      <c r="C146" s="2467"/>
      <c r="D146" s="2461"/>
      <c r="E146" s="2461"/>
      <c r="F146" s="6"/>
      <c r="G146" s="2470"/>
      <c r="H146" s="2461"/>
      <c r="I146" s="8"/>
      <c r="J146" s="2461"/>
      <c r="K146" s="2467"/>
      <c r="L146" s="2467"/>
      <c r="M146" s="2467"/>
    </row>
    <row r="147" spans="1:13" ht="18.75" x14ac:dyDescent="0.3">
      <c r="A147" s="3102" t="s">
        <v>1027</v>
      </c>
      <c r="B147" s="3103"/>
      <c r="C147" s="3103"/>
      <c r="D147" s="3103"/>
      <c r="E147" s="3103"/>
      <c r="F147" s="3103"/>
      <c r="G147" s="3103"/>
      <c r="H147" s="3103"/>
      <c r="I147" s="3103"/>
      <c r="J147" s="3103"/>
      <c r="K147" s="3103"/>
      <c r="L147" s="3103"/>
      <c r="M147" s="2467"/>
    </row>
    <row r="148" spans="1:13" ht="15.75" x14ac:dyDescent="0.25">
      <c r="A148" s="2467"/>
      <c r="B148" s="2467"/>
      <c r="C148" s="2467"/>
      <c r="D148" s="2461"/>
      <c r="E148" s="2461"/>
      <c r="F148" s="9"/>
      <c r="G148" s="2470"/>
      <c r="H148" s="2461"/>
      <c r="I148" s="8"/>
      <c r="J148" s="2461"/>
      <c r="K148" s="2467"/>
      <c r="L148" s="2467"/>
      <c r="M148" s="2467"/>
    </row>
    <row r="149" spans="1:13" ht="15.75" x14ac:dyDescent="0.25">
      <c r="A149" s="10" t="s">
        <v>36</v>
      </c>
      <c r="B149" s="11"/>
      <c r="C149" s="11"/>
      <c r="D149" s="11"/>
      <c r="E149" s="11"/>
      <c r="F149" s="9"/>
      <c r="G149" s="3"/>
      <c r="H149" s="2467"/>
      <c r="I149" s="4"/>
      <c r="J149" s="2467"/>
      <c r="K149" s="2467"/>
      <c r="L149" s="2467"/>
      <c r="M149" s="2467"/>
    </row>
    <row r="150" spans="1:13" ht="15.75" thickBot="1" x14ac:dyDescent="0.3">
      <c r="A150" s="1465"/>
      <c r="B150" s="2467"/>
      <c r="C150" s="2467"/>
      <c r="D150" s="2467"/>
      <c r="E150" s="2467"/>
      <c r="F150" s="2"/>
      <c r="G150" s="3"/>
      <c r="H150" s="2467"/>
      <c r="I150" s="4"/>
      <c r="J150" s="2467"/>
      <c r="K150" s="13"/>
      <c r="L150" s="2467"/>
      <c r="M150" s="14" t="s">
        <v>4</v>
      </c>
    </row>
    <row r="151" spans="1:13" ht="27" thickBot="1" x14ac:dyDescent="0.3">
      <c r="A151" s="15" t="s">
        <v>5</v>
      </c>
      <c r="B151" s="16" t="s">
        <v>6</v>
      </c>
      <c r="C151" s="16" t="s">
        <v>7</v>
      </c>
      <c r="D151" s="16" t="s">
        <v>8</v>
      </c>
      <c r="E151" s="16" t="s">
        <v>9</v>
      </c>
      <c r="F151" s="17" t="s">
        <v>10</v>
      </c>
      <c r="G151" s="18" t="s">
        <v>11</v>
      </c>
      <c r="H151" s="16" t="s">
        <v>12</v>
      </c>
      <c r="I151" s="19" t="s">
        <v>13</v>
      </c>
      <c r="J151" s="20" t="s">
        <v>14</v>
      </c>
      <c r="K151" s="20" t="s">
        <v>15</v>
      </c>
      <c r="L151" s="20" t="s">
        <v>16</v>
      </c>
      <c r="M151" s="21" t="s">
        <v>17</v>
      </c>
    </row>
    <row r="152" spans="1:13" x14ac:dyDescent="0.25">
      <c r="A152" s="1553">
        <v>231</v>
      </c>
      <c r="B152" s="662">
        <v>0</v>
      </c>
      <c r="C152" s="664">
        <v>6172</v>
      </c>
      <c r="D152" s="662">
        <v>5169</v>
      </c>
      <c r="E152" s="1554">
        <v>0</v>
      </c>
      <c r="F152" s="1666">
        <v>0</v>
      </c>
      <c r="G152" s="662">
        <v>1300</v>
      </c>
      <c r="H152" s="903">
        <v>13000000</v>
      </c>
      <c r="I152" s="66">
        <v>4133840</v>
      </c>
      <c r="J152" s="66">
        <v>3761280</v>
      </c>
      <c r="K152" s="66">
        <v>-100000</v>
      </c>
      <c r="L152" s="66">
        <f>J152+K152</f>
        <v>3661280</v>
      </c>
      <c r="M152" s="56" t="s">
        <v>37</v>
      </c>
    </row>
    <row r="153" spans="1:13" ht="27" thickBot="1" x14ac:dyDescent="0.3">
      <c r="A153" s="583">
        <v>231</v>
      </c>
      <c r="B153" s="584">
        <v>0</v>
      </c>
      <c r="C153" s="585">
        <v>6172</v>
      </c>
      <c r="D153" s="584">
        <v>5166</v>
      </c>
      <c r="E153" s="586">
        <v>0</v>
      </c>
      <c r="F153" s="902">
        <v>0</v>
      </c>
      <c r="G153" s="584">
        <v>1300</v>
      </c>
      <c r="H153" s="903">
        <v>13000000</v>
      </c>
      <c r="I153" s="66">
        <v>0</v>
      </c>
      <c r="J153" s="66">
        <v>264560</v>
      </c>
      <c r="K153" s="66">
        <v>100000</v>
      </c>
      <c r="L153" s="66">
        <f>J153+K153</f>
        <v>364560</v>
      </c>
      <c r="M153" s="56" t="s">
        <v>39</v>
      </c>
    </row>
    <row r="154" spans="1:13" ht="16.5" thickBot="1" x14ac:dyDescent="0.3">
      <c r="A154" s="326"/>
      <c r="B154" s="341" t="s">
        <v>23</v>
      </c>
      <c r="C154" s="342"/>
      <c r="D154" s="2462"/>
      <c r="E154" s="2462"/>
      <c r="F154" s="344"/>
      <c r="G154" s="345"/>
      <c r="H154" s="2462"/>
      <c r="I154" s="347">
        <f>SUM(I152:I153)</f>
        <v>4133840</v>
      </c>
      <c r="J154" s="347">
        <f>SUM(J152:J153)</f>
        <v>4025840</v>
      </c>
      <c r="K154" s="347">
        <f>SUM(K152:K153)</f>
        <v>0</v>
      </c>
      <c r="L154" s="347">
        <f>SUM(L152:L153)</f>
        <v>4025840</v>
      </c>
      <c r="M154" s="172"/>
    </row>
    <row r="155" spans="1:13" ht="15.75" x14ac:dyDescent="0.25">
      <c r="A155" s="28"/>
      <c r="B155" s="28"/>
      <c r="C155" s="28"/>
      <c r="D155" s="29"/>
      <c r="E155" s="29"/>
      <c r="F155" s="30"/>
      <c r="G155" s="31"/>
      <c r="H155" s="29"/>
      <c r="I155" s="32"/>
      <c r="J155" s="29"/>
      <c r="K155" s="33"/>
      <c r="L155" s="29"/>
      <c r="M155" s="2467"/>
    </row>
    <row r="156" spans="1:13" ht="15.75" x14ac:dyDescent="0.25">
      <c r="A156" s="2467"/>
      <c r="B156" s="29" t="s">
        <v>40</v>
      </c>
      <c r="C156" s="28"/>
      <c r="D156" s="29"/>
      <c r="E156" s="29"/>
      <c r="F156" s="30"/>
      <c r="G156" s="31"/>
      <c r="H156" s="29"/>
      <c r="I156" s="32"/>
      <c r="J156" s="34" t="s">
        <v>1028</v>
      </c>
      <c r="K156" s="35"/>
      <c r="L156" s="29"/>
      <c r="M156" s="2467"/>
    </row>
    <row r="157" spans="1:13" ht="15.75" x14ac:dyDescent="0.25">
      <c r="A157" s="29"/>
      <c r="B157" s="28"/>
      <c r="C157" s="28"/>
      <c r="D157" s="29"/>
      <c r="E157" s="29"/>
      <c r="F157" s="30"/>
      <c r="G157" s="31"/>
      <c r="H157" s="29"/>
      <c r="I157" s="32"/>
      <c r="J157" s="29"/>
      <c r="K157" s="33"/>
      <c r="L157" s="29"/>
      <c r="M157" s="2467"/>
    </row>
    <row r="158" spans="1:13" x14ac:dyDescent="0.25">
      <c r="A158" s="2467"/>
      <c r="B158" s="2467"/>
      <c r="C158" s="2467"/>
      <c r="D158" s="2467"/>
      <c r="E158" s="2467"/>
      <c r="F158" s="2"/>
      <c r="G158" s="3"/>
      <c r="H158" s="2467"/>
      <c r="I158" s="4"/>
      <c r="J158" s="2467"/>
      <c r="K158" s="2467"/>
      <c r="L158" s="2467"/>
      <c r="M158" s="2467"/>
    </row>
    <row r="159" spans="1:13" x14ac:dyDescent="0.25">
      <c r="A159" s="2467" t="s">
        <v>42</v>
      </c>
      <c r="B159" s="2467"/>
      <c r="C159" s="2467"/>
      <c r="D159" s="2467"/>
      <c r="E159" s="2"/>
      <c r="F159" s="3"/>
      <c r="G159" s="2467"/>
      <c r="H159" s="4"/>
      <c r="I159" s="2467" t="s">
        <v>43</v>
      </c>
      <c r="J159" s="2467"/>
      <c r="K159" s="2467"/>
      <c r="L159" s="2467"/>
      <c r="M159" s="2467"/>
    </row>
    <row r="160" spans="1:13" x14ac:dyDescent="0.25">
      <c r="A160" s="2467"/>
      <c r="B160" s="2467"/>
      <c r="C160" s="2467"/>
      <c r="D160" s="2467"/>
      <c r="E160" s="2"/>
      <c r="F160" s="3"/>
      <c r="G160" s="2467"/>
      <c r="H160" s="4"/>
      <c r="I160" s="2467"/>
      <c r="J160" s="2467"/>
      <c r="K160" s="2467"/>
      <c r="L160" s="2467"/>
      <c r="M160" s="2467"/>
    </row>
    <row r="161" spans="1:13" x14ac:dyDescent="0.25">
      <c r="A161" s="2467" t="s">
        <v>44</v>
      </c>
      <c r="B161" s="2467"/>
      <c r="C161" s="2467"/>
      <c r="D161" s="2467"/>
      <c r="E161" s="2"/>
      <c r="F161" s="3"/>
      <c r="G161" s="2467"/>
      <c r="H161" s="4"/>
      <c r="I161" s="2467" t="s">
        <v>45</v>
      </c>
      <c r="J161" s="2467"/>
      <c r="K161" s="2467"/>
      <c r="L161" s="2467"/>
      <c r="M161" s="2467"/>
    </row>
    <row r="164" spans="1:13" ht="18.75" x14ac:dyDescent="0.3">
      <c r="A164" s="1" t="s">
        <v>34</v>
      </c>
      <c r="B164" s="1"/>
      <c r="C164" s="1"/>
      <c r="D164" s="2467"/>
      <c r="E164" s="2467"/>
      <c r="F164" s="2"/>
      <c r="G164" s="3"/>
      <c r="H164" s="2467"/>
      <c r="I164" s="4"/>
      <c r="J164" s="2467"/>
      <c r="K164" s="2467"/>
      <c r="L164" s="2467"/>
      <c r="M164" s="2467"/>
    </row>
    <row r="165" spans="1:13" x14ac:dyDescent="0.25">
      <c r="A165" s="2467"/>
      <c r="B165" s="2467"/>
      <c r="C165" s="2467"/>
      <c r="D165" s="2461"/>
      <c r="E165" s="2461"/>
      <c r="F165" s="6"/>
      <c r="G165" s="2470"/>
      <c r="H165" s="2461"/>
      <c r="I165" s="8"/>
      <c r="J165" s="2461"/>
      <c r="K165" s="2467"/>
      <c r="L165" s="2467"/>
      <c r="M165" s="2467"/>
    </row>
    <row r="166" spans="1:13" ht="18.75" x14ac:dyDescent="0.3">
      <c r="A166" s="3102" t="s">
        <v>1209</v>
      </c>
      <c r="B166" s="3103"/>
      <c r="C166" s="3103"/>
      <c r="D166" s="3103"/>
      <c r="E166" s="3103"/>
      <c r="F166" s="3103"/>
      <c r="G166" s="3103"/>
      <c r="H166" s="3103"/>
      <c r="I166" s="3103"/>
      <c r="J166" s="3103"/>
      <c r="K166" s="3103"/>
      <c r="L166" s="3103"/>
      <c r="M166" s="2467"/>
    </row>
    <row r="167" spans="1:13" ht="15.75" x14ac:dyDescent="0.25">
      <c r="A167" s="2467"/>
      <c r="B167" s="2467"/>
      <c r="C167" s="2467"/>
      <c r="D167" s="2461"/>
      <c r="E167" s="2461"/>
      <c r="F167" s="9"/>
      <c r="G167" s="2470"/>
      <c r="H167" s="2461"/>
      <c r="I167" s="8"/>
      <c r="J167" s="2461"/>
      <c r="K167" s="2467"/>
      <c r="L167" s="2467"/>
      <c r="M167" s="2467"/>
    </row>
    <row r="168" spans="1:13" ht="15.75" x14ac:dyDescent="0.25">
      <c r="A168" s="10" t="s">
        <v>36</v>
      </c>
      <c r="B168" s="11"/>
      <c r="C168" s="11"/>
      <c r="D168" s="11"/>
      <c r="E168" s="11"/>
      <c r="F168" s="9"/>
      <c r="G168" s="3"/>
      <c r="H168" s="2467"/>
      <c r="I168" s="4"/>
      <c r="J168" s="2467"/>
      <c r="K168" s="2467"/>
      <c r="L168" s="2467"/>
      <c r="M168" s="2467"/>
    </row>
    <row r="169" spans="1:13" ht="15.75" thickBot="1" x14ac:dyDescent="0.3">
      <c r="A169" s="1465"/>
      <c r="B169" s="2467"/>
      <c r="C169" s="2467"/>
      <c r="D169" s="2467"/>
      <c r="E169" s="2467"/>
      <c r="F169" s="2"/>
      <c r="G169" s="3"/>
      <c r="H169" s="2467"/>
      <c r="I169" s="4"/>
      <c r="J169" s="2467"/>
      <c r="K169" s="13"/>
      <c r="L169" s="2467"/>
      <c r="M169" s="14" t="s">
        <v>4</v>
      </c>
    </row>
    <row r="170" spans="1:13" ht="27" thickBot="1" x14ac:dyDescent="0.3">
      <c r="A170" s="15" t="s">
        <v>5</v>
      </c>
      <c r="B170" s="16" t="s">
        <v>6</v>
      </c>
      <c r="C170" s="16" t="s">
        <v>7</v>
      </c>
      <c r="D170" s="16" t="s">
        <v>8</v>
      </c>
      <c r="E170" s="16" t="s">
        <v>9</v>
      </c>
      <c r="F170" s="17" t="s">
        <v>10</v>
      </c>
      <c r="G170" s="18" t="s">
        <v>11</v>
      </c>
      <c r="H170" s="16" t="s">
        <v>12</v>
      </c>
      <c r="I170" s="19" t="s">
        <v>13</v>
      </c>
      <c r="J170" s="20" t="s">
        <v>14</v>
      </c>
      <c r="K170" s="20" t="s">
        <v>15</v>
      </c>
      <c r="L170" s="20" t="s">
        <v>16</v>
      </c>
      <c r="M170" s="21" t="s">
        <v>17</v>
      </c>
    </row>
    <row r="171" spans="1:13" x14ac:dyDescent="0.25">
      <c r="A171" s="583">
        <v>231</v>
      </c>
      <c r="B171" s="584">
        <v>0</v>
      </c>
      <c r="C171" s="585">
        <v>2212</v>
      </c>
      <c r="D171" s="584">
        <v>5169</v>
      </c>
      <c r="E171" s="586">
        <v>0</v>
      </c>
      <c r="F171" s="902">
        <v>0</v>
      </c>
      <c r="G171" s="584">
        <v>1300</v>
      </c>
      <c r="H171" s="49">
        <v>13000000</v>
      </c>
      <c r="I171" s="66">
        <v>100000</v>
      </c>
      <c r="J171" s="66">
        <v>95425.25</v>
      </c>
      <c r="K171" s="66">
        <f>SUM(K172:K180)*-1</f>
        <v>-2691.05</v>
      </c>
      <c r="L171" s="66">
        <f>J171+K171</f>
        <v>92734.2</v>
      </c>
      <c r="M171" s="56" t="s">
        <v>37</v>
      </c>
    </row>
    <row r="172" spans="1:13" x14ac:dyDescent="0.25">
      <c r="A172" s="583">
        <v>231</v>
      </c>
      <c r="B172" s="584">
        <v>0</v>
      </c>
      <c r="C172" s="585">
        <v>2212</v>
      </c>
      <c r="D172" s="584">
        <v>6121</v>
      </c>
      <c r="E172" s="586">
        <v>0</v>
      </c>
      <c r="F172" s="902">
        <v>0</v>
      </c>
      <c r="G172" s="584">
        <v>1300</v>
      </c>
      <c r="H172" s="49">
        <v>3381000000</v>
      </c>
      <c r="I172" s="66">
        <v>0</v>
      </c>
      <c r="J172" s="66">
        <v>0</v>
      </c>
      <c r="K172" s="66">
        <v>269.10000000000002</v>
      </c>
      <c r="L172" s="66">
        <f t="shared" ref="L172:L184" si="2">J172+K172</f>
        <v>269.10000000000002</v>
      </c>
      <c r="M172" s="56" t="s">
        <v>1210</v>
      </c>
    </row>
    <row r="173" spans="1:13" x14ac:dyDescent="0.25">
      <c r="A173" s="583">
        <v>231</v>
      </c>
      <c r="B173" s="584">
        <v>0</v>
      </c>
      <c r="C173" s="585">
        <v>2212</v>
      </c>
      <c r="D173" s="584">
        <v>6121</v>
      </c>
      <c r="E173" s="586">
        <v>0</v>
      </c>
      <c r="F173" s="902">
        <v>0</v>
      </c>
      <c r="G173" s="584">
        <v>1300</v>
      </c>
      <c r="H173" s="49">
        <v>4029000000</v>
      </c>
      <c r="I173" s="66">
        <v>0</v>
      </c>
      <c r="J173" s="66">
        <v>0</v>
      </c>
      <c r="K173" s="66">
        <v>269.10000000000002</v>
      </c>
      <c r="L173" s="66">
        <f t="shared" si="2"/>
        <v>269.10000000000002</v>
      </c>
      <c r="M173" s="56" t="s">
        <v>303</v>
      </c>
    </row>
    <row r="174" spans="1:13" x14ac:dyDescent="0.25">
      <c r="A174" s="583">
        <v>231</v>
      </c>
      <c r="B174" s="584">
        <v>0</v>
      </c>
      <c r="C174" s="585">
        <v>2212</v>
      </c>
      <c r="D174" s="584">
        <v>6121</v>
      </c>
      <c r="E174" s="586">
        <v>0</v>
      </c>
      <c r="F174" s="902">
        <v>0</v>
      </c>
      <c r="G174" s="584">
        <v>1300</v>
      </c>
      <c r="H174" s="49">
        <v>4108000000</v>
      </c>
      <c r="I174" s="66">
        <v>0</v>
      </c>
      <c r="J174" s="66">
        <v>0</v>
      </c>
      <c r="K174" s="66">
        <v>269.10000000000002</v>
      </c>
      <c r="L174" s="66">
        <f t="shared" si="2"/>
        <v>269.10000000000002</v>
      </c>
      <c r="M174" s="56" t="s">
        <v>1211</v>
      </c>
    </row>
    <row r="175" spans="1:13" ht="26.25" x14ac:dyDescent="0.25">
      <c r="A175" s="583">
        <v>231</v>
      </c>
      <c r="B175" s="584">
        <v>0</v>
      </c>
      <c r="C175" s="585">
        <v>2212</v>
      </c>
      <c r="D175" s="584">
        <v>6121</v>
      </c>
      <c r="E175" s="586">
        <v>0</v>
      </c>
      <c r="F175" s="902">
        <v>0</v>
      </c>
      <c r="G175" s="584">
        <v>1300</v>
      </c>
      <c r="H175" s="49">
        <v>3630000000</v>
      </c>
      <c r="I175" s="66">
        <v>0</v>
      </c>
      <c r="J175" s="66">
        <v>0</v>
      </c>
      <c r="K175" s="66">
        <v>269.11</v>
      </c>
      <c r="L175" s="66">
        <f t="shared" si="2"/>
        <v>269.11</v>
      </c>
      <c r="M175" s="56" t="s">
        <v>347</v>
      </c>
    </row>
    <row r="176" spans="1:13" x14ac:dyDescent="0.25">
      <c r="A176" s="583">
        <v>231</v>
      </c>
      <c r="B176" s="584">
        <v>0</v>
      </c>
      <c r="C176" s="585">
        <v>2212</v>
      </c>
      <c r="D176" s="584">
        <v>6121</v>
      </c>
      <c r="E176" s="586">
        <v>0</v>
      </c>
      <c r="F176" s="902">
        <v>0</v>
      </c>
      <c r="G176" s="584">
        <v>1300</v>
      </c>
      <c r="H176" s="49">
        <v>3944000000</v>
      </c>
      <c r="I176" s="66">
        <v>0</v>
      </c>
      <c r="J176" s="66">
        <v>0</v>
      </c>
      <c r="K176" s="66">
        <v>269.11</v>
      </c>
      <c r="L176" s="66">
        <f t="shared" si="2"/>
        <v>269.11</v>
      </c>
      <c r="M176" s="56" t="s">
        <v>1212</v>
      </c>
    </row>
    <row r="177" spans="1:13" ht="26.25" x14ac:dyDescent="0.25">
      <c r="A177" s="583">
        <v>231</v>
      </c>
      <c r="B177" s="584">
        <v>0</v>
      </c>
      <c r="C177" s="585">
        <v>2212</v>
      </c>
      <c r="D177" s="584">
        <v>6121</v>
      </c>
      <c r="E177" s="586">
        <v>0</v>
      </c>
      <c r="F177" s="902">
        <v>0</v>
      </c>
      <c r="G177" s="584">
        <v>1300</v>
      </c>
      <c r="H177" s="49">
        <v>3538000000</v>
      </c>
      <c r="I177" s="66">
        <v>0</v>
      </c>
      <c r="J177" s="66">
        <v>269.10000000000002</v>
      </c>
      <c r="K177" s="66">
        <v>538.21</v>
      </c>
      <c r="L177" s="66">
        <f t="shared" si="2"/>
        <v>807.31000000000006</v>
      </c>
      <c r="M177" s="56" t="s">
        <v>97</v>
      </c>
    </row>
    <row r="178" spans="1:13" x14ac:dyDescent="0.25">
      <c r="A178" s="583">
        <v>231</v>
      </c>
      <c r="B178" s="584">
        <v>0</v>
      </c>
      <c r="C178" s="585">
        <v>2212</v>
      </c>
      <c r="D178" s="584">
        <v>6121</v>
      </c>
      <c r="E178" s="586">
        <v>0</v>
      </c>
      <c r="F178" s="902">
        <v>0</v>
      </c>
      <c r="G178" s="584">
        <v>1300</v>
      </c>
      <c r="H178" s="52">
        <v>3537000000</v>
      </c>
      <c r="I178" s="66">
        <v>0</v>
      </c>
      <c r="J178" s="66">
        <v>0</v>
      </c>
      <c r="K178" s="50">
        <v>269.11</v>
      </c>
      <c r="L178" s="66">
        <f t="shared" si="2"/>
        <v>269.11</v>
      </c>
      <c r="M178" s="51" t="s">
        <v>1213</v>
      </c>
    </row>
    <row r="179" spans="1:13" ht="26.25" x14ac:dyDescent="0.25">
      <c r="A179" s="583">
        <v>231</v>
      </c>
      <c r="B179" s="584">
        <v>0</v>
      </c>
      <c r="C179" s="585">
        <v>2212</v>
      </c>
      <c r="D179" s="584">
        <v>6121</v>
      </c>
      <c r="E179" s="586">
        <v>0</v>
      </c>
      <c r="F179" s="902">
        <v>0</v>
      </c>
      <c r="G179" s="584">
        <v>1300</v>
      </c>
      <c r="H179" s="52">
        <v>4834000000</v>
      </c>
      <c r="I179" s="66">
        <v>0</v>
      </c>
      <c r="J179" s="66">
        <v>1345.53</v>
      </c>
      <c r="K179" s="50">
        <v>269.10000000000002</v>
      </c>
      <c r="L179" s="66">
        <f t="shared" si="2"/>
        <v>1614.63</v>
      </c>
      <c r="M179" s="51" t="s">
        <v>98</v>
      </c>
    </row>
    <row r="180" spans="1:13" ht="26.25" x14ac:dyDescent="0.25">
      <c r="A180" s="583">
        <v>231</v>
      </c>
      <c r="B180" s="584">
        <v>0</v>
      </c>
      <c r="C180" s="585">
        <v>2212</v>
      </c>
      <c r="D180" s="584">
        <v>6121</v>
      </c>
      <c r="E180" s="586">
        <v>0</v>
      </c>
      <c r="F180" s="902">
        <v>0</v>
      </c>
      <c r="G180" s="584">
        <v>1300</v>
      </c>
      <c r="H180" s="52">
        <v>4764000000</v>
      </c>
      <c r="I180" s="66">
        <v>0</v>
      </c>
      <c r="J180" s="66">
        <v>0</v>
      </c>
      <c r="K180" s="50">
        <v>269.11</v>
      </c>
      <c r="L180" s="66">
        <f t="shared" si="2"/>
        <v>269.11</v>
      </c>
      <c r="M180" s="51" t="s">
        <v>1214</v>
      </c>
    </row>
    <row r="181" spans="1:13" x14ac:dyDescent="0.25">
      <c r="A181" s="583">
        <v>231</v>
      </c>
      <c r="B181" s="584">
        <v>0</v>
      </c>
      <c r="C181" s="1511">
        <v>3123</v>
      </c>
      <c r="D181" s="1241">
        <v>5169</v>
      </c>
      <c r="E181" s="586">
        <v>0</v>
      </c>
      <c r="F181" s="902">
        <v>0</v>
      </c>
      <c r="G181" s="584">
        <v>1300</v>
      </c>
      <c r="H181" s="52">
        <v>13000000</v>
      </c>
      <c r="I181" s="50">
        <v>50000</v>
      </c>
      <c r="J181" s="50">
        <v>50000</v>
      </c>
      <c r="K181" s="50">
        <v>-269.11</v>
      </c>
      <c r="L181" s="66">
        <f t="shared" si="2"/>
        <v>49730.89</v>
      </c>
      <c r="M181" s="56" t="s">
        <v>37</v>
      </c>
    </row>
    <row r="182" spans="1:13" ht="26.25" x14ac:dyDescent="0.25">
      <c r="A182" s="583">
        <v>231</v>
      </c>
      <c r="B182" s="584">
        <v>0</v>
      </c>
      <c r="C182" s="1511">
        <v>3123</v>
      </c>
      <c r="D182" s="1241">
        <v>6123</v>
      </c>
      <c r="E182" s="586">
        <v>0</v>
      </c>
      <c r="F182" s="902">
        <v>0</v>
      </c>
      <c r="G182" s="584">
        <v>1300</v>
      </c>
      <c r="H182" s="52">
        <v>4680000000</v>
      </c>
      <c r="I182" s="50">
        <v>0</v>
      </c>
      <c r="J182" s="50">
        <v>0</v>
      </c>
      <c r="K182" s="50">
        <v>269.11</v>
      </c>
      <c r="L182" s="66">
        <f t="shared" si="2"/>
        <v>269.11</v>
      </c>
      <c r="M182" s="51" t="s">
        <v>1215</v>
      </c>
    </row>
    <row r="183" spans="1:13" x14ac:dyDescent="0.25">
      <c r="A183" s="583">
        <v>231</v>
      </c>
      <c r="B183" s="584">
        <v>0</v>
      </c>
      <c r="C183" s="1511">
        <v>3121</v>
      </c>
      <c r="D183" s="1241">
        <v>5169</v>
      </c>
      <c r="E183" s="586">
        <v>0</v>
      </c>
      <c r="F183" s="902">
        <v>0</v>
      </c>
      <c r="G183" s="584">
        <v>1300</v>
      </c>
      <c r="H183" s="52">
        <v>13000000</v>
      </c>
      <c r="I183" s="50">
        <v>50000</v>
      </c>
      <c r="J183" s="50">
        <v>48654.49</v>
      </c>
      <c r="K183" s="50">
        <v>-269.10000000000002</v>
      </c>
      <c r="L183" s="66">
        <f t="shared" si="2"/>
        <v>48385.39</v>
      </c>
      <c r="M183" s="56" t="s">
        <v>37</v>
      </c>
    </row>
    <row r="184" spans="1:13" ht="27" thickBot="1" x14ac:dyDescent="0.3">
      <c r="A184" s="583">
        <v>231</v>
      </c>
      <c r="B184" s="584">
        <v>0</v>
      </c>
      <c r="C184" s="1511">
        <v>3121</v>
      </c>
      <c r="D184" s="1241">
        <v>6121</v>
      </c>
      <c r="E184" s="586">
        <v>0</v>
      </c>
      <c r="F184" s="902">
        <v>0</v>
      </c>
      <c r="G184" s="584">
        <v>1300</v>
      </c>
      <c r="H184" s="52">
        <v>5143000000</v>
      </c>
      <c r="I184" s="50">
        <v>0</v>
      </c>
      <c r="J184" s="50">
        <v>0</v>
      </c>
      <c r="K184" s="50">
        <v>269.10000000000002</v>
      </c>
      <c r="L184" s="66">
        <f t="shared" si="2"/>
        <v>269.10000000000002</v>
      </c>
      <c r="M184" s="51" t="s">
        <v>1216</v>
      </c>
    </row>
    <row r="185" spans="1:13" ht="16.5" thickBot="1" x14ac:dyDescent="0.3">
      <c r="A185" s="326"/>
      <c r="B185" s="341" t="s">
        <v>23</v>
      </c>
      <c r="C185" s="342"/>
      <c r="D185" s="2462"/>
      <c r="E185" s="2462"/>
      <c r="F185" s="344"/>
      <c r="G185" s="345"/>
      <c r="H185" s="2462"/>
      <c r="I185" s="347">
        <f>SUM(I171:I184)</f>
        <v>200000</v>
      </c>
      <c r="J185" s="347">
        <f>SUM(J171:J184)</f>
        <v>195694.37</v>
      </c>
      <c r="K185" s="347">
        <f>SUM(K171:K184)</f>
        <v>0</v>
      </c>
      <c r="L185" s="347">
        <f>SUM(L171:L184)</f>
        <v>195694.37000000002</v>
      </c>
      <c r="M185" s="172"/>
    </row>
    <row r="186" spans="1:13" ht="15.75" x14ac:dyDescent="0.25">
      <c r="A186" s="28"/>
      <c r="B186" s="28"/>
      <c r="C186" s="28"/>
      <c r="D186" s="29"/>
      <c r="E186" s="29"/>
      <c r="F186" s="30"/>
      <c r="G186" s="31"/>
      <c r="H186" s="29"/>
      <c r="I186" s="32"/>
      <c r="J186" s="29"/>
      <c r="K186" s="33"/>
      <c r="L186" s="29"/>
      <c r="M186" s="2467"/>
    </row>
    <row r="187" spans="1:13" ht="15.75" x14ac:dyDescent="0.25">
      <c r="A187" s="2467"/>
      <c r="B187" s="29" t="s">
        <v>40</v>
      </c>
      <c r="C187" s="28"/>
      <c r="D187" s="29"/>
      <c r="E187" s="29"/>
      <c r="F187" s="30"/>
      <c r="G187" s="31"/>
      <c r="H187" s="29"/>
      <c r="I187" s="32"/>
      <c r="J187" s="34" t="s">
        <v>1208</v>
      </c>
      <c r="K187" s="35"/>
      <c r="L187" s="29"/>
      <c r="M187" s="2467"/>
    </row>
    <row r="188" spans="1:13" ht="15.75" x14ac:dyDescent="0.25">
      <c r="A188" s="29"/>
      <c r="B188" s="28"/>
      <c r="C188" s="28"/>
      <c r="D188" s="29"/>
      <c r="E188" s="29"/>
      <c r="F188" s="30"/>
      <c r="G188" s="31"/>
      <c r="H188" s="29"/>
      <c r="I188" s="32"/>
      <c r="J188" s="29"/>
      <c r="K188" s="33"/>
      <c r="L188" s="29"/>
      <c r="M188" s="2467"/>
    </row>
    <row r="189" spans="1:13" x14ac:dyDescent="0.25">
      <c r="A189" s="2467"/>
      <c r="B189" s="2467"/>
      <c r="C189" s="2467"/>
      <c r="D189" s="2467"/>
      <c r="E189" s="2467"/>
      <c r="F189" s="2"/>
      <c r="G189" s="3"/>
      <c r="H189" s="2467"/>
      <c r="I189" s="4"/>
      <c r="J189" s="2467"/>
      <c r="K189" s="2467"/>
      <c r="L189" s="2467"/>
      <c r="M189" s="2467"/>
    </row>
    <row r="190" spans="1:13" x14ac:dyDescent="0.25">
      <c r="A190" s="2467" t="s">
        <v>42</v>
      </c>
      <c r="B190" s="2467"/>
      <c r="C190" s="2467"/>
      <c r="D190" s="2467"/>
      <c r="E190" s="2"/>
      <c r="F190" s="3"/>
      <c r="G190" s="2467"/>
      <c r="H190" s="4"/>
      <c r="I190" s="2467" t="s">
        <v>43</v>
      </c>
      <c r="J190" s="2467"/>
      <c r="K190" s="2467"/>
      <c r="L190" s="2467"/>
      <c r="M190" s="2467"/>
    </row>
    <row r="191" spans="1:13" x14ac:dyDescent="0.25">
      <c r="A191" s="2467"/>
      <c r="B191" s="2467"/>
      <c r="C191" s="2467"/>
      <c r="D191" s="2467"/>
      <c r="E191" s="2"/>
      <c r="F191" s="3"/>
      <c r="G191" s="2467"/>
      <c r="H191" s="4"/>
      <c r="I191" s="2467"/>
      <c r="J191" s="2467"/>
      <c r="K191" s="2467"/>
      <c r="L191" s="2467"/>
      <c r="M191" s="2467"/>
    </row>
    <row r="192" spans="1:13" x14ac:dyDescent="0.25">
      <c r="A192" s="2467" t="s">
        <v>44</v>
      </c>
      <c r="B192" s="2467"/>
      <c r="C192" s="2467"/>
      <c r="D192" s="2467"/>
      <c r="E192" s="2"/>
      <c r="F192" s="3"/>
      <c r="G192" s="2467"/>
      <c r="H192" s="4"/>
      <c r="I192" s="2467" t="s">
        <v>45</v>
      </c>
      <c r="J192" s="2467"/>
      <c r="K192" s="2467"/>
      <c r="L192" s="2467"/>
      <c r="M192" s="2467"/>
    </row>
    <row r="195" spans="1:13" ht="18.75" x14ac:dyDescent="0.3">
      <c r="A195" s="1" t="s">
        <v>34</v>
      </c>
      <c r="B195" s="1"/>
      <c r="C195" s="1"/>
      <c r="D195" s="2467"/>
      <c r="E195" s="2467"/>
      <c r="F195" s="2"/>
      <c r="G195" s="3"/>
      <c r="H195" s="2467"/>
      <c r="I195" s="4"/>
      <c r="J195" s="2467"/>
      <c r="K195" s="2467"/>
      <c r="L195" s="2467"/>
      <c r="M195" s="2467"/>
    </row>
    <row r="196" spans="1:13" x14ac:dyDescent="0.25">
      <c r="A196" s="2467"/>
      <c r="B196" s="2467"/>
      <c r="C196" s="2467"/>
      <c r="D196" s="2461"/>
      <c r="E196" s="2461"/>
      <c r="F196" s="6"/>
      <c r="G196" s="2470"/>
      <c r="H196" s="2461"/>
      <c r="I196" s="8"/>
      <c r="J196" s="2461"/>
      <c r="K196" s="2467"/>
      <c r="L196" s="2467"/>
      <c r="M196" s="2467"/>
    </row>
    <row r="197" spans="1:13" ht="18.75" x14ac:dyDescent="0.25">
      <c r="A197" s="3228" t="s">
        <v>1385</v>
      </c>
      <c r="B197" s="3229"/>
      <c r="C197" s="3229"/>
      <c r="D197" s="3229"/>
      <c r="E197" s="3229"/>
      <c r="F197" s="3229"/>
      <c r="G197" s="3229"/>
      <c r="H197" s="3229"/>
      <c r="I197" s="3229"/>
      <c r="J197" s="3229"/>
      <c r="K197" s="3229"/>
      <c r="L197" s="3229"/>
      <c r="M197" s="2472"/>
    </row>
    <row r="198" spans="1:13" ht="15.75" x14ac:dyDescent="0.25">
      <c r="A198" s="2467"/>
      <c r="B198" s="2467"/>
      <c r="C198" s="2467"/>
      <c r="D198" s="2461"/>
      <c r="E198" s="2461"/>
      <c r="F198" s="9"/>
      <c r="G198" s="2470"/>
      <c r="H198" s="2461"/>
      <c r="I198" s="8"/>
      <c r="J198" s="2461"/>
      <c r="K198" s="2467"/>
      <c r="L198" s="2467"/>
      <c r="M198" s="2467"/>
    </row>
    <row r="199" spans="1:13" ht="15.75" x14ac:dyDescent="0.25">
      <c r="A199" s="10" t="s">
        <v>36</v>
      </c>
      <c r="B199" s="11"/>
      <c r="C199" s="11"/>
      <c r="D199" s="11"/>
      <c r="E199" s="11"/>
      <c r="F199" s="9"/>
      <c r="G199" s="3"/>
      <c r="H199" s="2467"/>
      <c r="I199" s="4"/>
      <c r="J199" s="2467"/>
      <c r="K199" s="2467"/>
      <c r="L199" s="2467"/>
      <c r="M199" s="2467"/>
    </row>
    <row r="200" spans="1:13" ht="15.75" thickBot="1" x14ac:dyDescent="0.3">
      <c r="A200" s="1465"/>
      <c r="B200" s="2467"/>
      <c r="C200" s="2467"/>
      <c r="D200" s="2467"/>
      <c r="E200" s="2467"/>
      <c r="F200" s="2"/>
      <c r="G200" s="3"/>
      <c r="H200" s="2467"/>
      <c r="I200" s="4"/>
      <c r="J200" s="2467"/>
      <c r="K200" s="13"/>
      <c r="L200" s="2467"/>
      <c r="M200" s="14" t="s">
        <v>4</v>
      </c>
    </row>
    <row r="201" spans="1:13" ht="27" thickBot="1" x14ac:dyDescent="0.3">
      <c r="A201" s="15" t="s">
        <v>5</v>
      </c>
      <c r="B201" s="16" t="s">
        <v>6</v>
      </c>
      <c r="C201" s="16" t="s">
        <v>7</v>
      </c>
      <c r="D201" s="16" t="s">
        <v>8</v>
      </c>
      <c r="E201" s="16" t="s">
        <v>9</v>
      </c>
      <c r="F201" s="17" t="s">
        <v>10</v>
      </c>
      <c r="G201" s="18" t="s">
        <v>11</v>
      </c>
      <c r="H201" s="16" t="s">
        <v>12</v>
      </c>
      <c r="I201" s="19" t="s">
        <v>13</v>
      </c>
      <c r="J201" s="20" t="s">
        <v>14</v>
      </c>
      <c r="K201" s="20" t="s">
        <v>15</v>
      </c>
      <c r="L201" s="20" t="s">
        <v>16</v>
      </c>
      <c r="M201" s="21" t="s">
        <v>17</v>
      </c>
    </row>
    <row r="202" spans="1:13" x14ac:dyDescent="0.25">
      <c r="A202" s="1553">
        <v>231</v>
      </c>
      <c r="B202" s="662">
        <v>0</v>
      </c>
      <c r="C202" s="664">
        <v>6172</v>
      </c>
      <c r="D202" s="662">
        <v>5169</v>
      </c>
      <c r="E202" s="1554">
        <v>0</v>
      </c>
      <c r="F202" s="1666">
        <v>0</v>
      </c>
      <c r="G202" s="662">
        <v>1300</v>
      </c>
      <c r="H202" s="903">
        <v>13000000</v>
      </c>
      <c r="I202" s="66">
        <v>4133840</v>
      </c>
      <c r="J202" s="669">
        <v>3661280</v>
      </c>
      <c r="K202" s="66">
        <f>SUM(K203:K204)*-1</f>
        <v>-1815269.1</v>
      </c>
      <c r="L202" s="66">
        <f>J202+K202</f>
        <v>1846010.9</v>
      </c>
      <c r="M202" s="56" t="s">
        <v>37</v>
      </c>
    </row>
    <row r="203" spans="1:13" ht="26.25" x14ac:dyDescent="0.25">
      <c r="A203" s="583">
        <v>231</v>
      </c>
      <c r="B203" s="584">
        <v>0</v>
      </c>
      <c r="C203" s="585">
        <v>6172</v>
      </c>
      <c r="D203" s="584">
        <v>6111</v>
      </c>
      <c r="E203" s="586">
        <v>0</v>
      </c>
      <c r="F203" s="902">
        <v>0</v>
      </c>
      <c r="G203" s="584">
        <v>1300</v>
      </c>
      <c r="H203" s="903">
        <v>1514000000</v>
      </c>
      <c r="I203" s="66">
        <v>0</v>
      </c>
      <c r="J203" s="905">
        <v>0</v>
      </c>
      <c r="K203" s="66">
        <v>269.10000000000002</v>
      </c>
      <c r="L203" s="66">
        <f>J203+K203</f>
        <v>269.10000000000002</v>
      </c>
      <c r="M203" s="56" t="s">
        <v>1379</v>
      </c>
    </row>
    <row r="204" spans="1:13" ht="26.25" x14ac:dyDescent="0.25">
      <c r="A204" s="583">
        <v>231</v>
      </c>
      <c r="B204" s="584">
        <v>0</v>
      </c>
      <c r="C204" s="585">
        <v>6172</v>
      </c>
      <c r="D204" s="584">
        <v>5166</v>
      </c>
      <c r="E204" s="586">
        <v>0</v>
      </c>
      <c r="F204" s="902">
        <v>0</v>
      </c>
      <c r="G204" s="662">
        <v>1300</v>
      </c>
      <c r="H204" s="903">
        <v>13000000</v>
      </c>
      <c r="I204" s="66">
        <v>0</v>
      </c>
      <c r="J204" s="905">
        <v>364560</v>
      </c>
      <c r="K204" s="66">
        <v>1815000</v>
      </c>
      <c r="L204" s="66">
        <f>J204+K204</f>
        <v>2179560</v>
      </c>
      <c r="M204" s="56" t="s">
        <v>39</v>
      </c>
    </row>
    <row r="205" spans="1:13" x14ac:dyDescent="0.25">
      <c r="A205" s="583">
        <v>231</v>
      </c>
      <c r="B205" s="584">
        <v>0</v>
      </c>
      <c r="C205" s="585">
        <v>2212</v>
      </c>
      <c r="D205" s="584">
        <v>5169</v>
      </c>
      <c r="E205" s="586">
        <v>0</v>
      </c>
      <c r="F205" s="902">
        <v>0</v>
      </c>
      <c r="G205" s="584">
        <v>1300</v>
      </c>
      <c r="H205" s="903">
        <v>13000000</v>
      </c>
      <c r="I205" s="66">
        <v>100000</v>
      </c>
      <c r="J205" s="66">
        <v>92734.2</v>
      </c>
      <c r="K205" s="66">
        <f>SUM(K206:K210)*-1</f>
        <v>-1614.6200000000003</v>
      </c>
      <c r="L205" s="66">
        <f t="shared" ref="L205:L212" si="3">J205+K205</f>
        <v>91119.58</v>
      </c>
      <c r="M205" s="56" t="s">
        <v>37</v>
      </c>
    </row>
    <row r="206" spans="1:13" x14ac:dyDescent="0.25">
      <c r="A206" s="583">
        <v>231</v>
      </c>
      <c r="B206" s="584">
        <v>0</v>
      </c>
      <c r="C206" s="585">
        <v>2212</v>
      </c>
      <c r="D206" s="584">
        <v>6121</v>
      </c>
      <c r="E206" s="586">
        <v>0</v>
      </c>
      <c r="F206" s="902">
        <v>0</v>
      </c>
      <c r="G206" s="584">
        <v>1300</v>
      </c>
      <c r="H206" s="903">
        <v>4398000000</v>
      </c>
      <c r="I206" s="66">
        <v>0</v>
      </c>
      <c r="J206" s="66">
        <v>0</v>
      </c>
      <c r="K206" s="66">
        <v>269.10000000000002</v>
      </c>
      <c r="L206" s="66">
        <f t="shared" si="3"/>
        <v>269.10000000000002</v>
      </c>
      <c r="M206" s="56" t="s">
        <v>1380</v>
      </c>
    </row>
    <row r="207" spans="1:13" ht="26.25" x14ac:dyDescent="0.25">
      <c r="A207" s="583">
        <v>231</v>
      </c>
      <c r="B207" s="584">
        <v>0</v>
      </c>
      <c r="C207" s="585">
        <v>2212</v>
      </c>
      <c r="D207" s="584">
        <v>6121</v>
      </c>
      <c r="E207" s="586">
        <v>0</v>
      </c>
      <c r="F207" s="902">
        <v>0</v>
      </c>
      <c r="G207" s="584">
        <v>1300</v>
      </c>
      <c r="H207" s="903">
        <v>4764000000</v>
      </c>
      <c r="I207" s="66">
        <v>0</v>
      </c>
      <c r="J207" s="66">
        <v>269.11</v>
      </c>
      <c r="K207" s="66">
        <v>269.10000000000002</v>
      </c>
      <c r="L207" s="66">
        <f t="shared" si="3"/>
        <v>538.21</v>
      </c>
      <c r="M207" s="56" t="s">
        <v>1381</v>
      </c>
    </row>
    <row r="208" spans="1:13" ht="26.25" x14ac:dyDescent="0.25">
      <c r="A208" s="583">
        <v>231</v>
      </c>
      <c r="B208" s="584">
        <v>0</v>
      </c>
      <c r="C208" s="585">
        <v>2212</v>
      </c>
      <c r="D208" s="584">
        <v>6121</v>
      </c>
      <c r="E208" s="586">
        <v>0</v>
      </c>
      <c r="F208" s="902">
        <v>0</v>
      </c>
      <c r="G208" s="584">
        <v>1300</v>
      </c>
      <c r="H208" s="903">
        <v>4834000000</v>
      </c>
      <c r="I208" s="66">
        <v>0</v>
      </c>
      <c r="J208" s="66">
        <v>1614.63</v>
      </c>
      <c r="K208" s="66">
        <v>538.21</v>
      </c>
      <c r="L208" s="66">
        <f t="shared" si="3"/>
        <v>2152.84</v>
      </c>
      <c r="M208" s="56" t="s">
        <v>98</v>
      </c>
    </row>
    <row r="209" spans="1:13" ht="26.25" x14ac:dyDescent="0.25">
      <c r="A209" s="583">
        <v>231</v>
      </c>
      <c r="B209" s="584">
        <v>0</v>
      </c>
      <c r="C209" s="585">
        <v>2212</v>
      </c>
      <c r="D209" s="584">
        <v>6121</v>
      </c>
      <c r="E209" s="586">
        <v>0</v>
      </c>
      <c r="F209" s="902">
        <v>0</v>
      </c>
      <c r="G209" s="584">
        <v>1300</v>
      </c>
      <c r="H209" s="903">
        <v>4736000000</v>
      </c>
      <c r="I209" s="66">
        <v>0</v>
      </c>
      <c r="J209" s="66">
        <v>269.11</v>
      </c>
      <c r="K209" s="66">
        <v>269.10000000000002</v>
      </c>
      <c r="L209" s="66">
        <f t="shared" si="3"/>
        <v>538.21</v>
      </c>
      <c r="M209" s="297" t="s">
        <v>1382</v>
      </c>
    </row>
    <row r="210" spans="1:13" x14ac:dyDescent="0.25">
      <c r="A210" s="583">
        <v>231</v>
      </c>
      <c r="B210" s="584">
        <v>0</v>
      </c>
      <c r="C210" s="585">
        <v>2212</v>
      </c>
      <c r="D210" s="584">
        <v>6121</v>
      </c>
      <c r="E210" s="586">
        <v>0</v>
      </c>
      <c r="F210" s="902">
        <v>0</v>
      </c>
      <c r="G210" s="584">
        <v>1300</v>
      </c>
      <c r="H210" s="903">
        <v>2606000000</v>
      </c>
      <c r="I210" s="66">
        <v>0</v>
      </c>
      <c r="J210" s="66">
        <v>269.10000000000002</v>
      </c>
      <c r="K210" s="66">
        <v>269.11</v>
      </c>
      <c r="L210" s="66">
        <f t="shared" si="3"/>
        <v>538.21</v>
      </c>
      <c r="M210" s="297" t="s">
        <v>96</v>
      </c>
    </row>
    <row r="211" spans="1:13" x14ac:dyDescent="0.25">
      <c r="A211" s="583">
        <v>231</v>
      </c>
      <c r="B211" s="584">
        <v>0</v>
      </c>
      <c r="C211" s="585">
        <v>3123</v>
      </c>
      <c r="D211" s="584">
        <v>5169</v>
      </c>
      <c r="E211" s="586">
        <v>0</v>
      </c>
      <c r="F211" s="902">
        <v>0</v>
      </c>
      <c r="G211" s="584">
        <v>1300</v>
      </c>
      <c r="H211" s="903">
        <v>13000000</v>
      </c>
      <c r="I211" s="66">
        <v>50000</v>
      </c>
      <c r="J211" s="669">
        <v>49730.89</v>
      </c>
      <c r="K211" s="66">
        <v>-269.11</v>
      </c>
      <c r="L211" s="66">
        <f t="shared" si="3"/>
        <v>49461.78</v>
      </c>
      <c r="M211" s="56" t="s">
        <v>37</v>
      </c>
    </row>
    <row r="212" spans="1:13" ht="27" thickBot="1" x14ac:dyDescent="0.3">
      <c r="A212" s="583">
        <v>231</v>
      </c>
      <c r="B212" s="584">
        <v>0</v>
      </c>
      <c r="C212" s="585">
        <v>3123</v>
      </c>
      <c r="D212" s="584">
        <v>6123</v>
      </c>
      <c r="E212" s="586">
        <v>0</v>
      </c>
      <c r="F212" s="902">
        <v>0</v>
      </c>
      <c r="G212" s="584">
        <v>1300</v>
      </c>
      <c r="H212" s="903">
        <v>4680000000</v>
      </c>
      <c r="I212" s="66">
        <v>0</v>
      </c>
      <c r="J212" s="66">
        <v>269.11</v>
      </c>
      <c r="K212" s="66">
        <v>269.11</v>
      </c>
      <c r="L212" s="66">
        <f t="shared" si="3"/>
        <v>538.22</v>
      </c>
      <c r="M212" s="297" t="s">
        <v>1383</v>
      </c>
    </row>
    <row r="213" spans="1:13" ht="16.5" thickBot="1" x14ac:dyDescent="0.3">
      <c r="A213" s="326"/>
      <c r="B213" s="341" t="s">
        <v>23</v>
      </c>
      <c r="C213" s="342"/>
      <c r="D213" s="2462"/>
      <c r="E213" s="2462"/>
      <c r="F213" s="344"/>
      <c r="G213" s="345"/>
      <c r="H213" s="2462"/>
      <c r="I213" s="347">
        <f>SUM(I202:I203)</f>
        <v>4133840</v>
      </c>
      <c r="J213" s="347">
        <f>SUM(J202:J212)</f>
        <v>4170996.15</v>
      </c>
      <c r="K213" s="347">
        <f>SUM(K202:K212)</f>
        <v>-4.5474735088646412E-13</v>
      </c>
      <c r="L213" s="347">
        <f>SUM(L202:L212)</f>
        <v>4170996.15</v>
      </c>
      <c r="M213" s="172"/>
    </row>
    <row r="214" spans="1:13" ht="15.75" x14ac:dyDescent="0.25">
      <c r="A214" s="28"/>
      <c r="B214" s="28"/>
      <c r="C214" s="28"/>
      <c r="D214" s="29"/>
      <c r="E214" s="29"/>
      <c r="F214" s="30"/>
      <c r="G214" s="31"/>
      <c r="H214" s="29"/>
      <c r="I214" s="32"/>
      <c r="J214" s="29"/>
      <c r="K214" s="33"/>
      <c r="L214" s="29"/>
      <c r="M214" s="2467"/>
    </row>
    <row r="215" spans="1:13" ht="15.75" x14ac:dyDescent="0.25">
      <c r="A215" s="2467"/>
      <c r="B215" s="29" t="s">
        <v>40</v>
      </c>
      <c r="C215" s="28"/>
      <c r="D215" s="29"/>
      <c r="E215" s="29"/>
      <c r="F215" s="30"/>
      <c r="G215" s="31"/>
      <c r="H215" s="29"/>
      <c r="I215" s="32"/>
      <c r="J215" s="34" t="s">
        <v>1384</v>
      </c>
      <c r="K215" s="35"/>
      <c r="L215" s="29"/>
      <c r="M215" s="2467"/>
    </row>
    <row r="216" spans="1:13" ht="15.75" x14ac:dyDescent="0.25">
      <c r="A216" s="29"/>
      <c r="B216" s="28"/>
      <c r="C216" s="28"/>
      <c r="D216" s="29"/>
      <c r="E216" s="29"/>
      <c r="F216" s="30"/>
      <c r="G216" s="31"/>
      <c r="H216" s="29"/>
      <c r="I216" s="32"/>
      <c r="J216" s="29"/>
      <c r="K216" s="33"/>
      <c r="L216" s="29"/>
      <c r="M216" s="2467"/>
    </row>
    <row r="217" spans="1:13" x14ac:dyDescent="0.25">
      <c r="A217" s="2467"/>
      <c r="B217" s="2467"/>
      <c r="C217" s="2467"/>
      <c r="D217" s="2467"/>
      <c r="E217" s="2467"/>
      <c r="F217" s="2"/>
      <c r="G217" s="3"/>
      <c r="H217" s="2467"/>
      <c r="I217" s="4"/>
      <c r="J217" s="2467"/>
      <c r="K217" s="2467"/>
      <c r="L217" s="2467"/>
      <c r="M217" s="2467"/>
    </row>
    <row r="218" spans="1:13" x14ac:dyDescent="0.25">
      <c r="A218" s="2467" t="s">
        <v>42</v>
      </c>
      <c r="B218" s="2467"/>
      <c r="C218" s="2467"/>
      <c r="D218" s="2467"/>
      <c r="E218" s="2"/>
      <c r="F218" s="3"/>
      <c r="G218" s="2467"/>
      <c r="H218" s="4"/>
      <c r="I218" s="2467" t="s">
        <v>43</v>
      </c>
      <c r="J218" s="2467"/>
      <c r="K218" s="2467"/>
      <c r="L218" s="2467"/>
      <c r="M218" s="2467"/>
    </row>
    <row r="219" spans="1:13" x14ac:dyDescent="0.25">
      <c r="A219" s="2467"/>
      <c r="B219" s="2467"/>
      <c r="C219" s="2467"/>
      <c r="D219" s="2467"/>
      <c r="E219" s="2"/>
      <c r="F219" s="3"/>
      <c r="G219" s="2467"/>
      <c r="H219" s="4"/>
      <c r="I219" s="2467"/>
      <c r="J219" s="2467"/>
      <c r="K219" s="2467"/>
      <c r="L219" s="2467"/>
      <c r="M219" s="2467"/>
    </row>
    <row r="220" spans="1:13" x14ac:dyDescent="0.25">
      <c r="A220" s="2467" t="s">
        <v>44</v>
      </c>
      <c r="B220" s="2467"/>
      <c r="C220" s="2467"/>
      <c r="D220" s="2467"/>
      <c r="E220" s="2"/>
      <c r="F220" s="3"/>
      <c r="G220" s="2467"/>
      <c r="H220" s="4"/>
      <c r="I220" s="2467" t="s">
        <v>45</v>
      </c>
      <c r="J220" s="2467"/>
      <c r="K220" s="2467"/>
      <c r="L220" s="2467"/>
      <c r="M220" s="2467"/>
    </row>
    <row r="223" spans="1:13" ht="18.75" x14ac:dyDescent="0.3">
      <c r="A223" s="1" t="s">
        <v>34</v>
      </c>
      <c r="B223" s="1"/>
      <c r="C223" s="1"/>
      <c r="D223" s="2467"/>
      <c r="E223" s="2467"/>
      <c r="F223" s="2"/>
      <c r="G223" s="3"/>
      <c r="H223" s="2467"/>
      <c r="I223" s="4"/>
      <c r="J223" s="2467"/>
      <c r="K223" s="2467"/>
      <c r="L223" s="2467"/>
      <c r="M223" s="2467"/>
    </row>
    <row r="224" spans="1:13" x14ac:dyDescent="0.25">
      <c r="A224" s="2467"/>
      <c r="B224" s="2467"/>
      <c r="C224" s="2467"/>
      <c r="D224" s="2461"/>
      <c r="E224" s="2461"/>
      <c r="F224" s="6"/>
      <c r="G224" s="2470"/>
      <c r="H224" s="2461"/>
      <c r="I224" s="8"/>
      <c r="J224" s="2461"/>
      <c r="K224" s="2467"/>
      <c r="L224" s="2467"/>
      <c r="M224" s="2467"/>
    </row>
    <row r="225" spans="1:13" ht="18.75" x14ac:dyDescent="0.3">
      <c r="A225" s="1669" t="s">
        <v>1480</v>
      </c>
      <c r="B225" s="1670"/>
      <c r="C225" s="1670"/>
      <c r="D225" s="1670"/>
      <c r="E225" s="1670"/>
      <c r="F225" s="1670"/>
      <c r="G225" s="1670"/>
      <c r="H225" s="1670"/>
      <c r="I225" s="1670"/>
      <c r="J225" s="1670"/>
      <c r="K225" s="1670"/>
      <c r="L225" s="1670"/>
      <c r="M225" s="1671"/>
    </row>
    <row r="226" spans="1:13" ht="15.75" x14ac:dyDescent="0.25">
      <c r="A226" s="2467"/>
      <c r="B226" s="2467"/>
      <c r="C226" s="2467"/>
      <c r="D226" s="2461"/>
      <c r="E226" s="2461"/>
      <c r="F226" s="9"/>
      <c r="G226" s="2470"/>
      <c r="H226" s="2461"/>
      <c r="I226" s="8"/>
      <c r="J226" s="2461"/>
      <c r="K226" s="2467"/>
      <c r="L226" s="2467"/>
      <c r="M226" s="2467"/>
    </row>
    <row r="227" spans="1:13" ht="15.75" x14ac:dyDescent="0.25">
      <c r="A227" s="10" t="s">
        <v>36</v>
      </c>
      <c r="B227" s="11"/>
      <c r="C227" s="11"/>
      <c r="D227" s="11"/>
      <c r="E227" s="11"/>
      <c r="F227" s="9"/>
      <c r="G227" s="3"/>
      <c r="H227" s="2467"/>
      <c r="I227" s="4"/>
      <c r="J227" s="2467"/>
      <c r="K227" s="2467"/>
      <c r="L227" s="2467"/>
      <c r="M227" s="2467"/>
    </row>
    <row r="228" spans="1:13" ht="15.75" thickBot="1" x14ac:dyDescent="0.3">
      <c r="A228" s="1465"/>
      <c r="B228" s="2467"/>
      <c r="C228" s="2467"/>
      <c r="D228" s="2467"/>
      <c r="E228" s="2467"/>
      <c r="F228" s="2"/>
      <c r="G228" s="3"/>
      <c r="H228" s="2467"/>
      <c r="I228" s="4"/>
      <c r="J228" s="2467"/>
      <c r="K228" s="13"/>
      <c r="L228" s="2467"/>
      <c r="M228" s="14" t="s">
        <v>4</v>
      </c>
    </row>
    <row r="229" spans="1:13" ht="27" thickBot="1" x14ac:dyDescent="0.3">
      <c r="A229" s="15" t="s">
        <v>5</v>
      </c>
      <c r="B229" s="16" t="s">
        <v>6</v>
      </c>
      <c r="C229" s="16" t="s">
        <v>7</v>
      </c>
      <c r="D229" s="16" t="s">
        <v>8</v>
      </c>
      <c r="E229" s="16" t="s">
        <v>9</v>
      </c>
      <c r="F229" s="17" t="s">
        <v>10</v>
      </c>
      <c r="G229" s="18" t="s">
        <v>11</v>
      </c>
      <c r="H229" s="16" t="s">
        <v>12</v>
      </c>
      <c r="I229" s="19" t="s">
        <v>13</v>
      </c>
      <c r="J229" s="20" t="s">
        <v>14</v>
      </c>
      <c r="K229" s="20" t="s">
        <v>15</v>
      </c>
      <c r="L229" s="20" t="s">
        <v>16</v>
      </c>
      <c r="M229" s="21" t="s">
        <v>17</v>
      </c>
    </row>
    <row r="230" spans="1:13" x14ac:dyDescent="0.25">
      <c r="A230" s="1553">
        <v>231</v>
      </c>
      <c r="B230" s="662">
        <v>0</v>
      </c>
      <c r="C230" s="664">
        <v>6172</v>
      </c>
      <c r="D230" s="662">
        <v>5169</v>
      </c>
      <c r="E230" s="1554">
        <v>0</v>
      </c>
      <c r="F230" s="1666">
        <v>0</v>
      </c>
      <c r="G230" s="662">
        <v>1300</v>
      </c>
      <c r="H230" s="903">
        <v>13000000</v>
      </c>
      <c r="I230" s="66">
        <v>4133840</v>
      </c>
      <c r="J230" s="669">
        <v>1846010.9</v>
      </c>
      <c r="K230" s="66">
        <f>SUM(K231:K231)*-1</f>
        <v>-202962.5</v>
      </c>
      <c r="L230" s="66">
        <f>J230+K230</f>
        <v>1643048.4</v>
      </c>
      <c r="M230" s="56" t="s">
        <v>37</v>
      </c>
    </row>
    <row r="231" spans="1:13" ht="52.5" thickBot="1" x14ac:dyDescent="0.3">
      <c r="A231" s="583">
        <v>231</v>
      </c>
      <c r="B231" s="584">
        <v>0</v>
      </c>
      <c r="C231" s="585">
        <v>6172</v>
      </c>
      <c r="D231" s="584">
        <v>5166</v>
      </c>
      <c r="E231" s="586">
        <v>0</v>
      </c>
      <c r="F231" s="902">
        <v>0</v>
      </c>
      <c r="G231" s="662">
        <v>1300</v>
      </c>
      <c r="H231" s="903">
        <v>13000000</v>
      </c>
      <c r="I231" s="66">
        <v>0</v>
      </c>
      <c r="J231" s="905">
        <v>2179560</v>
      </c>
      <c r="K231" s="66">
        <v>202962.5</v>
      </c>
      <c r="L231" s="66">
        <f>J231+K231</f>
        <v>2382522.5</v>
      </c>
      <c r="M231" s="56" t="s">
        <v>1481</v>
      </c>
    </row>
    <row r="232" spans="1:13" ht="16.5" thickBot="1" x14ac:dyDescent="0.3">
      <c r="A232" s="326"/>
      <c r="B232" s="341" t="s">
        <v>23</v>
      </c>
      <c r="C232" s="342"/>
      <c r="D232" s="2462"/>
      <c r="E232" s="2462"/>
      <c r="F232" s="344"/>
      <c r="G232" s="345"/>
      <c r="H232" s="2462"/>
      <c r="I232" s="347">
        <f>SUM(I230:I230)</f>
        <v>4133840</v>
      </c>
      <c r="J232" s="347">
        <f>SUM(J230:J231)</f>
        <v>4025570.9</v>
      </c>
      <c r="K232" s="347">
        <f>SUM(K230:K231)</f>
        <v>0</v>
      </c>
      <c r="L232" s="347">
        <f>SUM(L230:L231)</f>
        <v>4025570.9</v>
      </c>
      <c r="M232" s="172"/>
    </row>
    <row r="233" spans="1:13" ht="15.75" x14ac:dyDescent="0.25">
      <c r="A233" s="28"/>
      <c r="B233" s="28"/>
      <c r="C233" s="28"/>
      <c r="D233" s="29"/>
      <c r="E233" s="29"/>
      <c r="F233" s="30"/>
      <c r="G233" s="31"/>
      <c r="H233" s="29"/>
      <c r="I233" s="32"/>
      <c r="J233" s="29"/>
      <c r="K233" s="33"/>
      <c r="L233" s="29"/>
      <c r="M233" s="2467"/>
    </row>
    <row r="234" spans="1:13" ht="15.75" x14ac:dyDescent="0.25">
      <c r="A234" s="2467"/>
      <c r="B234" s="29" t="s">
        <v>40</v>
      </c>
      <c r="C234" s="28"/>
      <c r="D234" s="29"/>
      <c r="E234" s="29"/>
      <c r="F234" s="30"/>
      <c r="G234" s="31"/>
      <c r="H234" s="29"/>
      <c r="I234" s="32"/>
      <c r="J234" s="34" t="s">
        <v>1482</v>
      </c>
      <c r="K234" s="35"/>
      <c r="L234" s="29"/>
      <c r="M234" s="2467"/>
    </row>
    <row r="235" spans="1:13" ht="15.75" x14ac:dyDescent="0.25">
      <c r="A235" s="29"/>
      <c r="B235" s="28"/>
      <c r="C235" s="28"/>
      <c r="D235" s="29"/>
      <c r="E235" s="29"/>
      <c r="F235" s="30"/>
      <c r="G235" s="31"/>
      <c r="H235" s="29"/>
      <c r="I235" s="32"/>
      <c r="J235" s="29"/>
      <c r="K235" s="33"/>
      <c r="L235" s="29"/>
      <c r="M235" s="2467"/>
    </row>
    <row r="236" spans="1:13" x14ac:dyDescent="0.25">
      <c r="A236" s="2467"/>
      <c r="B236" s="2467"/>
      <c r="C236" s="2467"/>
      <c r="D236" s="2467"/>
      <c r="E236" s="2467"/>
      <c r="F236" s="2"/>
      <c r="G236" s="3"/>
      <c r="H236" s="2467"/>
      <c r="I236" s="4"/>
      <c r="J236" s="2467"/>
      <c r="K236" s="2467"/>
      <c r="L236" s="2467"/>
      <c r="M236" s="2467"/>
    </row>
    <row r="237" spans="1:13" x14ac:dyDescent="0.25">
      <c r="A237" s="2467"/>
      <c r="B237" s="2467" t="s">
        <v>42</v>
      </c>
      <c r="C237" s="2467"/>
      <c r="D237" s="2467"/>
      <c r="E237" s="2467"/>
      <c r="F237" s="2"/>
      <c r="G237" s="3"/>
      <c r="H237" s="2467"/>
      <c r="I237" s="4"/>
      <c r="J237" s="2467" t="s">
        <v>43</v>
      </c>
      <c r="K237" s="2467"/>
      <c r="L237" s="2467"/>
      <c r="M237" s="2467"/>
    </row>
    <row r="238" spans="1:13" x14ac:dyDescent="0.25">
      <c r="A238" s="2467"/>
      <c r="B238" s="2467"/>
      <c r="C238" s="2467"/>
      <c r="D238" s="2467"/>
      <c r="E238" s="2467"/>
      <c r="F238" s="2"/>
      <c r="G238" s="3"/>
      <c r="H238" s="2467"/>
      <c r="I238" s="4"/>
      <c r="J238" s="2467"/>
      <c r="K238" s="2467"/>
      <c r="L238" s="2467"/>
      <c r="M238" s="2467"/>
    </row>
    <row r="239" spans="1:13" x14ac:dyDescent="0.25">
      <c r="A239" s="2467"/>
      <c r="B239" s="2467" t="s">
        <v>44</v>
      </c>
      <c r="C239" s="2467"/>
      <c r="D239" s="2467"/>
      <c r="E239" s="2467"/>
      <c r="F239" s="2"/>
      <c r="G239" s="3"/>
      <c r="H239" s="2467"/>
      <c r="I239" s="4"/>
      <c r="J239" s="2467" t="s">
        <v>45</v>
      </c>
      <c r="K239" s="2467"/>
      <c r="L239" s="2467"/>
      <c r="M239" s="2467"/>
    </row>
    <row r="242" spans="1:13" ht="18.75" x14ac:dyDescent="0.3">
      <c r="A242" s="1672" t="s">
        <v>34</v>
      </c>
      <c r="B242" s="1672"/>
      <c r="C242" s="1672"/>
      <c r="D242" s="329"/>
      <c r="E242" s="329"/>
      <c r="F242" s="330"/>
      <c r="G242" s="3"/>
      <c r="H242" s="2467"/>
      <c r="I242" s="4"/>
      <c r="J242" s="2467"/>
      <c r="K242" s="2467"/>
      <c r="L242" s="2467"/>
      <c r="M242" s="2467"/>
    </row>
    <row r="243" spans="1:13" x14ac:dyDescent="0.25">
      <c r="A243" s="2467"/>
      <c r="B243" s="2467"/>
      <c r="C243" s="2467"/>
      <c r="D243" s="2461"/>
      <c r="E243" s="2461"/>
      <c r="F243" s="6"/>
      <c r="G243" s="2470"/>
      <c r="H243" s="2461"/>
      <c r="I243" s="8"/>
      <c r="J243" s="2461"/>
      <c r="K243" s="2467"/>
      <c r="L243" s="2467"/>
      <c r="M243" s="2467"/>
    </row>
    <row r="244" spans="1:13" ht="18.75" x14ac:dyDescent="0.3">
      <c r="A244" s="3102" t="s">
        <v>1590</v>
      </c>
      <c r="B244" s="3102"/>
      <c r="C244" s="3102"/>
      <c r="D244" s="3102"/>
      <c r="E244" s="3102"/>
      <c r="F244" s="3102"/>
      <c r="G244" s="3102"/>
      <c r="H244" s="3102"/>
      <c r="I244" s="3102"/>
      <c r="J244" s="3102"/>
      <c r="K244" s="3102"/>
      <c r="L244" s="3102"/>
      <c r="M244" s="3102"/>
    </row>
    <row r="245" spans="1:13" ht="15.75" x14ac:dyDescent="0.25">
      <c r="A245" s="2467"/>
      <c r="B245" s="2467"/>
      <c r="C245" s="2467"/>
      <c r="D245" s="2461"/>
      <c r="E245" s="2461"/>
      <c r="F245" s="9"/>
      <c r="G245" s="2470"/>
      <c r="H245" s="2461"/>
      <c r="I245" s="8"/>
      <c r="J245" s="2461"/>
      <c r="K245" s="2467"/>
      <c r="L245" s="2467"/>
      <c r="M245" s="2467"/>
    </row>
    <row r="246" spans="1:13" x14ac:dyDescent="0.25">
      <c r="A246" s="3110" t="s">
        <v>1591</v>
      </c>
      <c r="B246" s="3227"/>
      <c r="C246" s="3227"/>
      <c r="D246" s="3227"/>
      <c r="E246" s="3227"/>
      <c r="F246" s="3227"/>
      <c r="G246" s="3227"/>
      <c r="H246" s="3227"/>
      <c r="I246" s="3227"/>
      <c r="J246" s="3227"/>
      <c r="K246" s="3227"/>
      <c r="L246" s="3227"/>
      <c r="M246" s="3227"/>
    </row>
    <row r="247" spans="1:13" ht="15.75" thickBot="1" x14ac:dyDescent="0.3">
      <c r="A247" s="1465"/>
      <c r="B247" s="2467"/>
      <c r="C247" s="2467"/>
      <c r="D247" s="2467"/>
      <c r="E247" s="2467"/>
      <c r="F247" s="2"/>
      <c r="G247" s="3"/>
      <c r="H247" s="2467"/>
      <c r="I247" s="4"/>
      <c r="J247" s="2467"/>
      <c r="K247" s="13"/>
      <c r="L247" s="2467"/>
      <c r="M247" s="14" t="s">
        <v>4</v>
      </c>
    </row>
    <row r="248" spans="1:13" ht="27" thickBot="1" x14ac:dyDescent="0.3">
      <c r="A248" s="15" t="s">
        <v>5</v>
      </c>
      <c r="B248" s="16" t="s">
        <v>6</v>
      </c>
      <c r="C248" s="16" t="s">
        <v>7</v>
      </c>
      <c r="D248" s="16" t="s">
        <v>8</v>
      </c>
      <c r="E248" s="16" t="s">
        <v>9</v>
      </c>
      <c r="F248" s="17" t="s">
        <v>10</v>
      </c>
      <c r="G248" s="18" t="s">
        <v>11</v>
      </c>
      <c r="H248" s="16" t="s">
        <v>12</v>
      </c>
      <c r="I248" s="19" t="s">
        <v>13</v>
      </c>
      <c r="J248" s="20" t="s">
        <v>14</v>
      </c>
      <c r="K248" s="20" t="s">
        <v>15</v>
      </c>
      <c r="L248" s="20" t="s">
        <v>16</v>
      </c>
      <c r="M248" s="21" t="s">
        <v>17</v>
      </c>
    </row>
    <row r="249" spans="1:13" x14ac:dyDescent="0.25">
      <c r="A249" s="36">
        <v>231</v>
      </c>
      <c r="B249" s="37">
        <v>0</v>
      </c>
      <c r="C249" s="38">
        <v>6409</v>
      </c>
      <c r="D249" s="37">
        <v>5901</v>
      </c>
      <c r="E249" s="39">
        <v>0</v>
      </c>
      <c r="F249" s="40">
        <v>923</v>
      </c>
      <c r="G249" s="37">
        <v>2300</v>
      </c>
      <c r="H249" s="41">
        <v>23000000</v>
      </c>
      <c r="I249" s="42">
        <v>10000000</v>
      </c>
      <c r="J249" s="42">
        <v>3908829.33</v>
      </c>
      <c r="K249" s="42">
        <v>-2500000</v>
      </c>
      <c r="L249" s="42">
        <f>SUM(J249:K249)</f>
        <v>1408829.33</v>
      </c>
      <c r="M249" s="43" t="s">
        <v>473</v>
      </c>
    </row>
    <row r="250" spans="1:13" ht="15.75" thickBot="1" x14ac:dyDescent="0.3">
      <c r="A250" s="57">
        <v>231</v>
      </c>
      <c r="B250" s="58">
        <v>0</v>
      </c>
      <c r="C250" s="59">
        <v>6172</v>
      </c>
      <c r="D250" s="58">
        <v>5166</v>
      </c>
      <c r="E250" s="61">
        <v>0</v>
      </c>
      <c r="F250" s="62">
        <v>0</v>
      </c>
      <c r="G250" s="58">
        <v>1300</v>
      </c>
      <c r="H250" s="49">
        <v>13000000</v>
      </c>
      <c r="I250" s="66">
        <v>0</v>
      </c>
      <c r="J250" s="66">
        <v>2382522.5</v>
      </c>
      <c r="K250" s="66">
        <v>2500000</v>
      </c>
      <c r="L250" s="66">
        <f>SUM(J250:K250)</f>
        <v>4882522.5</v>
      </c>
      <c r="M250" s="56" t="s">
        <v>474</v>
      </c>
    </row>
    <row r="251" spans="1:13" ht="16.5" thickBot="1" x14ac:dyDescent="0.3">
      <c r="A251" s="22"/>
      <c r="B251" s="341" t="s">
        <v>23</v>
      </c>
      <c r="C251" s="54"/>
      <c r="D251" s="23"/>
      <c r="E251" s="23"/>
      <c r="F251" s="24"/>
      <c r="G251" s="25"/>
      <c r="H251" s="23"/>
      <c r="I251" s="26">
        <f>SUM(I249:I250)</f>
        <v>10000000</v>
      </c>
      <c r="J251" s="26">
        <f>SUM(J249:J250)</f>
        <v>6291351.8300000001</v>
      </c>
      <c r="K251" s="26">
        <f>SUM(K249:K250)</f>
        <v>0</v>
      </c>
      <c r="L251" s="26">
        <f>SUM(L249:L250)</f>
        <v>6291351.8300000001</v>
      </c>
      <c r="M251" s="27"/>
    </row>
    <row r="252" spans="1:13" ht="15.75" x14ac:dyDescent="0.25">
      <c r="A252" s="28"/>
      <c r="B252" s="28"/>
      <c r="C252" s="28"/>
      <c r="D252" s="29"/>
      <c r="E252" s="29"/>
      <c r="F252" s="30"/>
      <c r="G252" s="31"/>
      <c r="H252" s="29"/>
      <c r="I252" s="32"/>
      <c r="J252" s="29"/>
      <c r="K252" s="33"/>
      <c r="L252" s="29"/>
      <c r="M252" s="2467"/>
    </row>
    <row r="253" spans="1:13" ht="15.75" x14ac:dyDescent="0.25">
      <c r="A253" s="2467"/>
      <c r="B253" s="29" t="s">
        <v>40</v>
      </c>
      <c r="C253" s="28"/>
      <c r="D253" s="29"/>
      <c r="E253" s="29"/>
      <c r="F253" s="30"/>
      <c r="G253" s="31"/>
      <c r="H253" s="29"/>
      <c r="I253" s="32"/>
      <c r="J253" s="34" t="s">
        <v>1592</v>
      </c>
      <c r="K253" s="35"/>
      <c r="L253" s="29"/>
      <c r="M253" s="2467"/>
    </row>
    <row r="254" spans="1:13" ht="15.75" x14ac:dyDescent="0.25">
      <c r="A254" s="29"/>
      <c r="B254" s="28"/>
      <c r="C254" s="28"/>
      <c r="D254" s="29"/>
      <c r="E254" s="29"/>
      <c r="F254" s="30"/>
      <c r="G254" s="31"/>
      <c r="H254" s="29"/>
      <c r="I254" s="32"/>
      <c r="J254" s="29"/>
      <c r="K254" s="33"/>
      <c r="L254" s="29"/>
      <c r="M254" s="2467"/>
    </row>
    <row r="255" spans="1:13" x14ac:dyDescent="0.25">
      <c r="A255" s="2467"/>
      <c r="B255" s="2467"/>
      <c r="C255" s="2467"/>
      <c r="D255" s="2467"/>
      <c r="E255" s="2467"/>
      <c r="F255" s="2"/>
      <c r="G255" s="3"/>
      <c r="H255" s="2467"/>
      <c r="I255" s="4"/>
      <c r="J255" s="2467"/>
      <c r="K255" s="2467"/>
      <c r="L255" s="2467"/>
      <c r="M255" s="2467"/>
    </row>
    <row r="256" spans="1:13" x14ac:dyDescent="0.25">
      <c r="A256" s="2467"/>
      <c r="B256" s="2467" t="s">
        <v>27</v>
      </c>
      <c r="C256" s="2467"/>
      <c r="D256" s="2467"/>
      <c r="E256" s="2467"/>
      <c r="F256" s="2"/>
      <c r="G256" s="3"/>
      <c r="H256" s="2467"/>
      <c r="I256" s="4"/>
      <c r="J256" s="2467" t="s">
        <v>27</v>
      </c>
      <c r="K256" s="2467"/>
      <c r="L256" s="2467"/>
      <c r="M256" s="2467"/>
    </row>
    <row r="257" spans="1:13" x14ac:dyDescent="0.25">
      <c r="A257" s="2467"/>
      <c r="B257" s="2467"/>
      <c r="C257" s="2467"/>
      <c r="D257" s="2467"/>
      <c r="E257" s="2467"/>
      <c r="F257" s="2"/>
      <c r="G257" s="3"/>
      <c r="H257" s="2467"/>
      <c r="I257" s="4"/>
      <c r="J257" s="2467"/>
      <c r="K257" s="2467"/>
      <c r="L257" s="2467"/>
      <c r="M257" s="2467"/>
    </row>
    <row r="258" spans="1:13" x14ac:dyDescent="0.25">
      <c r="A258" s="2467"/>
      <c r="B258" s="2467" t="s">
        <v>1593</v>
      </c>
      <c r="C258" s="2467"/>
      <c r="D258" s="2467"/>
      <c r="E258" s="2467"/>
      <c r="F258" s="2"/>
      <c r="G258" s="3"/>
      <c r="H258" s="2467"/>
      <c r="I258" s="4"/>
      <c r="J258" s="2467" t="s">
        <v>1594</v>
      </c>
      <c r="K258" s="2467"/>
      <c r="L258" s="2467"/>
      <c r="M258" s="2467"/>
    </row>
    <row r="259" spans="1:13" x14ac:dyDescent="0.25">
      <c r="A259" s="2467"/>
      <c r="B259" s="11" t="s">
        <v>44</v>
      </c>
      <c r="C259" s="11"/>
      <c r="D259" s="11"/>
      <c r="E259" s="11"/>
      <c r="F259" s="1424"/>
      <c r="G259" s="1673"/>
      <c r="H259" s="2467"/>
      <c r="I259" s="4"/>
      <c r="J259" s="2467" t="s">
        <v>161</v>
      </c>
      <c r="K259" s="2467"/>
      <c r="L259" s="2467"/>
      <c r="M259" s="2467"/>
    </row>
    <row r="260" spans="1:13" x14ac:dyDescent="0.25">
      <c r="A260" s="2467"/>
      <c r="B260" s="2467"/>
      <c r="C260" s="2467"/>
      <c r="D260" s="2467"/>
      <c r="E260" s="2467"/>
      <c r="F260" s="2"/>
      <c r="G260" s="3"/>
      <c r="H260" s="2467"/>
      <c r="I260" s="4"/>
      <c r="J260" s="2467"/>
      <c r="K260" s="2467"/>
      <c r="L260" s="2467"/>
      <c r="M260" s="2467"/>
    </row>
    <row r="261" spans="1:13" x14ac:dyDescent="0.25">
      <c r="A261" s="2467"/>
      <c r="B261" s="2467" t="s">
        <v>231</v>
      </c>
      <c r="C261" s="2467"/>
      <c r="D261" s="2467"/>
      <c r="E261" s="2467"/>
      <c r="F261" s="2"/>
      <c r="G261" s="3"/>
      <c r="H261" s="2467"/>
      <c r="I261" s="4"/>
      <c r="J261" s="11" t="s">
        <v>840</v>
      </c>
      <c r="K261" s="2467"/>
      <c r="L261" s="2467"/>
      <c r="M261" s="2467"/>
    </row>
    <row r="262" spans="1:13" x14ac:dyDescent="0.25">
      <c r="A262" s="2467"/>
      <c r="B262" s="2467" t="s">
        <v>233</v>
      </c>
      <c r="C262" s="2467"/>
      <c r="D262" s="2467"/>
      <c r="E262" s="2467"/>
      <c r="F262" s="2"/>
      <c r="G262" s="3"/>
      <c r="H262" s="2467"/>
      <c r="I262" s="4"/>
      <c r="J262" s="2467" t="s">
        <v>133</v>
      </c>
      <c r="K262" s="2467"/>
      <c r="L262" s="2467"/>
      <c r="M262" s="2467"/>
    </row>
    <row r="263" spans="1:13" x14ac:dyDescent="0.25">
      <c r="A263" s="2467"/>
      <c r="B263" s="2467"/>
      <c r="C263" s="2467"/>
      <c r="D263" s="2467"/>
      <c r="E263" s="2467"/>
      <c r="F263" s="2"/>
      <c r="G263" s="3"/>
      <c r="H263" s="2467"/>
      <c r="I263" s="4"/>
      <c r="J263" s="2467"/>
      <c r="K263" s="2467"/>
      <c r="L263" s="2467"/>
      <c r="M263" s="2467"/>
    </row>
    <row r="265" spans="1:13" ht="18.75" x14ac:dyDescent="0.3">
      <c r="A265" s="1" t="s">
        <v>34</v>
      </c>
      <c r="B265" s="1"/>
      <c r="C265" s="1"/>
      <c r="D265" s="2467"/>
      <c r="E265" s="2467"/>
      <c r="F265" s="2"/>
      <c r="G265" s="3"/>
      <c r="H265" s="2467"/>
      <c r="I265" s="4"/>
      <c r="J265" s="2467"/>
      <c r="K265" s="2467"/>
      <c r="L265" s="2467"/>
      <c r="M265" s="2467"/>
    </row>
    <row r="266" spans="1:13" x14ac:dyDescent="0.25">
      <c r="A266" s="2467"/>
      <c r="B266" s="2467"/>
      <c r="C266" s="2467"/>
      <c r="D266" s="2461"/>
      <c r="E266" s="2461"/>
      <c r="F266" s="6"/>
      <c r="G266" s="2470"/>
      <c r="H266" s="2461"/>
      <c r="I266" s="8"/>
      <c r="J266" s="2461"/>
      <c r="K266" s="2467"/>
      <c r="L266" s="2467"/>
      <c r="M266" s="2467"/>
    </row>
    <row r="267" spans="1:13" ht="18.75" x14ac:dyDescent="0.3">
      <c r="A267" s="3102" t="s">
        <v>1595</v>
      </c>
      <c r="B267" s="3102"/>
      <c r="C267" s="3102"/>
      <c r="D267" s="3102"/>
      <c r="E267" s="3102"/>
      <c r="F267" s="3102"/>
      <c r="G267" s="3102"/>
      <c r="H267" s="3102"/>
      <c r="I267" s="3102"/>
      <c r="J267" s="3102"/>
      <c r="K267" s="3102"/>
      <c r="L267" s="3102"/>
      <c r="M267" s="3102"/>
    </row>
    <row r="268" spans="1:13" ht="15.75" x14ac:dyDescent="0.25">
      <c r="A268" s="2467"/>
      <c r="B268" s="2467"/>
      <c r="C268" s="2467"/>
      <c r="D268" s="2461"/>
      <c r="E268" s="2461"/>
      <c r="F268" s="9"/>
      <c r="G268" s="2470"/>
      <c r="H268" s="2461"/>
      <c r="I268" s="8"/>
      <c r="J268" s="2461"/>
      <c r="K268" s="2467"/>
      <c r="L268" s="2467"/>
      <c r="M268" s="2467"/>
    </row>
    <row r="269" spans="1:13" ht="15.75" x14ac:dyDescent="0.25">
      <c r="A269" s="10" t="s">
        <v>36</v>
      </c>
      <c r="B269" s="11"/>
      <c r="C269" s="11"/>
      <c r="D269" s="11"/>
      <c r="E269" s="11"/>
      <c r="F269" s="9"/>
      <c r="G269" s="3"/>
      <c r="H269" s="2467"/>
      <c r="I269" s="4"/>
      <c r="J269" s="2467"/>
      <c r="K269" s="2467"/>
      <c r="L269" s="2467"/>
      <c r="M269" s="2467"/>
    </row>
    <row r="270" spans="1:13" ht="15.75" thickBot="1" x14ac:dyDescent="0.3">
      <c r="A270" s="1465"/>
      <c r="B270" s="2467"/>
      <c r="C270" s="2467"/>
      <c r="D270" s="2467"/>
      <c r="E270" s="2467"/>
      <c r="F270" s="2"/>
      <c r="G270" s="3"/>
      <c r="H270" s="2467"/>
      <c r="I270" s="4"/>
      <c r="J270" s="2467"/>
      <c r="K270" s="13"/>
      <c r="L270" s="2467"/>
      <c r="M270" s="14" t="s">
        <v>4</v>
      </c>
    </row>
    <row r="271" spans="1:13" ht="27" thickBot="1" x14ac:dyDescent="0.3">
      <c r="A271" s="15" t="s">
        <v>5</v>
      </c>
      <c r="B271" s="16" t="s">
        <v>6</v>
      </c>
      <c r="C271" s="16" t="s">
        <v>7</v>
      </c>
      <c r="D271" s="16" t="s">
        <v>8</v>
      </c>
      <c r="E271" s="16" t="s">
        <v>9</v>
      </c>
      <c r="F271" s="17" t="s">
        <v>10</v>
      </c>
      <c r="G271" s="18" t="s">
        <v>11</v>
      </c>
      <c r="H271" s="16" t="s">
        <v>12</v>
      </c>
      <c r="I271" s="19" t="s">
        <v>13</v>
      </c>
      <c r="J271" s="20" t="s">
        <v>14</v>
      </c>
      <c r="K271" s="20" t="s">
        <v>15</v>
      </c>
      <c r="L271" s="20" t="s">
        <v>16</v>
      </c>
      <c r="M271" s="21" t="s">
        <v>17</v>
      </c>
    </row>
    <row r="272" spans="1:13" x14ac:dyDescent="0.25">
      <c r="A272" s="1553">
        <v>231</v>
      </c>
      <c r="B272" s="662">
        <v>0</v>
      </c>
      <c r="C272" s="664">
        <v>6172</v>
      </c>
      <c r="D272" s="662">
        <v>5169</v>
      </c>
      <c r="E272" s="1554">
        <v>0</v>
      </c>
      <c r="F272" s="1666">
        <v>0</v>
      </c>
      <c r="G272" s="662">
        <v>1300</v>
      </c>
      <c r="H272" s="903">
        <v>13000000</v>
      </c>
      <c r="I272" s="66">
        <v>4133840</v>
      </c>
      <c r="J272" s="669">
        <v>1641048.4</v>
      </c>
      <c r="K272" s="66">
        <f>SUM(K273:K273)*-1</f>
        <v>-269.10000000000002</v>
      </c>
      <c r="L272" s="66">
        <f>J272+K272</f>
        <v>1640779.2999999998</v>
      </c>
      <c r="M272" s="56" t="s">
        <v>37</v>
      </c>
    </row>
    <row r="273" spans="1:13" ht="26.25" x14ac:dyDescent="0.25">
      <c r="A273" s="583">
        <v>231</v>
      </c>
      <c r="B273" s="584">
        <v>0</v>
      </c>
      <c r="C273" s="585">
        <v>6172</v>
      </c>
      <c r="D273" s="584">
        <v>6125</v>
      </c>
      <c r="E273" s="586">
        <v>0</v>
      </c>
      <c r="F273" s="902">
        <v>0</v>
      </c>
      <c r="G273" s="584">
        <v>1300</v>
      </c>
      <c r="H273" s="903">
        <v>1803000000</v>
      </c>
      <c r="I273" s="66">
        <v>0</v>
      </c>
      <c r="J273" s="905">
        <v>0</v>
      </c>
      <c r="K273" s="66">
        <v>269.10000000000002</v>
      </c>
      <c r="L273" s="66">
        <f>J273+K273</f>
        <v>269.10000000000002</v>
      </c>
      <c r="M273" s="56" t="s">
        <v>1596</v>
      </c>
    </row>
    <row r="274" spans="1:13" x14ac:dyDescent="0.25">
      <c r="A274" s="583">
        <v>231</v>
      </c>
      <c r="B274" s="584">
        <v>0</v>
      </c>
      <c r="C274" s="585">
        <v>2212</v>
      </c>
      <c r="D274" s="584">
        <v>5169</v>
      </c>
      <c r="E274" s="586">
        <v>0</v>
      </c>
      <c r="F274" s="902">
        <v>0</v>
      </c>
      <c r="G274" s="584">
        <v>1300</v>
      </c>
      <c r="H274" s="903">
        <v>13000000</v>
      </c>
      <c r="I274" s="66">
        <v>100000</v>
      </c>
      <c r="J274" s="66">
        <v>91119.58</v>
      </c>
      <c r="K274" s="66">
        <f>SUM(K275:K276)*-1</f>
        <v>-538.20000000000005</v>
      </c>
      <c r="L274" s="66">
        <f t="shared" ref="L274:L280" si="4">J274+K274</f>
        <v>90581.38</v>
      </c>
      <c r="M274" s="56" t="s">
        <v>37</v>
      </c>
    </row>
    <row r="275" spans="1:13" x14ac:dyDescent="0.25">
      <c r="A275" s="583">
        <v>231</v>
      </c>
      <c r="B275" s="584">
        <v>0</v>
      </c>
      <c r="C275" s="585">
        <v>2212</v>
      </c>
      <c r="D275" s="584">
        <v>6121</v>
      </c>
      <c r="E275" s="586">
        <v>0</v>
      </c>
      <c r="F275" s="902">
        <v>0</v>
      </c>
      <c r="G275" s="584">
        <v>1300</v>
      </c>
      <c r="H275" s="903">
        <v>3631000000</v>
      </c>
      <c r="I275" s="66">
        <v>0</v>
      </c>
      <c r="J275" s="66">
        <v>0</v>
      </c>
      <c r="K275" s="66">
        <v>269.10000000000002</v>
      </c>
      <c r="L275" s="66">
        <f t="shared" si="4"/>
        <v>269.10000000000002</v>
      </c>
      <c r="M275" s="56" t="s">
        <v>418</v>
      </c>
    </row>
    <row r="276" spans="1:13" ht="26.25" x14ac:dyDescent="0.25">
      <c r="A276" s="583">
        <v>231</v>
      </c>
      <c r="B276" s="584">
        <v>0</v>
      </c>
      <c r="C276" s="585">
        <v>2212</v>
      </c>
      <c r="D276" s="584">
        <v>6121</v>
      </c>
      <c r="E276" s="586">
        <v>0</v>
      </c>
      <c r="F276" s="902">
        <v>0</v>
      </c>
      <c r="G276" s="584">
        <v>1300</v>
      </c>
      <c r="H276" s="903">
        <v>4764000000</v>
      </c>
      <c r="I276" s="66">
        <v>0</v>
      </c>
      <c r="J276" s="66">
        <v>538.21</v>
      </c>
      <c r="K276" s="66">
        <v>269.10000000000002</v>
      </c>
      <c r="L276" s="66">
        <f t="shared" si="4"/>
        <v>807.31000000000006</v>
      </c>
      <c r="M276" s="56" t="s">
        <v>1597</v>
      </c>
    </row>
    <row r="277" spans="1:13" x14ac:dyDescent="0.25">
      <c r="A277" s="583">
        <v>231</v>
      </c>
      <c r="B277" s="584">
        <v>0</v>
      </c>
      <c r="C277" s="585">
        <v>3122</v>
      </c>
      <c r="D277" s="584">
        <v>5169</v>
      </c>
      <c r="E277" s="586">
        <v>0</v>
      </c>
      <c r="F277" s="902">
        <v>0</v>
      </c>
      <c r="G277" s="584">
        <v>1300</v>
      </c>
      <c r="H277" s="903">
        <v>13000000</v>
      </c>
      <c r="I277" s="66">
        <v>50000</v>
      </c>
      <c r="J277" s="66">
        <v>49461.8</v>
      </c>
      <c r="K277" s="66">
        <v>-269.10000000000002</v>
      </c>
      <c r="L277" s="66">
        <f t="shared" si="4"/>
        <v>49192.700000000004</v>
      </c>
      <c r="M277" s="56" t="s">
        <v>37</v>
      </c>
    </row>
    <row r="278" spans="1:13" ht="26.25" x14ac:dyDescent="0.25">
      <c r="A278" s="583">
        <v>231</v>
      </c>
      <c r="B278" s="584">
        <v>0</v>
      </c>
      <c r="C278" s="585">
        <v>3122</v>
      </c>
      <c r="D278" s="584">
        <v>5169</v>
      </c>
      <c r="E278" s="586">
        <v>0</v>
      </c>
      <c r="F278" s="902">
        <v>0</v>
      </c>
      <c r="G278" s="584">
        <v>1300</v>
      </c>
      <c r="H278" s="903">
        <v>3712000000</v>
      </c>
      <c r="I278" s="66">
        <v>0</v>
      </c>
      <c r="J278" s="66">
        <v>0</v>
      </c>
      <c r="K278" s="66">
        <v>269.10000000000002</v>
      </c>
      <c r="L278" s="66">
        <f t="shared" si="4"/>
        <v>269.10000000000002</v>
      </c>
      <c r="M278" s="56" t="s">
        <v>1598</v>
      </c>
    </row>
    <row r="279" spans="1:13" x14ac:dyDescent="0.25">
      <c r="A279" s="583">
        <v>231</v>
      </c>
      <c r="B279" s="584">
        <v>0</v>
      </c>
      <c r="C279" s="585">
        <v>3121</v>
      </c>
      <c r="D279" s="584">
        <v>5169</v>
      </c>
      <c r="E279" s="586">
        <v>0</v>
      </c>
      <c r="F279" s="902">
        <v>0</v>
      </c>
      <c r="G279" s="584">
        <v>1300</v>
      </c>
      <c r="H279" s="903">
        <v>13000000</v>
      </c>
      <c r="I279" s="66">
        <v>50000</v>
      </c>
      <c r="J279" s="669">
        <v>48385.39</v>
      </c>
      <c r="K279" s="66">
        <v>-269.11</v>
      </c>
      <c r="L279" s="66">
        <f t="shared" si="4"/>
        <v>48116.28</v>
      </c>
      <c r="M279" s="56" t="s">
        <v>37</v>
      </c>
    </row>
    <row r="280" spans="1:13" ht="15.75" thickBot="1" x14ac:dyDescent="0.3">
      <c r="A280" s="583">
        <v>231</v>
      </c>
      <c r="B280" s="584">
        <v>0</v>
      </c>
      <c r="C280" s="585">
        <v>3121</v>
      </c>
      <c r="D280" s="584">
        <v>6121</v>
      </c>
      <c r="E280" s="586">
        <v>0</v>
      </c>
      <c r="F280" s="902">
        <v>0</v>
      </c>
      <c r="G280" s="584">
        <v>1300</v>
      </c>
      <c r="H280" s="903">
        <v>3848000000</v>
      </c>
      <c r="I280" s="66">
        <v>0</v>
      </c>
      <c r="J280" s="66">
        <v>1076.4100000000001</v>
      </c>
      <c r="K280" s="66">
        <v>269.11</v>
      </c>
      <c r="L280" s="66">
        <f t="shared" si="4"/>
        <v>1345.52</v>
      </c>
      <c r="M280" s="297" t="s">
        <v>1599</v>
      </c>
    </row>
    <row r="281" spans="1:13" ht="16.5" thickBot="1" x14ac:dyDescent="0.3">
      <c r="A281" s="326"/>
      <c r="B281" s="341" t="s">
        <v>23</v>
      </c>
      <c r="C281" s="342"/>
      <c r="D281" s="2462"/>
      <c r="E281" s="2462"/>
      <c r="F281" s="344"/>
      <c r="G281" s="345"/>
      <c r="H281" s="2462"/>
      <c r="I281" s="347">
        <f>SUM(I272:I273)</f>
        <v>4133840</v>
      </c>
      <c r="J281" s="347">
        <f>SUM(J272:J280)</f>
        <v>1831629.7899999998</v>
      </c>
      <c r="K281" s="347">
        <f>SUM(K272:K280)</f>
        <v>0</v>
      </c>
      <c r="L281" s="347">
        <f>SUM(L272:L280)</f>
        <v>1831629.79</v>
      </c>
      <c r="M281" s="172"/>
    </row>
    <row r="282" spans="1:13" ht="15.75" x14ac:dyDescent="0.25">
      <c r="A282" s="28"/>
      <c r="B282" s="28"/>
      <c r="C282" s="28"/>
      <c r="D282" s="29"/>
      <c r="E282" s="29"/>
      <c r="F282" s="30"/>
      <c r="G282" s="31"/>
      <c r="H282" s="29"/>
      <c r="I282" s="32"/>
      <c r="J282" s="29"/>
      <c r="K282" s="33"/>
      <c r="L282" s="29"/>
      <c r="M282" s="2467"/>
    </row>
    <row r="283" spans="1:13" ht="15.75" x14ac:dyDescent="0.25">
      <c r="A283" s="2467"/>
      <c r="B283" s="29" t="s">
        <v>40</v>
      </c>
      <c r="C283" s="28"/>
      <c r="D283" s="29"/>
      <c r="E283" s="29"/>
      <c r="F283" s="30"/>
      <c r="G283" s="31"/>
      <c r="H283" s="29"/>
      <c r="I283" s="32"/>
      <c r="J283" s="34" t="s">
        <v>1600</v>
      </c>
      <c r="K283" s="35"/>
      <c r="L283" s="29"/>
      <c r="M283" s="2467"/>
    </row>
    <row r="284" spans="1:13" ht="15.75" x14ac:dyDescent="0.25">
      <c r="A284" s="29"/>
      <c r="B284" s="28"/>
      <c r="C284" s="28"/>
      <c r="D284" s="29"/>
      <c r="E284" s="29"/>
      <c r="F284" s="30"/>
      <c r="G284" s="31"/>
      <c r="H284" s="29"/>
      <c r="I284" s="32"/>
      <c r="J284" s="29"/>
      <c r="K284" s="33"/>
      <c r="L284" s="29"/>
      <c r="M284" s="2467"/>
    </row>
    <row r="285" spans="1:13" x14ac:dyDescent="0.25">
      <c r="A285" s="2467"/>
      <c r="B285" s="2467"/>
      <c r="C285" s="2467"/>
      <c r="D285" s="2467"/>
      <c r="E285" s="2467"/>
      <c r="F285" s="2"/>
      <c r="G285" s="3"/>
      <c r="H285" s="2467"/>
      <c r="I285" s="4"/>
      <c r="J285" s="2467"/>
      <c r="K285" s="2467"/>
      <c r="L285" s="2467"/>
      <c r="M285" s="2467"/>
    </row>
    <row r="286" spans="1:13" x14ac:dyDescent="0.25">
      <c r="A286" s="2467" t="s">
        <v>42</v>
      </c>
      <c r="B286" s="2467"/>
      <c r="C286" s="2467"/>
      <c r="D286" s="2467"/>
      <c r="E286" s="2"/>
      <c r="F286" s="3"/>
      <c r="G286" s="2467"/>
      <c r="H286" s="4"/>
      <c r="I286" s="2467" t="s">
        <v>43</v>
      </c>
      <c r="J286" s="2467"/>
      <c r="K286" s="2467"/>
      <c r="L286" s="2467"/>
      <c r="M286" s="2467"/>
    </row>
    <row r="287" spans="1:13" x14ac:dyDescent="0.25">
      <c r="A287" s="2467"/>
      <c r="B287" s="2467"/>
      <c r="C287" s="2467"/>
      <c r="D287" s="2467"/>
      <c r="E287" s="2"/>
      <c r="F287" s="3"/>
      <c r="G287" s="2467"/>
      <c r="H287" s="4"/>
      <c r="I287" s="2467"/>
      <c r="J287" s="2467"/>
      <c r="K287" s="2467"/>
      <c r="L287" s="2467"/>
      <c r="M287" s="2467"/>
    </row>
    <row r="288" spans="1:13" x14ac:dyDescent="0.25">
      <c r="A288" s="2467" t="s">
        <v>44</v>
      </c>
      <c r="B288" s="2467"/>
      <c r="C288" s="2467"/>
      <c r="D288" s="2467"/>
      <c r="E288" s="2"/>
      <c r="F288" s="3"/>
      <c r="G288" s="2467"/>
      <c r="H288" s="4"/>
      <c r="I288" s="2467" t="s">
        <v>45</v>
      </c>
      <c r="J288" s="2467"/>
      <c r="K288" s="2467"/>
      <c r="L288" s="2467"/>
      <c r="M288" s="2467"/>
    </row>
    <row r="291" spans="1:13" ht="18.75" x14ac:dyDescent="0.3">
      <c r="A291" s="1" t="s">
        <v>34</v>
      </c>
      <c r="B291" s="1"/>
      <c r="C291" s="1"/>
      <c r="D291" s="2467"/>
      <c r="E291" s="2467"/>
      <c r="F291" s="2"/>
      <c r="G291" s="3"/>
      <c r="H291" s="2467"/>
      <c r="I291" s="4"/>
      <c r="J291" s="2467"/>
      <c r="K291" s="2467"/>
      <c r="L291" s="2467"/>
      <c r="M291" s="2467"/>
    </row>
    <row r="292" spans="1:13" x14ac:dyDescent="0.25">
      <c r="A292" s="2467"/>
      <c r="B292" s="2467"/>
      <c r="C292" s="2467"/>
      <c r="D292" s="2461"/>
      <c r="E292" s="2461"/>
      <c r="F292" s="6"/>
      <c r="G292" s="2470"/>
      <c r="H292" s="2461"/>
      <c r="I292" s="8"/>
      <c r="J292" s="2461"/>
      <c r="K292" s="2467"/>
      <c r="L292" s="2467"/>
      <c r="M292" s="2467"/>
    </row>
    <row r="293" spans="1:13" ht="18.75" x14ac:dyDescent="0.3">
      <c r="A293" s="1669" t="s">
        <v>1616</v>
      </c>
      <c r="B293" s="1670"/>
      <c r="C293" s="1670"/>
      <c r="D293" s="1670"/>
      <c r="E293" s="1670"/>
      <c r="F293" s="1670"/>
      <c r="G293" s="1670"/>
      <c r="H293" s="1670"/>
      <c r="I293" s="1670"/>
      <c r="J293" s="1670"/>
      <c r="K293" s="1670"/>
      <c r="L293" s="1670"/>
      <c r="M293" s="1671"/>
    </row>
    <row r="294" spans="1:13" ht="15.75" x14ac:dyDescent="0.25">
      <c r="A294" s="2467"/>
      <c r="B294" s="2467"/>
      <c r="C294" s="2467"/>
      <c r="D294" s="2461"/>
      <c r="E294" s="2461"/>
      <c r="F294" s="9"/>
      <c r="G294" s="2470"/>
      <c r="H294" s="2461"/>
      <c r="I294" s="8"/>
      <c r="J294" s="2461"/>
      <c r="K294" s="2467"/>
      <c r="L294" s="2467"/>
      <c r="M294" s="2467"/>
    </row>
    <row r="295" spans="1:13" ht="15.75" x14ac:dyDescent="0.25">
      <c r="A295" s="10" t="s">
        <v>36</v>
      </c>
      <c r="B295" s="11"/>
      <c r="C295" s="11"/>
      <c r="D295" s="11"/>
      <c r="E295" s="11"/>
      <c r="F295" s="9"/>
      <c r="G295" s="3"/>
      <c r="H295" s="2467"/>
      <c r="I295" s="4"/>
      <c r="J295" s="2467"/>
      <c r="K295" s="2467"/>
      <c r="L295" s="2467"/>
      <c r="M295" s="2467"/>
    </row>
    <row r="296" spans="1:13" ht="15.75" thickBot="1" x14ac:dyDescent="0.3">
      <c r="A296" s="1465"/>
      <c r="B296" s="2467"/>
      <c r="C296" s="2467"/>
      <c r="D296" s="2467"/>
      <c r="E296" s="2467"/>
      <c r="F296" s="2"/>
      <c r="G296" s="3"/>
      <c r="H296" s="2467"/>
      <c r="I296" s="4"/>
      <c r="J296" s="2467"/>
      <c r="K296" s="13"/>
      <c r="L296" s="2467"/>
      <c r="M296" s="14" t="s">
        <v>4</v>
      </c>
    </row>
    <row r="297" spans="1:13" ht="27" thickBot="1" x14ac:dyDescent="0.3">
      <c r="A297" s="15" t="s">
        <v>5</v>
      </c>
      <c r="B297" s="16" t="s">
        <v>6</v>
      </c>
      <c r="C297" s="16" t="s">
        <v>7</v>
      </c>
      <c r="D297" s="16" t="s">
        <v>8</v>
      </c>
      <c r="E297" s="16" t="s">
        <v>9</v>
      </c>
      <c r="F297" s="17" t="s">
        <v>10</v>
      </c>
      <c r="G297" s="18" t="s">
        <v>11</v>
      </c>
      <c r="H297" s="16" t="s">
        <v>12</v>
      </c>
      <c r="I297" s="19" t="s">
        <v>13</v>
      </c>
      <c r="J297" s="20" t="s">
        <v>14</v>
      </c>
      <c r="K297" s="20" t="s">
        <v>15</v>
      </c>
      <c r="L297" s="20" t="s">
        <v>16</v>
      </c>
      <c r="M297" s="21" t="s">
        <v>17</v>
      </c>
    </row>
    <row r="298" spans="1:13" x14ac:dyDescent="0.25">
      <c r="A298" s="1553">
        <v>231</v>
      </c>
      <c r="B298" s="662">
        <v>0</v>
      </c>
      <c r="C298" s="664">
        <v>6172</v>
      </c>
      <c r="D298" s="662">
        <v>5169</v>
      </c>
      <c r="E298" s="1554">
        <v>0</v>
      </c>
      <c r="F298" s="1666">
        <v>0</v>
      </c>
      <c r="G298" s="662">
        <v>1300</v>
      </c>
      <c r="H298" s="903">
        <v>13000000</v>
      </c>
      <c r="I298" s="66">
        <v>4133840</v>
      </c>
      <c r="J298" s="669">
        <v>1640779.3</v>
      </c>
      <c r="K298" s="66">
        <f>SUM(K299:K300)*-1</f>
        <v>-828608.5</v>
      </c>
      <c r="L298" s="66">
        <f>J298+K298</f>
        <v>812170.8</v>
      </c>
      <c r="M298" s="56" t="s">
        <v>37</v>
      </c>
    </row>
    <row r="299" spans="1:13" ht="26.25" x14ac:dyDescent="0.25">
      <c r="A299" s="583">
        <v>231</v>
      </c>
      <c r="B299" s="584">
        <v>0</v>
      </c>
      <c r="C299" s="585">
        <v>6172</v>
      </c>
      <c r="D299" s="584">
        <v>5042</v>
      </c>
      <c r="E299" s="586">
        <v>0</v>
      </c>
      <c r="F299" s="902">
        <v>0</v>
      </c>
      <c r="G299" s="584">
        <v>1300</v>
      </c>
      <c r="H299" s="903">
        <v>13000000</v>
      </c>
      <c r="I299" s="66">
        <v>72600</v>
      </c>
      <c r="J299" s="905">
        <v>72600</v>
      </c>
      <c r="K299" s="66">
        <v>60500</v>
      </c>
      <c r="L299" s="66">
        <f>J299+K299</f>
        <v>133100</v>
      </c>
      <c r="M299" s="56" t="s">
        <v>1617</v>
      </c>
    </row>
    <row r="300" spans="1:13" ht="27" thickBot="1" x14ac:dyDescent="0.3">
      <c r="A300" s="583">
        <v>231</v>
      </c>
      <c r="B300" s="584">
        <v>0</v>
      </c>
      <c r="C300" s="585">
        <v>6172</v>
      </c>
      <c r="D300" s="584">
        <v>5168</v>
      </c>
      <c r="E300" s="586">
        <v>0</v>
      </c>
      <c r="F300" s="902">
        <v>0</v>
      </c>
      <c r="G300" s="584">
        <v>1300</v>
      </c>
      <c r="H300" s="903">
        <v>13000000</v>
      </c>
      <c r="I300" s="66">
        <v>43560</v>
      </c>
      <c r="J300" s="905">
        <v>43560</v>
      </c>
      <c r="K300" s="66">
        <v>768108.5</v>
      </c>
      <c r="L300" s="66">
        <f>J300+K300</f>
        <v>811668.5</v>
      </c>
      <c r="M300" s="56" t="s">
        <v>1618</v>
      </c>
    </row>
    <row r="301" spans="1:13" ht="16.5" thickBot="1" x14ac:dyDescent="0.3">
      <c r="A301" s="326"/>
      <c r="B301" s="341" t="s">
        <v>23</v>
      </c>
      <c r="C301" s="342"/>
      <c r="D301" s="2462"/>
      <c r="E301" s="2462"/>
      <c r="F301" s="344"/>
      <c r="G301" s="345"/>
      <c r="H301" s="2462"/>
      <c r="I301" s="347">
        <f>SUM(I298:I299)</f>
        <v>4206440</v>
      </c>
      <c r="J301" s="347">
        <f>SUM(J298:J300)</f>
        <v>1756939.3</v>
      </c>
      <c r="K301" s="347">
        <f>SUM(K298:K300)</f>
        <v>0</v>
      </c>
      <c r="L301" s="347">
        <f>SUM(L298:L300)</f>
        <v>1756939.3</v>
      </c>
      <c r="M301" s="172"/>
    </row>
    <row r="302" spans="1:13" ht="15.75" x14ac:dyDescent="0.25">
      <c r="A302" s="28"/>
      <c r="B302" s="28"/>
      <c r="C302" s="28"/>
      <c r="D302" s="29"/>
      <c r="E302" s="29"/>
      <c r="F302" s="30"/>
      <c r="G302" s="31"/>
      <c r="H302" s="29"/>
      <c r="I302" s="32"/>
      <c r="J302" s="29"/>
      <c r="K302" s="33"/>
      <c r="L302" s="29"/>
      <c r="M302" s="2467"/>
    </row>
    <row r="303" spans="1:13" ht="15.75" x14ac:dyDescent="0.25">
      <c r="A303" s="2467"/>
      <c r="B303" s="29" t="s">
        <v>40</v>
      </c>
      <c r="C303" s="28"/>
      <c r="D303" s="29"/>
      <c r="E303" s="29"/>
      <c r="F303" s="30"/>
      <c r="G303" s="31"/>
      <c r="H303" s="29"/>
      <c r="I303" s="32"/>
      <c r="J303" s="34" t="s">
        <v>1619</v>
      </c>
      <c r="K303" s="35"/>
      <c r="L303" s="29"/>
      <c r="M303" s="2467"/>
    </row>
    <row r="304" spans="1:13" ht="15.75" x14ac:dyDescent="0.25">
      <c r="A304" s="29"/>
      <c r="B304" s="28"/>
      <c r="C304" s="28"/>
      <c r="D304" s="29"/>
      <c r="E304" s="29"/>
      <c r="F304" s="30"/>
      <c r="G304" s="31"/>
      <c r="H304" s="29"/>
      <c r="I304" s="32"/>
      <c r="J304" s="29"/>
      <c r="K304" s="33"/>
      <c r="L304" s="29"/>
      <c r="M304" s="2467"/>
    </row>
    <row r="305" spans="1:13" x14ac:dyDescent="0.25">
      <c r="A305" s="2467"/>
      <c r="B305" s="2467"/>
      <c r="C305" s="2467"/>
      <c r="D305" s="2467"/>
      <c r="E305" s="2467"/>
      <c r="F305" s="2"/>
      <c r="G305" s="3"/>
      <c r="H305" s="2467"/>
      <c r="I305" s="4"/>
      <c r="J305" s="2467"/>
      <c r="K305" s="2467"/>
      <c r="L305" s="2467"/>
      <c r="M305" s="2467"/>
    </row>
    <row r="306" spans="1:13" x14ac:dyDescent="0.25">
      <c r="A306" s="2467" t="s">
        <v>42</v>
      </c>
      <c r="B306" s="2467"/>
      <c r="C306" s="2467"/>
      <c r="D306" s="2467"/>
      <c r="E306" s="2"/>
      <c r="F306" s="3"/>
      <c r="G306" s="2467"/>
      <c r="H306" s="4"/>
      <c r="I306" s="2467" t="s">
        <v>43</v>
      </c>
      <c r="J306" s="2467"/>
      <c r="K306" s="2467"/>
      <c r="L306" s="2467"/>
      <c r="M306" s="2467"/>
    </row>
    <row r="307" spans="1:13" x14ac:dyDescent="0.25">
      <c r="A307" s="2467"/>
      <c r="B307" s="2467"/>
      <c r="C307" s="2467"/>
      <c r="D307" s="2467"/>
      <c r="E307" s="2"/>
      <c r="F307" s="3"/>
      <c r="G307" s="2467"/>
      <c r="H307" s="4"/>
      <c r="I307" s="2467"/>
      <c r="J307" s="2467"/>
      <c r="K307" s="2467"/>
      <c r="L307" s="2467"/>
      <c r="M307" s="2467"/>
    </row>
    <row r="308" spans="1:13" x14ac:dyDescent="0.25">
      <c r="A308" s="2467" t="s">
        <v>44</v>
      </c>
      <c r="B308" s="2467"/>
      <c r="C308" s="2467"/>
      <c r="D308" s="2467"/>
      <c r="E308" s="2"/>
      <c r="F308" s="3"/>
      <c r="G308" s="2467"/>
      <c r="H308" s="4"/>
      <c r="I308" s="2467" t="s">
        <v>45</v>
      </c>
      <c r="J308" s="2467"/>
      <c r="K308" s="2467"/>
      <c r="L308" s="2467"/>
      <c r="M308" s="2467"/>
    </row>
    <row r="311" spans="1:13" ht="18.75" x14ac:dyDescent="0.3">
      <c r="A311" s="1" t="s">
        <v>34</v>
      </c>
      <c r="B311" s="1"/>
      <c r="C311" s="1"/>
      <c r="D311" s="2467"/>
      <c r="E311" s="2467"/>
      <c r="F311" s="2"/>
      <c r="G311" s="3"/>
      <c r="H311" s="2467"/>
      <c r="I311" s="4"/>
      <c r="J311" s="2467"/>
      <c r="K311" s="55"/>
      <c r="L311" s="2467"/>
      <c r="M311" s="2461"/>
    </row>
    <row r="312" spans="1:13" x14ac:dyDescent="0.25">
      <c r="A312" s="2467"/>
      <c r="B312" s="2467"/>
      <c r="C312" s="2467"/>
      <c r="D312" s="2461"/>
      <c r="E312" s="2461"/>
      <c r="F312" s="6"/>
      <c r="G312" s="2470"/>
      <c r="H312" s="2461"/>
      <c r="I312" s="8"/>
      <c r="J312" s="2461"/>
      <c r="K312" s="55"/>
      <c r="L312" s="2467"/>
      <c r="M312" s="2461"/>
    </row>
    <row r="313" spans="1:13" ht="18.75" x14ac:dyDescent="0.3">
      <c r="A313" s="3102" t="s">
        <v>2057</v>
      </c>
      <c r="B313" s="3103"/>
      <c r="C313" s="3103"/>
      <c r="D313" s="3103"/>
      <c r="E313" s="3103"/>
      <c r="F313" s="3103"/>
      <c r="G313" s="3103"/>
      <c r="H313" s="3103"/>
      <c r="I313" s="3103"/>
      <c r="J313" s="3103"/>
      <c r="K313" s="3103"/>
      <c r="L313" s="3103"/>
      <c r="M313" s="3234"/>
    </row>
    <row r="314" spans="1:13" ht="15.75" x14ac:dyDescent="0.25">
      <c r="A314" s="2467"/>
      <c r="B314" s="2467"/>
      <c r="C314" s="2467"/>
      <c r="D314" s="2461"/>
      <c r="E314" s="2461"/>
      <c r="F314" s="9"/>
      <c r="G314" s="2470"/>
      <c r="H314" s="2461"/>
      <c r="I314" s="8"/>
      <c r="J314" s="2461"/>
      <c r="K314" s="55"/>
      <c r="L314" s="2467"/>
      <c r="M314" s="892"/>
    </row>
    <row r="315" spans="1:13" ht="15.75" x14ac:dyDescent="0.25">
      <c r="A315" s="10" t="s">
        <v>36</v>
      </c>
      <c r="B315" s="11"/>
      <c r="C315" s="11"/>
      <c r="D315" s="11"/>
      <c r="E315" s="11"/>
      <c r="F315" s="9"/>
      <c r="G315" s="3"/>
      <c r="H315" s="2467"/>
      <c r="I315" s="4"/>
      <c r="J315" s="2467"/>
      <c r="K315" s="55"/>
      <c r="L315" s="2467"/>
      <c r="M315" s="2461"/>
    </row>
    <row r="316" spans="1:13" ht="15.75" thickBot="1" x14ac:dyDescent="0.3">
      <c r="A316" s="1465"/>
      <c r="B316" s="2467"/>
      <c r="C316" s="2467"/>
      <c r="D316" s="2467"/>
      <c r="E316" s="2467"/>
      <c r="F316" s="2"/>
      <c r="G316" s="3"/>
      <c r="H316" s="2467"/>
      <c r="I316" s="4"/>
      <c r="J316" s="2467"/>
      <c r="K316" s="201"/>
      <c r="L316" s="2467"/>
      <c r="M316" s="14" t="s">
        <v>4</v>
      </c>
    </row>
    <row r="317" spans="1:13" ht="27" thickBot="1" x14ac:dyDescent="0.3">
      <c r="A317" s="15" t="s">
        <v>5</v>
      </c>
      <c r="B317" s="16" t="s">
        <v>6</v>
      </c>
      <c r="C317" s="16" t="s">
        <v>7</v>
      </c>
      <c r="D317" s="16" t="s">
        <v>8</v>
      </c>
      <c r="E317" s="16" t="s">
        <v>9</v>
      </c>
      <c r="F317" s="17" t="s">
        <v>10</v>
      </c>
      <c r="G317" s="18" t="s">
        <v>11</v>
      </c>
      <c r="H317" s="16" t="s">
        <v>12</v>
      </c>
      <c r="I317" s="19" t="s">
        <v>13</v>
      </c>
      <c r="J317" s="20" t="s">
        <v>14</v>
      </c>
      <c r="K317" s="893" t="s">
        <v>15</v>
      </c>
      <c r="L317" s="20" t="s">
        <v>16</v>
      </c>
      <c r="M317" s="894" t="s">
        <v>17</v>
      </c>
    </row>
    <row r="318" spans="1:13" x14ac:dyDescent="0.25">
      <c r="A318" s="1674">
        <v>231</v>
      </c>
      <c r="B318" s="1675">
        <v>0</v>
      </c>
      <c r="C318" s="1676">
        <v>2212</v>
      </c>
      <c r="D318" s="1675">
        <v>5169</v>
      </c>
      <c r="E318" s="1677">
        <v>0</v>
      </c>
      <c r="F318" s="1678">
        <v>0</v>
      </c>
      <c r="G318" s="1675">
        <v>1300</v>
      </c>
      <c r="H318" s="41">
        <v>13000000</v>
      </c>
      <c r="I318" s="1679">
        <v>100000</v>
      </c>
      <c r="J318" s="98">
        <v>90581.38</v>
      </c>
      <c r="K318" s="98">
        <f>SUM(K319:K331)*-1</f>
        <v>-8072.8500000000067</v>
      </c>
      <c r="L318" s="1287">
        <f>J318+K318</f>
        <v>82508.53</v>
      </c>
      <c r="M318" s="318" t="s">
        <v>37</v>
      </c>
    </row>
    <row r="319" spans="1:13" x14ac:dyDescent="0.25">
      <c r="A319" s="583">
        <v>231</v>
      </c>
      <c r="B319" s="584">
        <v>0</v>
      </c>
      <c r="C319" s="585">
        <v>2212</v>
      </c>
      <c r="D319" s="584">
        <v>6121</v>
      </c>
      <c r="E319" s="586">
        <v>0</v>
      </c>
      <c r="F319" s="902">
        <v>0</v>
      </c>
      <c r="G319" s="584">
        <v>1300</v>
      </c>
      <c r="H319" s="49">
        <v>4835000000</v>
      </c>
      <c r="I319" s="111">
        <v>0</v>
      </c>
      <c r="J319" s="111">
        <v>94333.78</v>
      </c>
      <c r="K319" s="111">
        <v>1345.52</v>
      </c>
      <c r="L319" s="181">
        <f t="shared" ref="L319:L344" si="5">J319+K319</f>
        <v>95679.3</v>
      </c>
      <c r="M319" s="297" t="s">
        <v>2058</v>
      </c>
    </row>
    <row r="320" spans="1:13" x14ac:dyDescent="0.25">
      <c r="A320" s="1680">
        <v>231</v>
      </c>
      <c r="B320" s="584">
        <v>0</v>
      </c>
      <c r="C320" s="585">
        <v>2212</v>
      </c>
      <c r="D320" s="584">
        <v>6121</v>
      </c>
      <c r="E320" s="586">
        <v>0</v>
      </c>
      <c r="F320" s="902">
        <v>0</v>
      </c>
      <c r="G320" s="1681">
        <v>1300</v>
      </c>
      <c r="H320" s="829">
        <v>4173000000</v>
      </c>
      <c r="I320" s="474">
        <v>0</v>
      </c>
      <c r="J320" s="474">
        <v>23177.07</v>
      </c>
      <c r="K320" s="1682">
        <v>-23177.07</v>
      </c>
      <c r="L320" s="181">
        <f t="shared" si="5"/>
        <v>0</v>
      </c>
      <c r="M320" s="1094" t="s">
        <v>2059</v>
      </c>
    </row>
    <row r="321" spans="1:13" ht="39" x14ac:dyDescent="0.25">
      <c r="A321" s="1680">
        <v>231</v>
      </c>
      <c r="B321" s="584">
        <v>0</v>
      </c>
      <c r="C321" s="585">
        <v>2212</v>
      </c>
      <c r="D321" s="584">
        <v>6121</v>
      </c>
      <c r="E321" s="586">
        <v>0</v>
      </c>
      <c r="F321" s="902">
        <v>0</v>
      </c>
      <c r="G321" s="1681">
        <v>1300</v>
      </c>
      <c r="H321" s="829">
        <v>4771000000</v>
      </c>
      <c r="I321" s="474">
        <v>0</v>
      </c>
      <c r="J321" s="474">
        <v>0</v>
      </c>
      <c r="K321" s="1682">
        <v>23984.39</v>
      </c>
      <c r="L321" s="181">
        <f t="shared" si="5"/>
        <v>23984.39</v>
      </c>
      <c r="M321" s="1094" t="s">
        <v>2060</v>
      </c>
    </row>
    <row r="322" spans="1:13" ht="26.25" x14ac:dyDescent="0.25">
      <c r="A322" s="1680">
        <v>231</v>
      </c>
      <c r="B322" s="584">
        <v>0</v>
      </c>
      <c r="C322" s="585">
        <v>2212</v>
      </c>
      <c r="D322" s="584">
        <v>6121</v>
      </c>
      <c r="E322" s="586">
        <v>0</v>
      </c>
      <c r="F322" s="902">
        <v>0</v>
      </c>
      <c r="G322" s="1681">
        <v>1300</v>
      </c>
      <c r="H322" s="829">
        <v>2479000000</v>
      </c>
      <c r="I322" s="474">
        <v>0</v>
      </c>
      <c r="J322" s="474">
        <v>52495.13</v>
      </c>
      <c r="K322" s="1682">
        <v>1614.65</v>
      </c>
      <c r="L322" s="181">
        <f t="shared" si="5"/>
        <v>54109.78</v>
      </c>
      <c r="M322" s="1094" t="s">
        <v>2061</v>
      </c>
    </row>
    <row r="323" spans="1:13" ht="26.25" x14ac:dyDescent="0.25">
      <c r="A323" s="1680">
        <v>231</v>
      </c>
      <c r="B323" s="584">
        <v>0</v>
      </c>
      <c r="C323" s="585">
        <v>2212</v>
      </c>
      <c r="D323" s="584">
        <v>6121</v>
      </c>
      <c r="E323" s="586">
        <v>0</v>
      </c>
      <c r="F323" s="902">
        <v>0</v>
      </c>
      <c r="G323" s="1681">
        <v>1300</v>
      </c>
      <c r="H323" s="829">
        <v>4836000000</v>
      </c>
      <c r="I323" s="474">
        <v>0</v>
      </c>
      <c r="J323" s="474">
        <v>6409.85</v>
      </c>
      <c r="K323" s="1682">
        <v>269.10000000000002</v>
      </c>
      <c r="L323" s="181">
        <f t="shared" si="5"/>
        <v>6678.9500000000007</v>
      </c>
      <c r="M323" s="1094" t="s">
        <v>2062</v>
      </c>
    </row>
    <row r="324" spans="1:13" ht="26.25" x14ac:dyDescent="0.25">
      <c r="A324" s="1680">
        <v>231</v>
      </c>
      <c r="B324" s="584">
        <v>0</v>
      </c>
      <c r="C324" s="585">
        <v>2212</v>
      </c>
      <c r="D324" s="584">
        <v>6121</v>
      </c>
      <c r="E324" s="586">
        <v>0</v>
      </c>
      <c r="F324" s="902">
        <v>0</v>
      </c>
      <c r="G324" s="1681">
        <v>1300</v>
      </c>
      <c r="H324" s="829">
        <v>4860000000</v>
      </c>
      <c r="I324" s="474">
        <v>0</v>
      </c>
      <c r="J324" s="474">
        <v>20106.740000000002</v>
      </c>
      <c r="K324" s="1682">
        <v>807.3</v>
      </c>
      <c r="L324" s="181">
        <f t="shared" si="5"/>
        <v>20914.04</v>
      </c>
      <c r="M324" s="1094" t="s">
        <v>2063</v>
      </c>
    </row>
    <row r="325" spans="1:13" x14ac:dyDescent="0.25">
      <c r="A325" s="1680">
        <v>231</v>
      </c>
      <c r="B325" s="584">
        <v>0</v>
      </c>
      <c r="C325" s="585">
        <v>2212</v>
      </c>
      <c r="D325" s="584">
        <v>6121</v>
      </c>
      <c r="E325" s="586">
        <v>0</v>
      </c>
      <c r="F325" s="902">
        <v>0</v>
      </c>
      <c r="G325" s="1681">
        <v>1300</v>
      </c>
      <c r="H325" s="829">
        <v>3701000000</v>
      </c>
      <c r="I325" s="474">
        <v>0</v>
      </c>
      <c r="J325" s="474">
        <v>48716.79</v>
      </c>
      <c r="K325" s="1682">
        <v>1345.36</v>
      </c>
      <c r="L325" s="181">
        <f t="shared" si="5"/>
        <v>50062.15</v>
      </c>
      <c r="M325" s="1094" t="s">
        <v>2064</v>
      </c>
    </row>
    <row r="326" spans="1:13" x14ac:dyDescent="0.25">
      <c r="A326" s="1680">
        <v>231</v>
      </c>
      <c r="B326" s="584">
        <v>0</v>
      </c>
      <c r="C326" s="585">
        <v>2212</v>
      </c>
      <c r="D326" s="584">
        <v>6121</v>
      </c>
      <c r="E326" s="586">
        <v>0</v>
      </c>
      <c r="F326" s="902">
        <v>0</v>
      </c>
      <c r="G326" s="1681">
        <v>1300</v>
      </c>
      <c r="H326" s="829">
        <v>3386000000</v>
      </c>
      <c r="I326" s="474">
        <v>0</v>
      </c>
      <c r="J326" s="474">
        <v>66501.48</v>
      </c>
      <c r="K326" s="1682">
        <v>-66501.48</v>
      </c>
      <c r="L326" s="181">
        <f t="shared" si="5"/>
        <v>0</v>
      </c>
      <c r="M326" s="1683" t="s">
        <v>2065</v>
      </c>
    </row>
    <row r="327" spans="1:13" x14ac:dyDescent="0.25">
      <c r="A327" s="1680">
        <v>231</v>
      </c>
      <c r="B327" s="584">
        <v>0</v>
      </c>
      <c r="C327" s="585">
        <v>2212</v>
      </c>
      <c r="D327" s="584">
        <v>6121</v>
      </c>
      <c r="E327" s="586">
        <v>0</v>
      </c>
      <c r="F327" s="902">
        <v>0</v>
      </c>
      <c r="G327" s="1681">
        <v>1300</v>
      </c>
      <c r="H327" s="829">
        <v>4865000000</v>
      </c>
      <c r="I327" s="474">
        <v>0</v>
      </c>
      <c r="J327" s="474">
        <v>0</v>
      </c>
      <c r="K327" s="1682">
        <v>66770.58</v>
      </c>
      <c r="L327" s="181">
        <f t="shared" si="5"/>
        <v>66770.58</v>
      </c>
      <c r="M327" s="1683" t="s">
        <v>2066</v>
      </c>
    </row>
    <row r="328" spans="1:13" x14ac:dyDescent="0.25">
      <c r="A328" s="1680">
        <v>231</v>
      </c>
      <c r="B328" s="584">
        <v>0</v>
      </c>
      <c r="C328" s="585">
        <v>2212</v>
      </c>
      <c r="D328" s="584">
        <v>6121</v>
      </c>
      <c r="E328" s="586">
        <v>0</v>
      </c>
      <c r="F328" s="902">
        <v>0</v>
      </c>
      <c r="G328" s="1681">
        <v>1300</v>
      </c>
      <c r="H328" s="829">
        <v>4761000000</v>
      </c>
      <c r="I328" s="474">
        <v>0</v>
      </c>
      <c r="J328" s="474">
        <v>29218.35</v>
      </c>
      <c r="K328" s="1682">
        <v>269.10000000000002</v>
      </c>
      <c r="L328" s="181">
        <f t="shared" si="5"/>
        <v>29487.449999999997</v>
      </c>
      <c r="M328" s="1094" t="s">
        <v>432</v>
      </c>
    </row>
    <row r="329" spans="1:13" ht="26.25" x14ac:dyDescent="0.25">
      <c r="A329" s="1680">
        <v>231</v>
      </c>
      <c r="B329" s="584">
        <v>0</v>
      </c>
      <c r="C329" s="585">
        <v>2212</v>
      </c>
      <c r="D329" s="584">
        <v>6121</v>
      </c>
      <c r="E329" s="586">
        <v>0</v>
      </c>
      <c r="F329" s="902">
        <v>0</v>
      </c>
      <c r="G329" s="1681">
        <v>1300</v>
      </c>
      <c r="H329" s="829">
        <v>4391000000</v>
      </c>
      <c r="I329" s="474">
        <v>0</v>
      </c>
      <c r="J329" s="474">
        <v>14743.65</v>
      </c>
      <c r="K329" s="1682">
        <v>269.10000000000002</v>
      </c>
      <c r="L329" s="181">
        <f t="shared" si="5"/>
        <v>15012.75</v>
      </c>
      <c r="M329" s="1094" t="s">
        <v>2067</v>
      </c>
    </row>
    <row r="330" spans="1:13" x14ac:dyDescent="0.25">
      <c r="A330" s="1680">
        <v>231</v>
      </c>
      <c r="B330" s="584">
        <v>0</v>
      </c>
      <c r="C330" s="585">
        <v>2212</v>
      </c>
      <c r="D330" s="584">
        <v>6121</v>
      </c>
      <c r="E330" s="586">
        <v>0</v>
      </c>
      <c r="F330" s="902">
        <v>0</v>
      </c>
      <c r="G330" s="1681">
        <v>1300</v>
      </c>
      <c r="H330" s="829">
        <v>4772000000</v>
      </c>
      <c r="I330" s="474">
        <v>0</v>
      </c>
      <c r="J330" s="474">
        <v>43962.09</v>
      </c>
      <c r="K330" s="1682">
        <v>807.2</v>
      </c>
      <c r="L330" s="181">
        <f t="shared" si="5"/>
        <v>44769.289999999994</v>
      </c>
      <c r="M330" s="1684" t="s">
        <v>2068</v>
      </c>
    </row>
    <row r="331" spans="1:13" ht="26.25" x14ac:dyDescent="0.25">
      <c r="A331" s="1680">
        <v>231</v>
      </c>
      <c r="B331" s="584">
        <v>0</v>
      </c>
      <c r="C331" s="585">
        <v>2212</v>
      </c>
      <c r="D331" s="584">
        <v>6121</v>
      </c>
      <c r="E331" s="586">
        <v>0</v>
      </c>
      <c r="F331" s="902">
        <v>0</v>
      </c>
      <c r="G331" s="1681">
        <v>1300</v>
      </c>
      <c r="H331" s="829">
        <v>4388000000</v>
      </c>
      <c r="I331" s="474">
        <v>0</v>
      </c>
      <c r="J331" s="474">
        <v>118259.1</v>
      </c>
      <c r="K331" s="1682">
        <v>269.10000000000002</v>
      </c>
      <c r="L331" s="181">
        <f t="shared" si="5"/>
        <v>118528.20000000001</v>
      </c>
      <c r="M331" s="1094" t="s">
        <v>2069</v>
      </c>
    </row>
    <row r="332" spans="1:13" x14ac:dyDescent="0.25">
      <c r="A332" s="1680">
        <v>231</v>
      </c>
      <c r="B332" s="584">
        <v>0</v>
      </c>
      <c r="C332" s="568" t="s">
        <v>2070</v>
      </c>
      <c r="D332" s="568">
        <v>5169</v>
      </c>
      <c r="E332" s="586">
        <v>0</v>
      </c>
      <c r="F332" s="902">
        <v>0</v>
      </c>
      <c r="G332" s="1681">
        <v>1300</v>
      </c>
      <c r="H332" s="52">
        <v>13000000</v>
      </c>
      <c r="I332" s="1685">
        <v>50000</v>
      </c>
      <c r="J332" s="1685">
        <v>49192.7</v>
      </c>
      <c r="K332" s="1686">
        <f>SUM(K333:K336)*-1</f>
        <v>-1614.5300000000002</v>
      </c>
      <c r="L332" s="181">
        <f t="shared" si="5"/>
        <v>47578.17</v>
      </c>
      <c r="M332" s="295" t="s">
        <v>37</v>
      </c>
    </row>
    <row r="333" spans="1:13" ht="26.25" x14ac:dyDescent="0.25">
      <c r="A333" s="1680">
        <v>231</v>
      </c>
      <c r="B333" s="584">
        <v>0</v>
      </c>
      <c r="C333" s="568" t="s">
        <v>2070</v>
      </c>
      <c r="D333" s="568">
        <v>6123</v>
      </c>
      <c r="E333" s="586">
        <v>0</v>
      </c>
      <c r="F333" s="902">
        <v>0</v>
      </c>
      <c r="G333" s="1681">
        <v>1300</v>
      </c>
      <c r="H333" s="829">
        <v>4694000000</v>
      </c>
      <c r="I333" s="474">
        <v>0</v>
      </c>
      <c r="J333" s="474">
        <v>20984.07</v>
      </c>
      <c r="K333" s="1682">
        <v>538.22</v>
      </c>
      <c r="L333" s="181">
        <f t="shared" si="5"/>
        <v>21522.29</v>
      </c>
      <c r="M333" s="1094" t="s">
        <v>2071</v>
      </c>
    </row>
    <row r="334" spans="1:13" ht="26.25" x14ac:dyDescent="0.25">
      <c r="A334" s="1680">
        <v>231</v>
      </c>
      <c r="B334" s="584">
        <v>0</v>
      </c>
      <c r="C334" s="568" t="s">
        <v>2070</v>
      </c>
      <c r="D334" s="568">
        <v>6122</v>
      </c>
      <c r="E334" s="586">
        <v>0</v>
      </c>
      <c r="F334" s="902">
        <v>0</v>
      </c>
      <c r="G334" s="1681">
        <v>1300</v>
      </c>
      <c r="H334" s="829">
        <v>4897000000</v>
      </c>
      <c r="I334" s="474">
        <v>0</v>
      </c>
      <c r="J334" s="474">
        <v>2900.85</v>
      </c>
      <c r="K334" s="1682">
        <v>269</v>
      </c>
      <c r="L334" s="181">
        <f t="shared" si="5"/>
        <v>3169.85</v>
      </c>
      <c r="M334" s="1094" t="s">
        <v>2072</v>
      </c>
    </row>
    <row r="335" spans="1:13" x14ac:dyDescent="0.25">
      <c r="A335" s="1680">
        <v>231</v>
      </c>
      <c r="B335" s="584">
        <v>0</v>
      </c>
      <c r="C335" s="568" t="s">
        <v>2070</v>
      </c>
      <c r="D335" s="568">
        <v>6122</v>
      </c>
      <c r="E335" s="586">
        <v>0</v>
      </c>
      <c r="F335" s="902">
        <v>0</v>
      </c>
      <c r="G335" s="1681">
        <v>1300</v>
      </c>
      <c r="H335" s="829">
        <v>4459000000</v>
      </c>
      <c r="I335" s="474">
        <v>0</v>
      </c>
      <c r="J335" s="474">
        <v>71326.350000000006</v>
      </c>
      <c r="K335" s="1682">
        <v>538.21</v>
      </c>
      <c r="L335" s="181">
        <f t="shared" si="5"/>
        <v>71864.560000000012</v>
      </c>
      <c r="M335" s="1094" t="s">
        <v>2073</v>
      </c>
    </row>
    <row r="336" spans="1:13" x14ac:dyDescent="0.25">
      <c r="A336" s="1680">
        <v>231</v>
      </c>
      <c r="B336" s="584">
        <v>0</v>
      </c>
      <c r="C336" s="568" t="s">
        <v>2070</v>
      </c>
      <c r="D336" s="568">
        <v>6121</v>
      </c>
      <c r="E336" s="586">
        <v>0</v>
      </c>
      <c r="F336" s="902">
        <v>0</v>
      </c>
      <c r="G336" s="1681">
        <v>1300</v>
      </c>
      <c r="H336" s="829">
        <v>4693000000</v>
      </c>
      <c r="I336" s="474">
        <v>0</v>
      </c>
      <c r="J336" s="474">
        <v>102907.35</v>
      </c>
      <c r="K336" s="1682">
        <v>269.10000000000002</v>
      </c>
      <c r="L336" s="181">
        <f t="shared" si="5"/>
        <v>103176.45000000001</v>
      </c>
      <c r="M336" s="1094" t="s">
        <v>2074</v>
      </c>
    </row>
    <row r="337" spans="1:13" x14ac:dyDescent="0.25">
      <c r="A337" s="1680">
        <v>231</v>
      </c>
      <c r="B337" s="584">
        <v>0</v>
      </c>
      <c r="C337" s="568" t="s">
        <v>2075</v>
      </c>
      <c r="D337" s="568">
        <v>5169</v>
      </c>
      <c r="E337" s="586">
        <v>0</v>
      </c>
      <c r="F337" s="902">
        <v>0</v>
      </c>
      <c r="G337" s="1681">
        <v>1300</v>
      </c>
      <c r="H337" s="52">
        <v>13000000</v>
      </c>
      <c r="I337" s="474">
        <v>50000</v>
      </c>
      <c r="J337" s="474">
        <v>49461.78</v>
      </c>
      <c r="K337" s="1682">
        <f>SUM(K338:K340)*-1</f>
        <v>-807.2</v>
      </c>
      <c r="L337" s="181">
        <f t="shared" si="5"/>
        <v>48654.58</v>
      </c>
      <c r="M337" s="1094" t="s">
        <v>37</v>
      </c>
    </row>
    <row r="338" spans="1:13" ht="26.25" x14ac:dyDescent="0.25">
      <c r="A338" s="1680">
        <v>231</v>
      </c>
      <c r="B338" s="584">
        <v>0</v>
      </c>
      <c r="C338" s="568" t="s">
        <v>2075</v>
      </c>
      <c r="D338" s="568">
        <v>6121</v>
      </c>
      <c r="E338" s="586">
        <v>0</v>
      </c>
      <c r="F338" s="902">
        <v>0</v>
      </c>
      <c r="G338" s="1681">
        <v>1300</v>
      </c>
      <c r="H338" s="829">
        <v>5453000000</v>
      </c>
      <c r="I338" s="474">
        <v>0</v>
      </c>
      <c r="J338" s="474">
        <v>28779.73</v>
      </c>
      <c r="K338" s="1682">
        <v>269</v>
      </c>
      <c r="L338" s="181">
        <f t="shared" si="5"/>
        <v>29048.73</v>
      </c>
      <c r="M338" s="1094" t="s">
        <v>2076</v>
      </c>
    </row>
    <row r="339" spans="1:13" ht="39" x14ac:dyDescent="0.25">
      <c r="A339" s="1680">
        <v>231</v>
      </c>
      <c r="B339" s="584">
        <v>0</v>
      </c>
      <c r="C339" s="568" t="s">
        <v>2075</v>
      </c>
      <c r="D339" s="568">
        <v>6121</v>
      </c>
      <c r="E339" s="586">
        <v>0</v>
      </c>
      <c r="F339" s="902">
        <v>0</v>
      </c>
      <c r="G339" s="1681">
        <v>1300</v>
      </c>
      <c r="H339" s="829">
        <v>3713000000</v>
      </c>
      <c r="I339" s="474">
        <v>0</v>
      </c>
      <c r="J339" s="474">
        <v>195018.58</v>
      </c>
      <c r="K339" s="1682">
        <v>269.10000000000002</v>
      </c>
      <c r="L339" s="181">
        <f t="shared" si="5"/>
        <v>195287.67999999999</v>
      </c>
      <c r="M339" s="1094" t="s">
        <v>2077</v>
      </c>
    </row>
    <row r="340" spans="1:13" ht="26.25" x14ac:dyDescent="0.25">
      <c r="A340" s="1680">
        <v>231</v>
      </c>
      <c r="B340" s="584">
        <v>0</v>
      </c>
      <c r="C340" s="568" t="s">
        <v>2075</v>
      </c>
      <c r="D340" s="568">
        <v>6121</v>
      </c>
      <c r="E340" s="586">
        <v>0</v>
      </c>
      <c r="F340" s="902">
        <v>0</v>
      </c>
      <c r="G340" s="1681">
        <v>1300</v>
      </c>
      <c r="H340" s="829">
        <v>3717000000</v>
      </c>
      <c r="I340" s="474">
        <v>0</v>
      </c>
      <c r="J340" s="474">
        <v>10796.1</v>
      </c>
      <c r="K340" s="1682">
        <v>269.10000000000002</v>
      </c>
      <c r="L340" s="181">
        <f t="shared" si="5"/>
        <v>11065.2</v>
      </c>
      <c r="M340" s="1094" t="s">
        <v>2078</v>
      </c>
    </row>
    <row r="341" spans="1:13" x14ac:dyDescent="0.25">
      <c r="A341" s="1680">
        <v>231</v>
      </c>
      <c r="B341" s="584">
        <v>0</v>
      </c>
      <c r="C341" s="1429" t="s">
        <v>2079</v>
      </c>
      <c r="D341" s="537">
        <v>5169</v>
      </c>
      <c r="E341" s="586">
        <v>0</v>
      </c>
      <c r="F341" s="902">
        <v>0</v>
      </c>
      <c r="G341" s="1681">
        <v>1300</v>
      </c>
      <c r="H341" s="49">
        <v>13000000</v>
      </c>
      <c r="I341" s="181">
        <v>4133840</v>
      </c>
      <c r="J341" s="181">
        <v>812170.8</v>
      </c>
      <c r="K341" s="181">
        <v>-269.10000000000002</v>
      </c>
      <c r="L341" s="181">
        <f t="shared" si="5"/>
        <v>811901.70000000007</v>
      </c>
      <c r="M341" s="297" t="s">
        <v>37</v>
      </c>
    </row>
    <row r="342" spans="1:13" x14ac:dyDescent="0.25">
      <c r="A342" s="1680">
        <v>231</v>
      </c>
      <c r="B342" s="584">
        <v>0</v>
      </c>
      <c r="C342" s="568" t="s">
        <v>2079</v>
      </c>
      <c r="D342" s="568">
        <v>6125</v>
      </c>
      <c r="E342" s="586">
        <v>0</v>
      </c>
      <c r="F342" s="902">
        <v>0</v>
      </c>
      <c r="G342" s="1681">
        <v>1300</v>
      </c>
      <c r="H342" s="829">
        <v>4972000000</v>
      </c>
      <c r="I342" s="474">
        <v>0</v>
      </c>
      <c r="J342" s="474">
        <v>4655.3500000000004</v>
      </c>
      <c r="K342" s="1682">
        <v>269.10000000000002</v>
      </c>
      <c r="L342" s="181">
        <f t="shared" si="5"/>
        <v>4924.4500000000007</v>
      </c>
      <c r="M342" s="1094" t="s">
        <v>135</v>
      </c>
    </row>
    <row r="343" spans="1:13" x14ac:dyDescent="0.25">
      <c r="A343" s="1680">
        <v>231</v>
      </c>
      <c r="B343" s="584">
        <v>0</v>
      </c>
      <c r="C343" s="568" t="s">
        <v>2080</v>
      </c>
      <c r="D343" s="568" t="s">
        <v>164</v>
      </c>
      <c r="E343" s="897">
        <v>0</v>
      </c>
      <c r="F343" s="902">
        <v>0</v>
      </c>
      <c r="G343" s="1681">
        <v>1300</v>
      </c>
      <c r="H343" s="49">
        <v>13000000</v>
      </c>
      <c r="I343" s="474">
        <v>50000</v>
      </c>
      <c r="J343" s="474">
        <v>50000</v>
      </c>
      <c r="K343" s="1682">
        <v>-269.10000000000002</v>
      </c>
      <c r="L343" s="181">
        <f t="shared" si="5"/>
        <v>49730.9</v>
      </c>
      <c r="M343" s="297" t="s">
        <v>37</v>
      </c>
    </row>
    <row r="344" spans="1:13" ht="15.75" thickBot="1" x14ac:dyDescent="0.3">
      <c r="A344" s="1680">
        <v>231</v>
      </c>
      <c r="B344" s="584">
        <v>0</v>
      </c>
      <c r="C344" s="568" t="s">
        <v>2080</v>
      </c>
      <c r="D344" s="568">
        <v>5166</v>
      </c>
      <c r="E344" s="897">
        <v>0</v>
      </c>
      <c r="F344" s="902">
        <v>0</v>
      </c>
      <c r="G344" s="1681">
        <v>1300</v>
      </c>
      <c r="H344" s="537" t="s">
        <v>2081</v>
      </c>
      <c r="I344" s="474">
        <v>0</v>
      </c>
      <c r="J344" s="474">
        <v>21054</v>
      </c>
      <c r="K344" s="1682">
        <v>269.10000000000002</v>
      </c>
      <c r="L344" s="181">
        <f t="shared" si="5"/>
        <v>21323.1</v>
      </c>
      <c r="M344" s="1094" t="s">
        <v>2082</v>
      </c>
    </row>
    <row r="345" spans="1:13" ht="16.5" thickBot="1" x14ac:dyDescent="0.3">
      <c r="A345" s="326"/>
      <c r="B345" s="341" t="s">
        <v>23</v>
      </c>
      <c r="C345" s="342"/>
      <c r="D345" s="2462"/>
      <c r="E345" s="2462"/>
      <c r="F345" s="344"/>
      <c r="G345" s="345"/>
      <c r="H345" s="2462"/>
      <c r="I345" s="347">
        <f>SUM(I318:I344)</f>
        <v>4383840</v>
      </c>
      <c r="J345" s="347">
        <f>SUM(J318:J344)</f>
        <v>2027753.07</v>
      </c>
      <c r="K345" s="347">
        <f>SUM(K318:K344)</f>
        <v>0</v>
      </c>
      <c r="L345" s="347">
        <f>SUM(L318:L344)</f>
        <v>2027753.07</v>
      </c>
      <c r="M345" s="801"/>
    </row>
    <row r="346" spans="1:13" ht="15.75" x14ac:dyDescent="0.25">
      <c r="A346" s="28"/>
      <c r="B346" s="28"/>
      <c r="C346" s="28"/>
      <c r="D346" s="29"/>
      <c r="E346" s="29"/>
      <c r="F346" s="30"/>
      <c r="G346" s="31"/>
      <c r="H346" s="29"/>
      <c r="I346" s="32"/>
      <c r="J346" s="29"/>
      <c r="K346" s="33"/>
      <c r="L346" s="29"/>
      <c r="M346" s="2461"/>
    </row>
    <row r="347" spans="1:13" ht="15.75" x14ac:dyDescent="0.25">
      <c r="A347" s="2467"/>
      <c r="B347" s="29" t="s">
        <v>128</v>
      </c>
      <c r="C347" s="28"/>
      <c r="D347" s="29"/>
      <c r="E347" s="29"/>
      <c r="F347" s="30"/>
      <c r="G347" s="31"/>
      <c r="H347" s="29"/>
      <c r="I347" s="32"/>
      <c r="J347" s="34" t="s">
        <v>2083</v>
      </c>
      <c r="K347" s="899"/>
      <c r="L347" s="29"/>
      <c r="M347" s="2461"/>
    </row>
    <row r="348" spans="1:13" x14ac:dyDescent="0.25">
      <c r="A348" s="2467"/>
      <c r="B348" s="2467"/>
      <c r="C348" s="2467"/>
      <c r="D348" s="2467"/>
      <c r="E348" s="2467"/>
      <c r="F348" s="2"/>
      <c r="G348" s="3"/>
      <c r="H348" s="2467"/>
      <c r="I348" s="4"/>
      <c r="J348" s="2467"/>
      <c r="K348" s="55"/>
      <c r="L348" s="2467"/>
      <c r="M348" s="2461"/>
    </row>
    <row r="349" spans="1:13" x14ac:dyDescent="0.25">
      <c r="A349" s="2467"/>
      <c r="B349" s="2467"/>
      <c r="C349" s="2467"/>
      <c r="D349" s="2467"/>
      <c r="E349" s="2467"/>
      <c r="F349" s="2"/>
      <c r="G349" s="3"/>
      <c r="H349" s="2467"/>
      <c r="I349" s="4"/>
      <c r="J349" s="2467"/>
      <c r="K349" s="55"/>
      <c r="L349" s="2467"/>
      <c r="M349" s="2461"/>
    </row>
    <row r="350" spans="1:13" x14ac:dyDescent="0.25">
      <c r="A350" s="2467"/>
      <c r="B350" s="2467" t="s">
        <v>159</v>
      </c>
      <c r="C350" s="2467"/>
      <c r="D350" s="2467"/>
      <c r="E350" s="2467"/>
      <c r="F350" s="2"/>
      <c r="G350" s="3"/>
      <c r="H350" s="2467"/>
      <c r="I350" s="4"/>
      <c r="J350" s="2467" t="s">
        <v>43</v>
      </c>
      <c r="K350" s="55"/>
      <c r="L350" s="2467"/>
      <c r="M350" s="2461"/>
    </row>
    <row r="351" spans="1:13" x14ac:dyDescent="0.25">
      <c r="A351" s="2467"/>
      <c r="B351" s="2467"/>
      <c r="C351" s="2467"/>
      <c r="D351" s="2467"/>
      <c r="E351" s="2467"/>
      <c r="F351" s="2"/>
      <c r="G351" s="3"/>
      <c r="H351" s="2467"/>
      <c r="I351" s="4"/>
      <c r="J351" s="2467"/>
      <c r="K351" s="55"/>
      <c r="L351" s="2467"/>
      <c r="M351" s="2461"/>
    </row>
    <row r="352" spans="1:13" x14ac:dyDescent="0.25">
      <c r="A352" s="2467"/>
      <c r="B352" s="2467" t="s">
        <v>160</v>
      </c>
      <c r="C352" s="2467"/>
      <c r="D352" s="2467"/>
      <c r="E352" s="2467"/>
      <c r="F352" s="2"/>
      <c r="G352" s="3"/>
      <c r="H352" s="2467"/>
      <c r="I352" s="4"/>
      <c r="J352" s="2467" t="s">
        <v>161</v>
      </c>
      <c r="K352" s="55"/>
      <c r="L352" s="2467"/>
      <c r="M352" s="2461"/>
    </row>
    <row r="353" spans="1:13" x14ac:dyDescent="0.25">
      <c r="A353" s="2467"/>
      <c r="B353" s="2467" t="s">
        <v>495</v>
      </c>
      <c r="C353" s="2467"/>
      <c r="D353" s="2467"/>
      <c r="E353" s="2467"/>
      <c r="F353" s="2"/>
      <c r="G353" s="3"/>
      <c r="H353" s="2467"/>
      <c r="I353" s="4"/>
      <c r="J353" s="2467"/>
      <c r="K353" s="55"/>
      <c r="L353" s="2467"/>
      <c r="M353" s="2461"/>
    </row>
    <row r="356" spans="1:13" ht="18.75" x14ac:dyDescent="0.3">
      <c r="A356" s="1" t="s">
        <v>34</v>
      </c>
      <c r="B356" s="1"/>
      <c r="C356" s="1"/>
      <c r="D356" s="2467"/>
      <c r="E356" s="2467"/>
      <c r="F356" s="2"/>
      <c r="G356" s="3"/>
      <c r="H356" s="2467"/>
      <c r="I356" s="4"/>
      <c r="J356" s="2467"/>
      <c r="K356" s="55"/>
      <c r="L356" s="2467"/>
      <c r="M356" s="2461"/>
    </row>
    <row r="357" spans="1:13" x14ac:dyDescent="0.25">
      <c r="A357" s="2467"/>
      <c r="B357" s="2467"/>
      <c r="C357" s="2467"/>
      <c r="D357" s="2461"/>
      <c r="E357" s="2461"/>
      <c r="F357" s="6"/>
      <c r="G357" s="2470"/>
      <c r="H357" s="2461"/>
      <c r="I357" s="8"/>
      <c r="J357" s="2461"/>
      <c r="K357" s="55"/>
      <c r="L357" s="2467"/>
      <c r="M357" s="2461"/>
    </row>
    <row r="358" spans="1:13" ht="18.75" x14ac:dyDescent="0.3">
      <c r="A358" s="3102" t="s">
        <v>2263</v>
      </c>
      <c r="B358" s="3103"/>
      <c r="C358" s="3103"/>
      <c r="D358" s="3103"/>
      <c r="E358" s="3103"/>
      <c r="F358" s="3103"/>
      <c r="G358" s="3103"/>
      <c r="H358" s="3103"/>
      <c r="I358" s="3103"/>
      <c r="J358" s="3103"/>
      <c r="K358" s="3103"/>
      <c r="L358" s="3103"/>
      <c r="M358" s="3234"/>
    </row>
    <row r="359" spans="1:13" ht="15.75" x14ac:dyDescent="0.25">
      <c r="A359" s="2467"/>
      <c r="B359" s="2467"/>
      <c r="C359" s="2467"/>
      <c r="D359" s="2461"/>
      <c r="E359" s="2461"/>
      <c r="F359" s="9"/>
      <c r="G359" s="2470"/>
      <c r="H359" s="2461"/>
      <c r="I359" s="8"/>
      <c r="J359" s="2461"/>
      <c r="K359" s="55"/>
      <c r="L359" s="2467"/>
      <c r="M359" s="892"/>
    </row>
    <row r="360" spans="1:13" ht="15.75" x14ac:dyDescent="0.25">
      <c r="A360" s="10" t="s">
        <v>36</v>
      </c>
      <c r="B360" s="11"/>
      <c r="C360" s="11"/>
      <c r="D360" s="11"/>
      <c r="E360" s="11"/>
      <c r="F360" s="9"/>
      <c r="G360" s="3"/>
      <c r="H360" s="2467"/>
      <c r="I360" s="4"/>
      <c r="J360" s="2467"/>
      <c r="K360" s="55"/>
      <c r="L360" s="2467"/>
      <c r="M360" s="2461"/>
    </row>
    <row r="361" spans="1:13" ht="15.75" thickBot="1" x14ac:dyDescent="0.3">
      <c r="A361" s="1465"/>
      <c r="B361" s="2467"/>
      <c r="C361" s="2467"/>
      <c r="D361" s="2467"/>
      <c r="E361" s="2467"/>
      <c r="F361" s="2"/>
      <c r="G361" s="3"/>
      <c r="H361" s="2467"/>
      <c r="I361" s="4"/>
      <c r="J361" s="2467"/>
      <c r="K361" s="201"/>
      <c r="L361" s="2467"/>
      <c r="M361" s="14" t="s">
        <v>4</v>
      </c>
    </row>
    <row r="362" spans="1:13" ht="27" thickBot="1" x14ac:dyDescent="0.3">
      <c r="A362" s="15" t="s">
        <v>5</v>
      </c>
      <c r="B362" s="16" t="s">
        <v>6</v>
      </c>
      <c r="C362" s="16" t="s">
        <v>7</v>
      </c>
      <c r="D362" s="16" t="s">
        <v>8</v>
      </c>
      <c r="E362" s="16" t="s">
        <v>9</v>
      </c>
      <c r="F362" s="17" t="s">
        <v>10</v>
      </c>
      <c r="G362" s="18" t="s">
        <v>11</v>
      </c>
      <c r="H362" s="16" t="s">
        <v>12</v>
      </c>
      <c r="I362" s="19" t="s">
        <v>13</v>
      </c>
      <c r="J362" s="20" t="s">
        <v>14</v>
      </c>
      <c r="K362" s="893" t="s">
        <v>15</v>
      </c>
      <c r="L362" s="20" t="s">
        <v>16</v>
      </c>
      <c r="M362" s="894" t="s">
        <v>17</v>
      </c>
    </row>
    <row r="363" spans="1:13" x14ac:dyDescent="0.25">
      <c r="A363" s="1674">
        <v>231</v>
      </c>
      <c r="B363" s="1675">
        <v>0</v>
      </c>
      <c r="C363" s="1676">
        <v>4350</v>
      </c>
      <c r="D363" s="1675">
        <v>5169</v>
      </c>
      <c r="E363" s="1677">
        <v>0</v>
      </c>
      <c r="F363" s="1678">
        <v>0</v>
      </c>
      <c r="G363" s="1675">
        <v>1300</v>
      </c>
      <c r="H363" s="41">
        <v>13000000</v>
      </c>
      <c r="I363" s="1679">
        <v>50000</v>
      </c>
      <c r="J363" s="98">
        <v>49730.9</v>
      </c>
      <c r="K363" s="98">
        <v>-269.10000000000002</v>
      </c>
      <c r="L363" s="1287">
        <f>J363+K363</f>
        <v>49461.8</v>
      </c>
      <c r="M363" s="318" t="s">
        <v>37</v>
      </c>
    </row>
    <row r="364" spans="1:13" x14ac:dyDescent="0.25">
      <c r="A364" s="583">
        <v>231</v>
      </c>
      <c r="B364" s="584">
        <v>0</v>
      </c>
      <c r="C364" s="585">
        <v>4350</v>
      </c>
      <c r="D364" s="584">
        <v>5169</v>
      </c>
      <c r="E364" s="586">
        <v>0</v>
      </c>
      <c r="F364" s="902">
        <v>0</v>
      </c>
      <c r="G364" s="584">
        <v>1300</v>
      </c>
      <c r="H364" s="49">
        <v>4891000000</v>
      </c>
      <c r="I364" s="111">
        <v>0</v>
      </c>
      <c r="J364" s="111">
        <v>0</v>
      </c>
      <c r="K364" s="111">
        <v>269.10000000000002</v>
      </c>
      <c r="L364" s="181">
        <f t="shared" ref="L364:L372" si="6">J364+K364</f>
        <v>269.10000000000002</v>
      </c>
      <c r="M364" s="297" t="s">
        <v>2264</v>
      </c>
    </row>
    <row r="365" spans="1:13" x14ac:dyDescent="0.25">
      <c r="A365" s="1680">
        <v>231</v>
      </c>
      <c r="B365" s="584">
        <v>0</v>
      </c>
      <c r="C365" s="585">
        <v>3122</v>
      </c>
      <c r="D365" s="584">
        <v>5169</v>
      </c>
      <c r="E365" s="586">
        <v>0</v>
      </c>
      <c r="F365" s="902">
        <v>0</v>
      </c>
      <c r="G365" s="1681">
        <v>1300</v>
      </c>
      <c r="H365" s="49">
        <v>13000000</v>
      </c>
      <c r="I365" s="474">
        <v>50000</v>
      </c>
      <c r="J365" s="474">
        <v>47578.17</v>
      </c>
      <c r="K365" s="1682">
        <f>SUM(K366:K367)*-1</f>
        <v>-538.21</v>
      </c>
      <c r="L365" s="181">
        <f t="shared" si="6"/>
        <v>47039.96</v>
      </c>
      <c r="M365" s="297" t="s">
        <v>37</v>
      </c>
    </row>
    <row r="366" spans="1:13" ht="26.25" x14ac:dyDescent="0.25">
      <c r="A366" s="1680">
        <v>231</v>
      </c>
      <c r="B366" s="584">
        <v>0</v>
      </c>
      <c r="C366" s="585">
        <v>3122</v>
      </c>
      <c r="D366" s="584">
        <v>5169</v>
      </c>
      <c r="E366" s="586">
        <v>0</v>
      </c>
      <c r="F366" s="902">
        <v>0</v>
      </c>
      <c r="G366" s="1681">
        <v>1300</v>
      </c>
      <c r="H366" s="829">
        <v>3712000000</v>
      </c>
      <c r="I366" s="474">
        <v>0</v>
      </c>
      <c r="J366" s="1682">
        <v>269.10000000000002</v>
      </c>
      <c r="K366" s="1682">
        <v>269.10000000000002</v>
      </c>
      <c r="L366" s="181">
        <f t="shared" si="6"/>
        <v>538.20000000000005</v>
      </c>
      <c r="M366" s="1094" t="s">
        <v>2265</v>
      </c>
    </row>
    <row r="367" spans="1:13" ht="26.25" x14ac:dyDescent="0.25">
      <c r="A367" s="1680">
        <v>231</v>
      </c>
      <c r="B367" s="584">
        <v>0</v>
      </c>
      <c r="C367" s="585">
        <v>3122</v>
      </c>
      <c r="D367" s="584">
        <v>6121</v>
      </c>
      <c r="E367" s="586">
        <v>0</v>
      </c>
      <c r="F367" s="902">
        <v>0</v>
      </c>
      <c r="G367" s="1681">
        <v>1300</v>
      </c>
      <c r="H367" s="829">
        <v>3712000000</v>
      </c>
      <c r="I367" s="474">
        <v>0</v>
      </c>
      <c r="J367" s="474">
        <v>0</v>
      </c>
      <c r="K367" s="1682">
        <v>269.11</v>
      </c>
      <c r="L367" s="181">
        <f t="shared" si="6"/>
        <v>269.11</v>
      </c>
      <c r="M367" s="1094" t="s">
        <v>2266</v>
      </c>
    </row>
    <row r="368" spans="1:13" x14ac:dyDescent="0.25">
      <c r="A368" s="1680">
        <v>231</v>
      </c>
      <c r="B368" s="584">
        <v>0</v>
      </c>
      <c r="C368" s="585">
        <v>2212</v>
      </c>
      <c r="D368" s="584">
        <v>5169</v>
      </c>
      <c r="E368" s="586">
        <v>0</v>
      </c>
      <c r="F368" s="902">
        <v>0</v>
      </c>
      <c r="G368" s="1681">
        <v>1300</v>
      </c>
      <c r="H368" s="49">
        <v>13000000</v>
      </c>
      <c r="I368" s="474">
        <v>100000</v>
      </c>
      <c r="J368" s="474">
        <v>82508.53</v>
      </c>
      <c r="K368" s="1682">
        <f>SUM(K369:K372)*-1</f>
        <v>-1076.42</v>
      </c>
      <c r="L368" s="181">
        <f t="shared" si="6"/>
        <v>81432.11</v>
      </c>
      <c r="M368" s="297" t="s">
        <v>37</v>
      </c>
    </row>
    <row r="369" spans="1:13" x14ac:dyDescent="0.25">
      <c r="A369" s="1680">
        <v>231</v>
      </c>
      <c r="B369" s="584">
        <v>0</v>
      </c>
      <c r="C369" s="585">
        <v>2212</v>
      </c>
      <c r="D369" s="584">
        <v>6121</v>
      </c>
      <c r="E369" s="586">
        <v>0</v>
      </c>
      <c r="F369" s="902">
        <v>0</v>
      </c>
      <c r="G369" s="1681">
        <v>1300</v>
      </c>
      <c r="H369" s="829">
        <v>3632000000</v>
      </c>
      <c r="I369" s="474">
        <v>0</v>
      </c>
      <c r="J369" s="474">
        <v>0</v>
      </c>
      <c r="K369" s="1682">
        <v>269.10000000000002</v>
      </c>
      <c r="L369" s="181">
        <f t="shared" si="6"/>
        <v>269.10000000000002</v>
      </c>
      <c r="M369" s="1094" t="s">
        <v>2267</v>
      </c>
    </row>
    <row r="370" spans="1:13" x14ac:dyDescent="0.25">
      <c r="A370" s="1680">
        <v>231</v>
      </c>
      <c r="B370" s="584">
        <v>0</v>
      </c>
      <c r="C370" s="585">
        <v>2212</v>
      </c>
      <c r="D370" s="584">
        <v>6121</v>
      </c>
      <c r="E370" s="586">
        <v>0</v>
      </c>
      <c r="F370" s="902">
        <v>0</v>
      </c>
      <c r="G370" s="1681">
        <v>1300</v>
      </c>
      <c r="H370" s="829">
        <v>4384000000</v>
      </c>
      <c r="I370" s="474">
        <v>0</v>
      </c>
      <c r="J370" s="474">
        <v>0</v>
      </c>
      <c r="K370" s="1682">
        <v>269.10000000000002</v>
      </c>
      <c r="L370" s="181">
        <f t="shared" si="6"/>
        <v>269.10000000000002</v>
      </c>
      <c r="M370" s="1094" t="s">
        <v>2268</v>
      </c>
    </row>
    <row r="371" spans="1:13" ht="26.25" x14ac:dyDescent="0.25">
      <c r="A371" s="1680">
        <v>231</v>
      </c>
      <c r="B371" s="584">
        <v>0</v>
      </c>
      <c r="C371" s="585">
        <v>2212</v>
      </c>
      <c r="D371" s="584">
        <v>6121</v>
      </c>
      <c r="E371" s="586">
        <v>0</v>
      </c>
      <c r="F371" s="902">
        <v>0</v>
      </c>
      <c r="G371" s="1681">
        <v>1300</v>
      </c>
      <c r="H371" s="829">
        <v>3329000000</v>
      </c>
      <c r="I371" s="474">
        <v>0</v>
      </c>
      <c r="J371" s="474">
        <v>0</v>
      </c>
      <c r="K371" s="1682">
        <v>269.11</v>
      </c>
      <c r="L371" s="181">
        <f t="shared" si="6"/>
        <v>269.11</v>
      </c>
      <c r="M371" s="1683" t="s">
        <v>2269</v>
      </c>
    </row>
    <row r="372" spans="1:13" ht="15.75" thickBot="1" x14ac:dyDescent="0.3">
      <c r="A372" s="1680">
        <v>231</v>
      </c>
      <c r="B372" s="584">
        <v>0</v>
      </c>
      <c r="C372" s="585">
        <v>2212</v>
      </c>
      <c r="D372" s="584">
        <v>6121</v>
      </c>
      <c r="E372" s="586">
        <v>0</v>
      </c>
      <c r="F372" s="902">
        <v>0</v>
      </c>
      <c r="G372" s="1681">
        <v>1300</v>
      </c>
      <c r="H372" s="829">
        <v>4734000000</v>
      </c>
      <c r="I372" s="474">
        <v>0</v>
      </c>
      <c r="J372" s="474">
        <v>0</v>
      </c>
      <c r="K372" s="1682">
        <v>269.11</v>
      </c>
      <c r="L372" s="181">
        <f t="shared" si="6"/>
        <v>269.11</v>
      </c>
      <c r="M372" s="1683" t="s">
        <v>2270</v>
      </c>
    </row>
    <row r="373" spans="1:13" ht="16.5" thickBot="1" x14ac:dyDescent="0.3">
      <c r="A373" s="326"/>
      <c r="B373" s="341" t="s">
        <v>23</v>
      </c>
      <c r="C373" s="342"/>
      <c r="D373" s="2462"/>
      <c r="E373" s="2462"/>
      <c r="F373" s="344"/>
      <c r="G373" s="345"/>
      <c r="H373" s="2462"/>
      <c r="I373" s="347">
        <f>SUM(I363:I372)</f>
        <v>200000</v>
      </c>
      <c r="J373" s="347">
        <f>SUM(J363:J372)</f>
        <v>180086.7</v>
      </c>
      <c r="K373" s="347">
        <f>SUM(K363:K372)</f>
        <v>0</v>
      </c>
      <c r="L373" s="347">
        <f>SUM(L363:L372)</f>
        <v>180086.69999999998</v>
      </c>
      <c r="M373" s="801"/>
    </row>
    <row r="374" spans="1:13" ht="15.75" x14ac:dyDescent="0.25">
      <c r="A374" s="28"/>
      <c r="B374" s="28"/>
      <c r="C374" s="28"/>
      <c r="D374" s="29"/>
      <c r="E374" s="29"/>
      <c r="F374" s="30"/>
      <c r="G374" s="31"/>
      <c r="H374" s="29"/>
      <c r="I374" s="32"/>
      <c r="J374" s="29"/>
      <c r="K374" s="33"/>
      <c r="L374" s="29"/>
      <c r="M374" s="2461"/>
    </row>
    <row r="375" spans="1:13" ht="15.75" x14ac:dyDescent="0.25">
      <c r="A375" s="2467"/>
      <c r="B375" s="29" t="s">
        <v>128</v>
      </c>
      <c r="C375" s="28"/>
      <c r="D375" s="29"/>
      <c r="E375" s="29"/>
      <c r="F375" s="30"/>
      <c r="G375" s="31"/>
      <c r="H375" s="29"/>
      <c r="I375" s="32"/>
      <c r="J375" s="34" t="s">
        <v>2271</v>
      </c>
      <c r="K375" s="899"/>
      <c r="L375" s="29"/>
      <c r="M375" s="2461"/>
    </row>
    <row r="376" spans="1:13" x14ac:dyDescent="0.25">
      <c r="A376" s="2467"/>
      <c r="B376" s="2467"/>
      <c r="C376" s="2467"/>
      <c r="D376" s="2467"/>
      <c r="E376" s="2467"/>
      <c r="F376" s="2"/>
      <c r="G376" s="3"/>
      <c r="H376" s="2467"/>
      <c r="I376" s="4"/>
      <c r="J376" s="2467"/>
      <c r="K376" s="55"/>
      <c r="L376" s="2467"/>
      <c r="M376" s="2461"/>
    </row>
    <row r="377" spans="1:13" x14ac:dyDescent="0.25">
      <c r="A377" s="2467"/>
      <c r="B377" s="2467"/>
      <c r="C377" s="2467"/>
      <c r="D377" s="2467"/>
      <c r="E377" s="2467"/>
      <c r="F377" s="2"/>
      <c r="G377" s="3"/>
      <c r="H377" s="2467"/>
      <c r="I377" s="4"/>
      <c r="J377" s="2467"/>
      <c r="K377" s="55"/>
      <c r="L377" s="2467"/>
      <c r="M377" s="2461"/>
    </row>
    <row r="378" spans="1:13" x14ac:dyDescent="0.25">
      <c r="A378" s="2467"/>
      <c r="B378" s="2467" t="s">
        <v>159</v>
      </c>
      <c r="C378" s="2467"/>
      <c r="D378" s="2467"/>
      <c r="E378" s="2467"/>
      <c r="F378" s="2"/>
      <c r="G378" s="3"/>
      <c r="H378" s="2467"/>
      <c r="I378" s="4"/>
      <c r="J378" s="2467" t="s">
        <v>43</v>
      </c>
      <c r="K378" s="55"/>
      <c r="L378" s="2467"/>
      <c r="M378" s="2461"/>
    </row>
    <row r="379" spans="1:13" x14ac:dyDescent="0.25">
      <c r="A379" s="2467"/>
      <c r="B379" s="2467"/>
      <c r="C379" s="2467"/>
      <c r="D379" s="2467"/>
      <c r="E379" s="2467"/>
      <c r="F379" s="2"/>
      <c r="G379" s="3"/>
      <c r="H379" s="2467"/>
      <c r="I379" s="4"/>
      <c r="J379" s="2467"/>
      <c r="K379" s="55"/>
      <c r="L379" s="2467"/>
      <c r="M379" s="2461"/>
    </row>
    <row r="380" spans="1:13" x14ac:dyDescent="0.25">
      <c r="A380" s="2467"/>
      <c r="B380" s="2467" t="s">
        <v>160</v>
      </c>
      <c r="C380" s="2467"/>
      <c r="D380" s="2467"/>
      <c r="E380" s="2467"/>
      <c r="F380" s="2"/>
      <c r="G380" s="3"/>
      <c r="H380" s="2467"/>
      <c r="I380" s="4"/>
      <c r="J380" s="2467" t="s">
        <v>161</v>
      </c>
      <c r="K380" s="55"/>
      <c r="L380" s="2467"/>
      <c r="M380" s="2461"/>
    </row>
    <row r="381" spans="1:13" x14ac:dyDescent="0.25">
      <c r="A381" s="2467"/>
      <c r="B381" s="2467" t="s">
        <v>495</v>
      </c>
      <c r="C381" s="2467"/>
      <c r="D381" s="2467"/>
      <c r="E381" s="2467"/>
      <c r="F381" s="2"/>
      <c r="G381" s="3"/>
      <c r="H381" s="2467"/>
      <c r="I381" s="4"/>
      <c r="J381" s="2467"/>
      <c r="K381" s="55"/>
      <c r="L381" s="2467"/>
      <c r="M381" s="2461"/>
    </row>
    <row r="384" spans="1:13" ht="18.75" x14ac:dyDescent="0.3">
      <c r="A384" s="1" t="s">
        <v>34</v>
      </c>
      <c r="B384" s="1"/>
      <c r="C384" s="1"/>
      <c r="D384" s="2467"/>
      <c r="E384" s="2467"/>
      <c r="F384" s="2"/>
      <c r="G384" s="3"/>
      <c r="H384" s="2467"/>
      <c r="I384" s="4"/>
      <c r="J384" s="2467"/>
      <c r="K384" s="55"/>
      <c r="L384" s="2467"/>
      <c r="M384" s="2461"/>
    </row>
    <row r="385" spans="1:13" x14ac:dyDescent="0.25">
      <c r="A385" s="2467"/>
      <c r="B385" s="2467"/>
      <c r="C385" s="2467"/>
      <c r="D385" s="2461"/>
      <c r="E385" s="2461"/>
      <c r="F385" s="6"/>
      <c r="G385" s="2470"/>
      <c r="H385" s="2461"/>
      <c r="I385" s="8"/>
      <c r="J385" s="2461"/>
      <c r="K385" s="55"/>
      <c r="L385" s="2467"/>
      <c r="M385" s="2461"/>
    </row>
    <row r="386" spans="1:13" ht="18.75" x14ac:dyDescent="0.3">
      <c r="A386" s="3102" t="s">
        <v>2788</v>
      </c>
      <c r="B386" s="3103"/>
      <c r="C386" s="3103"/>
      <c r="D386" s="3103"/>
      <c r="E386" s="3103"/>
      <c r="F386" s="3103"/>
      <c r="G386" s="3103"/>
      <c r="H386" s="3103"/>
      <c r="I386" s="3103"/>
      <c r="J386" s="3103"/>
      <c r="K386" s="3103"/>
      <c r="L386" s="3103"/>
      <c r="M386" s="3234"/>
    </row>
    <row r="387" spans="1:13" ht="15.75" x14ac:dyDescent="0.25">
      <c r="A387" s="2467"/>
      <c r="B387" s="2467"/>
      <c r="C387" s="2467"/>
      <c r="D387" s="2461"/>
      <c r="E387" s="2461"/>
      <c r="F387" s="9"/>
      <c r="G387" s="2470"/>
      <c r="H387" s="2461"/>
      <c r="I387" s="8"/>
      <c r="J387" s="2461"/>
      <c r="K387" s="55"/>
      <c r="L387" s="2467"/>
      <c r="M387" s="892"/>
    </row>
    <row r="388" spans="1:13" ht="15.75" x14ac:dyDescent="0.25">
      <c r="A388" s="10" t="s">
        <v>36</v>
      </c>
      <c r="B388" s="11"/>
      <c r="C388" s="11"/>
      <c r="D388" s="11"/>
      <c r="E388" s="11"/>
      <c r="F388" s="9"/>
      <c r="G388" s="3"/>
      <c r="H388" s="2467"/>
      <c r="I388" s="4"/>
      <c r="J388" s="2467"/>
      <c r="K388" s="55"/>
      <c r="L388" s="2467"/>
      <c r="M388" s="2461"/>
    </row>
    <row r="389" spans="1:13" ht="15.75" thickBot="1" x14ac:dyDescent="0.3">
      <c r="A389" s="1465"/>
      <c r="B389" s="2467"/>
      <c r="C389" s="2467"/>
      <c r="D389" s="2467"/>
      <c r="E389" s="2467"/>
      <c r="F389" s="2"/>
      <c r="G389" s="3"/>
      <c r="H389" s="2467"/>
      <c r="I389" s="4"/>
      <c r="J389" s="2467"/>
      <c r="K389" s="201"/>
      <c r="L389" s="2467"/>
      <c r="M389" s="14" t="s">
        <v>4</v>
      </c>
    </row>
    <row r="390" spans="1:13" ht="27" thickBot="1" x14ac:dyDescent="0.3">
      <c r="A390" s="15" t="s">
        <v>5</v>
      </c>
      <c r="B390" s="16" t="s">
        <v>6</v>
      </c>
      <c r="C390" s="16" t="s">
        <v>7</v>
      </c>
      <c r="D390" s="16" t="s">
        <v>8</v>
      </c>
      <c r="E390" s="16" t="s">
        <v>9</v>
      </c>
      <c r="F390" s="17" t="s">
        <v>10</v>
      </c>
      <c r="G390" s="18" t="s">
        <v>11</v>
      </c>
      <c r="H390" s="16" t="s">
        <v>12</v>
      </c>
      <c r="I390" s="19" t="s">
        <v>13</v>
      </c>
      <c r="J390" s="20" t="s">
        <v>14</v>
      </c>
      <c r="K390" s="893" t="s">
        <v>15</v>
      </c>
      <c r="L390" s="20" t="s">
        <v>16</v>
      </c>
      <c r="M390" s="894" t="s">
        <v>17</v>
      </c>
    </row>
    <row r="391" spans="1:13" x14ac:dyDescent="0.25">
      <c r="A391" s="1674">
        <v>231</v>
      </c>
      <c r="B391" s="1675">
        <v>0</v>
      </c>
      <c r="C391" s="1676">
        <v>4350</v>
      </c>
      <c r="D391" s="1675">
        <v>5169</v>
      </c>
      <c r="E391" s="1677">
        <v>0</v>
      </c>
      <c r="F391" s="1678">
        <v>0</v>
      </c>
      <c r="G391" s="1675">
        <v>1300</v>
      </c>
      <c r="H391" s="41">
        <v>13000000</v>
      </c>
      <c r="I391" s="1679">
        <v>50000</v>
      </c>
      <c r="J391" s="98">
        <v>49461.8</v>
      </c>
      <c r="K391" s="98">
        <v>-269.10000000000002</v>
      </c>
      <c r="L391" s="1287">
        <f>J391+K391</f>
        <v>49192.700000000004</v>
      </c>
      <c r="M391" s="318" t="s">
        <v>37</v>
      </c>
    </row>
    <row r="392" spans="1:13" ht="15.75" thickBot="1" x14ac:dyDescent="0.3">
      <c r="A392" s="583">
        <v>231</v>
      </c>
      <c r="B392" s="584">
        <v>0</v>
      </c>
      <c r="C392" s="585">
        <v>4350</v>
      </c>
      <c r="D392" s="584">
        <v>6121</v>
      </c>
      <c r="E392" s="586">
        <v>0</v>
      </c>
      <c r="F392" s="902">
        <v>0</v>
      </c>
      <c r="G392" s="584">
        <v>1300</v>
      </c>
      <c r="H392" s="49">
        <v>5779000000</v>
      </c>
      <c r="I392" s="111">
        <v>0</v>
      </c>
      <c r="J392" s="111">
        <v>0</v>
      </c>
      <c r="K392" s="111">
        <v>269.10000000000002</v>
      </c>
      <c r="L392" s="181">
        <f>J392+K392</f>
        <v>269.10000000000002</v>
      </c>
      <c r="M392" s="297" t="s">
        <v>2264</v>
      </c>
    </row>
    <row r="393" spans="1:13" ht="16.5" thickBot="1" x14ac:dyDescent="0.3">
      <c r="A393" s="326"/>
      <c r="B393" s="341" t="s">
        <v>23</v>
      </c>
      <c r="C393" s="342"/>
      <c r="D393" s="2462"/>
      <c r="E393" s="2462"/>
      <c r="F393" s="344"/>
      <c r="G393" s="345"/>
      <c r="H393" s="2462"/>
      <c r="I393" s="347">
        <f>SUM(I391:I392)</f>
        <v>50000</v>
      </c>
      <c r="J393" s="347">
        <f>SUM(J391:J392)</f>
        <v>49461.8</v>
      </c>
      <c r="K393" s="347">
        <f>SUM(K391:K392)</f>
        <v>0</v>
      </c>
      <c r="L393" s="347">
        <f>SUM(L391:L392)</f>
        <v>49461.8</v>
      </c>
      <c r="M393" s="801"/>
    </row>
    <row r="394" spans="1:13" ht="15.75" x14ac:dyDescent="0.25">
      <c r="A394" s="28"/>
      <c r="B394" s="28"/>
      <c r="C394" s="28"/>
      <c r="D394" s="29"/>
      <c r="E394" s="29"/>
      <c r="F394" s="30"/>
      <c r="G394" s="31"/>
      <c r="H394" s="29"/>
      <c r="I394" s="32"/>
      <c r="J394" s="29"/>
      <c r="K394" s="33"/>
      <c r="L394" s="29"/>
      <c r="M394" s="2461"/>
    </row>
    <row r="395" spans="1:13" ht="15.75" x14ac:dyDescent="0.25">
      <c r="A395" s="2467"/>
      <c r="B395" s="29" t="s">
        <v>128</v>
      </c>
      <c r="C395" s="28"/>
      <c r="D395" s="29"/>
      <c r="E395" s="29"/>
      <c r="F395" s="30"/>
      <c r="G395" s="31"/>
      <c r="H395" s="29"/>
      <c r="I395" s="32"/>
      <c r="J395" s="34" t="s">
        <v>2787</v>
      </c>
      <c r="K395" s="899"/>
      <c r="L395" s="29"/>
      <c r="M395" s="2461"/>
    </row>
    <row r="396" spans="1:13" x14ac:dyDescent="0.25">
      <c r="A396" s="2467"/>
      <c r="B396" s="2467"/>
      <c r="C396" s="2467"/>
      <c r="D396" s="2467"/>
      <c r="E396" s="2467"/>
      <c r="F396" s="2"/>
      <c r="G396" s="3"/>
      <c r="H396" s="2467"/>
      <c r="I396" s="4"/>
      <c r="J396" s="2467"/>
      <c r="K396" s="55"/>
      <c r="L396" s="2467"/>
      <c r="M396" s="2461"/>
    </row>
    <row r="397" spans="1:13" x14ac:dyDescent="0.25">
      <c r="A397" s="2467"/>
      <c r="B397" s="2467"/>
      <c r="C397" s="2467"/>
      <c r="D397" s="2467"/>
      <c r="E397" s="2467"/>
      <c r="F397" s="2"/>
      <c r="G397" s="3"/>
      <c r="H397" s="2467"/>
      <c r="I397" s="4"/>
      <c r="J397" s="2467"/>
      <c r="K397" s="55"/>
      <c r="L397" s="2467"/>
      <c r="M397" s="2461"/>
    </row>
    <row r="398" spans="1:13" x14ac:dyDescent="0.25">
      <c r="A398" s="2467"/>
      <c r="B398" s="2467" t="s">
        <v>159</v>
      </c>
      <c r="C398" s="2467"/>
      <c r="D398" s="2467"/>
      <c r="E398" s="2467"/>
      <c r="F398" s="2"/>
      <c r="G398" s="3"/>
      <c r="H398" s="2467"/>
      <c r="I398" s="4"/>
      <c r="J398" s="2467" t="s">
        <v>43</v>
      </c>
      <c r="K398" s="55"/>
      <c r="L398" s="2467"/>
      <c r="M398" s="2461"/>
    </row>
    <row r="399" spans="1:13" x14ac:dyDescent="0.25">
      <c r="A399" s="2467"/>
      <c r="B399" s="2467"/>
      <c r="C399" s="2467"/>
      <c r="D399" s="2467"/>
      <c r="E399" s="2467"/>
      <c r="F399" s="2"/>
      <c r="G399" s="3"/>
      <c r="H399" s="2467"/>
      <c r="I399" s="4"/>
      <c r="J399" s="2467"/>
      <c r="K399" s="55"/>
      <c r="L399" s="2467"/>
      <c r="M399" s="2461"/>
    </row>
    <row r="400" spans="1:13" x14ac:dyDescent="0.25">
      <c r="A400" s="2467"/>
      <c r="B400" s="2467" t="s">
        <v>160</v>
      </c>
      <c r="C400" s="2467"/>
      <c r="D400" s="2467"/>
      <c r="E400" s="2467"/>
      <c r="F400" s="2"/>
      <c r="G400" s="3"/>
      <c r="H400" s="2467"/>
      <c r="I400" s="4"/>
      <c r="J400" s="2467" t="s">
        <v>161</v>
      </c>
      <c r="K400" s="55"/>
      <c r="L400" s="2467"/>
      <c r="M400" s="2461"/>
    </row>
    <row r="401" spans="1:13" x14ac:dyDescent="0.25">
      <c r="A401" s="2467"/>
      <c r="B401" s="2467" t="s">
        <v>495</v>
      </c>
      <c r="C401" s="2467"/>
      <c r="D401" s="2467"/>
      <c r="E401" s="2467"/>
      <c r="F401" s="2"/>
      <c r="G401" s="3"/>
      <c r="H401" s="2467"/>
      <c r="I401" s="4"/>
      <c r="J401" s="2467"/>
      <c r="K401" s="55"/>
      <c r="L401" s="2467"/>
      <c r="M401" s="2461"/>
    </row>
    <row r="404" spans="1:13" ht="18.75" x14ac:dyDescent="0.3">
      <c r="A404" s="1" t="s">
        <v>34</v>
      </c>
      <c r="B404" s="1"/>
      <c r="C404" s="1"/>
      <c r="D404" s="2467"/>
      <c r="E404" s="2467"/>
      <c r="F404" s="2"/>
      <c r="G404" s="3"/>
      <c r="H404" s="2467"/>
      <c r="I404" s="4"/>
      <c r="J404" s="2467"/>
      <c r="K404" s="55"/>
      <c r="L404" s="2467"/>
      <c r="M404" s="2461"/>
    </row>
    <row r="405" spans="1:13" x14ac:dyDescent="0.25">
      <c r="A405" s="2467"/>
      <c r="B405" s="2467"/>
      <c r="C405" s="2467"/>
      <c r="D405" s="2461"/>
      <c r="E405" s="2461"/>
      <c r="F405" s="6"/>
      <c r="G405" s="2470"/>
      <c r="H405" s="2461"/>
      <c r="I405" s="8"/>
      <c r="J405" s="2461"/>
      <c r="K405" s="55"/>
      <c r="L405" s="2467"/>
      <c r="M405" s="2461"/>
    </row>
    <row r="406" spans="1:13" ht="18.75" x14ac:dyDescent="0.3">
      <c r="A406" s="3102" t="s">
        <v>3041</v>
      </c>
      <c r="B406" s="3103"/>
      <c r="C406" s="3103"/>
      <c r="D406" s="3103"/>
      <c r="E406" s="3103"/>
      <c r="F406" s="3103"/>
      <c r="G406" s="3103"/>
      <c r="H406" s="3103"/>
      <c r="I406" s="3103"/>
      <c r="J406" s="3103"/>
      <c r="K406" s="3103"/>
      <c r="L406" s="3103"/>
      <c r="M406" s="3234"/>
    </row>
    <row r="407" spans="1:13" ht="15.75" x14ac:dyDescent="0.25">
      <c r="A407" s="2467"/>
      <c r="B407" s="2467"/>
      <c r="C407" s="2467"/>
      <c r="D407" s="2461"/>
      <c r="E407" s="2461"/>
      <c r="F407" s="9"/>
      <c r="G407" s="2470"/>
      <c r="H407" s="2461"/>
      <c r="I407" s="8"/>
      <c r="J407" s="2461"/>
      <c r="K407" s="55"/>
      <c r="L407" s="2467"/>
      <c r="M407" s="892"/>
    </row>
    <row r="408" spans="1:13" ht="15.75" x14ac:dyDescent="0.25">
      <c r="A408" s="10" t="s">
        <v>36</v>
      </c>
      <c r="B408" s="11"/>
      <c r="C408" s="11"/>
      <c r="D408" s="11"/>
      <c r="E408" s="11"/>
      <c r="F408" s="9"/>
      <c r="G408" s="3"/>
      <c r="H408" s="2467"/>
      <c r="I408" s="4"/>
      <c r="J408" s="2467"/>
      <c r="K408" s="55"/>
      <c r="L408" s="2467"/>
      <c r="M408" s="2461"/>
    </row>
    <row r="409" spans="1:13" ht="15.75" thickBot="1" x14ac:dyDescent="0.3">
      <c r="A409" s="1465"/>
      <c r="B409" s="2467"/>
      <c r="C409" s="2467"/>
      <c r="D409" s="2467"/>
      <c r="E409" s="2467"/>
      <c r="F409" s="2"/>
      <c r="G409" s="3"/>
      <c r="H409" s="2467"/>
      <c r="I409" s="4"/>
      <c r="J409" s="2467"/>
      <c r="K409" s="201"/>
      <c r="L409" s="2467"/>
      <c r="M409" s="14" t="s">
        <v>4</v>
      </c>
    </row>
    <row r="410" spans="1:13" ht="27" thickBot="1" x14ac:dyDescent="0.3">
      <c r="A410" s="15" t="s">
        <v>5</v>
      </c>
      <c r="B410" s="16" t="s">
        <v>6</v>
      </c>
      <c r="C410" s="16" t="s">
        <v>7</v>
      </c>
      <c r="D410" s="16" t="s">
        <v>8</v>
      </c>
      <c r="E410" s="16" t="s">
        <v>9</v>
      </c>
      <c r="F410" s="17" t="s">
        <v>10</v>
      </c>
      <c r="G410" s="18" t="s">
        <v>11</v>
      </c>
      <c r="H410" s="16" t="s">
        <v>12</v>
      </c>
      <c r="I410" s="19" t="s">
        <v>13</v>
      </c>
      <c r="J410" s="20" t="s">
        <v>14</v>
      </c>
      <c r="K410" s="893" t="s">
        <v>15</v>
      </c>
      <c r="L410" s="20" t="s">
        <v>16</v>
      </c>
      <c r="M410" s="894" t="s">
        <v>17</v>
      </c>
    </row>
    <row r="411" spans="1:13" x14ac:dyDescent="0.25">
      <c r="A411" s="1674">
        <v>231</v>
      </c>
      <c r="B411" s="1675">
        <v>0</v>
      </c>
      <c r="C411" s="1676">
        <v>6172</v>
      </c>
      <c r="D411" s="1675">
        <v>5169</v>
      </c>
      <c r="E411" s="1677">
        <v>0</v>
      </c>
      <c r="F411" s="1678">
        <v>0</v>
      </c>
      <c r="G411" s="1675">
        <v>1300</v>
      </c>
      <c r="H411" s="41">
        <v>13000000</v>
      </c>
      <c r="I411" s="1679">
        <v>4133850</v>
      </c>
      <c r="J411" s="98">
        <v>811901.7</v>
      </c>
      <c r="K411" s="98">
        <v>-468095</v>
      </c>
      <c r="L411" s="1287">
        <f>J411+K411</f>
        <v>343806.69999999995</v>
      </c>
      <c r="M411" s="318" t="s">
        <v>37</v>
      </c>
    </row>
    <row r="412" spans="1:13" ht="39" x14ac:dyDescent="0.25">
      <c r="A412" s="583">
        <v>231</v>
      </c>
      <c r="B412" s="584">
        <v>0</v>
      </c>
      <c r="C412" s="585">
        <v>6172</v>
      </c>
      <c r="D412" s="584">
        <v>5179</v>
      </c>
      <c r="E412" s="586">
        <v>0</v>
      </c>
      <c r="F412" s="902">
        <v>0</v>
      </c>
      <c r="G412" s="584">
        <v>1300</v>
      </c>
      <c r="H412" s="52">
        <v>13000000</v>
      </c>
      <c r="I412" s="111">
        <v>0</v>
      </c>
      <c r="J412" s="111">
        <v>0</v>
      </c>
      <c r="K412" s="111">
        <v>468095</v>
      </c>
      <c r="L412" s="181">
        <f>J412+K412</f>
        <v>468095</v>
      </c>
      <c r="M412" s="297" t="s">
        <v>3042</v>
      </c>
    </row>
    <row r="413" spans="1:13" x14ac:dyDescent="0.25">
      <c r="A413" s="1510">
        <v>231</v>
      </c>
      <c r="B413" s="1241">
        <v>0</v>
      </c>
      <c r="C413" s="1511">
        <v>3315</v>
      </c>
      <c r="D413" s="1241">
        <v>5169</v>
      </c>
      <c r="E413" s="1513">
        <v>0</v>
      </c>
      <c r="F413" s="1667">
        <v>0</v>
      </c>
      <c r="G413" s="1241">
        <v>1300</v>
      </c>
      <c r="H413" s="52">
        <v>13000000</v>
      </c>
      <c r="I413" s="1687">
        <v>50000</v>
      </c>
      <c r="J413" s="1688">
        <v>50000</v>
      </c>
      <c r="K413" s="1688">
        <v>-269.10000000000002</v>
      </c>
      <c r="L413" s="1689">
        <f>J413+K413</f>
        <v>49730.9</v>
      </c>
      <c r="M413" s="295" t="s">
        <v>37</v>
      </c>
    </row>
    <row r="414" spans="1:13" ht="26.25" x14ac:dyDescent="0.25">
      <c r="A414" s="583">
        <v>231</v>
      </c>
      <c r="B414" s="584">
        <v>0</v>
      </c>
      <c r="C414" s="585">
        <v>3315</v>
      </c>
      <c r="D414" s="584">
        <v>6121</v>
      </c>
      <c r="E414" s="586">
        <v>0</v>
      </c>
      <c r="F414" s="902">
        <v>0</v>
      </c>
      <c r="G414" s="584">
        <v>1300</v>
      </c>
      <c r="H414" s="49">
        <v>4013000000</v>
      </c>
      <c r="I414" s="111">
        <v>0</v>
      </c>
      <c r="J414" s="111">
        <v>0</v>
      </c>
      <c r="K414" s="111">
        <v>269.10000000000002</v>
      </c>
      <c r="L414" s="181">
        <f t="shared" ref="L414:L424" si="7">J414+K414</f>
        <v>269.10000000000002</v>
      </c>
      <c r="M414" s="297" t="s">
        <v>3043</v>
      </c>
    </row>
    <row r="415" spans="1:13" x14ac:dyDescent="0.25">
      <c r="A415" s="1680">
        <v>231</v>
      </c>
      <c r="B415" s="584">
        <v>0</v>
      </c>
      <c r="C415" s="585">
        <v>3326</v>
      </c>
      <c r="D415" s="584">
        <v>5169</v>
      </c>
      <c r="E415" s="586">
        <v>0</v>
      </c>
      <c r="F415" s="902">
        <v>0</v>
      </c>
      <c r="G415" s="1681">
        <v>1300</v>
      </c>
      <c r="H415" s="49">
        <v>13000000</v>
      </c>
      <c r="I415" s="474">
        <v>50000</v>
      </c>
      <c r="J415" s="474">
        <v>50000</v>
      </c>
      <c r="K415" s="1682">
        <v>-269.11</v>
      </c>
      <c r="L415" s="181">
        <f t="shared" si="7"/>
        <v>49730.89</v>
      </c>
      <c r="M415" s="297" t="s">
        <v>37</v>
      </c>
    </row>
    <row r="416" spans="1:13" ht="26.25" x14ac:dyDescent="0.25">
      <c r="A416" s="1680">
        <v>231</v>
      </c>
      <c r="B416" s="584">
        <v>0</v>
      </c>
      <c r="C416" s="585">
        <v>3326</v>
      </c>
      <c r="D416" s="584">
        <v>6121</v>
      </c>
      <c r="E416" s="586">
        <v>0</v>
      </c>
      <c r="F416" s="902">
        <v>0</v>
      </c>
      <c r="G416" s="1681">
        <v>1300</v>
      </c>
      <c r="H416" s="829">
        <v>1913000000</v>
      </c>
      <c r="I416" s="474">
        <v>0</v>
      </c>
      <c r="J416" s="1682">
        <v>0</v>
      </c>
      <c r="K416" s="1682">
        <v>269.11</v>
      </c>
      <c r="L416" s="181">
        <f t="shared" si="7"/>
        <v>269.11</v>
      </c>
      <c r="M416" s="1094" t="s">
        <v>3044</v>
      </c>
    </row>
    <row r="417" spans="1:13" x14ac:dyDescent="0.25">
      <c r="A417" s="1680">
        <v>231</v>
      </c>
      <c r="B417" s="584">
        <v>0</v>
      </c>
      <c r="C417" s="585">
        <v>2212</v>
      </c>
      <c r="D417" s="584">
        <v>5169</v>
      </c>
      <c r="E417" s="586">
        <v>0</v>
      </c>
      <c r="F417" s="902">
        <v>0</v>
      </c>
      <c r="G417" s="1681">
        <v>1300</v>
      </c>
      <c r="H417" s="49">
        <v>13000000</v>
      </c>
      <c r="I417" s="474">
        <v>100000</v>
      </c>
      <c r="J417" s="474">
        <v>81432.11</v>
      </c>
      <c r="K417" s="1682">
        <f>SUM(K418:K421)*-1</f>
        <v>-1076.43</v>
      </c>
      <c r="L417" s="181">
        <f t="shared" si="7"/>
        <v>80355.680000000008</v>
      </c>
      <c r="M417" s="297" t="s">
        <v>37</v>
      </c>
    </row>
    <row r="418" spans="1:13" x14ac:dyDescent="0.25">
      <c r="A418" s="1680">
        <v>231</v>
      </c>
      <c r="B418" s="584">
        <v>0</v>
      </c>
      <c r="C418" s="585">
        <v>2212</v>
      </c>
      <c r="D418" s="584">
        <v>6121</v>
      </c>
      <c r="E418" s="586">
        <v>0</v>
      </c>
      <c r="F418" s="902">
        <v>0</v>
      </c>
      <c r="G418" s="1681">
        <v>1300</v>
      </c>
      <c r="H418" s="829">
        <v>4699000000</v>
      </c>
      <c r="I418" s="474">
        <v>0</v>
      </c>
      <c r="J418" s="474">
        <v>0</v>
      </c>
      <c r="K418" s="1682">
        <v>269.10000000000002</v>
      </c>
      <c r="L418" s="181">
        <f t="shared" si="7"/>
        <v>269.10000000000002</v>
      </c>
      <c r="M418" s="1094" t="s">
        <v>3045</v>
      </c>
    </row>
    <row r="419" spans="1:13" x14ac:dyDescent="0.25">
      <c r="A419" s="1680">
        <v>231</v>
      </c>
      <c r="B419" s="584">
        <v>0</v>
      </c>
      <c r="C419" s="585">
        <v>2212</v>
      </c>
      <c r="D419" s="584">
        <v>6121</v>
      </c>
      <c r="E419" s="586">
        <v>0</v>
      </c>
      <c r="F419" s="902">
        <v>0</v>
      </c>
      <c r="G419" s="1681">
        <v>1300</v>
      </c>
      <c r="H419" s="829">
        <v>4769000000</v>
      </c>
      <c r="I419" s="474">
        <v>0</v>
      </c>
      <c r="J419" s="474">
        <v>0</v>
      </c>
      <c r="K419" s="1682">
        <v>269.11</v>
      </c>
      <c r="L419" s="181">
        <f t="shared" si="7"/>
        <v>269.11</v>
      </c>
      <c r="M419" s="1094" t="s">
        <v>3046</v>
      </c>
    </row>
    <row r="420" spans="1:13" ht="26.25" x14ac:dyDescent="0.25">
      <c r="A420" s="1680">
        <v>231</v>
      </c>
      <c r="B420" s="584">
        <v>0</v>
      </c>
      <c r="C420" s="585">
        <v>2212</v>
      </c>
      <c r="D420" s="584">
        <v>6121</v>
      </c>
      <c r="E420" s="586">
        <v>0</v>
      </c>
      <c r="F420" s="902">
        <v>0</v>
      </c>
      <c r="G420" s="1681">
        <v>1300</v>
      </c>
      <c r="H420" s="829">
        <v>4739000000</v>
      </c>
      <c r="I420" s="474">
        <v>0</v>
      </c>
      <c r="J420" s="474">
        <v>0</v>
      </c>
      <c r="K420" s="1682">
        <v>269.11</v>
      </c>
      <c r="L420" s="181">
        <f t="shared" si="7"/>
        <v>269.11</v>
      </c>
      <c r="M420" s="1683" t="s">
        <v>3047</v>
      </c>
    </row>
    <row r="421" spans="1:13" ht="26.25" x14ac:dyDescent="0.25">
      <c r="A421" s="1680">
        <v>231</v>
      </c>
      <c r="B421" s="584">
        <v>0</v>
      </c>
      <c r="C421" s="585">
        <v>2212</v>
      </c>
      <c r="D421" s="584">
        <v>6121</v>
      </c>
      <c r="E421" s="586">
        <v>0</v>
      </c>
      <c r="F421" s="902">
        <v>0</v>
      </c>
      <c r="G421" s="1681">
        <v>1300</v>
      </c>
      <c r="H421" s="829">
        <v>4763000000</v>
      </c>
      <c r="I421" s="474">
        <v>0</v>
      </c>
      <c r="J421" s="474">
        <v>807.31</v>
      </c>
      <c r="K421" s="1682">
        <v>269.11</v>
      </c>
      <c r="L421" s="181">
        <f>J421+K421</f>
        <v>1076.42</v>
      </c>
      <c r="M421" s="1683" t="s">
        <v>99</v>
      </c>
    </row>
    <row r="422" spans="1:13" x14ac:dyDescent="0.25">
      <c r="A422" s="1680">
        <v>231</v>
      </c>
      <c r="B422" s="584">
        <v>0</v>
      </c>
      <c r="C422" s="585">
        <v>3122</v>
      </c>
      <c r="D422" s="584">
        <v>5169</v>
      </c>
      <c r="E422" s="586">
        <v>0</v>
      </c>
      <c r="F422" s="902">
        <v>0</v>
      </c>
      <c r="G422" s="1681">
        <v>1300</v>
      </c>
      <c r="H422" s="829">
        <v>13000000</v>
      </c>
      <c r="I422" s="474">
        <v>50000</v>
      </c>
      <c r="J422" s="474">
        <v>47039.96</v>
      </c>
      <c r="K422" s="1682">
        <f>SUM(K423:K424)*-1</f>
        <v>-269.10000000000002</v>
      </c>
      <c r="L422" s="181">
        <f>J422+K422</f>
        <v>46770.86</v>
      </c>
      <c r="M422" s="297" t="s">
        <v>37</v>
      </c>
    </row>
    <row r="423" spans="1:13" ht="26.25" x14ac:dyDescent="0.25">
      <c r="A423" s="1680">
        <v>231</v>
      </c>
      <c r="B423" s="584">
        <v>0</v>
      </c>
      <c r="C423" s="585">
        <v>3122</v>
      </c>
      <c r="D423" s="584">
        <v>6121</v>
      </c>
      <c r="E423" s="586">
        <v>0</v>
      </c>
      <c r="F423" s="902">
        <v>0</v>
      </c>
      <c r="G423" s="1681">
        <v>1300</v>
      </c>
      <c r="H423" s="829">
        <v>3554000000</v>
      </c>
      <c r="I423" s="474">
        <v>0</v>
      </c>
      <c r="J423" s="474">
        <v>0</v>
      </c>
      <c r="K423" s="1682">
        <v>134.55000000000001</v>
      </c>
      <c r="L423" s="181">
        <f>J423+K423</f>
        <v>134.55000000000001</v>
      </c>
      <c r="M423" s="1683" t="s">
        <v>3038</v>
      </c>
    </row>
    <row r="424" spans="1:13" ht="27" thickBot="1" x14ac:dyDescent="0.3">
      <c r="A424" s="1680">
        <v>231</v>
      </c>
      <c r="B424" s="584">
        <v>0</v>
      </c>
      <c r="C424" s="585">
        <v>3122</v>
      </c>
      <c r="D424" s="584">
        <v>6121</v>
      </c>
      <c r="E424" s="586">
        <v>0</v>
      </c>
      <c r="F424" s="902">
        <v>0</v>
      </c>
      <c r="G424" s="1681">
        <v>1300</v>
      </c>
      <c r="H424" s="829">
        <v>4752000000</v>
      </c>
      <c r="I424" s="474">
        <v>0</v>
      </c>
      <c r="J424" s="474">
        <v>0</v>
      </c>
      <c r="K424" s="1682">
        <v>134.55000000000001</v>
      </c>
      <c r="L424" s="181">
        <f t="shared" si="7"/>
        <v>134.55000000000001</v>
      </c>
      <c r="M424" s="1683" t="s">
        <v>3039</v>
      </c>
    </row>
    <row r="425" spans="1:13" ht="16.5" thickBot="1" x14ac:dyDescent="0.3">
      <c r="A425" s="326"/>
      <c r="B425" s="341" t="s">
        <v>23</v>
      </c>
      <c r="C425" s="342"/>
      <c r="D425" s="2462"/>
      <c r="E425" s="2462"/>
      <c r="F425" s="344"/>
      <c r="G425" s="345"/>
      <c r="H425" s="2462"/>
      <c r="I425" s="347">
        <f>SUM(I411:I424)</f>
        <v>4383850</v>
      </c>
      <c r="J425" s="347">
        <f t="shared" ref="J425:L425" si="8">SUM(J411:J424)</f>
        <v>1041181.08</v>
      </c>
      <c r="K425" s="347">
        <f t="shared" si="8"/>
        <v>0</v>
      </c>
      <c r="L425" s="347">
        <f t="shared" si="8"/>
        <v>1041181.0800000001</v>
      </c>
      <c r="M425" s="801"/>
    </row>
    <row r="426" spans="1:13" ht="15.75" x14ac:dyDescent="0.25">
      <c r="A426" s="28"/>
      <c r="B426" s="28"/>
      <c r="C426" s="28"/>
      <c r="D426" s="29"/>
      <c r="E426" s="29"/>
      <c r="F426" s="30"/>
      <c r="G426" s="31"/>
      <c r="H426" s="29"/>
      <c r="I426" s="32"/>
      <c r="J426" s="29"/>
      <c r="K426" s="33"/>
      <c r="L426" s="29"/>
      <c r="M426" s="2461"/>
    </row>
    <row r="427" spans="1:13" ht="15.75" x14ac:dyDescent="0.25">
      <c r="A427" s="2467"/>
      <c r="B427" s="29" t="s">
        <v>128</v>
      </c>
      <c r="C427" s="28"/>
      <c r="D427" s="29"/>
      <c r="E427" s="29"/>
      <c r="F427" s="30"/>
      <c r="G427" s="31"/>
      <c r="H427" s="29"/>
      <c r="I427" s="32"/>
      <c r="J427" s="34" t="s">
        <v>3048</v>
      </c>
      <c r="K427" s="899"/>
      <c r="L427" s="29"/>
      <c r="M427" s="2461"/>
    </row>
    <row r="428" spans="1:13" ht="15.75" x14ac:dyDescent="0.25">
      <c r="A428" s="29"/>
      <c r="B428" s="28"/>
      <c r="C428" s="28"/>
      <c r="D428" s="29"/>
      <c r="E428" s="29"/>
      <c r="F428" s="30"/>
      <c r="G428" s="31"/>
      <c r="H428" s="29"/>
      <c r="I428" s="32"/>
      <c r="J428" s="29"/>
      <c r="K428" s="33"/>
      <c r="L428" s="29"/>
      <c r="M428" s="2461"/>
    </row>
    <row r="429" spans="1:13" x14ac:dyDescent="0.25">
      <c r="A429" s="2467"/>
      <c r="B429" s="2467"/>
      <c r="C429" s="2467"/>
      <c r="D429" s="2467"/>
      <c r="E429" s="2467"/>
      <c r="F429" s="2"/>
      <c r="G429" s="3"/>
      <c r="H429" s="2467"/>
      <c r="I429" s="4"/>
      <c r="J429" s="2467"/>
      <c r="K429" s="55"/>
      <c r="L429" s="2467"/>
      <c r="M429" s="2461"/>
    </row>
    <row r="430" spans="1:13" x14ac:dyDescent="0.25">
      <c r="A430" s="2467"/>
      <c r="B430" s="2467"/>
      <c r="C430" s="2467"/>
      <c r="D430" s="2467"/>
      <c r="E430" s="2467"/>
      <c r="F430" s="2"/>
      <c r="G430" s="3"/>
      <c r="H430" s="2467"/>
      <c r="I430" s="4"/>
      <c r="J430" s="2467"/>
      <c r="K430" s="55"/>
      <c r="L430" s="2467"/>
      <c r="M430" s="2461"/>
    </row>
    <row r="431" spans="1:13" x14ac:dyDescent="0.25">
      <c r="A431" s="2467"/>
      <c r="B431" s="2467"/>
      <c r="C431" s="2467"/>
      <c r="D431" s="2467"/>
      <c r="E431" s="2467"/>
      <c r="F431" s="2"/>
      <c r="G431" s="3"/>
      <c r="H431" s="2467"/>
      <c r="I431" s="4"/>
      <c r="J431" s="2467"/>
      <c r="K431" s="55"/>
      <c r="L431" s="2467"/>
      <c r="M431" s="2461"/>
    </row>
    <row r="432" spans="1:13" x14ac:dyDescent="0.25">
      <c r="A432" s="2467"/>
      <c r="B432" s="2467" t="s">
        <v>159</v>
      </c>
      <c r="C432" s="2467"/>
      <c r="D432" s="2467"/>
      <c r="E432" s="2467"/>
      <c r="F432" s="2"/>
      <c r="G432" s="3"/>
      <c r="H432" s="2467"/>
      <c r="I432" s="4"/>
      <c r="J432" s="2467" t="s">
        <v>43</v>
      </c>
      <c r="K432" s="55"/>
      <c r="L432" s="2467"/>
      <c r="M432" s="2461"/>
    </row>
    <row r="433" spans="1:13" x14ac:dyDescent="0.25">
      <c r="A433" s="2467"/>
      <c r="B433" s="2467"/>
      <c r="C433" s="2467"/>
      <c r="D433" s="2467"/>
      <c r="E433" s="2467"/>
      <c r="F433" s="2"/>
      <c r="G433" s="3"/>
      <c r="H433" s="2467"/>
      <c r="I433" s="4"/>
      <c r="J433" s="2467"/>
      <c r="K433" s="55"/>
      <c r="L433" s="2467"/>
      <c r="M433" s="2461"/>
    </row>
    <row r="434" spans="1:13" x14ac:dyDescent="0.25">
      <c r="A434" s="2467"/>
      <c r="B434" s="2467" t="s">
        <v>160</v>
      </c>
      <c r="C434" s="2467"/>
      <c r="D434" s="2467"/>
      <c r="E434" s="2467"/>
      <c r="F434" s="2"/>
      <c r="G434" s="3"/>
      <c r="H434" s="2467"/>
      <c r="I434" s="4"/>
      <c r="J434" s="2467" t="s">
        <v>161</v>
      </c>
      <c r="K434" s="55"/>
      <c r="L434" s="2467"/>
      <c r="M434" s="2461"/>
    </row>
    <row r="435" spans="1:13" x14ac:dyDescent="0.25">
      <c r="A435" s="2467"/>
      <c r="B435" s="2467" t="s">
        <v>495</v>
      </c>
      <c r="C435" s="2467"/>
      <c r="D435" s="2467"/>
      <c r="E435" s="2467"/>
      <c r="F435" s="2"/>
      <c r="G435" s="3"/>
      <c r="H435" s="2467"/>
      <c r="I435" s="4"/>
      <c r="J435" s="2467"/>
      <c r="K435" s="55"/>
      <c r="L435" s="2467"/>
      <c r="M435" s="2461"/>
    </row>
    <row r="436" spans="1:13" x14ac:dyDescent="0.25">
      <c r="A436" s="2467"/>
      <c r="B436" s="2467"/>
      <c r="C436" s="2467"/>
      <c r="D436" s="2467"/>
      <c r="E436" s="2467"/>
      <c r="F436" s="2"/>
      <c r="G436" s="3"/>
      <c r="H436" s="2467"/>
      <c r="I436" s="4"/>
      <c r="J436" s="2467"/>
      <c r="K436" s="2467"/>
      <c r="L436" s="2467"/>
      <c r="M436" s="2467"/>
    </row>
    <row r="438" spans="1:13" ht="18.75" x14ac:dyDescent="0.3">
      <c r="A438" s="1" t="s">
        <v>34</v>
      </c>
      <c r="B438" s="1"/>
      <c r="C438" s="1"/>
      <c r="D438" s="2467"/>
      <c r="E438" s="2467"/>
      <c r="F438" s="2"/>
      <c r="G438" s="3"/>
      <c r="H438" s="2467"/>
      <c r="I438" s="4"/>
      <c r="J438" s="2467"/>
      <c r="K438" s="55"/>
      <c r="L438" s="2467"/>
      <c r="M438" s="2461"/>
    </row>
    <row r="439" spans="1:13" x14ac:dyDescent="0.25">
      <c r="A439" s="2467"/>
      <c r="B439" s="2467"/>
      <c r="C439" s="2467"/>
      <c r="D439" s="2461"/>
      <c r="E439" s="2461"/>
      <c r="F439" s="6"/>
      <c r="G439" s="2470"/>
      <c r="H439" s="2461"/>
      <c r="I439" s="8"/>
      <c r="J439" s="2461"/>
      <c r="K439" s="55"/>
      <c r="L439" s="2467"/>
      <c r="M439" s="2461"/>
    </row>
    <row r="440" spans="1:13" ht="18.75" x14ac:dyDescent="0.3">
      <c r="A440" s="3102" t="s">
        <v>3049</v>
      </c>
      <c r="B440" s="3103"/>
      <c r="C440" s="3103"/>
      <c r="D440" s="3103"/>
      <c r="E440" s="3103"/>
      <c r="F440" s="3103"/>
      <c r="G440" s="3103"/>
      <c r="H440" s="3103"/>
      <c r="I440" s="3103"/>
      <c r="J440" s="3103"/>
      <c r="K440" s="3103"/>
      <c r="L440" s="3103"/>
      <c r="M440" s="3234"/>
    </row>
    <row r="441" spans="1:13" ht="15.75" x14ac:dyDescent="0.25">
      <c r="A441" s="2467"/>
      <c r="B441" s="2467"/>
      <c r="C441" s="2467"/>
      <c r="D441" s="2461"/>
      <c r="E441" s="2461"/>
      <c r="F441" s="9"/>
      <c r="G441" s="2470"/>
      <c r="H441" s="2461"/>
      <c r="I441" s="8"/>
      <c r="J441" s="2461"/>
      <c r="K441" s="55"/>
      <c r="L441" s="2467"/>
      <c r="M441" s="892"/>
    </row>
    <row r="442" spans="1:13" ht="15.75" x14ac:dyDescent="0.25">
      <c r="A442" s="10" t="s">
        <v>36</v>
      </c>
      <c r="B442" s="11"/>
      <c r="C442" s="11"/>
      <c r="D442" s="11"/>
      <c r="E442" s="11"/>
      <c r="F442" s="9"/>
      <c r="G442" s="3"/>
      <c r="H442" s="2467"/>
      <c r="I442" s="4"/>
      <c r="J442" s="2467"/>
      <c r="K442" s="55"/>
      <c r="L442" s="2467"/>
      <c r="M442" s="2461"/>
    </row>
    <row r="443" spans="1:13" ht="15.75" thickBot="1" x14ac:dyDescent="0.3">
      <c r="A443" s="1465"/>
      <c r="B443" s="2467"/>
      <c r="C443" s="2467"/>
      <c r="D443" s="2467"/>
      <c r="E443" s="2467"/>
      <c r="F443" s="2"/>
      <c r="G443" s="3"/>
      <c r="H443" s="2467"/>
      <c r="I443" s="4"/>
      <c r="J443" s="2467"/>
      <c r="K443" s="201"/>
      <c r="L443" s="2467"/>
      <c r="M443" s="14" t="s">
        <v>4</v>
      </c>
    </row>
    <row r="444" spans="1:13" ht="27" thickBot="1" x14ac:dyDescent="0.3">
      <c r="A444" s="15" t="s">
        <v>5</v>
      </c>
      <c r="B444" s="16" t="s">
        <v>6</v>
      </c>
      <c r="C444" s="16" t="s">
        <v>7</v>
      </c>
      <c r="D444" s="16" t="s">
        <v>8</v>
      </c>
      <c r="E444" s="16" t="s">
        <v>9</v>
      </c>
      <c r="F444" s="17" t="s">
        <v>10</v>
      </c>
      <c r="G444" s="18" t="s">
        <v>11</v>
      </c>
      <c r="H444" s="16" t="s">
        <v>12</v>
      </c>
      <c r="I444" s="19" t="s">
        <v>13</v>
      </c>
      <c r="J444" s="20" t="s">
        <v>14</v>
      </c>
      <c r="K444" s="893" t="s">
        <v>15</v>
      </c>
      <c r="L444" s="20" t="s">
        <v>16</v>
      </c>
      <c r="M444" s="894" t="s">
        <v>17</v>
      </c>
    </row>
    <row r="445" spans="1:13" x14ac:dyDescent="0.25">
      <c r="A445" s="1510">
        <v>231</v>
      </c>
      <c r="B445" s="1241">
        <v>0</v>
      </c>
      <c r="C445" s="1511">
        <v>3123</v>
      </c>
      <c r="D445" s="1241">
        <v>5169</v>
      </c>
      <c r="E445" s="1513">
        <v>0</v>
      </c>
      <c r="F445" s="1667">
        <v>0</v>
      </c>
      <c r="G445" s="1241">
        <v>1300</v>
      </c>
      <c r="H445" s="52">
        <v>13000000</v>
      </c>
      <c r="I445" s="1687">
        <v>50000</v>
      </c>
      <c r="J445" s="1688">
        <v>298654.58</v>
      </c>
      <c r="K445" s="1688">
        <f>SUM(K446:K447)*-1</f>
        <v>-290538.2</v>
      </c>
      <c r="L445" s="1689">
        <f>J445+K445</f>
        <v>8116.3800000000047</v>
      </c>
      <c r="M445" s="295" t="s">
        <v>37</v>
      </c>
    </row>
    <row r="446" spans="1:13" ht="26.25" x14ac:dyDescent="0.25">
      <c r="A446" s="1510">
        <v>231</v>
      </c>
      <c r="B446" s="1241">
        <v>0</v>
      </c>
      <c r="C446" s="1511">
        <v>3123</v>
      </c>
      <c r="D446" s="1241">
        <v>5166</v>
      </c>
      <c r="E446" s="1513">
        <v>0</v>
      </c>
      <c r="F446" s="1667">
        <v>0</v>
      </c>
      <c r="G446" s="1241">
        <v>1300</v>
      </c>
      <c r="H446" s="52">
        <v>13000000</v>
      </c>
      <c r="I446" s="1687">
        <v>0</v>
      </c>
      <c r="J446" s="1688">
        <v>0</v>
      </c>
      <c r="K446" s="1688">
        <v>290000</v>
      </c>
      <c r="L446" s="181">
        <f t="shared" ref="L446:L472" si="9">J446+K446</f>
        <v>290000</v>
      </c>
      <c r="M446" s="297" t="s">
        <v>39</v>
      </c>
    </row>
    <row r="447" spans="1:13" ht="26.25" x14ac:dyDescent="0.25">
      <c r="A447" s="583">
        <v>231</v>
      </c>
      <c r="B447" s="584">
        <v>0</v>
      </c>
      <c r="C447" s="585">
        <v>3123</v>
      </c>
      <c r="D447" s="584">
        <v>6121</v>
      </c>
      <c r="E447" s="586">
        <v>0</v>
      </c>
      <c r="F447" s="902">
        <v>0</v>
      </c>
      <c r="G447" s="584">
        <v>1300</v>
      </c>
      <c r="H447" s="49">
        <v>3675000000</v>
      </c>
      <c r="I447" s="111">
        <v>0</v>
      </c>
      <c r="J447" s="111">
        <v>0</v>
      </c>
      <c r="K447" s="111">
        <v>538.20000000000005</v>
      </c>
      <c r="L447" s="181">
        <f t="shared" si="9"/>
        <v>538.20000000000005</v>
      </c>
      <c r="M447" s="297" t="s">
        <v>3034</v>
      </c>
    </row>
    <row r="448" spans="1:13" x14ac:dyDescent="0.25">
      <c r="A448" s="1680">
        <v>231</v>
      </c>
      <c r="B448" s="584">
        <v>0</v>
      </c>
      <c r="C448" s="585">
        <v>3742</v>
      </c>
      <c r="D448" s="584">
        <v>5169</v>
      </c>
      <c r="E448" s="586">
        <v>0</v>
      </c>
      <c r="F448" s="902">
        <v>0</v>
      </c>
      <c r="G448" s="1681">
        <v>1300</v>
      </c>
      <c r="H448" s="49">
        <v>13000000</v>
      </c>
      <c r="I448" s="474">
        <v>50000</v>
      </c>
      <c r="J448" s="474">
        <v>50000</v>
      </c>
      <c r="K448" s="1682">
        <v>-269.10000000000002</v>
      </c>
      <c r="L448" s="181">
        <f t="shared" si="9"/>
        <v>49730.9</v>
      </c>
      <c r="M448" s="297" t="s">
        <v>37</v>
      </c>
    </row>
    <row r="449" spans="1:13" ht="26.25" x14ac:dyDescent="0.25">
      <c r="A449" s="1680">
        <v>231</v>
      </c>
      <c r="B449" s="584">
        <v>0</v>
      </c>
      <c r="C449" s="585">
        <v>3742</v>
      </c>
      <c r="D449" s="584">
        <v>5169</v>
      </c>
      <c r="E449" s="586">
        <v>0</v>
      </c>
      <c r="F449" s="902">
        <v>0</v>
      </c>
      <c r="G449" s="1681">
        <v>1300</v>
      </c>
      <c r="H449" s="829">
        <v>3836000000</v>
      </c>
      <c r="I449" s="474">
        <v>0</v>
      </c>
      <c r="J449" s="1682">
        <v>0</v>
      </c>
      <c r="K449" s="1682">
        <v>269.10000000000002</v>
      </c>
      <c r="L449" s="181">
        <f t="shared" si="9"/>
        <v>269.10000000000002</v>
      </c>
      <c r="M449" s="1094" t="s">
        <v>3035</v>
      </c>
    </row>
    <row r="450" spans="1:13" x14ac:dyDescent="0.25">
      <c r="A450" s="1680">
        <v>231</v>
      </c>
      <c r="B450" s="584">
        <v>0</v>
      </c>
      <c r="C450" s="585">
        <v>2212</v>
      </c>
      <c r="D450" s="584">
        <v>5169</v>
      </c>
      <c r="E450" s="586">
        <v>0</v>
      </c>
      <c r="F450" s="902">
        <v>0</v>
      </c>
      <c r="G450" s="1681">
        <v>1300</v>
      </c>
      <c r="H450" s="49">
        <v>13000000</v>
      </c>
      <c r="I450" s="474">
        <v>100000</v>
      </c>
      <c r="J450" s="474">
        <v>856355.68</v>
      </c>
      <c r="K450" s="1682">
        <f>SUM(K451:K456)*-1</f>
        <v>-831614.60999999987</v>
      </c>
      <c r="L450" s="181">
        <f t="shared" si="9"/>
        <v>24741.070000000182</v>
      </c>
      <c r="M450" s="297" t="s">
        <v>37</v>
      </c>
    </row>
    <row r="451" spans="1:13" ht="26.25" x14ac:dyDescent="0.25">
      <c r="A451" s="1680">
        <v>231</v>
      </c>
      <c r="B451" s="584">
        <v>0</v>
      </c>
      <c r="C451" s="585">
        <v>2212</v>
      </c>
      <c r="D451" s="584">
        <v>5166</v>
      </c>
      <c r="E451" s="586">
        <v>0</v>
      </c>
      <c r="F451" s="902">
        <v>0</v>
      </c>
      <c r="G451" s="1681">
        <v>1300</v>
      </c>
      <c r="H451" s="49">
        <v>13000000</v>
      </c>
      <c r="I451" s="474">
        <v>0</v>
      </c>
      <c r="J451" s="474">
        <v>0</v>
      </c>
      <c r="K451" s="1682">
        <v>830000</v>
      </c>
      <c r="L451" s="181">
        <f t="shared" si="9"/>
        <v>830000</v>
      </c>
      <c r="M451" s="297" t="s">
        <v>39</v>
      </c>
    </row>
    <row r="452" spans="1:13" ht="26.25" x14ac:dyDescent="0.25">
      <c r="A452" s="1680">
        <v>231</v>
      </c>
      <c r="B452" s="584">
        <v>0</v>
      </c>
      <c r="C452" s="585">
        <v>2212</v>
      </c>
      <c r="D452" s="584">
        <v>6121</v>
      </c>
      <c r="E452" s="586">
        <v>0</v>
      </c>
      <c r="F452" s="902">
        <v>0</v>
      </c>
      <c r="G452" s="1681">
        <v>1300</v>
      </c>
      <c r="H452" s="829">
        <v>2704000000</v>
      </c>
      <c r="I452" s="474">
        <v>0</v>
      </c>
      <c r="J452" s="474">
        <v>269.10000000000002</v>
      </c>
      <c r="K452" s="1682">
        <v>538.20000000000005</v>
      </c>
      <c r="L452" s="181">
        <f t="shared" si="9"/>
        <v>807.30000000000007</v>
      </c>
      <c r="M452" s="1094" t="s">
        <v>3036</v>
      </c>
    </row>
    <row r="453" spans="1:13" x14ac:dyDescent="0.25">
      <c r="A453" s="1680">
        <v>231</v>
      </c>
      <c r="B453" s="584">
        <v>0</v>
      </c>
      <c r="C453" s="585">
        <v>2212</v>
      </c>
      <c r="D453" s="584">
        <v>6121</v>
      </c>
      <c r="E453" s="586">
        <v>0</v>
      </c>
      <c r="F453" s="902">
        <v>0</v>
      </c>
      <c r="G453" s="1681">
        <v>1300</v>
      </c>
      <c r="H453" s="829">
        <v>5481000000</v>
      </c>
      <c r="I453" s="474">
        <v>0</v>
      </c>
      <c r="J453" s="474">
        <v>0</v>
      </c>
      <c r="K453" s="1682">
        <v>269.10000000000002</v>
      </c>
      <c r="L453" s="181">
        <f t="shared" si="9"/>
        <v>269.10000000000002</v>
      </c>
      <c r="M453" s="1094" t="s">
        <v>3037</v>
      </c>
    </row>
    <row r="454" spans="1:13" ht="26.25" x14ac:dyDescent="0.25">
      <c r="A454" s="1680">
        <v>231</v>
      </c>
      <c r="B454" s="584">
        <v>0</v>
      </c>
      <c r="C454" s="585">
        <v>2212</v>
      </c>
      <c r="D454" s="584">
        <v>6121</v>
      </c>
      <c r="E454" s="586">
        <v>0</v>
      </c>
      <c r="F454" s="902">
        <v>0</v>
      </c>
      <c r="G454" s="1681">
        <v>1300</v>
      </c>
      <c r="H454" s="829">
        <v>4834000000</v>
      </c>
      <c r="I454" s="474">
        <v>0</v>
      </c>
      <c r="J454" s="474">
        <v>4784.59</v>
      </c>
      <c r="K454" s="1682">
        <v>269.11</v>
      </c>
      <c r="L454" s="181">
        <f t="shared" si="9"/>
        <v>5053.7</v>
      </c>
      <c r="M454" s="1683" t="s">
        <v>98</v>
      </c>
    </row>
    <row r="455" spans="1:13" x14ac:dyDescent="0.25">
      <c r="A455" s="1680">
        <v>231</v>
      </c>
      <c r="B455" s="584">
        <v>0</v>
      </c>
      <c r="C455" s="585">
        <v>2212</v>
      </c>
      <c r="D455" s="584">
        <v>6121</v>
      </c>
      <c r="E455" s="586">
        <v>0</v>
      </c>
      <c r="F455" s="902">
        <v>0</v>
      </c>
      <c r="G455" s="1681">
        <v>1300</v>
      </c>
      <c r="H455" s="829">
        <v>3110000000</v>
      </c>
      <c r="I455" s="474">
        <v>0</v>
      </c>
      <c r="J455" s="474">
        <v>0</v>
      </c>
      <c r="K455" s="1682">
        <v>269.10000000000002</v>
      </c>
      <c r="L455" s="181">
        <f>J455+K455</f>
        <v>269.10000000000002</v>
      </c>
      <c r="M455" s="1683" t="s">
        <v>1259</v>
      </c>
    </row>
    <row r="456" spans="1:13" x14ac:dyDescent="0.25">
      <c r="A456" s="1680">
        <v>231</v>
      </c>
      <c r="B456" s="584">
        <v>0</v>
      </c>
      <c r="C456" s="585">
        <v>2212</v>
      </c>
      <c r="D456" s="584">
        <v>6121</v>
      </c>
      <c r="E456" s="586">
        <v>0</v>
      </c>
      <c r="F456" s="902">
        <v>0</v>
      </c>
      <c r="G456" s="1681">
        <v>1300</v>
      </c>
      <c r="H456" s="829">
        <v>2605000000</v>
      </c>
      <c r="I456" s="474">
        <v>0</v>
      </c>
      <c r="J456" s="474">
        <v>0</v>
      </c>
      <c r="K456" s="1682">
        <v>269.10000000000002</v>
      </c>
      <c r="L456" s="181">
        <f>J456+K456</f>
        <v>269.10000000000002</v>
      </c>
      <c r="M456" s="1683"/>
    </row>
    <row r="457" spans="1:13" x14ac:dyDescent="0.25">
      <c r="A457" s="1680">
        <v>231</v>
      </c>
      <c r="B457" s="584">
        <v>0</v>
      </c>
      <c r="C457" s="585">
        <v>3122</v>
      </c>
      <c r="D457" s="584">
        <v>5169</v>
      </c>
      <c r="E457" s="586">
        <v>0</v>
      </c>
      <c r="F457" s="902">
        <v>0</v>
      </c>
      <c r="G457" s="1681">
        <v>1300</v>
      </c>
      <c r="H457" s="829">
        <v>13000000</v>
      </c>
      <c r="I457" s="474">
        <v>50000</v>
      </c>
      <c r="J457" s="474">
        <v>246770.86</v>
      </c>
      <c r="K457" s="1682">
        <f>SUM(K458:K460)*-1</f>
        <v>-240269.09999999998</v>
      </c>
      <c r="L457" s="181">
        <f>J457+K457</f>
        <v>6501.7600000000093</v>
      </c>
      <c r="M457" s="297" t="s">
        <v>37</v>
      </c>
    </row>
    <row r="458" spans="1:13" ht="26.25" x14ac:dyDescent="0.25">
      <c r="A458" s="1680">
        <v>231</v>
      </c>
      <c r="B458" s="584">
        <v>0</v>
      </c>
      <c r="C458" s="585">
        <v>3122</v>
      </c>
      <c r="D458" s="584">
        <v>5166</v>
      </c>
      <c r="E458" s="586">
        <v>0</v>
      </c>
      <c r="F458" s="902">
        <v>0</v>
      </c>
      <c r="G458" s="1681">
        <v>1300</v>
      </c>
      <c r="H458" s="829">
        <v>13000000</v>
      </c>
      <c r="I458" s="474">
        <v>0</v>
      </c>
      <c r="J458" s="474">
        <v>0</v>
      </c>
      <c r="K458" s="1682">
        <v>240000</v>
      </c>
      <c r="L458" s="181">
        <f>J458+K458</f>
        <v>240000</v>
      </c>
      <c r="M458" s="297" t="s">
        <v>39</v>
      </c>
    </row>
    <row r="459" spans="1:13" ht="26.25" x14ac:dyDescent="0.25">
      <c r="A459" s="1680">
        <v>231</v>
      </c>
      <c r="B459" s="584">
        <v>0</v>
      </c>
      <c r="C459" s="585">
        <v>3122</v>
      </c>
      <c r="D459" s="584">
        <v>6121</v>
      </c>
      <c r="E459" s="586">
        <v>0</v>
      </c>
      <c r="F459" s="902">
        <v>0</v>
      </c>
      <c r="G459" s="1681">
        <v>1300</v>
      </c>
      <c r="H459" s="829">
        <v>3554000000</v>
      </c>
      <c r="I459" s="474">
        <v>0</v>
      </c>
      <c r="J459" s="474">
        <v>134.55000000000001</v>
      </c>
      <c r="K459" s="1682">
        <v>134.55000000000001</v>
      </c>
      <c r="L459" s="181">
        <f>J459+K459</f>
        <v>269.10000000000002</v>
      </c>
      <c r="M459" s="1683" t="s">
        <v>3038</v>
      </c>
    </row>
    <row r="460" spans="1:13" ht="26.25" x14ac:dyDescent="0.25">
      <c r="A460" s="1680">
        <v>231</v>
      </c>
      <c r="B460" s="584">
        <v>0</v>
      </c>
      <c r="C460" s="585">
        <v>3122</v>
      </c>
      <c r="D460" s="584">
        <v>6121</v>
      </c>
      <c r="E460" s="586">
        <v>0</v>
      </c>
      <c r="F460" s="902">
        <v>0</v>
      </c>
      <c r="G460" s="1681">
        <v>1300</v>
      </c>
      <c r="H460" s="829">
        <v>4752000000</v>
      </c>
      <c r="I460" s="474">
        <v>0</v>
      </c>
      <c r="J460" s="474">
        <v>134.55000000000001</v>
      </c>
      <c r="K460" s="1682">
        <v>134.55000000000001</v>
      </c>
      <c r="L460" s="181">
        <f t="shared" si="9"/>
        <v>269.10000000000002</v>
      </c>
      <c r="M460" s="1683" t="s">
        <v>3039</v>
      </c>
    </row>
    <row r="461" spans="1:13" x14ac:dyDescent="0.25">
      <c r="A461" s="1680">
        <v>231</v>
      </c>
      <c r="B461" s="584">
        <v>0</v>
      </c>
      <c r="C461" s="585">
        <v>2292</v>
      </c>
      <c r="D461" s="584">
        <v>5169</v>
      </c>
      <c r="E461" s="586">
        <v>0</v>
      </c>
      <c r="F461" s="902">
        <v>0</v>
      </c>
      <c r="G461" s="1681">
        <v>1300</v>
      </c>
      <c r="H461" s="829">
        <v>13000000</v>
      </c>
      <c r="I461" s="474">
        <v>0</v>
      </c>
      <c r="J461" s="474">
        <v>18000</v>
      </c>
      <c r="K461" s="1682">
        <v>-17000</v>
      </c>
      <c r="L461" s="181">
        <f t="shared" si="9"/>
        <v>1000</v>
      </c>
      <c r="M461" s="297" t="s">
        <v>37</v>
      </c>
    </row>
    <row r="462" spans="1:13" ht="26.25" x14ac:dyDescent="0.25">
      <c r="A462" s="1680">
        <v>231</v>
      </c>
      <c r="B462" s="584">
        <v>0</v>
      </c>
      <c r="C462" s="585">
        <v>2292</v>
      </c>
      <c r="D462" s="584">
        <v>5166</v>
      </c>
      <c r="E462" s="586">
        <v>0</v>
      </c>
      <c r="F462" s="902">
        <v>0</v>
      </c>
      <c r="G462" s="1681">
        <v>1300</v>
      </c>
      <c r="H462" s="829">
        <v>13000000</v>
      </c>
      <c r="I462" s="474">
        <v>0</v>
      </c>
      <c r="J462" s="474">
        <v>47371.48</v>
      </c>
      <c r="K462" s="1682">
        <v>17000</v>
      </c>
      <c r="L462" s="181">
        <f t="shared" si="9"/>
        <v>64371.48</v>
      </c>
      <c r="M462" s="297" t="s">
        <v>39</v>
      </c>
    </row>
    <row r="463" spans="1:13" x14ac:dyDescent="0.25">
      <c r="A463" s="1680">
        <v>231</v>
      </c>
      <c r="B463" s="584">
        <v>0</v>
      </c>
      <c r="C463" s="585">
        <v>2299</v>
      </c>
      <c r="D463" s="584">
        <v>5169</v>
      </c>
      <c r="E463" s="586">
        <v>0</v>
      </c>
      <c r="F463" s="902">
        <v>0</v>
      </c>
      <c r="G463" s="1681">
        <v>1300</v>
      </c>
      <c r="H463" s="829">
        <v>13000000</v>
      </c>
      <c r="I463" s="474">
        <v>0</v>
      </c>
      <c r="J463" s="474">
        <v>30000</v>
      </c>
      <c r="K463" s="1682">
        <v>-30000</v>
      </c>
      <c r="L463" s="181">
        <f t="shared" si="9"/>
        <v>0</v>
      </c>
      <c r="M463" s="297" t="s">
        <v>37</v>
      </c>
    </row>
    <row r="464" spans="1:13" ht="26.25" x14ac:dyDescent="0.25">
      <c r="A464" s="1680">
        <v>231</v>
      </c>
      <c r="B464" s="584">
        <v>0</v>
      </c>
      <c r="C464" s="585">
        <v>2299</v>
      </c>
      <c r="D464" s="584">
        <v>5166</v>
      </c>
      <c r="E464" s="586">
        <v>0</v>
      </c>
      <c r="F464" s="902">
        <v>0</v>
      </c>
      <c r="G464" s="1681">
        <v>1300</v>
      </c>
      <c r="H464" s="829">
        <v>13000000</v>
      </c>
      <c r="I464" s="474">
        <v>0</v>
      </c>
      <c r="J464" s="474">
        <v>0</v>
      </c>
      <c r="K464" s="1682">
        <v>30000</v>
      </c>
      <c r="L464" s="181">
        <f t="shared" si="9"/>
        <v>30000</v>
      </c>
      <c r="M464" s="297" t="s">
        <v>39</v>
      </c>
    </row>
    <row r="465" spans="1:13" x14ac:dyDescent="0.25">
      <c r="A465" s="1680">
        <v>231</v>
      </c>
      <c r="B465" s="584">
        <v>0</v>
      </c>
      <c r="C465" s="585">
        <v>3133</v>
      </c>
      <c r="D465" s="584">
        <v>5169</v>
      </c>
      <c r="E465" s="586">
        <v>0</v>
      </c>
      <c r="F465" s="902">
        <v>0</v>
      </c>
      <c r="G465" s="1681">
        <v>1300</v>
      </c>
      <c r="H465" s="829">
        <v>13000000</v>
      </c>
      <c r="I465" s="474">
        <v>0</v>
      </c>
      <c r="J465" s="474">
        <v>130000</v>
      </c>
      <c r="K465" s="1682">
        <v>-130000</v>
      </c>
      <c r="L465" s="181">
        <f t="shared" si="9"/>
        <v>0</v>
      </c>
      <c r="M465" s="297" t="s">
        <v>37</v>
      </c>
    </row>
    <row r="466" spans="1:13" ht="26.25" x14ac:dyDescent="0.25">
      <c r="A466" s="1680">
        <v>231</v>
      </c>
      <c r="B466" s="584">
        <v>0</v>
      </c>
      <c r="C466" s="585">
        <v>3133</v>
      </c>
      <c r="D466" s="584">
        <v>5166</v>
      </c>
      <c r="E466" s="586">
        <v>0</v>
      </c>
      <c r="F466" s="902">
        <v>0</v>
      </c>
      <c r="G466" s="1681">
        <v>1300</v>
      </c>
      <c r="H466" s="829">
        <v>13000000</v>
      </c>
      <c r="I466" s="474">
        <v>0</v>
      </c>
      <c r="J466" s="474">
        <v>0</v>
      </c>
      <c r="K466" s="1682">
        <v>130000</v>
      </c>
      <c r="L466" s="181">
        <f t="shared" si="9"/>
        <v>130000</v>
      </c>
      <c r="M466" s="297" t="s">
        <v>39</v>
      </c>
    </row>
    <row r="467" spans="1:13" x14ac:dyDescent="0.25">
      <c r="A467" s="1680">
        <v>231</v>
      </c>
      <c r="B467" s="584">
        <v>0</v>
      </c>
      <c r="C467" s="585">
        <v>3314</v>
      </c>
      <c r="D467" s="584">
        <v>5169</v>
      </c>
      <c r="E467" s="586">
        <v>0</v>
      </c>
      <c r="F467" s="902">
        <v>0</v>
      </c>
      <c r="G467" s="1681">
        <v>1300</v>
      </c>
      <c r="H467" s="829">
        <v>13000000</v>
      </c>
      <c r="I467" s="474">
        <v>0</v>
      </c>
      <c r="J467" s="474">
        <v>11877.4</v>
      </c>
      <c r="K467" s="1682">
        <v>-10000</v>
      </c>
      <c r="L467" s="181">
        <f t="shared" si="9"/>
        <v>1877.3999999999996</v>
      </c>
      <c r="M467" s="297" t="s">
        <v>37</v>
      </c>
    </row>
    <row r="468" spans="1:13" ht="26.25" x14ac:dyDescent="0.25">
      <c r="A468" s="1680">
        <v>231</v>
      </c>
      <c r="B468" s="584">
        <v>0</v>
      </c>
      <c r="C468" s="585">
        <v>3314</v>
      </c>
      <c r="D468" s="584">
        <v>5166</v>
      </c>
      <c r="E468" s="586">
        <v>0</v>
      </c>
      <c r="F468" s="902">
        <v>0</v>
      </c>
      <c r="G468" s="1681">
        <v>1300</v>
      </c>
      <c r="H468" s="829">
        <v>13000000</v>
      </c>
      <c r="I468" s="474">
        <v>0</v>
      </c>
      <c r="J468" s="474">
        <v>0</v>
      </c>
      <c r="K468" s="1682">
        <v>10000</v>
      </c>
      <c r="L468" s="181">
        <f t="shared" si="9"/>
        <v>10000</v>
      </c>
      <c r="M468" s="297" t="s">
        <v>39</v>
      </c>
    </row>
    <row r="469" spans="1:13" x14ac:dyDescent="0.25">
      <c r="A469" s="1680">
        <v>231</v>
      </c>
      <c r="B469" s="584">
        <v>0</v>
      </c>
      <c r="C469" s="585">
        <v>3315</v>
      </c>
      <c r="D469" s="584">
        <v>5169</v>
      </c>
      <c r="E469" s="586">
        <v>0</v>
      </c>
      <c r="F469" s="902">
        <v>0</v>
      </c>
      <c r="G469" s="1681">
        <v>1300</v>
      </c>
      <c r="H469" s="829">
        <v>13000000</v>
      </c>
      <c r="I469" s="474">
        <v>50000</v>
      </c>
      <c r="J469" s="474">
        <v>49730.9</v>
      </c>
      <c r="K469" s="1682">
        <v>-45000</v>
      </c>
      <c r="L469" s="181">
        <f t="shared" si="9"/>
        <v>4730.9000000000015</v>
      </c>
      <c r="M469" s="297" t="s">
        <v>37</v>
      </c>
    </row>
    <row r="470" spans="1:13" ht="26.25" x14ac:dyDescent="0.25">
      <c r="A470" s="1680">
        <v>231</v>
      </c>
      <c r="B470" s="584">
        <v>0</v>
      </c>
      <c r="C470" s="585">
        <v>3315</v>
      </c>
      <c r="D470" s="584">
        <v>5166</v>
      </c>
      <c r="E470" s="586">
        <v>0</v>
      </c>
      <c r="F470" s="902">
        <v>0</v>
      </c>
      <c r="G470" s="1681">
        <v>1300</v>
      </c>
      <c r="H470" s="829">
        <v>13000000</v>
      </c>
      <c r="I470" s="474">
        <v>0</v>
      </c>
      <c r="J470" s="474">
        <v>0</v>
      </c>
      <c r="K470" s="1682">
        <v>45000</v>
      </c>
      <c r="L470" s="181">
        <f t="shared" si="9"/>
        <v>45000</v>
      </c>
      <c r="M470" s="297" t="s">
        <v>39</v>
      </c>
    </row>
    <row r="471" spans="1:13" x14ac:dyDescent="0.25">
      <c r="A471" s="1680">
        <v>231</v>
      </c>
      <c r="B471" s="584">
        <v>0</v>
      </c>
      <c r="C471" s="585">
        <v>4350</v>
      </c>
      <c r="D471" s="584">
        <v>5169</v>
      </c>
      <c r="E471" s="586">
        <v>0</v>
      </c>
      <c r="F471" s="902">
        <v>0</v>
      </c>
      <c r="G471" s="1681">
        <v>1300</v>
      </c>
      <c r="H471" s="829">
        <v>13000000</v>
      </c>
      <c r="I471" s="474">
        <v>50000</v>
      </c>
      <c r="J471" s="474">
        <v>179192.7</v>
      </c>
      <c r="K471" s="1682">
        <v>-170000</v>
      </c>
      <c r="L471" s="181">
        <f t="shared" si="9"/>
        <v>9192.7000000000116</v>
      </c>
      <c r="M471" s="297" t="s">
        <v>37</v>
      </c>
    </row>
    <row r="472" spans="1:13" ht="27" thickBot="1" x14ac:dyDescent="0.3">
      <c r="A472" s="1680">
        <v>231</v>
      </c>
      <c r="B472" s="584">
        <v>0</v>
      </c>
      <c r="C472" s="585">
        <v>4350</v>
      </c>
      <c r="D472" s="584">
        <v>5166</v>
      </c>
      <c r="E472" s="586">
        <v>0</v>
      </c>
      <c r="F472" s="902">
        <v>0</v>
      </c>
      <c r="G472" s="1681">
        <v>1300</v>
      </c>
      <c r="H472" s="829">
        <v>13000000</v>
      </c>
      <c r="I472" s="474">
        <v>0</v>
      </c>
      <c r="J472" s="474">
        <v>0</v>
      </c>
      <c r="K472" s="1682">
        <v>170000</v>
      </c>
      <c r="L472" s="181">
        <f t="shared" si="9"/>
        <v>170000</v>
      </c>
      <c r="M472" s="297" t="s">
        <v>39</v>
      </c>
    </row>
    <row r="473" spans="1:13" ht="16.5" thickBot="1" x14ac:dyDescent="0.3">
      <c r="A473" s="326"/>
      <c r="B473" s="341" t="s">
        <v>23</v>
      </c>
      <c r="C473" s="342"/>
      <c r="D473" s="2462"/>
      <c r="E473" s="2462"/>
      <c r="F473" s="344"/>
      <c r="G473" s="345"/>
      <c r="H473" s="2462"/>
      <c r="I473" s="347">
        <f>SUM(I445:I472)</f>
        <v>350000</v>
      </c>
      <c r="J473" s="347">
        <f>SUM(J445:J472)</f>
        <v>1923276.39</v>
      </c>
      <c r="K473" s="347">
        <f>SUM(K445:K472)</f>
        <v>0</v>
      </c>
      <c r="L473" s="347">
        <f>SUM(L445:L472)</f>
        <v>1923276.3900000004</v>
      </c>
      <c r="M473" s="801"/>
    </row>
    <row r="474" spans="1:13" ht="15.75" x14ac:dyDescent="0.25">
      <c r="A474" s="28"/>
      <c r="B474" s="28"/>
      <c r="C474" s="28"/>
      <c r="D474" s="29"/>
      <c r="E474" s="29"/>
      <c r="F474" s="30"/>
      <c r="G474" s="31"/>
      <c r="H474" s="29"/>
      <c r="I474" s="32"/>
      <c r="J474" s="29"/>
      <c r="K474" s="33"/>
      <c r="L474" s="29"/>
      <c r="M474" s="2461"/>
    </row>
    <row r="475" spans="1:13" ht="15.75" x14ac:dyDescent="0.25">
      <c r="A475" s="2467"/>
      <c r="B475" s="29" t="s">
        <v>128</v>
      </c>
      <c r="C475" s="28"/>
      <c r="D475" s="29"/>
      <c r="E475" s="29"/>
      <c r="F475" s="30"/>
      <c r="G475" s="31"/>
      <c r="H475" s="29"/>
      <c r="I475" s="32"/>
      <c r="J475" s="34" t="s">
        <v>3040</v>
      </c>
      <c r="K475" s="899"/>
      <c r="L475" s="29"/>
      <c r="M475" s="2461"/>
    </row>
    <row r="476" spans="1:13" ht="15.75" x14ac:dyDescent="0.25">
      <c r="A476" s="29"/>
      <c r="B476" s="28"/>
      <c r="C476" s="28"/>
      <c r="D476" s="29"/>
      <c r="E476" s="29"/>
      <c r="F476" s="30"/>
      <c r="G476" s="31"/>
      <c r="H476" s="29"/>
      <c r="I476" s="32"/>
      <c r="J476" s="29"/>
      <c r="K476" s="33"/>
      <c r="L476" s="29"/>
      <c r="M476" s="2461"/>
    </row>
    <row r="477" spans="1:13" x14ac:dyDescent="0.25">
      <c r="A477" s="2467"/>
      <c r="B477" s="2467"/>
      <c r="C477" s="2467"/>
      <c r="D477" s="2467"/>
      <c r="E477" s="2467"/>
      <c r="F477" s="2"/>
      <c r="G477" s="3"/>
      <c r="H477" s="2467"/>
      <c r="I477" s="4"/>
      <c r="J477" s="2467"/>
      <c r="K477" s="55"/>
      <c r="L477" s="2467"/>
      <c r="M477" s="2461"/>
    </row>
    <row r="478" spans="1:13" x14ac:dyDescent="0.25">
      <c r="A478" s="2467"/>
      <c r="B478" s="2467"/>
      <c r="C478" s="2467"/>
      <c r="D478" s="2467"/>
      <c r="E478" s="2467"/>
      <c r="F478" s="2"/>
      <c r="G478" s="3"/>
      <c r="H478" s="2467"/>
      <c r="I478" s="4"/>
      <c r="J478" s="2467"/>
      <c r="K478" s="55"/>
      <c r="L478" s="2467"/>
      <c r="M478" s="2461"/>
    </row>
    <row r="479" spans="1:13" x14ac:dyDescent="0.25">
      <c r="A479" s="2467"/>
      <c r="B479" s="2467"/>
      <c r="C479" s="2467"/>
      <c r="D479" s="2467"/>
      <c r="E479" s="2467"/>
      <c r="F479" s="2"/>
      <c r="G479" s="3"/>
      <c r="H479" s="2467"/>
      <c r="I479" s="4"/>
      <c r="J479" s="2467"/>
      <c r="K479" s="55"/>
      <c r="L479" s="2467"/>
      <c r="M479" s="2461"/>
    </row>
    <row r="480" spans="1:13" x14ac:dyDescent="0.25">
      <c r="A480" s="2467"/>
      <c r="B480" s="2467" t="s">
        <v>159</v>
      </c>
      <c r="C480" s="2467"/>
      <c r="D480" s="2467"/>
      <c r="E480" s="2467"/>
      <c r="F480" s="2"/>
      <c r="G480" s="3"/>
      <c r="H480" s="2467"/>
      <c r="I480" s="4"/>
      <c r="J480" s="2467" t="s">
        <v>43</v>
      </c>
      <c r="K480" s="55"/>
      <c r="L480" s="2467"/>
      <c r="M480" s="2461"/>
    </row>
    <row r="481" spans="1:13" x14ac:dyDescent="0.25">
      <c r="A481" s="2467"/>
      <c r="B481" s="2467"/>
      <c r="C481" s="2467"/>
      <c r="D481" s="2467"/>
      <c r="E481" s="2467"/>
      <c r="F481" s="2"/>
      <c r="G481" s="3"/>
      <c r="H481" s="2467"/>
      <c r="I481" s="4"/>
      <c r="J481" s="2467"/>
      <c r="K481" s="55"/>
      <c r="L481" s="2467"/>
      <c r="M481" s="2461"/>
    </row>
    <row r="482" spans="1:13" x14ac:dyDescent="0.25">
      <c r="A482" s="2467"/>
      <c r="B482" s="2467" t="s">
        <v>160</v>
      </c>
      <c r="C482" s="2467"/>
      <c r="D482" s="2467"/>
      <c r="E482" s="2467"/>
      <c r="F482" s="2"/>
      <c r="G482" s="3"/>
      <c r="H482" s="2467"/>
      <c r="I482" s="4"/>
      <c r="J482" s="2467" t="s">
        <v>161</v>
      </c>
      <c r="K482" s="55"/>
      <c r="L482" s="2467"/>
      <c r="M482" s="2461"/>
    </row>
    <row r="483" spans="1:13" x14ac:dyDescent="0.25">
      <c r="A483" s="2467"/>
      <c r="B483" s="2467" t="s">
        <v>495</v>
      </c>
      <c r="C483" s="2467"/>
      <c r="D483" s="2467"/>
      <c r="E483" s="2467"/>
      <c r="F483" s="2"/>
      <c r="G483" s="3"/>
      <c r="H483" s="2467"/>
      <c r="I483" s="4"/>
      <c r="J483" s="2467"/>
      <c r="K483" s="55"/>
      <c r="L483" s="2467"/>
      <c r="M483" s="2461"/>
    </row>
    <row r="484" spans="1:13" x14ac:dyDescent="0.25">
      <c r="A484" s="2467"/>
      <c r="B484" s="2467"/>
      <c r="C484" s="2467"/>
      <c r="D484" s="2467"/>
      <c r="E484" s="2467"/>
      <c r="F484" s="2"/>
      <c r="G484" s="3"/>
      <c r="H484" s="2467"/>
      <c r="I484" s="4"/>
      <c r="J484" s="2467"/>
      <c r="K484" s="2467"/>
      <c r="L484" s="2467"/>
      <c r="M484" s="2467"/>
    </row>
    <row r="486" spans="1:13" ht="18.75" x14ac:dyDescent="0.3">
      <c r="A486" s="1" t="s">
        <v>34</v>
      </c>
      <c r="B486" s="1"/>
      <c r="C486" s="1"/>
      <c r="D486" s="2467"/>
      <c r="E486" s="2467"/>
      <c r="F486" s="2"/>
      <c r="G486" s="3"/>
      <c r="H486" s="2467"/>
      <c r="I486" s="4"/>
      <c r="J486" s="2467"/>
      <c r="K486" s="55"/>
      <c r="L486" s="2467"/>
      <c r="M486" s="2461"/>
    </row>
    <row r="487" spans="1:13" x14ac:dyDescent="0.25">
      <c r="A487" s="2467"/>
      <c r="B487" s="2467"/>
      <c r="C487" s="2467"/>
      <c r="D487" s="2461"/>
      <c r="E487" s="2461"/>
      <c r="F487" s="6"/>
      <c r="G487" s="2470"/>
      <c r="H487" s="2461"/>
      <c r="I487" s="8"/>
      <c r="J487" s="2461"/>
      <c r="K487" s="55"/>
      <c r="L487" s="2467"/>
      <c r="M487" s="2461"/>
    </row>
    <row r="488" spans="1:13" ht="18.75" x14ac:dyDescent="0.3">
      <c r="A488" s="3102" t="s">
        <v>3492</v>
      </c>
      <c r="B488" s="3103"/>
      <c r="C488" s="3103"/>
      <c r="D488" s="3103"/>
      <c r="E488" s="3103"/>
      <c r="F488" s="3103"/>
      <c r="G488" s="3103"/>
      <c r="H488" s="3103"/>
      <c r="I488" s="3103"/>
      <c r="J488" s="3103"/>
      <c r="K488" s="3103"/>
      <c r="L488" s="3103"/>
      <c r="M488" s="3234"/>
    </row>
    <row r="489" spans="1:13" ht="15.75" x14ac:dyDescent="0.25">
      <c r="A489" s="2467"/>
      <c r="B489" s="2467"/>
      <c r="C489" s="2467"/>
      <c r="D489" s="2461"/>
      <c r="E489" s="2461"/>
      <c r="F489" s="9"/>
      <c r="G489" s="2470"/>
      <c r="H489" s="2461"/>
      <c r="I489" s="8"/>
      <c r="J489" s="2461"/>
      <c r="K489" s="55"/>
      <c r="L489" s="2467"/>
      <c r="M489" s="892"/>
    </row>
    <row r="490" spans="1:13" ht="15.75" x14ac:dyDescent="0.25">
      <c r="A490" s="10" t="s">
        <v>36</v>
      </c>
      <c r="B490" s="11"/>
      <c r="C490" s="11"/>
      <c r="D490" s="11"/>
      <c r="E490" s="11"/>
      <c r="F490" s="9"/>
      <c r="G490" s="3"/>
      <c r="H490" s="2467"/>
      <c r="I490" s="4"/>
      <c r="J490" s="2467"/>
      <c r="K490" s="55"/>
      <c r="L490" s="2467"/>
      <c r="M490" s="2461"/>
    </row>
    <row r="491" spans="1:13" ht="15.75" thickBot="1" x14ac:dyDescent="0.3">
      <c r="A491" s="1465"/>
      <c r="B491" s="2467"/>
      <c r="C491" s="2467"/>
      <c r="D491" s="2467"/>
      <c r="E491" s="2467"/>
      <c r="F491" s="2"/>
      <c r="G491" s="3"/>
      <c r="H491" s="2467"/>
      <c r="I491" s="4"/>
      <c r="J491" s="2467"/>
      <c r="K491" s="201"/>
      <c r="L491" s="2467"/>
      <c r="M491" s="14" t="s">
        <v>4</v>
      </c>
    </row>
    <row r="492" spans="1:13" ht="27" thickBot="1" x14ac:dyDescent="0.3">
      <c r="A492" s="15" t="s">
        <v>5</v>
      </c>
      <c r="B492" s="16" t="s">
        <v>6</v>
      </c>
      <c r="C492" s="16" t="s">
        <v>7</v>
      </c>
      <c r="D492" s="16" t="s">
        <v>8</v>
      </c>
      <c r="E492" s="16" t="s">
        <v>9</v>
      </c>
      <c r="F492" s="17" t="s">
        <v>10</v>
      </c>
      <c r="G492" s="18" t="s">
        <v>11</v>
      </c>
      <c r="H492" s="16" t="s">
        <v>12</v>
      </c>
      <c r="I492" s="19" t="s">
        <v>13</v>
      </c>
      <c r="J492" s="20" t="s">
        <v>14</v>
      </c>
      <c r="K492" s="893" t="s">
        <v>15</v>
      </c>
      <c r="L492" s="20" t="s">
        <v>16</v>
      </c>
      <c r="M492" s="894" t="s">
        <v>17</v>
      </c>
    </row>
    <row r="493" spans="1:13" x14ac:dyDescent="0.25">
      <c r="A493" s="1674">
        <v>231</v>
      </c>
      <c r="B493" s="1675">
        <v>0</v>
      </c>
      <c r="C493" s="1676">
        <v>3123</v>
      </c>
      <c r="D493" s="1675">
        <v>5169</v>
      </c>
      <c r="E493" s="1677">
        <v>0</v>
      </c>
      <c r="F493" s="1678">
        <v>0</v>
      </c>
      <c r="G493" s="1675">
        <v>1300</v>
      </c>
      <c r="H493" s="41">
        <v>13000000</v>
      </c>
      <c r="I493" s="1679">
        <v>50000</v>
      </c>
      <c r="J493" s="98">
        <v>8116.38</v>
      </c>
      <c r="K493" s="98">
        <v>-269.10000000000002</v>
      </c>
      <c r="L493" s="1287">
        <f>J493+K493</f>
        <v>7847.28</v>
      </c>
      <c r="M493" s="318" t="s">
        <v>37</v>
      </c>
    </row>
    <row r="494" spans="1:13" ht="27" thickBot="1" x14ac:dyDescent="0.3">
      <c r="A494" s="583">
        <v>231</v>
      </c>
      <c r="B494" s="584">
        <v>0</v>
      </c>
      <c r="C494" s="585">
        <v>3123</v>
      </c>
      <c r="D494" s="584">
        <v>5169</v>
      </c>
      <c r="E494" s="586">
        <v>0</v>
      </c>
      <c r="F494" s="902">
        <v>0</v>
      </c>
      <c r="G494" s="584">
        <v>1300</v>
      </c>
      <c r="H494" s="49">
        <v>4680000000</v>
      </c>
      <c r="I494" s="111">
        <v>0</v>
      </c>
      <c r="J494" s="111">
        <v>0</v>
      </c>
      <c r="K494" s="111">
        <v>269.10000000000002</v>
      </c>
      <c r="L494" s="181">
        <f>J494+K494</f>
        <v>269.10000000000002</v>
      </c>
      <c r="M494" s="297" t="s">
        <v>3493</v>
      </c>
    </row>
    <row r="495" spans="1:13" ht="16.5" thickBot="1" x14ac:dyDescent="0.3">
      <c r="A495" s="326"/>
      <c r="B495" s="341" t="s">
        <v>23</v>
      </c>
      <c r="C495" s="342"/>
      <c r="D495" s="2462"/>
      <c r="E495" s="2462"/>
      <c r="F495" s="344"/>
      <c r="G495" s="345"/>
      <c r="H495" s="2462"/>
      <c r="I495" s="347">
        <f>SUM(I493:I494)</f>
        <v>50000</v>
      </c>
      <c r="J495" s="347">
        <f>SUM(J493:J494)</f>
        <v>8116.38</v>
      </c>
      <c r="K495" s="347">
        <f>SUM(K493:K494)</f>
        <v>0</v>
      </c>
      <c r="L495" s="347">
        <f>SUM(L493:L494)</f>
        <v>8116.38</v>
      </c>
      <c r="M495" s="801"/>
    </row>
    <row r="496" spans="1:13" ht="15.75" x14ac:dyDescent="0.25">
      <c r="A496" s="28"/>
      <c r="B496" s="28"/>
      <c r="C496" s="28"/>
      <c r="D496" s="29"/>
      <c r="E496" s="29"/>
      <c r="F496" s="30"/>
      <c r="G496" s="31"/>
      <c r="H496" s="29"/>
      <c r="I496" s="32"/>
      <c r="J496" s="29"/>
      <c r="K496" s="33"/>
      <c r="L496" s="29"/>
      <c r="M496" s="2461"/>
    </row>
    <row r="497" spans="1:13" ht="15.75" x14ac:dyDescent="0.25">
      <c r="A497" s="2467"/>
      <c r="B497" s="29" t="s">
        <v>128</v>
      </c>
      <c r="C497" s="28"/>
      <c r="D497" s="29"/>
      <c r="E497" s="29"/>
      <c r="F497" s="30"/>
      <c r="G497" s="31"/>
      <c r="H497" s="29"/>
      <c r="I497" s="32"/>
      <c r="J497" s="34" t="s">
        <v>3276</v>
      </c>
      <c r="K497" s="899"/>
      <c r="L497" s="29"/>
      <c r="M497" s="2461"/>
    </row>
    <row r="498" spans="1:13" x14ac:dyDescent="0.25">
      <c r="A498" s="2467"/>
      <c r="B498" s="2467"/>
      <c r="C498" s="2467"/>
      <c r="D498" s="2467"/>
      <c r="E498" s="2467"/>
      <c r="F498" s="2"/>
      <c r="G498" s="3"/>
      <c r="H498" s="2467"/>
      <c r="I498" s="4"/>
      <c r="J498" s="2467"/>
      <c r="K498" s="55"/>
      <c r="L498" s="2467"/>
      <c r="M498" s="2461"/>
    </row>
    <row r="499" spans="1:13" x14ac:dyDescent="0.25">
      <c r="A499" s="2467"/>
      <c r="B499" s="2467"/>
      <c r="C499" s="2467"/>
      <c r="D499" s="2467"/>
      <c r="E499" s="2467"/>
      <c r="F499" s="2"/>
      <c r="G499" s="3"/>
      <c r="H499" s="2467"/>
      <c r="I499" s="4"/>
      <c r="J499" s="2467"/>
      <c r="K499" s="55"/>
      <c r="L499" s="2467"/>
      <c r="M499" s="2461"/>
    </row>
    <row r="500" spans="1:13" x14ac:dyDescent="0.25">
      <c r="A500" s="2467"/>
      <c r="B500" s="2467" t="s">
        <v>159</v>
      </c>
      <c r="C500" s="2467"/>
      <c r="D500" s="2467"/>
      <c r="E500" s="2467"/>
      <c r="F500" s="2"/>
      <c r="G500" s="3"/>
      <c r="H500" s="2467"/>
      <c r="I500" s="4"/>
      <c r="J500" s="2467" t="s">
        <v>43</v>
      </c>
      <c r="K500" s="55"/>
      <c r="L500" s="2467"/>
      <c r="M500" s="2461"/>
    </row>
    <row r="501" spans="1:13" x14ac:dyDescent="0.25">
      <c r="A501" s="2467"/>
      <c r="B501" s="2467"/>
      <c r="C501" s="2467"/>
      <c r="D501" s="2467"/>
      <c r="E501" s="2467"/>
      <c r="F501" s="2"/>
      <c r="G501" s="3"/>
      <c r="H501" s="2467"/>
      <c r="I501" s="4"/>
      <c r="J501" s="2467"/>
      <c r="K501" s="55"/>
      <c r="L501" s="2467"/>
      <c r="M501" s="2461"/>
    </row>
    <row r="502" spans="1:13" x14ac:dyDescent="0.25">
      <c r="A502" s="2467"/>
      <c r="B502" s="2467" t="s">
        <v>160</v>
      </c>
      <c r="C502" s="2467"/>
      <c r="D502" s="2467"/>
      <c r="E502" s="2467"/>
      <c r="F502" s="2"/>
      <c r="G502" s="3"/>
      <c r="H502" s="2467"/>
      <c r="I502" s="4"/>
      <c r="J502" s="2467" t="s">
        <v>161</v>
      </c>
      <c r="K502" s="55"/>
      <c r="L502" s="2467"/>
      <c r="M502" s="2461"/>
    </row>
    <row r="503" spans="1:13" x14ac:dyDescent="0.25">
      <c r="A503" s="2467"/>
      <c r="B503" s="2467" t="s">
        <v>495</v>
      </c>
      <c r="C503" s="2467"/>
      <c r="D503" s="2467"/>
      <c r="E503" s="2467"/>
      <c r="F503" s="2"/>
      <c r="G503" s="3"/>
      <c r="H503" s="2467"/>
      <c r="I503" s="4"/>
      <c r="J503" s="2467"/>
      <c r="K503" s="55"/>
      <c r="L503" s="2467"/>
      <c r="M503" s="2461"/>
    </row>
    <row r="506" spans="1:13" ht="18.75" x14ac:dyDescent="0.3">
      <c r="A506" s="1" t="s">
        <v>34</v>
      </c>
      <c r="B506" s="1"/>
      <c r="C506" s="1"/>
      <c r="D506" s="2467"/>
      <c r="E506" s="2467"/>
      <c r="F506" s="2"/>
      <c r="G506" s="3"/>
      <c r="H506" s="2467"/>
      <c r="I506" s="4"/>
      <c r="J506" s="2467"/>
      <c r="K506" s="55"/>
      <c r="L506" s="2467"/>
      <c r="M506" s="2461"/>
    </row>
    <row r="507" spans="1:13" x14ac:dyDescent="0.25">
      <c r="A507" s="2467"/>
      <c r="B507" s="2467"/>
      <c r="C507" s="2467"/>
      <c r="D507" s="2461"/>
      <c r="E507" s="2461"/>
      <c r="F507" s="6"/>
      <c r="G507" s="2470"/>
      <c r="H507" s="2461"/>
      <c r="I507" s="8"/>
      <c r="J507" s="2461"/>
      <c r="K507" s="55"/>
      <c r="L507" s="2467"/>
      <c r="M507" s="2461"/>
    </row>
    <row r="508" spans="1:13" ht="18.75" x14ac:dyDescent="0.3">
      <c r="A508" s="3102" t="s">
        <v>3695</v>
      </c>
      <c r="B508" s="3103"/>
      <c r="C508" s="3103"/>
      <c r="D508" s="3103"/>
      <c r="E508" s="3103"/>
      <c r="F508" s="3103"/>
      <c r="G508" s="3103"/>
      <c r="H508" s="3103"/>
      <c r="I508" s="3103"/>
      <c r="J508" s="3103"/>
      <c r="K508" s="3103"/>
      <c r="L508" s="3103"/>
      <c r="M508" s="3234"/>
    </row>
    <row r="509" spans="1:13" ht="15.75" x14ac:dyDescent="0.25">
      <c r="A509" s="2467"/>
      <c r="B509" s="2467"/>
      <c r="C509" s="2467"/>
      <c r="D509" s="2461"/>
      <c r="E509" s="2461"/>
      <c r="F509" s="9"/>
      <c r="G509" s="2470"/>
      <c r="H509" s="2461"/>
      <c r="I509" s="8"/>
      <c r="J509" s="2461"/>
      <c r="K509" s="55"/>
      <c r="L509" s="2467"/>
      <c r="M509" s="892"/>
    </row>
    <row r="510" spans="1:13" ht="15.75" x14ac:dyDescent="0.25">
      <c r="A510" s="10" t="s">
        <v>36</v>
      </c>
      <c r="B510" s="11"/>
      <c r="C510" s="11"/>
      <c r="D510" s="11"/>
      <c r="E510" s="11"/>
      <c r="F510" s="9"/>
      <c r="G510" s="3"/>
      <c r="H510" s="2467"/>
      <c r="I510" s="4"/>
      <c r="J510" s="2467"/>
      <c r="K510" s="55"/>
      <c r="L510" s="2467"/>
      <c r="M510" s="2461"/>
    </row>
    <row r="511" spans="1:13" ht="15.75" thickBot="1" x14ac:dyDescent="0.3">
      <c r="A511" s="1465"/>
      <c r="B511" s="2467"/>
      <c r="C511" s="2467"/>
      <c r="D511" s="2467"/>
      <c r="E511" s="2467"/>
      <c r="F511" s="2"/>
      <c r="G511" s="3"/>
      <c r="H511" s="2467"/>
      <c r="I511" s="4"/>
      <c r="J511" s="2467"/>
      <c r="K511" s="201"/>
      <c r="L511" s="2467"/>
      <c r="M511" s="14" t="s">
        <v>4</v>
      </c>
    </row>
    <row r="512" spans="1:13" ht="27" thickBot="1" x14ac:dyDescent="0.3">
      <c r="A512" s="15" t="s">
        <v>5</v>
      </c>
      <c r="B512" s="16" t="s">
        <v>6</v>
      </c>
      <c r="C512" s="16" t="s">
        <v>7</v>
      </c>
      <c r="D512" s="16" t="s">
        <v>8</v>
      </c>
      <c r="E512" s="16" t="s">
        <v>9</v>
      </c>
      <c r="F512" s="17" t="s">
        <v>10</v>
      </c>
      <c r="G512" s="18" t="s">
        <v>11</v>
      </c>
      <c r="H512" s="16" t="s">
        <v>12</v>
      </c>
      <c r="I512" s="19" t="s">
        <v>13</v>
      </c>
      <c r="J512" s="20" t="s">
        <v>14</v>
      </c>
      <c r="K512" s="893" t="s">
        <v>15</v>
      </c>
      <c r="L512" s="20" t="s">
        <v>16</v>
      </c>
      <c r="M512" s="894" t="s">
        <v>17</v>
      </c>
    </row>
    <row r="513" spans="1:13" x14ac:dyDescent="0.25">
      <c r="A513" s="1510">
        <v>231</v>
      </c>
      <c r="B513" s="1241">
        <v>0</v>
      </c>
      <c r="C513" s="1511">
        <v>2212</v>
      </c>
      <c r="D513" s="1241">
        <v>5169</v>
      </c>
      <c r="E513" s="1513">
        <v>0</v>
      </c>
      <c r="F513" s="1667">
        <v>0</v>
      </c>
      <c r="G513" s="1241">
        <v>1300</v>
      </c>
      <c r="H513" s="52">
        <v>13000000</v>
      </c>
      <c r="I513" s="1687">
        <v>100000</v>
      </c>
      <c r="J513" s="1688">
        <v>24741.07</v>
      </c>
      <c r="K513" s="1688">
        <f>SUM(K514:K530)*-1</f>
        <v>-4843.88</v>
      </c>
      <c r="L513" s="1689">
        <f>J513+K513</f>
        <v>19897.189999999999</v>
      </c>
      <c r="M513" s="297" t="s">
        <v>37</v>
      </c>
    </row>
    <row r="514" spans="1:13" ht="25.5" x14ac:dyDescent="0.25">
      <c r="A514" s="1510">
        <v>231</v>
      </c>
      <c r="B514" s="1241">
        <v>0</v>
      </c>
      <c r="C514" s="1511">
        <v>2212</v>
      </c>
      <c r="D514" s="1241">
        <v>6121</v>
      </c>
      <c r="E514" s="1513">
        <v>0</v>
      </c>
      <c r="F514" s="1667">
        <v>0</v>
      </c>
      <c r="G514" s="1241">
        <v>1300</v>
      </c>
      <c r="H514" s="2355" t="s">
        <v>3696</v>
      </c>
      <c r="I514" s="1687">
        <v>0</v>
      </c>
      <c r="J514" s="1688">
        <v>269.11</v>
      </c>
      <c r="K514" s="1688">
        <v>269.10000000000002</v>
      </c>
      <c r="L514" s="181">
        <f t="shared" ref="L514:L540" si="10">J514+K514</f>
        <v>538.21</v>
      </c>
      <c r="M514" s="2356" t="s">
        <v>3697</v>
      </c>
    </row>
    <row r="515" spans="1:13" x14ac:dyDescent="0.25">
      <c r="A515" s="583">
        <v>231</v>
      </c>
      <c r="B515" s="584">
        <v>0</v>
      </c>
      <c r="C515" s="1511">
        <v>2212</v>
      </c>
      <c r="D515" s="1241">
        <v>6121</v>
      </c>
      <c r="E515" s="586">
        <v>0</v>
      </c>
      <c r="F515" s="902">
        <v>0</v>
      </c>
      <c r="G515" s="584">
        <v>1300</v>
      </c>
      <c r="H515" s="2355" t="s">
        <v>3698</v>
      </c>
      <c r="I515" s="1687">
        <v>0</v>
      </c>
      <c r="J515" s="111">
        <v>0</v>
      </c>
      <c r="K515" s="111">
        <v>538.20000000000005</v>
      </c>
      <c r="L515" s="181">
        <f t="shared" si="10"/>
        <v>538.20000000000005</v>
      </c>
      <c r="M515" s="2356" t="s">
        <v>3699</v>
      </c>
    </row>
    <row r="516" spans="1:13" x14ac:dyDescent="0.25">
      <c r="A516" s="1680">
        <v>231</v>
      </c>
      <c r="B516" s="584">
        <v>0</v>
      </c>
      <c r="C516" s="1511">
        <v>2212</v>
      </c>
      <c r="D516" s="1241">
        <v>6121</v>
      </c>
      <c r="E516" s="586">
        <v>0</v>
      </c>
      <c r="F516" s="902">
        <v>0</v>
      </c>
      <c r="G516" s="1681">
        <v>1300</v>
      </c>
      <c r="H516" s="829">
        <v>3385000000</v>
      </c>
      <c r="I516" s="1687">
        <v>0</v>
      </c>
      <c r="J516" s="474">
        <v>0</v>
      </c>
      <c r="K516" s="1682">
        <v>269.10000000000002</v>
      </c>
      <c r="L516" s="181">
        <f t="shared" si="10"/>
        <v>269.10000000000002</v>
      </c>
      <c r="M516" s="2357" t="s">
        <v>330</v>
      </c>
    </row>
    <row r="517" spans="1:13" x14ac:dyDescent="0.25">
      <c r="A517" s="1680">
        <v>231</v>
      </c>
      <c r="B517" s="584">
        <v>0</v>
      </c>
      <c r="C517" s="1511">
        <v>2212</v>
      </c>
      <c r="D517" s="1241">
        <v>6121</v>
      </c>
      <c r="E517" s="586">
        <v>0</v>
      </c>
      <c r="F517" s="902">
        <v>0</v>
      </c>
      <c r="G517" s="1681">
        <v>1300</v>
      </c>
      <c r="H517" s="537" t="s">
        <v>326</v>
      </c>
      <c r="I517" s="1687">
        <v>0</v>
      </c>
      <c r="J517" s="1682">
        <v>538.21</v>
      </c>
      <c r="K517" s="1682">
        <v>269.10000000000002</v>
      </c>
      <c r="L517" s="181">
        <f t="shared" si="10"/>
        <v>807.31000000000006</v>
      </c>
      <c r="M517" s="2358" t="s">
        <v>96</v>
      </c>
    </row>
    <row r="518" spans="1:13" ht="38.25" x14ac:dyDescent="0.25">
      <c r="A518" s="1680">
        <v>231</v>
      </c>
      <c r="B518" s="584">
        <v>0</v>
      </c>
      <c r="C518" s="1511">
        <v>2212</v>
      </c>
      <c r="D518" s="1241">
        <v>6121</v>
      </c>
      <c r="E518" s="586">
        <v>0</v>
      </c>
      <c r="F518" s="902">
        <v>0</v>
      </c>
      <c r="G518" s="1681">
        <v>1300</v>
      </c>
      <c r="H518" s="829">
        <v>3595000000</v>
      </c>
      <c r="I518" s="1687">
        <v>0</v>
      </c>
      <c r="J518" s="474">
        <v>877.25</v>
      </c>
      <c r="K518" s="1682">
        <v>269.10000000000002</v>
      </c>
      <c r="L518" s="181">
        <f t="shared" si="10"/>
        <v>1146.3499999999999</v>
      </c>
      <c r="M518" s="2358" t="s">
        <v>3700</v>
      </c>
    </row>
    <row r="519" spans="1:13" ht="25.5" x14ac:dyDescent="0.25">
      <c r="A519" s="1680">
        <v>231</v>
      </c>
      <c r="B519" s="584">
        <v>0</v>
      </c>
      <c r="C519" s="1511">
        <v>2212</v>
      </c>
      <c r="D519" s="1241">
        <v>6121</v>
      </c>
      <c r="E519" s="586">
        <v>0</v>
      </c>
      <c r="F519" s="902">
        <v>0</v>
      </c>
      <c r="G519" s="1681">
        <v>1300</v>
      </c>
      <c r="H519" s="829">
        <v>1785000000</v>
      </c>
      <c r="I519" s="1687">
        <v>0</v>
      </c>
      <c r="J519" s="474">
        <v>0</v>
      </c>
      <c r="K519" s="1682">
        <v>269.10000000000002</v>
      </c>
      <c r="L519" s="181">
        <f t="shared" si="10"/>
        <v>269.10000000000002</v>
      </c>
      <c r="M519" s="2358" t="s">
        <v>1173</v>
      </c>
    </row>
    <row r="520" spans="1:13" ht="25.5" x14ac:dyDescent="0.25">
      <c r="A520" s="1680">
        <v>231</v>
      </c>
      <c r="B520" s="584">
        <v>0</v>
      </c>
      <c r="C520" s="1511">
        <v>2212</v>
      </c>
      <c r="D520" s="1241">
        <v>6121</v>
      </c>
      <c r="E520" s="586">
        <v>0</v>
      </c>
      <c r="F520" s="902">
        <v>0</v>
      </c>
      <c r="G520" s="1681">
        <v>1300</v>
      </c>
      <c r="H520" s="829">
        <v>4736000000</v>
      </c>
      <c r="I520" s="1687">
        <v>0</v>
      </c>
      <c r="J520" s="474">
        <v>538.21</v>
      </c>
      <c r="K520" s="1682">
        <v>269.10000000000002</v>
      </c>
      <c r="L520" s="181">
        <f t="shared" si="10"/>
        <v>807.31000000000006</v>
      </c>
      <c r="M520" s="2358" t="s">
        <v>325</v>
      </c>
    </row>
    <row r="521" spans="1:13" ht="25.5" x14ac:dyDescent="0.25">
      <c r="A521" s="1680">
        <v>231</v>
      </c>
      <c r="B521" s="584">
        <v>0</v>
      </c>
      <c r="C521" s="1511">
        <v>2212</v>
      </c>
      <c r="D521" s="1241">
        <v>6121</v>
      </c>
      <c r="E521" s="586">
        <v>0</v>
      </c>
      <c r="F521" s="902">
        <v>0</v>
      </c>
      <c r="G521" s="1681">
        <v>1300</v>
      </c>
      <c r="H521" s="829">
        <v>3899000000</v>
      </c>
      <c r="I521" s="1687">
        <v>0</v>
      </c>
      <c r="J521" s="474">
        <v>269.10000000000002</v>
      </c>
      <c r="K521" s="1682">
        <v>269.10000000000002</v>
      </c>
      <c r="L521" s="181">
        <f t="shared" si="10"/>
        <v>538.20000000000005</v>
      </c>
      <c r="M521" s="2358" t="s">
        <v>3701</v>
      </c>
    </row>
    <row r="522" spans="1:13" x14ac:dyDescent="0.25">
      <c r="A522" s="1680">
        <v>231</v>
      </c>
      <c r="B522" s="584">
        <v>0</v>
      </c>
      <c r="C522" s="1511">
        <v>2212</v>
      </c>
      <c r="D522" s="1241">
        <v>6121</v>
      </c>
      <c r="E522" s="586">
        <v>0</v>
      </c>
      <c r="F522" s="902">
        <v>0</v>
      </c>
      <c r="G522" s="1681">
        <v>1300</v>
      </c>
      <c r="H522" s="829">
        <v>3742000000</v>
      </c>
      <c r="I522" s="1687">
        <v>0</v>
      </c>
      <c r="J522" s="474">
        <v>0</v>
      </c>
      <c r="K522" s="1682">
        <v>269.11</v>
      </c>
      <c r="L522" s="181">
        <f t="shared" si="10"/>
        <v>269.11</v>
      </c>
      <c r="M522" s="2358" t="s">
        <v>3702</v>
      </c>
    </row>
    <row r="523" spans="1:13" x14ac:dyDescent="0.25">
      <c r="A523" s="1680">
        <v>231</v>
      </c>
      <c r="B523" s="584">
        <v>0</v>
      </c>
      <c r="C523" s="1511">
        <v>2212</v>
      </c>
      <c r="D523" s="1241">
        <v>6121</v>
      </c>
      <c r="E523" s="586">
        <v>0</v>
      </c>
      <c r="F523" s="902">
        <v>0</v>
      </c>
      <c r="G523" s="1681">
        <v>1300</v>
      </c>
      <c r="H523" s="829">
        <v>4762000000</v>
      </c>
      <c r="I523" s="1687">
        <v>0</v>
      </c>
      <c r="J523" s="474">
        <v>1315.88</v>
      </c>
      <c r="K523" s="1682">
        <v>269.11</v>
      </c>
      <c r="L523" s="181">
        <f t="shared" si="10"/>
        <v>1584.9900000000002</v>
      </c>
      <c r="M523" s="2358" t="s">
        <v>336</v>
      </c>
    </row>
    <row r="524" spans="1:13" x14ac:dyDescent="0.25">
      <c r="A524" s="1680">
        <v>231</v>
      </c>
      <c r="B524" s="584">
        <v>0</v>
      </c>
      <c r="C524" s="1511">
        <v>2212</v>
      </c>
      <c r="D524" s="1241">
        <v>6121</v>
      </c>
      <c r="E524" s="586">
        <v>0</v>
      </c>
      <c r="F524" s="902">
        <v>0</v>
      </c>
      <c r="G524" s="1681">
        <v>1300</v>
      </c>
      <c r="H524" s="829">
        <v>3126000000</v>
      </c>
      <c r="I524" s="1687">
        <v>0</v>
      </c>
      <c r="J524" s="474">
        <v>0</v>
      </c>
      <c r="K524" s="1682">
        <v>269.11</v>
      </c>
      <c r="L524" s="181">
        <f t="shared" si="10"/>
        <v>269.11</v>
      </c>
      <c r="M524" s="2358" t="s">
        <v>153</v>
      </c>
    </row>
    <row r="525" spans="1:13" x14ac:dyDescent="0.25">
      <c r="A525" s="1680">
        <v>231</v>
      </c>
      <c r="B525" s="584">
        <v>0</v>
      </c>
      <c r="C525" s="1511">
        <v>2212</v>
      </c>
      <c r="D525" s="1241">
        <v>6121</v>
      </c>
      <c r="E525" s="586">
        <v>0</v>
      </c>
      <c r="F525" s="902">
        <v>0</v>
      </c>
      <c r="G525" s="1681">
        <v>1300</v>
      </c>
      <c r="H525" s="829">
        <v>1920000000</v>
      </c>
      <c r="I525" s="1687">
        <v>0</v>
      </c>
      <c r="J525" s="474">
        <v>0</v>
      </c>
      <c r="K525" s="1682">
        <v>269.11</v>
      </c>
      <c r="L525" s="181">
        <f t="shared" si="10"/>
        <v>269.11</v>
      </c>
      <c r="M525" s="2358" t="s">
        <v>3703</v>
      </c>
    </row>
    <row r="526" spans="1:13" ht="25.5" x14ac:dyDescent="0.25">
      <c r="A526" s="1680">
        <v>231</v>
      </c>
      <c r="B526" s="584">
        <v>0</v>
      </c>
      <c r="C526" s="1511">
        <v>2212</v>
      </c>
      <c r="D526" s="1241">
        <v>6121</v>
      </c>
      <c r="E526" s="586">
        <v>0</v>
      </c>
      <c r="F526" s="902">
        <v>0</v>
      </c>
      <c r="G526" s="1681">
        <v>1300</v>
      </c>
      <c r="H526" s="829">
        <v>1789000000</v>
      </c>
      <c r="I526" s="1687">
        <v>0</v>
      </c>
      <c r="J526" s="474">
        <v>0</v>
      </c>
      <c r="K526" s="1682">
        <v>269.11</v>
      </c>
      <c r="L526" s="181">
        <f t="shared" si="10"/>
        <v>269.11</v>
      </c>
      <c r="M526" s="2358" t="s">
        <v>3704</v>
      </c>
    </row>
    <row r="527" spans="1:13" x14ac:dyDescent="0.25">
      <c r="A527" s="1680">
        <v>231</v>
      </c>
      <c r="B527" s="584">
        <v>0</v>
      </c>
      <c r="C527" s="1511">
        <v>2212</v>
      </c>
      <c r="D527" s="1241">
        <v>6121</v>
      </c>
      <c r="E527" s="586">
        <v>0</v>
      </c>
      <c r="F527" s="902">
        <v>0</v>
      </c>
      <c r="G527" s="1681">
        <v>1300</v>
      </c>
      <c r="H527" s="829">
        <v>2450000000</v>
      </c>
      <c r="I527" s="1687">
        <v>0</v>
      </c>
      <c r="J527" s="474">
        <v>269.10000000000002</v>
      </c>
      <c r="K527" s="1682">
        <v>269.11</v>
      </c>
      <c r="L527" s="181">
        <f t="shared" si="10"/>
        <v>538.21</v>
      </c>
      <c r="M527" s="2358" t="s">
        <v>328</v>
      </c>
    </row>
    <row r="528" spans="1:13" x14ac:dyDescent="0.25">
      <c r="A528" s="1680">
        <v>231</v>
      </c>
      <c r="B528" s="584">
        <v>0</v>
      </c>
      <c r="C528" s="1511">
        <v>2212</v>
      </c>
      <c r="D528" s="1241">
        <v>6121</v>
      </c>
      <c r="E528" s="586">
        <v>0</v>
      </c>
      <c r="F528" s="902">
        <v>0</v>
      </c>
      <c r="G528" s="1681">
        <v>1300</v>
      </c>
      <c r="H528" s="829">
        <v>4761000000</v>
      </c>
      <c r="I528" s="1687">
        <v>0</v>
      </c>
      <c r="J528" s="474">
        <v>29487.45</v>
      </c>
      <c r="K528" s="1682">
        <v>269.11</v>
      </c>
      <c r="L528" s="181">
        <f t="shared" si="10"/>
        <v>29756.560000000001</v>
      </c>
      <c r="M528" s="2358" t="s">
        <v>432</v>
      </c>
    </row>
    <row r="529" spans="1:13" x14ac:dyDescent="0.25">
      <c r="A529" s="1680">
        <v>231</v>
      </c>
      <c r="B529" s="584">
        <v>0</v>
      </c>
      <c r="C529" s="1511">
        <v>2212</v>
      </c>
      <c r="D529" s="1241">
        <v>6121</v>
      </c>
      <c r="E529" s="586">
        <v>0</v>
      </c>
      <c r="F529" s="902">
        <v>0</v>
      </c>
      <c r="G529" s="1681">
        <v>1300</v>
      </c>
      <c r="H529" s="829">
        <v>2595000000</v>
      </c>
      <c r="I529" s="1687">
        <v>0</v>
      </c>
      <c r="J529" s="474">
        <v>0</v>
      </c>
      <c r="K529" s="1682">
        <v>269.11</v>
      </c>
      <c r="L529" s="181">
        <f t="shared" si="10"/>
        <v>269.11</v>
      </c>
      <c r="M529" s="2358" t="s">
        <v>3705</v>
      </c>
    </row>
    <row r="530" spans="1:13" ht="25.5" x14ac:dyDescent="0.25">
      <c r="A530" s="1680">
        <v>231</v>
      </c>
      <c r="B530" s="584">
        <v>0</v>
      </c>
      <c r="C530" s="1511">
        <v>2212</v>
      </c>
      <c r="D530" s="1241">
        <v>6121</v>
      </c>
      <c r="E530" s="586">
        <v>0</v>
      </c>
      <c r="F530" s="902">
        <v>0</v>
      </c>
      <c r="G530" s="1681">
        <v>1300</v>
      </c>
      <c r="H530" s="829">
        <v>2704000000</v>
      </c>
      <c r="I530" s="1687">
        <v>0</v>
      </c>
      <c r="J530" s="474">
        <v>807.3</v>
      </c>
      <c r="K530" s="1682">
        <v>269.10000000000002</v>
      </c>
      <c r="L530" s="181">
        <f t="shared" si="10"/>
        <v>1076.4000000000001</v>
      </c>
      <c r="M530" s="2358" t="s">
        <v>3706</v>
      </c>
    </row>
    <row r="531" spans="1:13" x14ac:dyDescent="0.25">
      <c r="A531" s="1680">
        <v>231</v>
      </c>
      <c r="B531" s="584">
        <v>0</v>
      </c>
      <c r="C531" s="1511">
        <v>2219</v>
      </c>
      <c r="D531" s="1241">
        <v>5169</v>
      </c>
      <c r="E531" s="586">
        <v>0</v>
      </c>
      <c r="F531" s="902">
        <v>0</v>
      </c>
      <c r="G531" s="1681">
        <v>1300</v>
      </c>
      <c r="H531" s="52">
        <v>13000000</v>
      </c>
      <c r="I531" s="1687">
        <v>50000</v>
      </c>
      <c r="J531" s="474">
        <v>49730.89</v>
      </c>
      <c r="K531" s="1682">
        <v>-538.21</v>
      </c>
      <c r="L531" s="181">
        <f t="shared" si="10"/>
        <v>49192.68</v>
      </c>
      <c r="M531" s="297" t="s">
        <v>37</v>
      </c>
    </row>
    <row r="532" spans="1:13" x14ac:dyDescent="0.25">
      <c r="A532" s="1680">
        <v>231</v>
      </c>
      <c r="B532" s="584">
        <v>0</v>
      </c>
      <c r="C532" s="1511">
        <v>2219</v>
      </c>
      <c r="D532" s="1241">
        <v>6121</v>
      </c>
      <c r="E532" s="586">
        <v>0</v>
      </c>
      <c r="F532" s="902">
        <v>0</v>
      </c>
      <c r="G532" s="1681">
        <v>1300</v>
      </c>
      <c r="H532" s="829">
        <v>2920000000</v>
      </c>
      <c r="I532" s="1687">
        <v>0</v>
      </c>
      <c r="J532" s="474">
        <v>0</v>
      </c>
      <c r="K532" s="1682">
        <v>538.21</v>
      </c>
      <c r="L532" s="181">
        <f>J532+K532</f>
        <v>538.21</v>
      </c>
      <c r="M532" s="2357" t="s">
        <v>3707</v>
      </c>
    </row>
    <row r="533" spans="1:13" x14ac:dyDescent="0.25">
      <c r="A533" s="1680">
        <v>231</v>
      </c>
      <c r="B533" s="584">
        <v>0</v>
      </c>
      <c r="C533" s="585">
        <v>3123</v>
      </c>
      <c r="D533" s="584">
        <v>5169</v>
      </c>
      <c r="E533" s="586">
        <v>0</v>
      </c>
      <c r="F533" s="902">
        <v>0</v>
      </c>
      <c r="G533" s="1681">
        <v>1300</v>
      </c>
      <c r="H533" s="52">
        <v>13000000</v>
      </c>
      <c r="I533" s="1687">
        <v>50000</v>
      </c>
      <c r="J533" s="474">
        <v>7847.28</v>
      </c>
      <c r="K533" s="1682">
        <v>-1076.42</v>
      </c>
      <c r="L533" s="181">
        <f t="shared" si="10"/>
        <v>6770.86</v>
      </c>
      <c r="M533" s="297" t="s">
        <v>37</v>
      </c>
    </row>
    <row r="534" spans="1:13" ht="26.25" x14ac:dyDescent="0.25">
      <c r="A534" s="1680">
        <v>231</v>
      </c>
      <c r="B534" s="584">
        <v>0</v>
      </c>
      <c r="C534" s="585">
        <v>3123</v>
      </c>
      <c r="D534" s="584">
        <v>6121</v>
      </c>
      <c r="E534" s="586">
        <v>0</v>
      </c>
      <c r="F534" s="902">
        <v>0</v>
      </c>
      <c r="G534" s="1681">
        <v>1300</v>
      </c>
      <c r="H534" s="829">
        <v>3675000000</v>
      </c>
      <c r="I534" s="1687">
        <v>0</v>
      </c>
      <c r="J534" s="474">
        <v>538.20000000000005</v>
      </c>
      <c r="K534" s="1682">
        <v>1076.42</v>
      </c>
      <c r="L534" s="181">
        <f t="shared" si="10"/>
        <v>1614.6200000000001</v>
      </c>
      <c r="M534" s="155" t="s">
        <v>3034</v>
      </c>
    </row>
    <row r="535" spans="1:13" x14ac:dyDescent="0.25">
      <c r="A535" s="1680">
        <v>231</v>
      </c>
      <c r="B535" s="584">
        <v>0</v>
      </c>
      <c r="C535" s="585">
        <v>3121</v>
      </c>
      <c r="D535" s="1241">
        <v>5169</v>
      </c>
      <c r="E535" s="1513">
        <v>0</v>
      </c>
      <c r="F535" s="1667">
        <v>0</v>
      </c>
      <c r="G535" s="1241">
        <v>1300</v>
      </c>
      <c r="H535" s="52">
        <v>13000000</v>
      </c>
      <c r="I535" s="1687">
        <v>50000</v>
      </c>
      <c r="J535" s="474">
        <v>48116.28</v>
      </c>
      <c r="K535" s="1682">
        <v>-269.10000000000002</v>
      </c>
      <c r="L535" s="181">
        <f t="shared" si="10"/>
        <v>47847.18</v>
      </c>
      <c r="M535" s="297" t="s">
        <v>37</v>
      </c>
    </row>
    <row r="536" spans="1:13" ht="25.5" x14ac:dyDescent="0.25">
      <c r="A536" s="1680">
        <v>231</v>
      </c>
      <c r="B536" s="584">
        <v>0</v>
      </c>
      <c r="C536" s="585">
        <v>3121</v>
      </c>
      <c r="D536" s="584">
        <v>6121</v>
      </c>
      <c r="E536" s="586">
        <v>0</v>
      </c>
      <c r="F536" s="902">
        <v>0</v>
      </c>
      <c r="G536" s="1681">
        <v>1300</v>
      </c>
      <c r="H536" s="829">
        <v>3552000000</v>
      </c>
      <c r="I536" s="1687">
        <v>0</v>
      </c>
      <c r="J536" s="474">
        <v>0</v>
      </c>
      <c r="K536" s="1682">
        <v>269.10000000000002</v>
      </c>
      <c r="L536" s="181">
        <f t="shared" si="10"/>
        <v>269.10000000000002</v>
      </c>
      <c r="M536" s="2358" t="s">
        <v>3708</v>
      </c>
    </row>
    <row r="537" spans="1:13" ht="26.25" x14ac:dyDescent="0.25">
      <c r="A537" s="1680">
        <v>231</v>
      </c>
      <c r="B537" s="584">
        <v>0</v>
      </c>
      <c r="C537" s="585">
        <v>6172</v>
      </c>
      <c r="D537" s="1241">
        <v>5166</v>
      </c>
      <c r="E537" s="1513">
        <v>0</v>
      </c>
      <c r="F537" s="1667">
        <v>0</v>
      </c>
      <c r="G537" s="2359">
        <v>1300</v>
      </c>
      <c r="H537" s="52">
        <v>13000000</v>
      </c>
      <c r="I537" s="1687">
        <v>0</v>
      </c>
      <c r="J537" s="474">
        <v>1934170.73</v>
      </c>
      <c r="K537" s="1682">
        <f>SUM(K538:K540)*-1</f>
        <v>-211619.15</v>
      </c>
      <c r="L537" s="181">
        <f t="shared" si="10"/>
        <v>1722551.58</v>
      </c>
      <c r="M537" s="297" t="s">
        <v>39</v>
      </c>
    </row>
    <row r="538" spans="1:13" ht="26.25" x14ac:dyDescent="0.25">
      <c r="A538" s="1680">
        <v>231</v>
      </c>
      <c r="B538" s="584">
        <v>0</v>
      </c>
      <c r="C538" s="585">
        <v>6172</v>
      </c>
      <c r="D538" s="1241">
        <v>6111</v>
      </c>
      <c r="E538" s="1513">
        <v>0</v>
      </c>
      <c r="F538" s="1667">
        <v>0</v>
      </c>
      <c r="G538" s="1241">
        <v>1300</v>
      </c>
      <c r="H538" s="52">
        <v>4971000000</v>
      </c>
      <c r="I538" s="1687">
        <v>0</v>
      </c>
      <c r="J538" s="474">
        <v>0</v>
      </c>
      <c r="K538" s="1682">
        <v>60809.5</v>
      </c>
      <c r="L538" s="181">
        <f t="shared" si="10"/>
        <v>60809.5</v>
      </c>
      <c r="M538" s="297" t="s">
        <v>3669</v>
      </c>
    </row>
    <row r="539" spans="1:13" ht="25.5" x14ac:dyDescent="0.25">
      <c r="A539" s="1680">
        <v>231</v>
      </c>
      <c r="B539" s="584">
        <v>0</v>
      </c>
      <c r="C539" s="585">
        <v>6172</v>
      </c>
      <c r="D539" s="584">
        <v>6125</v>
      </c>
      <c r="E539" s="586">
        <v>0</v>
      </c>
      <c r="F539" s="902">
        <v>0</v>
      </c>
      <c r="G539" s="1681">
        <v>1300</v>
      </c>
      <c r="H539" s="52">
        <v>4971000000</v>
      </c>
      <c r="I539" s="1687">
        <v>0</v>
      </c>
      <c r="J539" s="474">
        <v>0</v>
      </c>
      <c r="K539" s="1682">
        <v>60809.65</v>
      </c>
      <c r="L539" s="181">
        <f t="shared" si="10"/>
        <v>60809.65</v>
      </c>
      <c r="M539" s="2358" t="s">
        <v>3669</v>
      </c>
    </row>
    <row r="540" spans="1:13" ht="15.75" thickBot="1" x14ac:dyDescent="0.3">
      <c r="A540" s="1680">
        <v>231</v>
      </c>
      <c r="B540" s="584">
        <v>0</v>
      </c>
      <c r="C540" s="585">
        <v>6172</v>
      </c>
      <c r="D540" s="1241">
        <v>5169</v>
      </c>
      <c r="E540" s="1513">
        <v>0</v>
      </c>
      <c r="F540" s="1667">
        <v>0</v>
      </c>
      <c r="G540" s="2359">
        <v>1300</v>
      </c>
      <c r="H540" s="52">
        <v>13000000</v>
      </c>
      <c r="I540" s="1687">
        <v>4133840</v>
      </c>
      <c r="J540" s="474">
        <v>338606.7</v>
      </c>
      <c r="K540" s="1682">
        <v>90000</v>
      </c>
      <c r="L540" s="181">
        <f t="shared" si="10"/>
        <v>428606.7</v>
      </c>
      <c r="M540" s="297" t="s">
        <v>37</v>
      </c>
    </row>
    <row r="541" spans="1:13" ht="16.5" thickBot="1" x14ac:dyDescent="0.3">
      <c r="A541" s="326"/>
      <c r="B541" s="341" t="s">
        <v>23</v>
      </c>
      <c r="C541" s="342"/>
      <c r="D541" s="2462"/>
      <c r="E541" s="2462"/>
      <c r="F541" s="344"/>
      <c r="G541" s="345"/>
      <c r="H541" s="2360"/>
      <c r="I541" s="347">
        <f>SUM(I513:I539)</f>
        <v>250000</v>
      </c>
      <c r="J541" s="347">
        <f>SUM(J513:J540)</f>
        <v>2438122.7600000002</v>
      </c>
      <c r="K541" s="347">
        <f>SUM(K513:K540)</f>
        <v>0</v>
      </c>
      <c r="L541" s="347">
        <f>SUM(L513:L540)</f>
        <v>2438122.7600000002</v>
      </c>
      <c r="M541" s="2361"/>
    </row>
    <row r="542" spans="1:13" ht="15.75" x14ac:dyDescent="0.25">
      <c r="A542" s="29"/>
      <c r="B542" s="28"/>
      <c r="C542" s="28"/>
      <c r="D542" s="29"/>
      <c r="E542" s="29"/>
      <c r="F542" s="30"/>
      <c r="G542" s="31"/>
      <c r="H542" s="29"/>
      <c r="I542" s="32"/>
      <c r="J542" s="29"/>
      <c r="K542" s="33"/>
      <c r="L542" s="29"/>
      <c r="M542" s="2461"/>
    </row>
    <row r="543" spans="1:13" ht="15.75" x14ac:dyDescent="0.25">
      <c r="A543" s="29"/>
      <c r="B543" s="29" t="s">
        <v>128</v>
      </c>
      <c r="C543" s="28"/>
      <c r="D543" s="29"/>
      <c r="E543" s="29"/>
      <c r="F543" s="30"/>
      <c r="G543" s="31"/>
      <c r="H543" s="29"/>
      <c r="I543" s="32"/>
      <c r="J543" s="34" t="s">
        <v>3685</v>
      </c>
      <c r="K543" s="33"/>
      <c r="L543" s="29"/>
      <c r="M543" s="2461"/>
    </row>
    <row r="544" spans="1:13" x14ac:dyDescent="0.25">
      <c r="A544" s="2467"/>
      <c r="B544" s="2467"/>
      <c r="C544" s="2467"/>
      <c r="D544" s="2467"/>
      <c r="E544" s="2467"/>
      <c r="F544" s="2"/>
      <c r="G544" s="3"/>
      <c r="H544" s="2467"/>
      <c r="I544" s="4"/>
      <c r="J544" s="2467"/>
      <c r="K544" s="55"/>
      <c r="L544" s="2467"/>
      <c r="M544" s="2461"/>
    </row>
    <row r="545" spans="1:13" x14ac:dyDescent="0.25">
      <c r="A545" s="2467"/>
      <c r="B545" s="2467"/>
      <c r="C545" s="2467"/>
      <c r="D545" s="2467"/>
      <c r="E545" s="2467"/>
      <c r="F545" s="2"/>
      <c r="G545" s="3"/>
      <c r="H545" s="2467"/>
      <c r="I545" s="4"/>
      <c r="J545" s="2467"/>
      <c r="K545" s="55"/>
      <c r="L545" s="2467"/>
      <c r="M545" s="2461"/>
    </row>
    <row r="546" spans="1:13" x14ac:dyDescent="0.25">
      <c r="A546" s="2467"/>
      <c r="B546" s="2467" t="s">
        <v>159</v>
      </c>
      <c r="C546" s="2467"/>
      <c r="D546" s="2467"/>
      <c r="E546" s="2467"/>
      <c r="F546" s="2"/>
      <c r="G546" s="3"/>
      <c r="H546" s="2467"/>
      <c r="I546" s="4"/>
      <c r="J546" s="2467" t="s">
        <v>43</v>
      </c>
      <c r="K546" s="55"/>
      <c r="L546" s="2467"/>
      <c r="M546" s="2461"/>
    </row>
    <row r="547" spans="1:13" x14ac:dyDescent="0.25">
      <c r="A547" s="2467"/>
      <c r="B547" s="2467"/>
      <c r="C547" s="2467"/>
      <c r="D547" s="2467"/>
      <c r="E547" s="2467"/>
      <c r="F547" s="2"/>
      <c r="G547" s="3"/>
      <c r="H547" s="2467"/>
      <c r="I547" s="4"/>
      <c r="J547" s="2467"/>
      <c r="K547" s="55"/>
      <c r="L547" s="2467"/>
      <c r="M547" s="2461"/>
    </row>
    <row r="548" spans="1:13" x14ac:dyDescent="0.25">
      <c r="A548" s="2467"/>
      <c r="B548" s="2467" t="s">
        <v>160</v>
      </c>
      <c r="C548" s="2467"/>
      <c r="D548" s="2467"/>
      <c r="E548" s="2467"/>
      <c r="F548" s="2"/>
      <c r="G548" s="3"/>
      <c r="H548" s="2467"/>
      <c r="I548" s="4"/>
      <c r="J548" s="2467" t="s">
        <v>161</v>
      </c>
      <c r="K548" s="55"/>
      <c r="L548" s="2467"/>
      <c r="M548" s="2461"/>
    </row>
    <row r="549" spans="1:13" x14ac:dyDescent="0.25">
      <c r="A549" s="2467"/>
      <c r="B549" s="2467" t="s">
        <v>495</v>
      </c>
      <c r="C549" s="2467"/>
      <c r="D549" s="2467"/>
      <c r="E549" s="2467"/>
      <c r="F549" s="2"/>
      <c r="G549" s="3"/>
      <c r="H549" s="2467"/>
      <c r="I549" s="4"/>
      <c r="J549" s="2467"/>
      <c r="K549" s="55"/>
      <c r="L549" s="2467"/>
      <c r="M549" s="2461"/>
    </row>
    <row r="552" spans="1:13" ht="18.75" x14ac:dyDescent="0.3">
      <c r="A552" s="1" t="s">
        <v>34</v>
      </c>
      <c r="B552" s="1"/>
      <c r="C552" s="1"/>
      <c r="D552" s="2467"/>
      <c r="E552" s="2467"/>
      <c r="F552" s="2"/>
      <c r="G552" s="3"/>
      <c r="H552" s="2467"/>
      <c r="I552" s="4"/>
      <c r="J552" s="2467"/>
      <c r="K552" s="55"/>
      <c r="L552" s="2467"/>
      <c r="M552" s="2461"/>
    </row>
    <row r="553" spans="1:13" x14ac:dyDescent="0.25">
      <c r="A553" s="2467"/>
      <c r="B553" s="2467"/>
      <c r="C553" s="2467"/>
      <c r="D553" s="2461"/>
      <c r="E553" s="2461"/>
      <c r="F553" s="6"/>
      <c r="G553" s="2470"/>
      <c r="H553" s="2461"/>
      <c r="I553" s="8"/>
      <c r="J553" s="2461"/>
      <c r="K553" s="55"/>
      <c r="L553" s="2467"/>
      <c r="M553" s="2461"/>
    </row>
    <row r="554" spans="1:13" ht="18.75" x14ac:dyDescent="0.3">
      <c r="A554" s="3102" t="s">
        <v>3709</v>
      </c>
      <c r="B554" s="3103"/>
      <c r="C554" s="3103"/>
      <c r="D554" s="3103"/>
      <c r="E554" s="3103"/>
      <c r="F554" s="3103"/>
      <c r="G554" s="3103"/>
      <c r="H554" s="3103"/>
      <c r="I554" s="3103"/>
      <c r="J554" s="3103"/>
      <c r="K554" s="3103"/>
      <c r="L554" s="3103"/>
      <c r="M554" s="3234"/>
    </row>
    <row r="555" spans="1:13" ht="15.75" x14ac:dyDescent="0.25">
      <c r="A555" s="2467"/>
      <c r="B555" s="2467"/>
      <c r="C555" s="2467"/>
      <c r="D555" s="2461"/>
      <c r="E555" s="2461"/>
      <c r="F555" s="9"/>
      <c r="G555" s="2470"/>
      <c r="H555" s="2461"/>
      <c r="I555" s="8"/>
      <c r="J555" s="2461"/>
      <c r="K555" s="55"/>
      <c r="L555" s="2467"/>
      <c r="M555" s="892"/>
    </row>
    <row r="556" spans="1:13" ht="15.75" x14ac:dyDescent="0.25">
      <c r="A556" s="10" t="s">
        <v>36</v>
      </c>
      <c r="B556" s="11"/>
      <c r="C556" s="11"/>
      <c r="D556" s="11"/>
      <c r="E556" s="11"/>
      <c r="F556" s="9"/>
      <c r="G556" s="3"/>
      <c r="H556" s="2467"/>
      <c r="I556" s="4"/>
      <c r="J556" s="2467"/>
      <c r="K556" s="55"/>
      <c r="L556" s="2467"/>
      <c r="M556" s="2461"/>
    </row>
    <row r="557" spans="1:13" ht="15.75" thickBot="1" x14ac:dyDescent="0.3">
      <c r="A557" s="1465"/>
      <c r="B557" s="2467"/>
      <c r="C557" s="2467"/>
      <c r="D557" s="2467"/>
      <c r="E557" s="2467"/>
      <c r="F557" s="2"/>
      <c r="G557" s="3"/>
      <c r="H557" s="2467"/>
      <c r="I557" s="4"/>
      <c r="J557" s="2467"/>
      <c r="K557" s="201"/>
      <c r="L557" s="2467"/>
      <c r="M557" s="14" t="s">
        <v>4</v>
      </c>
    </row>
    <row r="558" spans="1:13" ht="27" thickBot="1" x14ac:dyDescent="0.3">
      <c r="A558" s="15" t="s">
        <v>5</v>
      </c>
      <c r="B558" s="16" t="s">
        <v>6</v>
      </c>
      <c r="C558" s="16" t="s">
        <v>7</v>
      </c>
      <c r="D558" s="16" t="s">
        <v>8</v>
      </c>
      <c r="E558" s="16" t="s">
        <v>9</v>
      </c>
      <c r="F558" s="17" t="s">
        <v>10</v>
      </c>
      <c r="G558" s="18" t="s">
        <v>11</v>
      </c>
      <c r="H558" s="16" t="s">
        <v>12</v>
      </c>
      <c r="I558" s="19" t="s">
        <v>13</v>
      </c>
      <c r="J558" s="20" t="s">
        <v>14</v>
      </c>
      <c r="K558" s="893" t="s">
        <v>15</v>
      </c>
      <c r="L558" s="20" t="s">
        <v>16</v>
      </c>
      <c r="M558" s="894" t="s">
        <v>17</v>
      </c>
    </row>
    <row r="559" spans="1:13" ht="26.25" x14ac:dyDescent="0.25">
      <c r="A559" s="1510">
        <v>231</v>
      </c>
      <c r="B559" s="1241">
        <v>0</v>
      </c>
      <c r="C559" s="1511">
        <v>2212</v>
      </c>
      <c r="D559" s="1241">
        <v>5166</v>
      </c>
      <c r="E559" s="1513">
        <v>0</v>
      </c>
      <c r="F559" s="1667">
        <v>0</v>
      </c>
      <c r="G559" s="1241">
        <v>1300</v>
      </c>
      <c r="H559" s="52">
        <v>13000000</v>
      </c>
      <c r="I559" s="1687">
        <v>0</v>
      </c>
      <c r="J559" s="1688">
        <v>830000</v>
      </c>
      <c r="K559" s="1688">
        <f>SUM(K560:K574)*-1</f>
        <v>-212184.25000000003</v>
      </c>
      <c r="L559" s="1689">
        <f>J559+K559</f>
        <v>617815.75</v>
      </c>
      <c r="M559" s="297" t="s">
        <v>39</v>
      </c>
    </row>
    <row r="560" spans="1:13" x14ac:dyDescent="0.25">
      <c r="A560" s="1510">
        <v>231</v>
      </c>
      <c r="B560" s="1241">
        <v>0</v>
      </c>
      <c r="C560" s="1511">
        <v>2212</v>
      </c>
      <c r="D560" s="1241">
        <v>6121</v>
      </c>
      <c r="E560" s="1513">
        <v>0</v>
      </c>
      <c r="F560" s="1667">
        <v>0</v>
      </c>
      <c r="G560" s="1241">
        <v>1300</v>
      </c>
      <c r="H560" s="2355" t="s">
        <v>3710</v>
      </c>
      <c r="I560" s="1687">
        <v>0</v>
      </c>
      <c r="J560" s="1688">
        <v>2193.13</v>
      </c>
      <c r="K560" s="1688">
        <v>3509</v>
      </c>
      <c r="L560" s="181">
        <f t="shared" ref="L560:L582" si="11">J560+K560</f>
        <v>5702.13</v>
      </c>
      <c r="M560" s="2356" t="s">
        <v>3711</v>
      </c>
    </row>
    <row r="561" spans="1:13" ht="25.5" x14ac:dyDescent="0.25">
      <c r="A561" s="583">
        <v>231</v>
      </c>
      <c r="B561" s="584">
        <v>0</v>
      </c>
      <c r="C561" s="1511">
        <v>2212</v>
      </c>
      <c r="D561" s="1241">
        <v>6121</v>
      </c>
      <c r="E561" s="586">
        <v>0</v>
      </c>
      <c r="F561" s="902">
        <v>0</v>
      </c>
      <c r="G561" s="584">
        <v>1300</v>
      </c>
      <c r="H561" s="2355" t="s">
        <v>1262</v>
      </c>
      <c r="I561" s="1687">
        <v>0</v>
      </c>
      <c r="J561" s="111">
        <v>27633.38</v>
      </c>
      <c r="K561" s="111">
        <v>877.25</v>
      </c>
      <c r="L561" s="181">
        <f t="shared" si="11"/>
        <v>28510.63</v>
      </c>
      <c r="M561" s="2356" t="s">
        <v>1263</v>
      </c>
    </row>
    <row r="562" spans="1:13" x14ac:dyDescent="0.25">
      <c r="A562" s="1680">
        <v>231</v>
      </c>
      <c r="B562" s="584">
        <v>0</v>
      </c>
      <c r="C562" s="1511">
        <v>2212</v>
      </c>
      <c r="D562" s="1241">
        <v>6121</v>
      </c>
      <c r="E562" s="586">
        <v>0</v>
      </c>
      <c r="F562" s="902">
        <v>0</v>
      </c>
      <c r="G562" s="1681">
        <v>1300</v>
      </c>
      <c r="H562" s="829">
        <v>4865000000</v>
      </c>
      <c r="I562" s="1687">
        <v>0</v>
      </c>
      <c r="J562" s="474">
        <v>88701.83</v>
      </c>
      <c r="K562" s="1682">
        <v>4585.3999999999996</v>
      </c>
      <c r="L562" s="181">
        <f t="shared" si="11"/>
        <v>93287.23</v>
      </c>
      <c r="M562" s="2357" t="s">
        <v>2066</v>
      </c>
    </row>
    <row r="563" spans="1:13" x14ac:dyDescent="0.25">
      <c r="A563" s="1680">
        <v>231</v>
      </c>
      <c r="B563" s="584">
        <v>0</v>
      </c>
      <c r="C563" s="1511">
        <v>2212</v>
      </c>
      <c r="D563" s="1241">
        <v>6121</v>
      </c>
      <c r="E563" s="586">
        <v>0</v>
      </c>
      <c r="F563" s="902">
        <v>0</v>
      </c>
      <c r="G563" s="1681">
        <v>1300</v>
      </c>
      <c r="H563" s="537" t="s">
        <v>3712</v>
      </c>
      <c r="I563" s="1687">
        <v>0</v>
      </c>
      <c r="J563" s="1682">
        <v>43423.88</v>
      </c>
      <c r="K563" s="1682">
        <v>877.25</v>
      </c>
      <c r="L563" s="181">
        <f t="shared" si="11"/>
        <v>44301.13</v>
      </c>
      <c r="M563" s="2358" t="s">
        <v>2065</v>
      </c>
    </row>
    <row r="564" spans="1:13" ht="25.5" x14ac:dyDescent="0.25">
      <c r="A564" s="1680">
        <v>231</v>
      </c>
      <c r="B564" s="584">
        <v>0</v>
      </c>
      <c r="C564" s="1511">
        <v>2212</v>
      </c>
      <c r="D564" s="1241">
        <v>6121</v>
      </c>
      <c r="E564" s="586">
        <v>0</v>
      </c>
      <c r="F564" s="902">
        <v>0</v>
      </c>
      <c r="G564" s="1681">
        <v>1300</v>
      </c>
      <c r="H564" s="829">
        <v>5461000000</v>
      </c>
      <c r="I564" s="1687">
        <v>0</v>
      </c>
      <c r="J564" s="474">
        <v>84215.98</v>
      </c>
      <c r="K564" s="1682">
        <v>24832.1</v>
      </c>
      <c r="L564" s="181">
        <f t="shared" si="11"/>
        <v>109048.07999999999</v>
      </c>
      <c r="M564" s="2357" t="s">
        <v>3713</v>
      </c>
    </row>
    <row r="565" spans="1:13" ht="38.25" x14ac:dyDescent="0.25">
      <c r="A565" s="1680">
        <v>231</v>
      </c>
      <c r="B565" s="584">
        <v>0</v>
      </c>
      <c r="C565" s="1511">
        <v>2212</v>
      </c>
      <c r="D565" s="1241">
        <v>6121</v>
      </c>
      <c r="E565" s="586">
        <v>0</v>
      </c>
      <c r="F565" s="902">
        <v>0</v>
      </c>
      <c r="G565" s="1681">
        <v>1300</v>
      </c>
      <c r="H565" s="829">
        <v>4771000000</v>
      </c>
      <c r="I565" s="1687">
        <v>0</v>
      </c>
      <c r="J565" s="474">
        <v>81444.27</v>
      </c>
      <c r="K565" s="1682">
        <v>269.10000000000002</v>
      </c>
      <c r="L565" s="181">
        <f t="shared" si="11"/>
        <v>81713.37000000001</v>
      </c>
      <c r="M565" s="2358" t="s">
        <v>3714</v>
      </c>
    </row>
    <row r="566" spans="1:13" x14ac:dyDescent="0.25">
      <c r="A566" s="1680">
        <v>231</v>
      </c>
      <c r="B566" s="584">
        <v>0</v>
      </c>
      <c r="C566" s="1511">
        <v>2212</v>
      </c>
      <c r="D566" s="1241">
        <v>6121</v>
      </c>
      <c r="E566" s="586">
        <v>0</v>
      </c>
      <c r="F566" s="902">
        <v>0</v>
      </c>
      <c r="G566" s="1681">
        <v>1300</v>
      </c>
      <c r="H566" s="829">
        <v>4838000000</v>
      </c>
      <c r="I566" s="1687">
        <v>0</v>
      </c>
      <c r="J566" s="474">
        <v>24124.38</v>
      </c>
      <c r="K566" s="1682">
        <v>16229.13</v>
      </c>
      <c r="L566" s="181">
        <f t="shared" si="11"/>
        <v>40353.51</v>
      </c>
      <c r="M566" s="2358" t="s">
        <v>3715</v>
      </c>
    </row>
    <row r="567" spans="1:13" ht="25.5" x14ac:dyDescent="0.25">
      <c r="A567" s="1680">
        <v>231</v>
      </c>
      <c r="B567" s="584">
        <v>0</v>
      </c>
      <c r="C567" s="1511">
        <v>2212</v>
      </c>
      <c r="D567" s="1241">
        <v>6121</v>
      </c>
      <c r="E567" s="586">
        <v>0</v>
      </c>
      <c r="F567" s="902">
        <v>0</v>
      </c>
      <c r="G567" s="1681">
        <v>1300</v>
      </c>
      <c r="H567" s="829">
        <v>5460000000</v>
      </c>
      <c r="I567" s="1687">
        <v>0</v>
      </c>
      <c r="J567" s="474">
        <v>70618.62</v>
      </c>
      <c r="K567" s="1682">
        <v>2462.23</v>
      </c>
      <c r="L567" s="181">
        <f t="shared" si="11"/>
        <v>73080.849999999991</v>
      </c>
      <c r="M567" s="2358" t="s">
        <v>3716</v>
      </c>
    </row>
    <row r="568" spans="1:13" x14ac:dyDescent="0.25">
      <c r="A568" s="1680">
        <v>231</v>
      </c>
      <c r="B568" s="584">
        <v>0</v>
      </c>
      <c r="C568" s="1511">
        <v>2212</v>
      </c>
      <c r="D568" s="1241">
        <v>6121</v>
      </c>
      <c r="E568" s="586">
        <v>0</v>
      </c>
      <c r="F568" s="902">
        <v>0</v>
      </c>
      <c r="G568" s="1681">
        <v>1300</v>
      </c>
      <c r="H568" s="829">
        <v>4835000000</v>
      </c>
      <c r="I568" s="1687">
        <v>0</v>
      </c>
      <c r="J568" s="474">
        <v>188936.88</v>
      </c>
      <c r="K568" s="1682">
        <v>269.10000000000002</v>
      </c>
      <c r="L568" s="181">
        <f t="shared" si="11"/>
        <v>189205.98</v>
      </c>
      <c r="M568" s="2358" t="s">
        <v>2058</v>
      </c>
    </row>
    <row r="569" spans="1:13" x14ac:dyDescent="0.25">
      <c r="A569" s="1680">
        <v>231</v>
      </c>
      <c r="B569" s="584">
        <v>0</v>
      </c>
      <c r="C569" s="1511">
        <v>2212</v>
      </c>
      <c r="D569" s="1241">
        <v>6121</v>
      </c>
      <c r="E569" s="586">
        <v>0</v>
      </c>
      <c r="F569" s="902">
        <v>0</v>
      </c>
      <c r="G569" s="1681">
        <v>1300</v>
      </c>
      <c r="H569" s="829">
        <v>5480000000</v>
      </c>
      <c r="I569" s="1687">
        <v>0</v>
      </c>
      <c r="J569" s="474">
        <v>52026.83</v>
      </c>
      <c r="K569" s="1682">
        <v>4824.88</v>
      </c>
      <c r="L569" s="181">
        <f>J569+K569</f>
        <v>56851.71</v>
      </c>
      <c r="M569" s="2358" t="s">
        <v>3717</v>
      </c>
    </row>
    <row r="570" spans="1:13" ht="38.25" x14ac:dyDescent="0.25">
      <c r="A570" s="1680">
        <v>231</v>
      </c>
      <c r="B570" s="584">
        <v>0</v>
      </c>
      <c r="C570" s="1511">
        <v>2212</v>
      </c>
      <c r="D570" s="1241">
        <v>6121</v>
      </c>
      <c r="E570" s="586">
        <v>0</v>
      </c>
      <c r="F570" s="902">
        <v>0</v>
      </c>
      <c r="G570" s="1681">
        <v>1300</v>
      </c>
      <c r="H570" s="829">
        <v>2479000000</v>
      </c>
      <c r="I570" s="1687">
        <v>0</v>
      </c>
      <c r="J570" s="474">
        <v>136571.18</v>
      </c>
      <c r="K570" s="1682">
        <v>30095.599999999999</v>
      </c>
      <c r="L570" s="181">
        <f>J570+K570</f>
        <v>166666.78</v>
      </c>
      <c r="M570" s="2358" t="s">
        <v>3718</v>
      </c>
    </row>
    <row r="571" spans="1:13" x14ac:dyDescent="0.25">
      <c r="A571" s="1680">
        <v>231</v>
      </c>
      <c r="B571" s="584">
        <v>0</v>
      </c>
      <c r="C571" s="1511">
        <v>2212</v>
      </c>
      <c r="D571" s="1241">
        <v>6121</v>
      </c>
      <c r="E571" s="586">
        <v>0</v>
      </c>
      <c r="F571" s="902">
        <v>0</v>
      </c>
      <c r="G571" s="1681">
        <v>1300</v>
      </c>
      <c r="H571" s="829">
        <v>3701000000</v>
      </c>
      <c r="I571" s="1687">
        <v>0</v>
      </c>
      <c r="J571" s="474">
        <v>108399.28</v>
      </c>
      <c r="K571" s="1682">
        <v>269.10000000000002</v>
      </c>
      <c r="L571" s="181">
        <f>J571+K571</f>
        <v>108668.38</v>
      </c>
      <c r="M571" s="2358" t="s">
        <v>2064</v>
      </c>
    </row>
    <row r="572" spans="1:13" ht="25.5" x14ac:dyDescent="0.25">
      <c r="A572" s="1680">
        <v>231</v>
      </c>
      <c r="B572" s="584">
        <v>0</v>
      </c>
      <c r="C572" s="1511">
        <v>2212</v>
      </c>
      <c r="D572" s="1241">
        <v>6121</v>
      </c>
      <c r="E572" s="586">
        <v>0</v>
      </c>
      <c r="F572" s="902">
        <v>0</v>
      </c>
      <c r="G572" s="1681">
        <v>1300</v>
      </c>
      <c r="H572" s="829">
        <v>4860000000</v>
      </c>
      <c r="I572" s="1687">
        <v>0</v>
      </c>
      <c r="J572" s="474">
        <v>92848.34</v>
      </c>
      <c r="K572" s="1682">
        <v>78513.88</v>
      </c>
      <c r="L572" s="181">
        <f>J572+K572</f>
        <v>171362.22</v>
      </c>
      <c r="M572" s="2358" t="s">
        <v>3719</v>
      </c>
    </row>
    <row r="573" spans="1:13" x14ac:dyDescent="0.25">
      <c r="A573" s="1680">
        <v>231</v>
      </c>
      <c r="B573" s="584">
        <v>0</v>
      </c>
      <c r="C573" s="1511">
        <v>2212</v>
      </c>
      <c r="D573" s="1241">
        <v>6121</v>
      </c>
      <c r="E573" s="586">
        <v>0</v>
      </c>
      <c r="F573" s="902">
        <v>0</v>
      </c>
      <c r="G573" s="1681">
        <v>1300</v>
      </c>
      <c r="H573" s="829">
        <v>4772000000</v>
      </c>
      <c r="I573" s="1687">
        <v>0</v>
      </c>
      <c r="J573" s="474">
        <v>69262.240000000005</v>
      </c>
      <c r="K573" s="1682">
        <v>39306.730000000003</v>
      </c>
      <c r="L573" s="181">
        <f>J573+K573</f>
        <v>108568.97</v>
      </c>
      <c r="M573" s="2358" t="s">
        <v>2068</v>
      </c>
    </row>
    <row r="574" spans="1:13" x14ac:dyDescent="0.25">
      <c r="A574" s="1680">
        <v>231</v>
      </c>
      <c r="B574" s="584">
        <v>0</v>
      </c>
      <c r="C574" s="1511">
        <v>2212</v>
      </c>
      <c r="D574" s="1241">
        <v>6121</v>
      </c>
      <c r="E574" s="586">
        <v>0</v>
      </c>
      <c r="F574" s="902">
        <v>0</v>
      </c>
      <c r="G574" s="1681">
        <v>1300</v>
      </c>
      <c r="H574" s="829">
        <v>5552000000</v>
      </c>
      <c r="I574" s="1687">
        <v>0</v>
      </c>
      <c r="J574" s="474">
        <v>28072</v>
      </c>
      <c r="K574" s="1682">
        <v>5263.5</v>
      </c>
      <c r="L574" s="181">
        <f t="shared" si="11"/>
        <v>33335.5</v>
      </c>
      <c r="M574" s="1094" t="s">
        <v>3720</v>
      </c>
    </row>
    <row r="575" spans="1:13" ht="26.25" x14ac:dyDescent="0.25">
      <c r="A575" s="1510">
        <v>231</v>
      </c>
      <c r="B575" s="1241">
        <v>0</v>
      </c>
      <c r="C575" s="1511">
        <v>3123</v>
      </c>
      <c r="D575" s="1241">
        <v>5166</v>
      </c>
      <c r="E575" s="1513">
        <v>0</v>
      </c>
      <c r="F575" s="1667">
        <v>0</v>
      </c>
      <c r="G575" s="1241">
        <v>1300</v>
      </c>
      <c r="H575" s="52">
        <v>13000000</v>
      </c>
      <c r="I575" s="1687">
        <v>0</v>
      </c>
      <c r="J575" s="474">
        <v>290000</v>
      </c>
      <c r="K575" s="1682">
        <f>SUM(K576:K582)*-1</f>
        <v>-65893.34</v>
      </c>
      <c r="L575" s="181">
        <f t="shared" si="11"/>
        <v>224106.66</v>
      </c>
      <c r="M575" s="297" t="s">
        <v>39</v>
      </c>
    </row>
    <row r="576" spans="1:13" ht="25.5" x14ac:dyDescent="0.25">
      <c r="A576" s="1680">
        <v>231</v>
      </c>
      <c r="B576" s="584">
        <v>0</v>
      </c>
      <c r="C576" s="585">
        <v>3123</v>
      </c>
      <c r="D576" s="584">
        <v>6121</v>
      </c>
      <c r="E576" s="586">
        <v>0</v>
      </c>
      <c r="F576" s="902">
        <v>0</v>
      </c>
      <c r="G576" s="1681">
        <v>1300</v>
      </c>
      <c r="H576" s="829">
        <v>3717000000</v>
      </c>
      <c r="I576" s="1687">
        <v>0</v>
      </c>
      <c r="J576" s="474">
        <v>55366.25</v>
      </c>
      <c r="K576" s="1682">
        <v>29826.5</v>
      </c>
      <c r="L576" s="181">
        <f t="shared" si="11"/>
        <v>85192.75</v>
      </c>
      <c r="M576" s="2358" t="s">
        <v>2078</v>
      </c>
    </row>
    <row r="577" spans="1:13" ht="26.25" x14ac:dyDescent="0.25">
      <c r="A577" s="1680">
        <v>231</v>
      </c>
      <c r="B577" s="584">
        <v>0</v>
      </c>
      <c r="C577" s="585">
        <v>3123</v>
      </c>
      <c r="D577" s="584">
        <v>6121</v>
      </c>
      <c r="E577" s="586">
        <v>0</v>
      </c>
      <c r="F577" s="902">
        <v>0</v>
      </c>
      <c r="G577" s="1681">
        <v>1300</v>
      </c>
      <c r="H577" s="829">
        <v>3553000000</v>
      </c>
      <c r="I577" s="1687">
        <v>0</v>
      </c>
      <c r="J577" s="474">
        <v>3837.96</v>
      </c>
      <c r="K577" s="1682">
        <v>657.94</v>
      </c>
      <c r="L577" s="181">
        <f t="shared" si="11"/>
        <v>4495.8999999999996</v>
      </c>
      <c r="M577" s="155" t="s">
        <v>3721</v>
      </c>
    </row>
    <row r="578" spans="1:13" ht="26.25" x14ac:dyDescent="0.25">
      <c r="A578" s="1680">
        <v>231</v>
      </c>
      <c r="B578" s="584">
        <v>0</v>
      </c>
      <c r="C578" s="585">
        <v>3123</v>
      </c>
      <c r="D578" s="584">
        <v>6121</v>
      </c>
      <c r="E578" s="586">
        <v>0</v>
      </c>
      <c r="F578" s="902">
        <v>0</v>
      </c>
      <c r="G578" s="1681">
        <v>1300</v>
      </c>
      <c r="H578" s="829">
        <v>4851000000</v>
      </c>
      <c r="I578" s="1687">
        <v>0</v>
      </c>
      <c r="J578" s="474">
        <v>3837.96</v>
      </c>
      <c r="K578" s="1682">
        <v>657.94</v>
      </c>
      <c r="L578" s="181">
        <f t="shared" si="11"/>
        <v>4495.8999999999996</v>
      </c>
      <c r="M578" s="155" t="s">
        <v>3722</v>
      </c>
    </row>
    <row r="579" spans="1:13" ht="26.25" x14ac:dyDescent="0.25">
      <c r="A579" s="1680">
        <v>231</v>
      </c>
      <c r="B579" s="584">
        <v>0</v>
      </c>
      <c r="C579" s="585">
        <v>3123</v>
      </c>
      <c r="D579" s="584">
        <v>6121</v>
      </c>
      <c r="E579" s="586">
        <v>0</v>
      </c>
      <c r="F579" s="902">
        <v>0</v>
      </c>
      <c r="G579" s="1681">
        <v>1300</v>
      </c>
      <c r="H579" s="829">
        <v>5732000000</v>
      </c>
      <c r="I579" s="1687">
        <v>0</v>
      </c>
      <c r="J579" s="474">
        <v>3837.97</v>
      </c>
      <c r="K579" s="1682">
        <v>657.94</v>
      </c>
      <c r="L579" s="181">
        <f t="shared" si="11"/>
        <v>4495.91</v>
      </c>
      <c r="M579" s="155" t="s">
        <v>3723</v>
      </c>
    </row>
    <row r="580" spans="1:13" ht="26.25" x14ac:dyDescent="0.25">
      <c r="A580" s="1680">
        <v>231</v>
      </c>
      <c r="B580" s="584">
        <v>0</v>
      </c>
      <c r="C580" s="585">
        <v>3123</v>
      </c>
      <c r="D580" s="584">
        <v>6121</v>
      </c>
      <c r="E580" s="586">
        <v>0</v>
      </c>
      <c r="F580" s="902">
        <v>0</v>
      </c>
      <c r="G580" s="1681">
        <v>1300</v>
      </c>
      <c r="H580" s="829">
        <v>5733000000</v>
      </c>
      <c r="I580" s="1687">
        <v>0</v>
      </c>
      <c r="J580" s="474">
        <v>21382.97</v>
      </c>
      <c r="K580" s="1682">
        <v>657.94</v>
      </c>
      <c r="L580" s="181">
        <f t="shared" si="11"/>
        <v>22040.91</v>
      </c>
      <c r="M580" s="155" t="s">
        <v>3722</v>
      </c>
    </row>
    <row r="581" spans="1:13" ht="38.25" x14ac:dyDescent="0.25">
      <c r="A581" s="1680">
        <v>231</v>
      </c>
      <c r="B581" s="584">
        <v>0</v>
      </c>
      <c r="C581" s="585">
        <v>3123</v>
      </c>
      <c r="D581" s="584">
        <v>6121</v>
      </c>
      <c r="E581" s="586">
        <v>0</v>
      </c>
      <c r="F581" s="902">
        <v>0</v>
      </c>
      <c r="G581" s="1681">
        <v>1300</v>
      </c>
      <c r="H581" s="829">
        <v>3713000000</v>
      </c>
      <c r="I581" s="1687">
        <v>0</v>
      </c>
      <c r="J581" s="474">
        <v>327512.83</v>
      </c>
      <c r="K581" s="1682">
        <v>30803.33</v>
      </c>
      <c r="L581" s="181">
        <f t="shared" si="11"/>
        <v>358316.16000000003</v>
      </c>
      <c r="M581" s="2358" t="s">
        <v>2077</v>
      </c>
    </row>
    <row r="582" spans="1:13" ht="25.5" x14ac:dyDescent="0.25">
      <c r="A582" s="1680">
        <v>231</v>
      </c>
      <c r="B582" s="584">
        <v>0</v>
      </c>
      <c r="C582" s="585">
        <v>3123</v>
      </c>
      <c r="D582" s="584">
        <v>6122</v>
      </c>
      <c r="E582" s="586">
        <v>0</v>
      </c>
      <c r="F582" s="902">
        <v>0</v>
      </c>
      <c r="G582" s="1681">
        <v>1300</v>
      </c>
      <c r="H582" s="829">
        <v>3711000000</v>
      </c>
      <c r="I582" s="1687">
        <v>0</v>
      </c>
      <c r="J582" s="474">
        <v>0</v>
      </c>
      <c r="K582" s="1682">
        <v>2631.75</v>
      </c>
      <c r="L582" s="181">
        <f t="shared" si="11"/>
        <v>2631.75</v>
      </c>
      <c r="M582" s="2358" t="s">
        <v>3724</v>
      </c>
    </row>
    <row r="583" spans="1:13" ht="26.25" x14ac:dyDescent="0.25">
      <c r="A583" s="1680">
        <v>231</v>
      </c>
      <c r="B583" s="584">
        <v>0</v>
      </c>
      <c r="C583" s="585">
        <v>3122</v>
      </c>
      <c r="D583" s="1241">
        <v>5166</v>
      </c>
      <c r="E583" s="1513">
        <v>0</v>
      </c>
      <c r="F583" s="1667">
        <v>0</v>
      </c>
      <c r="G583" s="1241">
        <v>1300</v>
      </c>
      <c r="H583" s="52">
        <v>13000000</v>
      </c>
      <c r="I583" s="1687">
        <v>0</v>
      </c>
      <c r="J583" s="474">
        <v>240000</v>
      </c>
      <c r="K583" s="1682">
        <f>SUM(K584:K585)*-1</f>
        <v>-16667.75</v>
      </c>
      <c r="L583" s="181">
        <f>J583+K583</f>
        <v>223332.25</v>
      </c>
      <c r="M583" s="297" t="s">
        <v>39</v>
      </c>
    </row>
    <row r="584" spans="1:13" ht="25.5" x14ac:dyDescent="0.25">
      <c r="A584" s="1680">
        <v>231</v>
      </c>
      <c r="B584" s="584">
        <v>0</v>
      </c>
      <c r="C584" s="585">
        <v>3122</v>
      </c>
      <c r="D584" s="584">
        <v>6121</v>
      </c>
      <c r="E584" s="586">
        <v>0</v>
      </c>
      <c r="F584" s="902">
        <v>0</v>
      </c>
      <c r="G584" s="1681">
        <v>1300</v>
      </c>
      <c r="H584" s="829">
        <v>3555000000</v>
      </c>
      <c r="I584" s="1687">
        <v>0</v>
      </c>
      <c r="J584" s="474">
        <v>7895.25</v>
      </c>
      <c r="K584" s="1682">
        <v>7018</v>
      </c>
      <c r="L584" s="181">
        <f>J584+K584</f>
        <v>14913.25</v>
      </c>
      <c r="M584" s="2358" t="s">
        <v>3725</v>
      </c>
    </row>
    <row r="585" spans="1:13" x14ac:dyDescent="0.25">
      <c r="A585" s="1680">
        <v>231</v>
      </c>
      <c r="B585" s="584">
        <v>0</v>
      </c>
      <c r="C585" s="585">
        <v>3122</v>
      </c>
      <c r="D585" s="584">
        <v>6121</v>
      </c>
      <c r="E585" s="586">
        <v>0</v>
      </c>
      <c r="F585" s="902">
        <v>0</v>
      </c>
      <c r="G585" s="1681">
        <v>1300</v>
      </c>
      <c r="H585" s="829">
        <v>4693000000</v>
      </c>
      <c r="I585" s="1687">
        <v>0</v>
      </c>
      <c r="J585" s="474">
        <v>136342.39999999999</v>
      </c>
      <c r="K585" s="1682">
        <v>9649.75</v>
      </c>
      <c r="L585" s="181">
        <f t="shared" ref="L585:L591" si="12">J585+K585</f>
        <v>145992.15</v>
      </c>
      <c r="M585" s="2358" t="s">
        <v>2074</v>
      </c>
    </row>
    <row r="586" spans="1:13" x14ac:dyDescent="0.25">
      <c r="A586" s="1680">
        <v>231</v>
      </c>
      <c r="B586" s="584">
        <v>0</v>
      </c>
      <c r="C586" s="585">
        <v>3121</v>
      </c>
      <c r="D586" s="1241">
        <v>5169</v>
      </c>
      <c r="E586" s="1513">
        <v>0</v>
      </c>
      <c r="F586" s="1667">
        <v>0</v>
      </c>
      <c r="G586" s="1241">
        <v>1300</v>
      </c>
      <c r="H586" s="52">
        <v>13000000</v>
      </c>
      <c r="I586" s="1687">
        <v>50000</v>
      </c>
      <c r="J586" s="474">
        <v>47847.18</v>
      </c>
      <c r="K586" s="1682">
        <v>-17545</v>
      </c>
      <c r="L586" s="181">
        <f t="shared" si="12"/>
        <v>30302.18</v>
      </c>
      <c r="M586" s="297" t="s">
        <v>37</v>
      </c>
    </row>
    <row r="587" spans="1:13" ht="38.25" x14ac:dyDescent="0.25">
      <c r="A587" s="1680">
        <v>231</v>
      </c>
      <c r="B587" s="584">
        <v>0</v>
      </c>
      <c r="C587" s="585">
        <v>3121</v>
      </c>
      <c r="D587" s="584">
        <v>6121</v>
      </c>
      <c r="E587" s="586">
        <v>0</v>
      </c>
      <c r="F587" s="902">
        <v>0</v>
      </c>
      <c r="G587" s="1681">
        <v>1300</v>
      </c>
      <c r="H587" s="829">
        <v>5070000000</v>
      </c>
      <c r="I587" s="1687">
        <v>0</v>
      </c>
      <c r="J587" s="474">
        <v>26756.13</v>
      </c>
      <c r="K587" s="1682">
        <v>17545</v>
      </c>
      <c r="L587" s="181">
        <f t="shared" si="12"/>
        <v>44301.130000000005</v>
      </c>
      <c r="M587" s="2358" t="s">
        <v>3726</v>
      </c>
    </row>
    <row r="588" spans="1:13" ht="26.25" x14ac:dyDescent="0.25">
      <c r="A588" s="1680">
        <v>231</v>
      </c>
      <c r="B588" s="584">
        <v>0</v>
      </c>
      <c r="C588" s="585">
        <v>4350</v>
      </c>
      <c r="D588" s="584">
        <v>5166</v>
      </c>
      <c r="E588" s="586">
        <v>0</v>
      </c>
      <c r="F588" s="902">
        <v>0</v>
      </c>
      <c r="G588" s="1681">
        <v>1300</v>
      </c>
      <c r="H588" s="537" t="s">
        <v>2081</v>
      </c>
      <c r="I588" s="1687">
        <v>0</v>
      </c>
      <c r="J588" s="474">
        <v>220102.8</v>
      </c>
      <c r="K588" s="1682">
        <v>-269.10000000000002</v>
      </c>
      <c r="L588" s="181">
        <f t="shared" si="12"/>
        <v>219833.69999999998</v>
      </c>
      <c r="M588" s="297" t="s">
        <v>39</v>
      </c>
    </row>
    <row r="589" spans="1:13" ht="38.25" x14ac:dyDescent="0.25">
      <c r="A589" s="1680">
        <v>231</v>
      </c>
      <c r="B589" s="584">
        <v>0</v>
      </c>
      <c r="C589" s="585">
        <v>4350</v>
      </c>
      <c r="D589" s="584">
        <v>6121</v>
      </c>
      <c r="E589" s="586">
        <v>0</v>
      </c>
      <c r="F589" s="902">
        <v>0</v>
      </c>
      <c r="G589" s="1681">
        <v>1300</v>
      </c>
      <c r="H589" s="829">
        <v>4587000000</v>
      </c>
      <c r="I589" s="1687">
        <v>0</v>
      </c>
      <c r="J589" s="474">
        <v>114919.67999999999</v>
      </c>
      <c r="K589" s="1682">
        <v>269.10000000000002</v>
      </c>
      <c r="L589" s="181">
        <f t="shared" si="12"/>
        <v>115188.78</v>
      </c>
      <c r="M589" s="2358" t="s">
        <v>3727</v>
      </c>
    </row>
    <row r="590" spans="1:13" ht="26.25" x14ac:dyDescent="0.25">
      <c r="A590" s="1680">
        <v>231</v>
      </c>
      <c r="B590" s="584">
        <v>0</v>
      </c>
      <c r="C590" s="585">
        <v>3315</v>
      </c>
      <c r="D590" s="584">
        <v>5166</v>
      </c>
      <c r="E590" s="586">
        <v>0</v>
      </c>
      <c r="F590" s="902">
        <v>0</v>
      </c>
      <c r="G590" s="1681">
        <v>1300</v>
      </c>
      <c r="H590" s="537" t="s">
        <v>2081</v>
      </c>
      <c r="I590" s="1687">
        <v>0</v>
      </c>
      <c r="J590" s="474">
        <v>45000</v>
      </c>
      <c r="K590" s="1682">
        <v>-11842.88</v>
      </c>
      <c r="L590" s="181">
        <f>J590+K590</f>
        <v>33157.120000000003</v>
      </c>
      <c r="M590" s="297" t="s">
        <v>39</v>
      </c>
    </row>
    <row r="591" spans="1:13" ht="25.5" x14ac:dyDescent="0.25">
      <c r="A591" s="1680">
        <v>231</v>
      </c>
      <c r="B591" s="584">
        <v>0</v>
      </c>
      <c r="C591" s="585">
        <v>3315</v>
      </c>
      <c r="D591" s="584">
        <v>6121</v>
      </c>
      <c r="E591" s="586">
        <v>0</v>
      </c>
      <c r="F591" s="902">
        <v>0</v>
      </c>
      <c r="G591" s="1681">
        <v>1300</v>
      </c>
      <c r="H591" s="537" t="s">
        <v>3728</v>
      </c>
      <c r="I591" s="313">
        <v>0</v>
      </c>
      <c r="J591" s="474">
        <v>23247.13</v>
      </c>
      <c r="K591" s="1682">
        <v>11842.88</v>
      </c>
      <c r="L591" s="181">
        <f t="shared" si="12"/>
        <v>35090.01</v>
      </c>
      <c r="M591" s="2358" t="s">
        <v>3729</v>
      </c>
    </row>
    <row r="592" spans="1:13" x14ac:dyDescent="0.25">
      <c r="A592" s="1680">
        <v>231</v>
      </c>
      <c r="B592" s="584">
        <v>0</v>
      </c>
      <c r="C592" s="585">
        <v>3123</v>
      </c>
      <c r="D592" s="584">
        <v>5169</v>
      </c>
      <c r="E592" s="586">
        <v>0</v>
      </c>
      <c r="F592" s="902">
        <v>0</v>
      </c>
      <c r="G592" s="584">
        <v>1300</v>
      </c>
      <c r="H592" s="49">
        <v>13000000</v>
      </c>
      <c r="I592" s="313">
        <v>50000</v>
      </c>
      <c r="J592" s="474">
        <v>6770.86</v>
      </c>
      <c r="K592" s="1682">
        <v>-538.21</v>
      </c>
      <c r="L592" s="181">
        <f>J592+K592</f>
        <v>6232.65</v>
      </c>
      <c r="M592" s="297" t="s">
        <v>37</v>
      </c>
    </row>
    <row r="593" spans="1:13" ht="26.25" thickBot="1" x14ac:dyDescent="0.3">
      <c r="A593" s="2362">
        <v>231</v>
      </c>
      <c r="B593" s="2363">
        <v>0</v>
      </c>
      <c r="C593" s="2364">
        <v>3123</v>
      </c>
      <c r="D593" s="2363">
        <v>5169</v>
      </c>
      <c r="E593" s="2365">
        <v>0</v>
      </c>
      <c r="F593" s="2366">
        <v>0</v>
      </c>
      <c r="G593" s="2367">
        <v>1300</v>
      </c>
      <c r="H593" s="2368" t="s">
        <v>3730</v>
      </c>
      <c r="I593" s="2369">
        <v>0</v>
      </c>
      <c r="J593" s="2370">
        <v>269.10000000000002</v>
      </c>
      <c r="K593" s="2371">
        <v>538.21</v>
      </c>
      <c r="L593" s="967">
        <f>J593+K593</f>
        <v>807.31000000000006</v>
      </c>
      <c r="M593" s="2372" t="s">
        <v>3493</v>
      </c>
    </row>
    <row r="594" spans="1:13" ht="16.5" thickBot="1" x14ac:dyDescent="0.3">
      <c r="A594" s="326"/>
      <c r="B594" s="341" t="s">
        <v>23</v>
      </c>
      <c r="C594" s="342"/>
      <c r="D594" s="2462"/>
      <c r="E594" s="2462"/>
      <c r="F594" s="344"/>
      <c r="G594" s="345"/>
      <c r="H594" s="2360"/>
      <c r="I594" s="347">
        <f>SUM(I559:I593)</f>
        <v>100000</v>
      </c>
      <c r="J594" s="347">
        <f>SUM(J559:J593)</f>
        <v>3503398.69</v>
      </c>
      <c r="K594" s="347">
        <f>SUM(K559:K593)</f>
        <v>4.3655745685100555E-11</v>
      </c>
      <c r="L594" s="347">
        <f>SUM(L559:L593)</f>
        <v>3503398.69</v>
      </c>
      <c r="M594" s="2361"/>
    </row>
    <row r="595" spans="1:13" ht="15.75" x14ac:dyDescent="0.25">
      <c r="A595" s="29"/>
      <c r="B595" s="28"/>
      <c r="C595" s="28"/>
      <c r="D595" s="29"/>
      <c r="E595" s="29"/>
      <c r="F595" s="30"/>
      <c r="G595" s="31"/>
      <c r="H595" s="29"/>
      <c r="I595" s="32"/>
      <c r="J595" s="29"/>
      <c r="K595" s="33"/>
      <c r="L595" s="29"/>
      <c r="M595" s="2461"/>
    </row>
    <row r="596" spans="1:13" ht="15.75" x14ac:dyDescent="0.25">
      <c r="A596" s="29"/>
      <c r="B596" s="29" t="s">
        <v>128</v>
      </c>
      <c r="C596" s="28"/>
      <c r="D596" s="29"/>
      <c r="E596" s="29"/>
      <c r="F596" s="30"/>
      <c r="G596" s="31"/>
      <c r="H596" s="29"/>
      <c r="I596" s="32"/>
      <c r="J596" s="34" t="s">
        <v>3731</v>
      </c>
      <c r="K596" s="33"/>
      <c r="L596" s="29"/>
      <c r="M596" s="2461"/>
    </row>
    <row r="597" spans="1:13" x14ac:dyDescent="0.25">
      <c r="A597" s="2467"/>
      <c r="B597" s="2467"/>
      <c r="C597" s="2467"/>
      <c r="D597" s="2467"/>
      <c r="E597" s="2467"/>
      <c r="F597" s="2"/>
      <c r="G597" s="3"/>
      <c r="H597" s="2467"/>
      <c r="I597" s="4"/>
      <c r="J597" s="2467"/>
      <c r="K597" s="55"/>
      <c r="L597" s="2467"/>
      <c r="M597" s="2461"/>
    </row>
    <row r="598" spans="1:13" x14ac:dyDescent="0.25">
      <c r="A598" s="2467"/>
      <c r="B598" s="2467"/>
      <c r="C598" s="2467"/>
      <c r="D598" s="2467"/>
      <c r="E598" s="2467"/>
      <c r="F598" s="2"/>
      <c r="G598" s="3"/>
      <c r="H598" s="2467"/>
      <c r="I598" s="4"/>
      <c r="J598" s="2467"/>
      <c r="K598" s="55"/>
      <c r="L598" s="2467"/>
      <c r="M598" s="2461"/>
    </row>
    <row r="599" spans="1:13" x14ac:dyDescent="0.25">
      <c r="A599" s="2467"/>
      <c r="B599" s="2467" t="s">
        <v>159</v>
      </c>
      <c r="C599" s="2467"/>
      <c r="D599" s="2467"/>
      <c r="E599" s="2467"/>
      <c r="F599" s="2"/>
      <c r="G599" s="3"/>
      <c r="H599" s="2467"/>
      <c r="I599" s="4"/>
      <c r="J599" s="2467" t="s">
        <v>43</v>
      </c>
      <c r="K599" s="55"/>
      <c r="L599" s="2467"/>
      <c r="M599" s="2461"/>
    </row>
    <row r="600" spans="1:13" x14ac:dyDescent="0.25">
      <c r="A600" s="2467"/>
      <c r="B600" s="2467"/>
      <c r="C600" s="2467"/>
      <c r="D600" s="2467"/>
      <c r="E600" s="2467"/>
      <c r="F600" s="2"/>
      <c r="G600" s="3"/>
      <c r="H600" s="2467"/>
      <c r="I600" s="4"/>
      <c r="J600" s="2467"/>
      <c r="K600" s="55"/>
      <c r="L600" s="2467"/>
      <c r="M600" s="2461"/>
    </row>
    <row r="601" spans="1:13" x14ac:dyDescent="0.25">
      <c r="A601" s="2467"/>
      <c r="B601" s="2467" t="s">
        <v>160</v>
      </c>
      <c r="C601" s="2467"/>
      <c r="D601" s="2467"/>
      <c r="E601" s="2467"/>
      <c r="F601" s="2"/>
      <c r="G601" s="3"/>
      <c r="H601" s="2467"/>
      <c r="I601" s="4"/>
      <c r="J601" s="2467" t="s">
        <v>161</v>
      </c>
      <c r="K601" s="55"/>
      <c r="L601" s="2467"/>
      <c r="M601" s="2461"/>
    </row>
    <row r="602" spans="1:13" x14ac:dyDescent="0.25">
      <c r="A602" s="2467"/>
      <c r="B602" s="2467" t="s">
        <v>495</v>
      </c>
      <c r="C602" s="2467"/>
      <c r="D602" s="2467"/>
      <c r="E602" s="2467"/>
      <c r="F602" s="2"/>
      <c r="G602" s="3"/>
      <c r="H602" s="2467"/>
      <c r="I602" s="4"/>
      <c r="J602" s="2467"/>
      <c r="K602" s="55"/>
      <c r="L602" s="2467"/>
      <c r="M602" s="2461"/>
    </row>
    <row r="603" spans="1:13" x14ac:dyDescent="0.25">
      <c r="A603" s="2467"/>
      <c r="B603" s="2467"/>
      <c r="C603" s="2467"/>
      <c r="D603" s="2467"/>
      <c r="E603" s="2467"/>
      <c r="F603" s="2"/>
      <c r="G603" s="3"/>
      <c r="H603" s="2467"/>
      <c r="I603" s="4"/>
      <c r="J603" s="2467"/>
      <c r="K603" s="2467"/>
      <c r="L603" s="2467"/>
      <c r="M603" s="2467"/>
    </row>
    <row r="605" spans="1:13" ht="18.75" x14ac:dyDescent="0.3">
      <c r="A605" s="1" t="s">
        <v>34</v>
      </c>
      <c r="B605" s="1"/>
      <c r="C605" s="1"/>
      <c r="D605" s="2467"/>
      <c r="E605" s="2467"/>
      <c r="F605" s="2"/>
      <c r="G605" s="3"/>
      <c r="H605" s="2467"/>
      <c r="I605" s="4"/>
      <c r="J605" s="2467"/>
      <c r="K605" s="55"/>
      <c r="L605" s="2467"/>
      <c r="M605" s="2461"/>
    </row>
    <row r="606" spans="1:13" x14ac:dyDescent="0.25">
      <c r="A606" s="2467"/>
      <c r="B606" s="2467"/>
      <c r="C606" s="2467"/>
      <c r="D606" s="2461"/>
      <c r="E606" s="2461"/>
      <c r="F606" s="6"/>
      <c r="G606" s="2470"/>
      <c r="H606" s="2461"/>
      <c r="I606" s="8"/>
      <c r="J606" s="2461"/>
      <c r="K606" s="55"/>
      <c r="L606" s="2467"/>
      <c r="M606" s="2461"/>
    </row>
    <row r="607" spans="1:13" ht="18.75" x14ac:dyDescent="0.3">
      <c r="A607" s="3102" t="s">
        <v>4093</v>
      </c>
      <c r="B607" s="3103"/>
      <c r="C607" s="3103"/>
      <c r="D607" s="3103"/>
      <c r="E607" s="3103"/>
      <c r="F607" s="3103"/>
      <c r="G607" s="3103"/>
      <c r="H607" s="3103"/>
      <c r="I607" s="3103"/>
      <c r="J607" s="3103"/>
      <c r="K607" s="3103"/>
      <c r="L607" s="3103"/>
      <c r="M607" s="3234"/>
    </row>
    <row r="608" spans="1:13" ht="15.75" x14ac:dyDescent="0.25">
      <c r="A608" s="2467"/>
      <c r="B608" s="2467"/>
      <c r="C608" s="2467"/>
      <c r="D608" s="2461"/>
      <c r="E608" s="2461"/>
      <c r="F608" s="9"/>
      <c r="G608" s="2470"/>
      <c r="H608" s="2461"/>
      <c r="I608" s="8"/>
      <c r="J608" s="2461"/>
      <c r="K608" s="55"/>
      <c r="L608" s="2467"/>
      <c r="M608" s="892"/>
    </row>
    <row r="609" spans="1:13" ht="15.75" x14ac:dyDescent="0.25">
      <c r="A609" s="10" t="s">
        <v>36</v>
      </c>
      <c r="B609" s="11"/>
      <c r="C609" s="11"/>
      <c r="D609" s="11"/>
      <c r="E609" s="11"/>
      <c r="F609" s="9"/>
      <c r="G609" s="3"/>
      <c r="H609" s="2467"/>
      <c r="I609" s="4"/>
      <c r="J609" s="2467"/>
      <c r="K609" s="55"/>
      <c r="L609" s="2467"/>
      <c r="M609" s="2461"/>
    </row>
    <row r="610" spans="1:13" ht="15.75" thickBot="1" x14ac:dyDescent="0.3">
      <c r="A610" s="1465"/>
      <c r="B610" s="2467"/>
      <c r="C610" s="2467"/>
      <c r="D610" s="2467"/>
      <c r="E610" s="2467"/>
      <c r="F610" s="2"/>
      <c r="G610" s="3"/>
      <c r="H610" s="2467"/>
      <c r="I610" s="4"/>
      <c r="J610" s="2467"/>
      <c r="K610" s="201"/>
      <c r="L610" s="2467"/>
      <c r="M610" s="14" t="s">
        <v>4</v>
      </c>
    </row>
    <row r="611" spans="1:13" ht="27" thickBot="1" x14ac:dyDescent="0.3">
      <c r="A611" s="15" t="s">
        <v>5</v>
      </c>
      <c r="B611" s="16" t="s">
        <v>6</v>
      </c>
      <c r="C611" s="16" t="s">
        <v>7</v>
      </c>
      <c r="D611" s="16" t="s">
        <v>8</v>
      </c>
      <c r="E611" s="16" t="s">
        <v>9</v>
      </c>
      <c r="F611" s="17" t="s">
        <v>10</v>
      </c>
      <c r="G611" s="18" t="s">
        <v>11</v>
      </c>
      <c r="H611" s="16" t="s">
        <v>12</v>
      </c>
      <c r="I611" s="19" t="s">
        <v>13</v>
      </c>
      <c r="J611" s="20" t="s">
        <v>14</v>
      </c>
      <c r="K611" s="893" t="s">
        <v>15</v>
      </c>
      <c r="L611" s="20" t="s">
        <v>16</v>
      </c>
      <c r="M611" s="894" t="s">
        <v>17</v>
      </c>
    </row>
    <row r="612" spans="1:13" x14ac:dyDescent="0.25">
      <c r="A612" s="1680">
        <v>231</v>
      </c>
      <c r="B612" s="584">
        <v>0</v>
      </c>
      <c r="C612" s="585">
        <v>4350</v>
      </c>
      <c r="D612" s="584">
        <v>5169</v>
      </c>
      <c r="E612" s="586">
        <v>0</v>
      </c>
      <c r="F612" s="902">
        <v>0</v>
      </c>
      <c r="G612" s="1681">
        <v>1300</v>
      </c>
      <c r="H612" s="829">
        <v>13000000</v>
      </c>
      <c r="I612" s="474">
        <v>50000</v>
      </c>
      <c r="J612" s="474">
        <v>9192.7000000000007</v>
      </c>
      <c r="K612" s="1682">
        <f>SUM(K613:K614)*-1</f>
        <v>-538.21</v>
      </c>
      <c r="L612" s="181">
        <f>J612+K612</f>
        <v>8654.4900000000016</v>
      </c>
      <c r="M612" s="297" t="s">
        <v>37</v>
      </c>
    </row>
    <row r="613" spans="1:13" ht="26.25" x14ac:dyDescent="0.25">
      <c r="A613" s="1510">
        <v>231</v>
      </c>
      <c r="B613" s="1241">
        <v>0</v>
      </c>
      <c r="C613" s="1511">
        <v>4350</v>
      </c>
      <c r="D613" s="1241">
        <v>6121</v>
      </c>
      <c r="E613" s="1513">
        <v>0</v>
      </c>
      <c r="F613" s="1667">
        <v>0</v>
      </c>
      <c r="G613" s="1241">
        <v>1300</v>
      </c>
      <c r="H613" s="52">
        <v>4164000000</v>
      </c>
      <c r="I613" s="1687">
        <v>0</v>
      </c>
      <c r="J613" s="1688">
        <v>0</v>
      </c>
      <c r="K613" s="1688">
        <v>269.10000000000002</v>
      </c>
      <c r="L613" s="181">
        <f>J613+K613</f>
        <v>269.10000000000002</v>
      </c>
      <c r="M613" s="297" t="s">
        <v>4094</v>
      </c>
    </row>
    <row r="614" spans="1:13" ht="26.25" x14ac:dyDescent="0.25">
      <c r="A614" s="583">
        <v>231</v>
      </c>
      <c r="B614" s="584">
        <v>0</v>
      </c>
      <c r="C614" s="585">
        <v>4350</v>
      </c>
      <c r="D614" s="584">
        <v>6121</v>
      </c>
      <c r="E614" s="586">
        <v>0</v>
      </c>
      <c r="F614" s="902">
        <v>0</v>
      </c>
      <c r="G614" s="584">
        <v>1300</v>
      </c>
      <c r="H614" s="49">
        <v>4265000000</v>
      </c>
      <c r="I614" s="111">
        <v>0</v>
      </c>
      <c r="J614" s="111">
        <v>0</v>
      </c>
      <c r="K614" s="111">
        <v>269.11</v>
      </c>
      <c r="L614" s="181">
        <f>J614+K614</f>
        <v>269.11</v>
      </c>
      <c r="M614" s="297" t="s">
        <v>4095</v>
      </c>
    </row>
    <row r="615" spans="1:13" x14ac:dyDescent="0.25">
      <c r="A615" s="1680">
        <v>231</v>
      </c>
      <c r="B615" s="584">
        <v>0</v>
      </c>
      <c r="C615" s="585">
        <v>2212</v>
      </c>
      <c r="D615" s="584">
        <v>5169</v>
      </c>
      <c r="E615" s="586">
        <v>0</v>
      </c>
      <c r="F615" s="902">
        <v>0</v>
      </c>
      <c r="G615" s="1681">
        <v>1300</v>
      </c>
      <c r="H615" s="49">
        <v>13000000</v>
      </c>
      <c r="I615" s="474">
        <v>100000</v>
      </c>
      <c r="J615" s="474">
        <v>19897.189999999999</v>
      </c>
      <c r="K615" s="1682">
        <v>-269.10000000000002</v>
      </c>
      <c r="L615" s="181">
        <f>J615+K615</f>
        <v>19628.09</v>
      </c>
      <c r="M615" s="297" t="s">
        <v>37</v>
      </c>
    </row>
    <row r="616" spans="1:13" ht="15.75" thickBot="1" x14ac:dyDescent="0.3">
      <c r="A616" s="1680">
        <v>231</v>
      </c>
      <c r="B616" s="584">
        <v>0</v>
      </c>
      <c r="C616" s="585">
        <v>2212</v>
      </c>
      <c r="D616" s="584">
        <v>6121</v>
      </c>
      <c r="E616" s="586">
        <v>0</v>
      </c>
      <c r="F616" s="902">
        <v>0</v>
      </c>
      <c r="G616" s="1681">
        <v>1300</v>
      </c>
      <c r="H616" s="49">
        <v>3631000000</v>
      </c>
      <c r="I616" s="474">
        <v>0</v>
      </c>
      <c r="J616" s="474">
        <v>269.10000000000002</v>
      </c>
      <c r="K616" s="1682">
        <v>269.10000000000002</v>
      </c>
      <c r="L616" s="181">
        <f>J616+K616</f>
        <v>538.20000000000005</v>
      </c>
      <c r="M616" s="297" t="s">
        <v>418</v>
      </c>
    </row>
    <row r="617" spans="1:13" ht="16.5" thickBot="1" x14ac:dyDescent="0.3">
      <c r="A617" s="326"/>
      <c r="B617" s="341" t="s">
        <v>23</v>
      </c>
      <c r="C617" s="342"/>
      <c r="D617" s="2462"/>
      <c r="E617" s="2462"/>
      <c r="F617" s="344"/>
      <c r="G617" s="345"/>
      <c r="H617" s="2462"/>
      <c r="I617" s="347">
        <f>SUM(I612:I616)</f>
        <v>150000</v>
      </c>
      <c r="J617" s="347">
        <f>SUM(J612:J616)</f>
        <v>29358.989999999998</v>
      </c>
      <c r="K617" s="347">
        <f>SUM(K612:K616)</f>
        <v>0</v>
      </c>
      <c r="L617" s="347">
        <f>SUM(L612:L616)</f>
        <v>29358.99</v>
      </c>
      <c r="M617" s="801"/>
    </row>
    <row r="618" spans="1:13" ht="15.75" x14ac:dyDescent="0.25">
      <c r="A618" s="28"/>
      <c r="B618" s="28"/>
      <c r="C618" s="28"/>
      <c r="D618" s="29"/>
      <c r="E618" s="29"/>
      <c r="F618" s="30"/>
      <c r="G618" s="31"/>
      <c r="H618" s="29"/>
      <c r="I618" s="32"/>
      <c r="J618" s="29"/>
      <c r="K618" s="33"/>
      <c r="L618" s="29"/>
      <c r="M618" s="2461"/>
    </row>
    <row r="619" spans="1:13" ht="15.75" x14ac:dyDescent="0.25">
      <c r="A619" s="2467"/>
      <c r="B619" s="29" t="s">
        <v>128</v>
      </c>
      <c r="C619" s="28"/>
      <c r="D619" s="29"/>
      <c r="E619" s="29"/>
      <c r="F619" s="30"/>
      <c r="G619" s="31"/>
      <c r="H619" s="29"/>
      <c r="I619" s="32"/>
      <c r="J619" s="34" t="s">
        <v>4096</v>
      </c>
      <c r="K619" s="899"/>
      <c r="L619" s="29"/>
      <c r="M619" s="2461"/>
    </row>
    <row r="620" spans="1:13" ht="15.75" x14ac:dyDescent="0.25">
      <c r="A620" s="29"/>
      <c r="B620" s="28"/>
      <c r="C620" s="28"/>
      <c r="D620" s="29"/>
      <c r="E620" s="29"/>
      <c r="F620" s="30"/>
      <c r="G620" s="31"/>
      <c r="H620" s="29"/>
      <c r="I620" s="32"/>
      <c r="J620" s="29"/>
      <c r="K620" s="33"/>
      <c r="L620" s="29"/>
      <c r="M620" s="2461"/>
    </row>
    <row r="621" spans="1:13" x14ac:dyDescent="0.25">
      <c r="A621" s="2467"/>
      <c r="B621" s="2467"/>
      <c r="C621" s="2467"/>
      <c r="D621" s="2467"/>
      <c r="E621" s="2467"/>
      <c r="F621" s="2"/>
      <c r="G621" s="3"/>
      <c r="H621" s="2467"/>
      <c r="I621" s="4"/>
      <c r="J621" s="2467"/>
      <c r="K621" s="55"/>
      <c r="L621" s="2467"/>
      <c r="M621" s="2461"/>
    </row>
    <row r="622" spans="1:13" x14ac:dyDescent="0.25">
      <c r="A622" s="2467"/>
      <c r="B622" s="2467"/>
      <c r="C622" s="2467"/>
      <c r="D622" s="2467"/>
      <c r="E622" s="2467"/>
      <c r="F622" s="2"/>
      <c r="G622" s="3"/>
      <c r="H622" s="2467"/>
      <c r="I622" s="4"/>
      <c r="J622" s="2467"/>
      <c r="K622" s="55"/>
      <c r="L622" s="2467"/>
      <c r="M622" s="2461"/>
    </row>
    <row r="623" spans="1:13" x14ac:dyDescent="0.25">
      <c r="A623" s="2467"/>
      <c r="B623" s="2467"/>
      <c r="C623" s="2467"/>
      <c r="D623" s="2467"/>
      <c r="E623" s="2467"/>
      <c r="F623" s="2"/>
      <c r="G623" s="3"/>
      <c r="H623" s="2467"/>
      <c r="I623" s="4"/>
      <c r="J623" s="2467"/>
      <c r="K623" s="55"/>
      <c r="L623" s="2467"/>
      <c r="M623" s="2461"/>
    </row>
    <row r="624" spans="1:13" x14ac:dyDescent="0.25">
      <c r="A624" s="2467"/>
      <c r="B624" s="2467" t="s">
        <v>159</v>
      </c>
      <c r="C624" s="2467"/>
      <c r="D624" s="2467"/>
      <c r="E624" s="2467"/>
      <c r="F624" s="2"/>
      <c r="G624" s="3"/>
      <c r="H624" s="2467"/>
      <c r="I624" s="4"/>
      <c r="J624" s="2467" t="s">
        <v>43</v>
      </c>
      <c r="K624" s="55"/>
      <c r="L624" s="2467"/>
      <c r="M624" s="2461"/>
    </row>
    <row r="625" spans="1:13" x14ac:dyDescent="0.25">
      <c r="A625" s="2467"/>
      <c r="B625" s="2467"/>
      <c r="C625" s="2467"/>
      <c r="D625" s="2467"/>
      <c r="E625" s="2467"/>
      <c r="F625" s="2"/>
      <c r="G625" s="3"/>
      <c r="H625" s="2467"/>
      <c r="I625" s="4"/>
      <c r="J625" s="2467"/>
      <c r="K625" s="55"/>
      <c r="L625" s="2467"/>
      <c r="M625" s="2461"/>
    </row>
    <row r="626" spans="1:13" x14ac:dyDescent="0.25">
      <c r="A626" s="2467"/>
      <c r="B626" s="2467" t="s">
        <v>160</v>
      </c>
      <c r="C626" s="2467"/>
      <c r="D626" s="2467"/>
      <c r="E626" s="2467"/>
      <c r="F626" s="2"/>
      <c r="G626" s="3"/>
      <c r="H626" s="2467"/>
      <c r="I626" s="4"/>
      <c r="J626" s="2467" t="s">
        <v>161</v>
      </c>
      <c r="K626" s="55"/>
      <c r="L626" s="2467"/>
      <c r="M626" s="2461"/>
    </row>
    <row r="627" spans="1:13" x14ac:dyDescent="0.25">
      <c r="A627" s="2467"/>
      <c r="B627" s="2467" t="s">
        <v>495</v>
      </c>
      <c r="C627" s="2467"/>
      <c r="D627" s="2467"/>
      <c r="E627" s="2467"/>
      <c r="F627" s="2"/>
      <c r="G627" s="3"/>
      <c r="H627" s="2467"/>
      <c r="I627" s="4"/>
      <c r="J627" s="2467"/>
      <c r="K627" s="55"/>
      <c r="L627" s="2467"/>
      <c r="M627" s="2461"/>
    </row>
    <row r="628" spans="1:13" x14ac:dyDescent="0.25">
      <c r="A628" s="2467"/>
      <c r="B628" s="2467"/>
      <c r="C628" s="2467"/>
      <c r="D628" s="2467"/>
      <c r="E628" s="2467"/>
      <c r="F628" s="2"/>
      <c r="G628" s="3"/>
      <c r="H628" s="2467"/>
      <c r="I628" s="4"/>
      <c r="J628" s="2467"/>
      <c r="K628" s="2467"/>
      <c r="L628" s="2467"/>
      <c r="M628" s="2467"/>
    </row>
    <row r="630" spans="1:13" ht="18.75" x14ac:dyDescent="0.3">
      <c r="A630" s="1" t="s">
        <v>34</v>
      </c>
      <c r="B630" s="1"/>
      <c r="C630" s="1"/>
      <c r="D630" s="2467"/>
      <c r="E630" s="2467"/>
      <c r="F630" s="2"/>
      <c r="G630" s="3"/>
      <c r="H630" s="2467"/>
      <c r="I630" s="4"/>
      <c r="J630" s="2467"/>
      <c r="K630" s="55"/>
      <c r="L630" s="2467"/>
      <c r="M630" s="2461"/>
    </row>
    <row r="631" spans="1:13" x14ac:dyDescent="0.25">
      <c r="A631" s="2467"/>
      <c r="B631" s="2467"/>
      <c r="C631" s="2467"/>
      <c r="D631" s="2461"/>
      <c r="E631" s="2461"/>
      <c r="F631" s="6"/>
      <c r="G631" s="2470"/>
      <c r="H631" s="2461"/>
      <c r="I631" s="8"/>
      <c r="J631" s="2461"/>
      <c r="K631" s="55"/>
      <c r="L631" s="2467"/>
      <c r="M631" s="2461"/>
    </row>
    <row r="632" spans="1:13" ht="18.75" x14ac:dyDescent="0.3">
      <c r="A632" s="3102" t="s">
        <v>4097</v>
      </c>
      <c r="B632" s="3103"/>
      <c r="C632" s="3103"/>
      <c r="D632" s="3103"/>
      <c r="E632" s="3103"/>
      <c r="F632" s="3103"/>
      <c r="G632" s="3103"/>
      <c r="H632" s="3103"/>
      <c r="I632" s="3103"/>
      <c r="J632" s="3103"/>
      <c r="K632" s="3103"/>
      <c r="L632" s="3103"/>
      <c r="M632" s="3234"/>
    </row>
    <row r="633" spans="1:13" ht="15.75" x14ac:dyDescent="0.25">
      <c r="A633" s="2467"/>
      <c r="B633" s="2467"/>
      <c r="C633" s="2467"/>
      <c r="D633" s="2461"/>
      <c r="E633" s="2461"/>
      <c r="F633" s="9"/>
      <c r="G633" s="2470"/>
      <c r="H633" s="2461"/>
      <c r="I633" s="8"/>
      <c r="J633" s="2461"/>
      <c r="K633" s="55"/>
      <c r="L633" s="2467"/>
      <c r="M633" s="892"/>
    </row>
    <row r="634" spans="1:13" ht="15.75" x14ac:dyDescent="0.25">
      <c r="A634" s="10" t="s">
        <v>36</v>
      </c>
      <c r="B634" s="11"/>
      <c r="C634" s="11"/>
      <c r="D634" s="11"/>
      <c r="E634" s="11"/>
      <c r="F634" s="9"/>
      <c r="G634" s="3"/>
      <c r="H634" s="2467"/>
      <c r="I634" s="4"/>
      <c r="J634" s="2467"/>
      <c r="K634" s="55"/>
      <c r="L634" s="2467"/>
      <c r="M634" s="2461"/>
    </row>
    <row r="635" spans="1:13" ht="15.75" thickBot="1" x14ac:dyDescent="0.3">
      <c r="A635" s="1465"/>
      <c r="B635" s="2467"/>
      <c r="C635" s="2467"/>
      <c r="D635" s="2467"/>
      <c r="E635" s="2467"/>
      <c r="F635" s="2"/>
      <c r="G635" s="3"/>
      <c r="H635" s="2467"/>
      <c r="I635" s="4"/>
      <c r="J635" s="2467"/>
      <c r="K635" s="201"/>
      <c r="L635" s="2467"/>
      <c r="M635" s="14" t="s">
        <v>4</v>
      </c>
    </row>
    <row r="636" spans="1:13" ht="27" thickBot="1" x14ac:dyDescent="0.3">
      <c r="A636" s="15" t="s">
        <v>5</v>
      </c>
      <c r="B636" s="16" t="s">
        <v>6</v>
      </c>
      <c r="C636" s="16" t="s">
        <v>7</v>
      </c>
      <c r="D636" s="16" t="s">
        <v>8</v>
      </c>
      <c r="E636" s="16" t="s">
        <v>9</v>
      </c>
      <c r="F636" s="17" t="s">
        <v>10</v>
      </c>
      <c r="G636" s="18" t="s">
        <v>11</v>
      </c>
      <c r="H636" s="16" t="s">
        <v>12</v>
      </c>
      <c r="I636" s="19" t="s">
        <v>13</v>
      </c>
      <c r="J636" s="20" t="s">
        <v>14</v>
      </c>
      <c r="K636" s="893" t="s">
        <v>15</v>
      </c>
      <c r="L636" s="20" t="s">
        <v>16</v>
      </c>
      <c r="M636" s="894" t="s">
        <v>17</v>
      </c>
    </row>
    <row r="637" spans="1:13" x14ac:dyDescent="0.25">
      <c r="A637" s="1680">
        <v>231</v>
      </c>
      <c r="B637" s="584">
        <v>0</v>
      </c>
      <c r="C637" s="585">
        <v>2212</v>
      </c>
      <c r="D637" s="584">
        <v>5169</v>
      </c>
      <c r="E637" s="586">
        <v>0</v>
      </c>
      <c r="F637" s="902">
        <v>0</v>
      </c>
      <c r="G637" s="1681">
        <v>1300</v>
      </c>
      <c r="H637" s="49">
        <v>13000000</v>
      </c>
      <c r="I637" s="474">
        <v>100000</v>
      </c>
      <c r="J637" s="474">
        <v>19628.09</v>
      </c>
      <c r="K637" s="1682">
        <f>SUM(K638:K645)*-1</f>
        <v>-2421.9299999999998</v>
      </c>
      <c r="L637" s="181">
        <f>J637+K637</f>
        <v>17206.16</v>
      </c>
      <c r="M637" s="297" t="s">
        <v>37</v>
      </c>
    </row>
    <row r="638" spans="1:13" x14ac:dyDescent="0.25">
      <c r="A638" s="1680">
        <v>231</v>
      </c>
      <c r="B638" s="584">
        <v>0</v>
      </c>
      <c r="C638" s="585">
        <v>2212</v>
      </c>
      <c r="D638" s="584">
        <v>6121</v>
      </c>
      <c r="E638" s="586">
        <v>0</v>
      </c>
      <c r="F638" s="902">
        <v>0</v>
      </c>
      <c r="G638" s="1681">
        <v>1300</v>
      </c>
      <c r="H638" s="49">
        <v>4846000000</v>
      </c>
      <c r="I638" s="474">
        <v>0</v>
      </c>
      <c r="J638" s="474">
        <v>0</v>
      </c>
      <c r="K638" s="1682">
        <v>269.10000000000002</v>
      </c>
      <c r="L638" s="181">
        <f t="shared" ref="L638:L652" si="13">J638+K638</f>
        <v>269.10000000000002</v>
      </c>
      <c r="M638" s="297" t="s">
        <v>4098</v>
      </c>
    </row>
    <row r="639" spans="1:13" ht="26.25" x14ac:dyDescent="0.25">
      <c r="A639" s="1680">
        <v>231</v>
      </c>
      <c r="B639" s="584">
        <v>0</v>
      </c>
      <c r="C639" s="585">
        <v>2212</v>
      </c>
      <c r="D639" s="584">
        <v>6121</v>
      </c>
      <c r="E639" s="586">
        <v>0</v>
      </c>
      <c r="F639" s="902">
        <v>0</v>
      </c>
      <c r="G639" s="1681">
        <v>1300</v>
      </c>
      <c r="H639" s="49">
        <v>2704000000</v>
      </c>
      <c r="I639" s="474">
        <v>0</v>
      </c>
      <c r="J639" s="474">
        <v>1076.4000000000001</v>
      </c>
      <c r="K639" s="1682">
        <v>538.21</v>
      </c>
      <c r="L639" s="181">
        <f t="shared" si="13"/>
        <v>1614.6100000000001</v>
      </c>
      <c r="M639" s="297" t="s">
        <v>3706</v>
      </c>
    </row>
    <row r="640" spans="1:13" x14ac:dyDescent="0.25">
      <c r="A640" s="1680">
        <v>231</v>
      </c>
      <c r="B640" s="584">
        <v>0</v>
      </c>
      <c r="C640" s="585">
        <v>2212</v>
      </c>
      <c r="D640" s="584">
        <v>6121</v>
      </c>
      <c r="E640" s="586">
        <v>0</v>
      </c>
      <c r="F640" s="902">
        <v>0</v>
      </c>
      <c r="G640" s="1681">
        <v>1300</v>
      </c>
      <c r="H640" s="49">
        <v>5552000000</v>
      </c>
      <c r="I640" s="474">
        <v>0</v>
      </c>
      <c r="J640" s="474">
        <v>33335.5</v>
      </c>
      <c r="K640" s="1682">
        <v>269.10000000000002</v>
      </c>
      <c r="L640" s="181">
        <f t="shared" si="13"/>
        <v>33604.6</v>
      </c>
      <c r="M640" s="297" t="s">
        <v>3720</v>
      </c>
    </row>
    <row r="641" spans="1:13" x14ac:dyDescent="0.25">
      <c r="A641" s="1680">
        <v>231</v>
      </c>
      <c r="B641" s="584">
        <v>0</v>
      </c>
      <c r="C641" s="585">
        <v>2212</v>
      </c>
      <c r="D641" s="584">
        <v>6121</v>
      </c>
      <c r="E641" s="586">
        <v>0</v>
      </c>
      <c r="F641" s="902">
        <v>0</v>
      </c>
      <c r="G641" s="1681">
        <v>1300</v>
      </c>
      <c r="H641" s="49">
        <v>5463000000</v>
      </c>
      <c r="I641" s="474">
        <v>0</v>
      </c>
      <c r="J641" s="474">
        <v>0</v>
      </c>
      <c r="K641" s="1682">
        <v>269.11</v>
      </c>
      <c r="L641" s="181">
        <f t="shared" si="13"/>
        <v>269.11</v>
      </c>
      <c r="M641" s="297" t="s">
        <v>4099</v>
      </c>
    </row>
    <row r="642" spans="1:13" x14ac:dyDescent="0.25">
      <c r="A642" s="1680">
        <v>231</v>
      </c>
      <c r="B642" s="584">
        <v>0</v>
      </c>
      <c r="C642" s="585">
        <v>2212</v>
      </c>
      <c r="D642" s="584">
        <v>6121</v>
      </c>
      <c r="E642" s="586">
        <v>0</v>
      </c>
      <c r="F642" s="902">
        <v>0</v>
      </c>
      <c r="G642" s="1681">
        <v>1300</v>
      </c>
      <c r="H642" s="49">
        <v>3742000000</v>
      </c>
      <c r="I642" s="474">
        <v>0</v>
      </c>
      <c r="J642" s="474">
        <v>269.11</v>
      </c>
      <c r="K642" s="1682">
        <v>269.10000000000002</v>
      </c>
      <c r="L642" s="181">
        <f t="shared" si="13"/>
        <v>538.21</v>
      </c>
      <c r="M642" s="297" t="s">
        <v>3702</v>
      </c>
    </row>
    <row r="643" spans="1:13" x14ac:dyDescent="0.25">
      <c r="A643" s="1680">
        <v>231</v>
      </c>
      <c r="B643" s="584">
        <v>0</v>
      </c>
      <c r="C643" s="585">
        <v>2212</v>
      </c>
      <c r="D643" s="584">
        <v>6121</v>
      </c>
      <c r="E643" s="586">
        <v>0</v>
      </c>
      <c r="F643" s="902">
        <v>0</v>
      </c>
      <c r="G643" s="1681">
        <v>1300</v>
      </c>
      <c r="H643" s="49">
        <v>4396000000</v>
      </c>
      <c r="I643" s="474">
        <v>0</v>
      </c>
      <c r="J643" s="474">
        <v>0</v>
      </c>
      <c r="K643" s="1682">
        <v>269.10000000000002</v>
      </c>
      <c r="L643" s="181">
        <f t="shared" si="13"/>
        <v>269.10000000000002</v>
      </c>
      <c r="M643" s="297" t="s">
        <v>4100</v>
      </c>
    </row>
    <row r="644" spans="1:13" ht="26.25" x14ac:dyDescent="0.25">
      <c r="A644" s="1680">
        <v>231</v>
      </c>
      <c r="B644" s="584">
        <v>0</v>
      </c>
      <c r="C644" s="585">
        <v>2212</v>
      </c>
      <c r="D644" s="584">
        <v>6121</v>
      </c>
      <c r="E644" s="586">
        <v>0</v>
      </c>
      <c r="F644" s="902">
        <v>0</v>
      </c>
      <c r="G644" s="1681">
        <v>1300</v>
      </c>
      <c r="H644" s="49">
        <v>4864000000</v>
      </c>
      <c r="I644" s="474">
        <v>0</v>
      </c>
      <c r="J644" s="474">
        <v>0</v>
      </c>
      <c r="K644" s="1682">
        <v>269.10000000000002</v>
      </c>
      <c r="L644" s="181">
        <f t="shared" si="13"/>
        <v>269.10000000000002</v>
      </c>
      <c r="M644" s="297" t="s">
        <v>4101</v>
      </c>
    </row>
    <row r="645" spans="1:13" ht="26.25" x14ac:dyDescent="0.25">
      <c r="A645" s="1680">
        <v>231</v>
      </c>
      <c r="B645" s="584">
        <v>0</v>
      </c>
      <c r="C645" s="585">
        <v>2212</v>
      </c>
      <c r="D645" s="584">
        <v>6121</v>
      </c>
      <c r="E645" s="586">
        <v>0</v>
      </c>
      <c r="F645" s="902">
        <v>0</v>
      </c>
      <c r="G645" s="1681">
        <v>1300</v>
      </c>
      <c r="H645" s="49">
        <v>3740000000</v>
      </c>
      <c r="I645" s="474">
        <v>0</v>
      </c>
      <c r="J645" s="474">
        <v>0</v>
      </c>
      <c r="K645" s="1682">
        <v>269.11</v>
      </c>
      <c r="L645" s="181">
        <f t="shared" si="13"/>
        <v>269.11</v>
      </c>
      <c r="M645" s="297" t="s">
        <v>4102</v>
      </c>
    </row>
    <row r="646" spans="1:13" x14ac:dyDescent="0.25">
      <c r="A646" s="1680">
        <v>231</v>
      </c>
      <c r="B646" s="584">
        <v>0</v>
      </c>
      <c r="C646" s="585">
        <v>3315</v>
      </c>
      <c r="D646" s="584">
        <v>5169</v>
      </c>
      <c r="E646" s="586">
        <v>0</v>
      </c>
      <c r="F646" s="902">
        <v>0</v>
      </c>
      <c r="G646" s="1681">
        <v>1300</v>
      </c>
      <c r="H646" s="49">
        <v>13000000</v>
      </c>
      <c r="I646" s="474">
        <v>50000</v>
      </c>
      <c r="J646" s="474">
        <v>4730.8999999999996</v>
      </c>
      <c r="K646" s="1682">
        <v>-269.10000000000002</v>
      </c>
      <c r="L646" s="181">
        <f>J646+K646</f>
        <v>4461.7999999999993</v>
      </c>
      <c r="M646" s="297" t="s">
        <v>37</v>
      </c>
    </row>
    <row r="647" spans="1:13" ht="26.25" x14ac:dyDescent="0.25">
      <c r="A647" s="1680">
        <v>231</v>
      </c>
      <c r="B647" s="584">
        <v>0</v>
      </c>
      <c r="C647" s="585">
        <v>3315</v>
      </c>
      <c r="D647" s="584">
        <v>6121</v>
      </c>
      <c r="E647" s="586">
        <v>0</v>
      </c>
      <c r="F647" s="902">
        <v>0</v>
      </c>
      <c r="G647" s="1681">
        <v>1300</v>
      </c>
      <c r="H647" s="231">
        <v>3838000000</v>
      </c>
      <c r="I647" s="474">
        <v>0</v>
      </c>
      <c r="J647" s="474">
        <v>0</v>
      </c>
      <c r="K647" s="1682">
        <v>269.10000000000002</v>
      </c>
      <c r="L647" s="181">
        <f>J647+K647</f>
        <v>269.10000000000002</v>
      </c>
      <c r="M647" s="297" t="s">
        <v>3636</v>
      </c>
    </row>
    <row r="648" spans="1:13" x14ac:dyDescent="0.25">
      <c r="A648" s="1680">
        <v>231</v>
      </c>
      <c r="B648" s="584">
        <v>0</v>
      </c>
      <c r="C648" s="585">
        <v>3122</v>
      </c>
      <c r="D648" s="584">
        <v>5169</v>
      </c>
      <c r="E648" s="586">
        <v>0</v>
      </c>
      <c r="F648" s="902">
        <v>0</v>
      </c>
      <c r="G648" s="1681">
        <v>1300</v>
      </c>
      <c r="H648" s="49">
        <v>13000000</v>
      </c>
      <c r="I648" s="474">
        <v>50000</v>
      </c>
      <c r="J648" s="474">
        <v>6501.76</v>
      </c>
      <c r="K648" s="1682">
        <v>-269.11</v>
      </c>
      <c r="L648" s="181">
        <f>J648+K648</f>
        <v>6232.6500000000005</v>
      </c>
      <c r="M648" s="297" t="s">
        <v>37</v>
      </c>
    </row>
    <row r="649" spans="1:13" ht="26.25" x14ac:dyDescent="0.25">
      <c r="A649" s="1680">
        <v>231</v>
      </c>
      <c r="B649" s="584">
        <v>0</v>
      </c>
      <c r="C649" s="585">
        <v>3122</v>
      </c>
      <c r="D649" s="584">
        <v>6121</v>
      </c>
      <c r="E649" s="586">
        <v>0</v>
      </c>
      <c r="F649" s="902">
        <v>0</v>
      </c>
      <c r="G649" s="1681">
        <v>1300</v>
      </c>
      <c r="H649" s="49">
        <v>5884000000</v>
      </c>
      <c r="I649" s="474">
        <v>0</v>
      </c>
      <c r="J649" s="474">
        <v>0</v>
      </c>
      <c r="K649" s="1682">
        <v>269.11</v>
      </c>
      <c r="L649" s="181">
        <f t="shared" si="13"/>
        <v>269.11</v>
      </c>
      <c r="M649" s="297" t="s">
        <v>4103</v>
      </c>
    </row>
    <row r="650" spans="1:13" x14ac:dyDescent="0.25">
      <c r="A650" s="1680">
        <v>231</v>
      </c>
      <c r="B650" s="584">
        <v>0</v>
      </c>
      <c r="C650" s="585">
        <v>3123</v>
      </c>
      <c r="D650" s="584">
        <v>5169</v>
      </c>
      <c r="E650" s="586">
        <v>0</v>
      </c>
      <c r="F650" s="902">
        <v>0</v>
      </c>
      <c r="G650" s="1681">
        <v>1300</v>
      </c>
      <c r="H650" s="49">
        <v>13000000</v>
      </c>
      <c r="I650" s="474">
        <v>50000</v>
      </c>
      <c r="J650" s="474">
        <v>6232.65</v>
      </c>
      <c r="K650" s="1682">
        <v>-538.20000000000005</v>
      </c>
      <c r="L650" s="181">
        <f t="shared" si="13"/>
        <v>5694.45</v>
      </c>
      <c r="M650" s="297" t="s">
        <v>37</v>
      </c>
    </row>
    <row r="651" spans="1:13" ht="26.25" x14ac:dyDescent="0.25">
      <c r="A651" s="1680">
        <v>231</v>
      </c>
      <c r="B651" s="584">
        <v>0</v>
      </c>
      <c r="C651" s="585">
        <v>3123</v>
      </c>
      <c r="D651" s="584">
        <v>6121</v>
      </c>
      <c r="E651" s="586">
        <v>0</v>
      </c>
      <c r="F651" s="902">
        <v>0</v>
      </c>
      <c r="G651" s="1681">
        <v>1300</v>
      </c>
      <c r="H651" s="49">
        <v>3675000000</v>
      </c>
      <c r="I651" s="474">
        <v>0</v>
      </c>
      <c r="J651" s="474">
        <v>1614.62</v>
      </c>
      <c r="K651" s="1682">
        <v>538.20000000000005</v>
      </c>
      <c r="L651" s="181">
        <f t="shared" si="13"/>
        <v>2152.8199999999997</v>
      </c>
      <c r="M651" s="297" t="s">
        <v>3034</v>
      </c>
    </row>
    <row r="652" spans="1:13" x14ac:dyDescent="0.25">
      <c r="A652" s="1680">
        <v>231</v>
      </c>
      <c r="B652" s="584">
        <v>0</v>
      </c>
      <c r="C652" s="585">
        <v>3121</v>
      </c>
      <c r="D652" s="584">
        <v>5169</v>
      </c>
      <c r="E652" s="586">
        <v>0</v>
      </c>
      <c r="F652" s="902">
        <v>0</v>
      </c>
      <c r="G652" s="1681">
        <v>1300</v>
      </c>
      <c r="H652" s="49">
        <v>13000000</v>
      </c>
      <c r="I652" s="474">
        <v>50000</v>
      </c>
      <c r="J652" s="474">
        <v>30302.18</v>
      </c>
      <c r="K652" s="1682">
        <f>SUM(K653:K656)*-1</f>
        <v>-30025.649999999998</v>
      </c>
      <c r="L652" s="181">
        <f t="shared" si="13"/>
        <v>276.53000000000247</v>
      </c>
      <c r="M652" s="297" t="s">
        <v>37</v>
      </c>
    </row>
    <row r="653" spans="1:13" ht="26.25" x14ac:dyDescent="0.25">
      <c r="A653" s="1680">
        <v>231</v>
      </c>
      <c r="B653" s="584">
        <v>0</v>
      </c>
      <c r="C653" s="585">
        <v>3121</v>
      </c>
      <c r="D653" s="584">
        <v>6121</v>
      </c>
      <c r="E653" s="586">
        <v>0</v>
      </c>
      <c r="F653" s="902">
        <v>0</v>
      </c>
      <c r="G653" s="1681">
        <v>1300</v>
      </c>
      <c r="H653" s="49">
        <v>3552000000</v>
      </c>
      <c r="I653" s="474">
        <v>0</v>
      </c>
      <c r="J653" s="1682">
        <v>269.10000000000002</v>
      </c>
      <c r="K653" s="1682">
        <v>134.55000000000001</v>
      </c>
      <c r="L653" s="181">
        <f>J653+K653</f>
        <v>403.65000000000003</v>
      </c>
      <c r="M653" s="297" t="s">
        <v>3708</v>
      </c>
    </row>
    <row r="654" spans="1:13" ht="26.25" x14ac:dyDescent="0.25">
      <c r="A654" s="1680">
        <v>231</v>
      </c>
      <c r="B654" s="584">
        <v>0</v>
      </c>
      <c r="C654" s="585">
        <v>3121</v>
      </c>
      <c r="D654" s="584">
        <v>6121</v>
      </c>
      <c r="E654" s="586">
        <v>0</v>
      </c>
      <c r="F654" s="902">
        <v>0</v>
      </c>
      <c r="G654" s="1681">
        <v>1300</v>
      </c>
      <c r="H654" s="49">
        <v>5143000000</v>
      </c>
      <c r="I654" s="474">
        <v>0</v>
      </c>
      <c r="J654" s="1682">
        <v>269.10000000000002</v>
      </c>
      <c r="K654" s="1682">
        <v>134.55000000000001</v>
      </c>
      <c r="L654" s="181">
        <f>J654+K654</f>
        <v>403.65000000000003</v>
      </c>
      <c r="M654" s="297" t="s">
        <v>4104</v>
      </c>
    </row>
    <row r="655" spans="1:13" ht="38.25" x14ac:dyDescent="0.25">
      <c r="A655" s="1680">
        <v>231</v>
      </c>
      <c r="B655" s="584">
        <v>0</v>
      </c>
      <c r="C655" s="585">
        <v>3121</v>
      </c>
      <c r="D655" s="584">
        <v>6121</v>
      </c>
      <c r="E655" s="586">
        <v>0</v>
      </c>
      <c r="F655" s="902">
        <v>0</v>
      </c>
      <c r="G655" s="1681">
        <v>1300</v>
      </c>
      <c r="H655" s="829">
        <v>5070000000</v>
      </c>
      <c r="I655" s="1687">
        <v>0</v>
      </c>
      <c r="J655" s="474">
        <v>44301.13</v>
      </c>
      <c r="K655" s="1682">
        <v>29218.35</v>
      </c>
      <c r="L655" s="181">
        <f>J655+K655</f>
        <v>73519.48</v>
      </c>
      <c r="M655" s="2358" t="s">
        <v>3726</v>
      </c>
    </row>
    <row r="656" spans="1:13" ht="25.5" x14ac:dyDescent="0.25">
      <c r="A656" s="1680">
        <v>231</v>
      </c>
      <c r="B656" s="584">
        <v>0</v>
      </c>
      <c r="C656" s="585">
        <v>3121</v>
      </c>
      <c r="D656" s="584">
        <v>6122</v>
      </c>
      <c r="E656" s="586">
        <v>0</v>
      </c>
      <c r="F656" s="902">
        <v>0</v>
      </c>
      <c r="G656" s="1681">
        <v>1300</v>
      </c>
      <c r="H656" s="829">
        <v>5920000000</v>
      </c>
      <c r="I656" s="1687">
        <v>0</v>
      </c>
      <c r="J656" s="474">
        <v>0</v>
      </c>
      <c r="K656" s="1682">
        <v>538.20000000000005</v>
      </c>
      <c r="L656" s="181">
        <f>J656+K656</f>
        <v>538.20000000000005</v>
      </c>
      <c r="M656" s="2358" t="s">
        <v>4105</v>
      </c>
    </row>
    <row r="657" spans="1:13" ht="26.25" x14ac:dyDescent="0.25">
      <c r="A657" s="1510">
        <v>231</v>
      </c>
      <c r="B657" s="1241">
        <v>0</v>
      </c>
      <c r="C657" s="1511">
        <v>2212</v>
      </c>
      <c r="D657" s="1241">
        <v>5166</v>
      </c>
      <c r="E657" s="1513">
        <v>0</v>
      </c>
      <c r="F657" s="1667">
        <v>0</v>
      </c>
      <c r="G657" s="1241">
        <v>1300</v>
      </c>
      <c r="H657" s="52">
        <v>13000000</v>
      </c>
      <c r="I657" s="1687">
        <v>0</v>
      </c>
      <c r="J657" s="1688">
        <v>617815.75</v>
      </c>
      <c r="K657" s="1688">
        <f>SUM(K658:K663)*-1</f>
        <v>-60460.319999999992</v>
      </c>
      <c r="L657" s="1689">
        <f>J657+K657</f>
        <v>557355.43000000005</v>
      </c>
      <c r="M657" s="297" t="s">
        <v>39</v>
      </c>
    </row>
    <row r="658" spans="1:13" x14ac:dyDescent="0.25">
      <c r="A658" s="1510">
        <v>231</v>
      </c>
      <c r="B658" s="1241">
        <v>0</v>
      </c>
      <c r="C658" s="1511">
        <v>2212</v>
      </c>
      <c r="D658" s="1241">
        <v>6121</v>
      </c>
      <c r="E658" s="1513">
        <v>0</v>
      </c>
      <c r="F658" s="1667">
        <v>0</v>
      </c>
      <c r="G658" s="1241">
        <v>1300</v>
      </c>
      <c r="H658" s="2355" t="s">
        <v>3435</v>
      </c>
      <c r="I658" s="1687">
        <v>0</v>
      </c>
      <c r="J658" s="1688">
        <v>51149.599999999999</v>
      </c>
      <c r="K658" s="1688">
        <v>5702.13</v>
      </c>
      <c r="L658" s="181">
        <f t="shared" ref="L658:L670" si="14">J658+K658</f>
        <v>56851.729999999996</v>
      </c>
      <c r="M658" s="2356" t="s">
        <v>4106</v>
      </c>
    </row>
    <row r="659" spans="1:13" ht="25.5" x14ac:dyDescent="0.25">
      <c r="A659" s="583">
        <v>231</v>
      </c>
      <c r="B659" s="584">
        <v>0</v>
      </c>
      <c r="C659" s="1511">
        <v>2212</v>
      </c>
      <c r="D659" s="1241">
        <v>6121</v>
      </c>
      <c r="E659" s="586">
        <v>0</v>
      </c>
      <c r="F659" s="902">
        <v>0</v>
      </c>
      <c r="G659" s="584">
        <v>1300</v>
      </c>
      <c r="H659" s="2355" t="s">
        <v>1262</v>
      </c>
      <c r="I659" s="1687">
        <v>0</v>
      </c>
      <c r="J659" s="111">
        <v>28510.63</v>
      </c>
      <c r="K659" s="111">
        <v>269.10000000000002</v>
      </c>
      <c r="L659" s="181">
        <f t="shared" si="14"/>
        <v>28779.73</v>
      </c>
      <c r="M659" s="2356" t="s">
        <v>1263</v>
      </c>
    </row>
    <row r="660" spans="1:13" x14ac:dyDescent="0.25">
      <c r="A660" s="1680">
        <v>231</v>
      </c>
      <c r="B660" s="584">
        <v>0</v>
      </c>
      <c r="C660" s="1511">
        <v>2212</v>
      </c>
      <c r="D660" s="1241">
        <v>6121</v>
      </c>
      <c r="E660" s="586">
        <v>0</v>
      </c>
      <c r="F660" s="902">
        <v>0</v>
      </c>
      <c r="G660" s="1681">
        <v>1300</v>
      </c>
      <c r="H660" s="829">
        <v>4865000000</v>
      </c>
      <c r="I660" s="1687">
        <v>0</v>
      </c>
      <c r="J660" s="474">
        <v>93287.23</v>
      </c>
      <c r="K660" s="1682">
        <v>2900.85</v>
      </c>
      <c r="L660" s="181">
        <f t="shared" si="14"/>
        <v>96188.08</v>
      </c>
      <c r="M660" s="2357" t="s">
        <v>2066</v>
      </c>
    </row>
    <row r="661" spans="1:13" x14ac:dyDescent="0.25">
      <c r="A661" s="1680">
        <v>231</v>
      </c>
      <c r="B661" s="584">
        <v>0</v>
      </c>
      <c r="C661" s="1511">
        <v>2212</v>
      </c>
      <c r="D661" s="1241">
        <v>6121</v>
      </c>
      <c r="E661" s="586">
        <v>0</v>
      </c>
      <c r="F661" s="902">
        <v>0</v>
      </c>
      <c r="G661" s="1681">
        <v>1300</v>
      </c>
      <c r="H661" s="829">
        <v>4838000000</v>
      </c>
      <c r="I661" s="1687">
        <v>0</v>
      </c>
      <c r="J661" s="474">
        <v>40353.51</v>
      </c>
      <c r="K661" s="1682">
        <v>29387.88</v>
      </c>
      <c r="L661" s="181">
        <f t="shared" si="14"/>
        <v>69741.39</v>
      </c>
      <c r="M661" s="2358" t="s">
        <v>3715</v>
      </c>
    </row>
    <row r="662" spans="1:13" ht="25.5" x14ac:dyDescent="0.25">
      <c r="A662" s="1680">
        <v>231</v>
      </c>
      <c r="B662" s="584">
        <v>0</v>
      </c>
      <c r="C662" s="1511">
        <v>2212</v>
      </c>
      <c r="D662" s="1241">
        <v>6121</v>
      </c>
      <c r="E662" s="586">
        <v>0</v>
      </c>
      <c r="F662" s="902">
        <v>0</v>
      </c>
      <c r="G662" s="1681">
        <v>1300</v>
      </c>
      <c r="H662" s="829">
        <v>4860000000</v>
      </c>
      <c r="I662" s="1687">
        <v>0</v>
      </c>
      <c r="J662" s="474">
        <v>171362.22</v>
      </c>
      <c r="K662" s="1682">
        <v>10088.379999999999</v>
      </c>
      <c r="L662" s="181">
        <f>J662+K662</f>
        <v>181450.6</v>
      </c>
      <c r="M662" s="2358" t="s">
        <v>3719</v>
      </c>
    </row>
    <row r="663" spans="1:13" x14ac:dyDescent="0.25">
      <c r="A663" s="1680">
        <v>231</v>
      </c>
      <c r="B663" s="584">
        <v>0</v>
      </c>
      <c r="C663" s="1511">
        <v>2212</v>
      </c>
      <c r="D663" s="1241">
        <v>6121</v>
      </c>
      <c r="E663" s="586">
        <v>0</v>
      </c>
      <c r="F663" s="902">
        <v>0</v>
      </c>
      <c r="G663" s="1681">
        <v>1300</v>
      </c>
      <c r="H663" s="829">
        <v>4772000000</v>
      </c>
      <c r="I663" s="1687">
        <v>0</v>
      </c>
      <c r="J663" s="474">
        <v>108568.97</v>
      </c>
      <c r="K663" s="1682">
        <v>12111.98</v>
      </c>
      <c r="L663" s="181">
        <f>J663+K663</f>
        <v>120680.95</v>
      </c>
      <c r="M663" s="2358" t="s">
        <v>2068</v>
      </c>
    </row>
    <row r="664" spans="1:13" ht="26.25" x14ac:dyDescent="0.25">
      <c r="A664" s="1510">
        <v>231</v>
      </c>
      <c r="B664" s="1241">
        <v>0</v>
      </c>
      <c r="C664" s="1511">
        <v>3123</v>
      </c>
      <c r="D664" s="1241">
        <v>5166</v>
      </c>
      <c r="E664" s="1513">
        <v>0</v>
      </c>
      <c r="F664" s="1667">
        <v>0</v>
      </c>
      <c r="G664" s="1241">
        <v>1300</v>
      </c>
      <c r="H664" s="52">
        <v>13000000</v>
      </c>
      <c r="I664" s="1687">
        <v>0</v>
      </c>
      <c r="J664" s="474">
        <v>224106.66</v>
      </c>
      <c r="K664" s="1682">
        <f>SUM(K665:K670)*-1</f>
        <v>-61679.490000000005</v>
      </c>
      <c r="L664" s="181">
        <f t="shared" si="14"/>
        <v>162427.16999999998</v>
      </c>
      <c r="M664" s="297" t="s">
        <v>39</v>
      </c>
    </row>
    <row r="665" spans="1:13" ht="25.5" x14ac:dyDescent="0.25">
      <c r="A665" s="1680">
        <v>231</v>
      </c>
      <c r="B665" s="584">
        <v>0</v>
      </c>
      <c r="C665" s="585">
        <v>3123</v>
      </c>
      <c r="D665" s="584">
        <v>6121</v>
      </c>
      <c r="E665" s="586">
        <v>0</v>
      </c>
      <c r="F665" s="902">
        <v>0</v>
      </c>
      <c r="G665" s="1681">
        <v>1300</v>
      </c>
      <c r="H665" s="829">
        <v>3717000000</v>
      </c>
      <c r="I665" s="1687">
        <v>0</v>
      </c>
      <c r="J665" s="474">
        <v>85192.75</v>
      </c>
      <c r="K665" s="1682">
        <v>22808.5</v>
      </c>
      <c r="L665" s="181">
        <f t="shared" si="14"/>
        <v>108001.25</v>
      </c>
      <c r="M665" s="2358" t="s">
        <v>2078</v>
      </c>
    </row>
    <row r="666" spans="1:13" ht="26.25" x14ac:dyDescent="0.25">
      <c r="A666" s="1680">
        <v>231</v>
      </c>
      <c r="B666" s="584">
        <v>0</v>
      </c>
      <c r="C666" s="585">
        <v>3123</v>
      </c>
      <c r="D666" s="584">
        <v>6121</v>
      </c>
      <c r="E666" s="586">
        <v>0</v>
      </c>
      <c r="F666" s="902">
        <v>0</v>
      </c>
      <c r="G666" s="1681">
        <v>1300</v>
      </c>
      <c r="H666" s="829">
        <v>3553000000</v>
      </c>
      <c r="I666" s="1687">
        <v>0</v>
      </c>
      <c r="J666" s="474">
        <v>4495.8999999999996</v>
      </c>
      <c r="K666" s="1682">
        <v>1164.56</v>
      </c>
      <c r="L666" s="181">
        <f t="shared" si="14"/>
        <v>5660.4599999999991</v>
      </c>
      <c r="M666" s="155" t="s">
        <v>3721</v>
      </c>
    </row>
    <row r="667" spans="1:13" ht="26.25" x14ac:dyDescent="0.25">
      <c r="A667" s="1680">
        <v>231</v>
      </c>
      <c r="B667" s="584">
        <v>0</v>
      </c>
      <c r="C667" s="585">
        <v>3123</v>
      </c>
      <c r="D667" s="584">
        <v>6121</v>
      </c>
      <c r="E667" s="586">
        <v>0</v>
      </c>
      <c r="F667" s="902">
        <v>0</v>
      </c>
      <c r="G667" s="1681">
        <v>1300</v>
      </c>
      <c r="H667" s="829">
        <v>4851000000</v>
      </c>
      <c r="I667" s="1687">
        <v>0</v>
      </c>
      <c r="J667" s="474">
        <v>4495.8999999999996</v>
      </c>
      <c r="K667" s="1682">
        <v>1164.56</v>
      </c>
      <c r="L667" s="181">
        <f t="shared" si="14"/>
        <v>5660.4599999999991</v>
      </c>
      <c r="M667" s="155" t="s">
        <v>3722</v>
      </c>
    </row>
    <row r="668" spans="1:13" ht="26.25" x14ac:dyDescent="0.25">
      <c r="A668" s="1680">
        <v>231</v>
      </c>
      <c r="B668" s="584">
        <v>0</v>
      </c>
      <c r="C668" s="585">
        <v>3123</v>
      </c>
      <c r="D668" s="584">
        <v>6121</v>
      </c>
      <c r="E668" s="586">
        <v>0</v>
      </c>
      <c r="F668" s="902">
        <v>0</v>
      </c>
      <c r="G668" s="1681">
        <v>1300</v>
      </c>
      <c r="H668" s="829">
        <v>5732000000</v>
      </c>
      <c r="I668" s="1687">
        <v>0</v>
      </c>
      <c r="J668" s="474">
        <v>4495.91</v>
      </c>
      <c r="K668" s="1682">
        <v>1164.56</v>
      </c>
      <c r="L668" s="181">
        <f t="shared" si="14"/>
        <v>5660.4699999999993</v>
      </c>
      <c r="M668" s="155" t="s">
        <v>3723</v>
      </c>
    </row>
    <row r="669" spans="1:13" ht="26.25" x14ac:dyDescent="0.25">
      <c r="A669" s="1680">
        <v>231</v>
      </c>
      <c r="B669" s="584">
        <v>0</v>
      </c>
      <c r="C669" s="585">
        <v>3123</v>
      </c>
      <c r="D669" s="584">
        <v>6121</v>
      </c>
      <c r="E669" s="586">
        <v>0</v>
      </c>
      <c r="F669" s="902">
        <v>0</v>
      </c>
      <c r="G669" s="1681">
        <v>1300</v>
      </c>
      <c r="H669" s="829">
        <v>5733000000</v>
      </c>
      <c r="I669" s="1687">
        <v>0</v>
      </c>
      <c r="J669" s="474">
        <v>22040.91</v>
      </c>
      <c r="K669" s="1682">
        <v>1164.56</v>
      </c>
      <c r="L669" s="181">
        <f t="shared" si="14"/>
        <v>23205.47</v>
      </c>
      <c r="M669" s="155" t="s">
        <v>3722</v>
      </c>
    </row>
    <row r="670" spans="1:13" ht="25.5" x14ac:dyDescent="0.25">
      <c r="A670" s="1680">
        <v>231</v>
      </c>
      <c r="B670" s="584">
        <v>0</v>
      </c>
      <c r="C670" s="585">
        <v>3123</v>
      </c>
      <c r="D670" s="584">
        <v>6121</v>
      </c>
      <c r="E670" s="586">
        <v>0</v>
      </c>
      <c r="F670" s="902">
        <v>0</v>
      </c>
      <c r="G670" s="1681">
        <v>1300</v>
      </c>
      <c r="H670" s="829">
        <v>3713000000</v>
      </c>
      <c r="I670" s="1687">
        <v>0</v>
      </c>
      <c r="J670" s="474">
        <v>358316.16</v>
      </c>
      <c r="K670" s="1682">
        <v>34212.75</v>
      </c>
      <c r="L670" s="181">
        <f t="shared" si="14"/>
        <v>392528.91</v>
      </c>
      <c r="M670" s="2358" t="s">
        <v>4107</v>
      </c>
    </row>
    <row r="671" spans="1:13" ht="26.25" x14ac:dyDescent="0.25">
      <c r="A671" s="1680">
        <v>231</v>
      </c>
      <c r="B671" s="584">
        <v>0</v>
      </c>
      <c r="C671" s="585">
        <v>3122</v>
      </c>
      <c r="D671" s="1241">
        <v>5166</v>
      </c>
      <c r="E671" s="1513">
        <v>0</v>
      </c>
      <c r="F671" s="1667">
        <v>0</v>
      </c>
      <c r="G671" s="1241">
        <v>1300</v>
      </c>
      <c r="H671" s="52">
        <v>13000000</v>
      </c>
      <c r="I671" s="1687">
        <v>0</v>
      </c>
      <c r="J671" s="474">
        <v>223332.25</v>
      </c>
      <c r="K671" s="1682">
        <f>SUM(K672:K673)*-1</f>
        <v>-44400.7</v>
      </c>
      <c r="L671" s="181">
        <f>J671+K671</f>
        <v>178931.55</v>
      </c>
      <c r="M671" s="297" t="s">
        <v>39</v>
      </c>
    </row>
    <row r="672" spans="1:13" ht="25.5" x14ac:dyDescent="0.25">
      <c r="A672" s="1680">
        <v>231</v>
      </c>
      <c r="B672" s="584">
        <v>0</v>
      </c>
      <c r="C672" s="585">
        <v>3122</v>
      </c>
      <c r="D672" s="584">
        <v>5166</v>
      </c>
      <c r="E672" s="586">
        <v>0</v>
      </c>
      <c r="F672" s="902">
        <v>0</v>
      </c>
      <c r="G672" s="1681">
        <v>1300</v>
      </c>
      <c r="H672" s="829">
        <v>4694000000</v>
      </c>
      <c r="I672" s="1687">
        <v>0</v>
      </c>
      <c r="J672" s="474">
        <v>32049.29</v>
      </c>
      <c r="K672" s="1682">
        <v>29487.45</v>
      </c>
      <c r="L672" s="181">
        <f>J672+K672</f>
        <v>61536.740000000005</v>
      </c>
      <c r="M672" s="2358" t="s">
        <v>2071</v>
      </c>
    </row>
    <row r="673" spans="1:13" ht="25.5" x14ac:dyDescent="0.25">
      <c r="A673" s="1680">
        <v>231</v>
      </c>
      <c r="B673" s="584">
        <v>0</v>
      </c>
      <c r="C673" s="585">
        <v>3122</v>
      </c>
      <c r="D673" s="584">
        <v>6122</v>
      </c>
      <c r="E673" s="586">
        <v>0</v>
      </c>
      <c r="F673" s="902">
        <v>0</v>
      </c>
      <c r="G673" s="1681">
        <v>1300</v>
      </c>
      <c r="H673" s="829">
        <v>4459000000</v>
      </c>
      <c r="I673" s="1687">
        <v>0</v>
      </c>
      <c r="J673" s="474">
        <v>91433.06</v>
      </c>
      <c r="K673" s="1682">
        <v>14913.25</v>
      </c>
      <c r="L673" s="181">
        <f>J673+K673</f>
        <v>106346.31</v>
      </c>
      <c r="M673" s="2358" t="s">
        <v>4108</v>
      </c>
    </row>
    <row r="674" spans="1:13" ht="26.25" x14ac:dyDescent="0.25">
      <c r="A674" s="1680">
        <v>231</v>
      </c>
      <c r="B674" s="584">
        <v>0</v>
      </c>
      <c r="C674" s="585">
        <v>3315</v>
      </c>
      <c r="D674" s="584">
        <v>5166</v>
      </c>
      <c r="E674" s="586">
        <v>0</v>
      </c>
      <c r="F674" s="902">
        <v>0</v>
      </c>
      <c r="G674" s="1681">
        <v>1300</v>
      </c>
      <c r="H674" s="537" t="s">
        <v>2081</v>
      </c>
      <c r="I674" s="1687">
        <v>0</v>
      </c>
      <c r="J674" s="474">
        <v>33157.120000000003</v>
      </c>
      <c r="K674" s="1682">
        <v>-30703.75</v>
      </c>
      <c r="L674" s="181">
        <f>J674+K674</f>
        <v>2453.3700000000026</v>
      </c>
      <c r="M674" s="297" t="s">
        <v>39</v>
      </c>
    </row>
    <row r="675" spans="1:13" ht="26.25" thickBot="1" x14ac:dyDescent="0.3">
      <c r="A675" s="2604">
        <v>231</v>
      </c>
      <c r="B675" s="662">
        <v>0</v>
      </c>
      <c r="C675" s="664">
        <v>3315</v>
      </c>
      <c r="D675" s="662">
        <v>6121</v>
      </c>
      <c r="E675" s="1554">
        <v>0</v>
      </c>
      <c r="F675" s="1666">
        <v>0</v>
      </c>
      <c r="G675" s="2605">
        <v>1300</v>
      </c>
      <c r="H675" s="2606" t="s">
        <v>3728</v>
      </c>
      <c r="I675" s="970">
        <v>0</v>
      </c>
      <c r="J675" s="474">
        <v>35090.01</v>
      </c>
      <c r="K675" s="1682">
        <v>30703.75</v>
      </c>
      <c r="L675" s="181">
        <f>J675+K675</f>
        <v>65793.760000000009</v>
      </c>
      <c r="M675" s="2358" t="s">
        <v>3729</v>
      </c>
    </row>
    <row r="676" spans="1:13" ht="15.75" thickBot="1" x14ac:dyDescent="0.3">
      <c r="A676" s="3235" t="s">
        <v>4109</v>
      </c>
      <c r="B676" s="3236"/>
      <c r="C676" s="3236"/>
      <c r="D676" s="3236"/>
      <c r="E676" s="3236"/>
      <c r="F676" s="3236"/>
      <c r="G676" s="3236"/>
      <c r="H676" s="3237"/>
      <c r="I676" s="347">
        <f>SUM(I637:I675)</f>
        <v>300000</v>
      </c>
      <c r="J676" s="347">
        <f>SUM(J637:J675)</f>
        <v>2377784.3699999996</v>
      </c>
      <c r="K676" s="347">
        <f>SUM(K637:K675)</f>
        <v>0</v>
      </c>
      <c r="L676" s="347">
        <f>SUM(L637:L675)</f>
        <v>2377784.37</v>
      </c>
      <c r="M676" s="2361"/>
    </row>
    <row r="677" spans="1:13" ht="15.75" x14ac:dyDescent="0.25">
      <c r="A677" s="29"/>
      <c r="B677" s="28"/>
      <c r="C677" s="28"/>
      <c r="D677" s="29"/>
      <c r="E677" s="29"/>
      <c r="F677" s="30"/>
      <c r="G677" s="31"/>
      <c r="H677" s="29"/>
      <c r="I677" s="32"/>
      <c r="J677" s="2467"/>
      <c r="K677" s="33"/>
      <c r="L677" s="29"/>
      <c r="M677" s="2461"/>
    </row>
    <row r="678" spans="1:13" x14ac:dyDescent="0.25">
      <c r="A678" s="29"/>
      <c r="B678" s="29" t="s">
        <v>128</v>
      </c>
      <c r="C678" s="2467"/>
      <c r="D678" s="2467"/>
      <c r="E678" s="2467"/>
      <c r="F678" s="2"/>
      <c r="G678" s="3"/>
      <c r="H678" s="2467"/>
      <c r="I678" s="4"/>
      <c r="J678" s="34" t="s">
        <v>4110</v>
      </c>
      <c r="K678" s="55"/>
      <c r="L678" s="2467"/>
      <c r="M678" s="2461"/>
    </row>
    <row r="679" spans="1:13" x14ac:dyDescent="0.25">
      <c r="A679" s="2467"/>
      <c r="B679" s="2467"/>
      <c r="C679" s="2467"/>
      <c r="D679" s="2467"/>
      <c r="E679" s="2467"/>
      <c r="F679" s="2"/>
      <c r="G679" s="3"/>
      <c r="H679" s="2467"/>
      <c r="I679" s="4"/>
      <c r="J679" s="2467"/>
      <c r="K679" s="55"/>
      <c r="L679" s="2467"/>
      <c r="M679" s="2461"/>
    </row>
    <row r="680" spans="1:13" x14ac:dyDescent="0.25">
      <c r="A680" s="2467"/>
      <c r="B680" s="2467" t="s">
        <v>159</v>
      </c>
      <c r="C680" s="2467"/>
      <c r="D680" s="2467"/>
      <c r="E680" s="2467"/>
      <c r="F680" s="2"/>
      <c r="G680" s="3"/>
      <c r="H680" s="2467"/>
      <c r="I680" s="4"/>
      <c r="J680" s="2467" t="s">
        <v>43</v>
      </c>
      <c r="K680" s="55"/>
      <c r="L680" s="2467"/>
      <c r="M680" s="2461"/>
    </row>
    <row r="681" spans="1:13" x14ac:dyDescent="0.25">
      <c r="A681" s="2467"/>
      <c r="B681" s="2467"/>
      <c r="C681" s="2467"/>
      <c r="D681" s="2467"/>
      <c r="E681" s="2467"/>
      <c r="F681" s="2"/>
      <c r="G681" s="3"/>
      <c r="H681" s="2467"/>
      <c r="I681" s="4"/>
      <c r="J681" s="2467"/>
      <c r="K681" s="55"/>
      <c r="L681" s="2467"/>
      <c r="M681" s="2461"/>
    </row>
    <row r="682" spans="1:13" x14ac:dyDescent="0.25">
      <c r="A682" s="2467"/>
      <c r="B682" s="2467" t="s">
        <v>160</v>
      </c>
      <c r="C682" s="2467"/>
      <c r="D682" s="2467"/>
      <c r="E682" s="2467"/>
      <c r="F682" s="2"/>
      <c r="G682" s="3"/>
      <c r="H682" s="2467"/>
      <c r="I682" s="4"/>
      <c r="J682" s="2467" t="s">
        <v>161</v>
      </c>
      <c r="K682" s="55"/>
      <c r="L682" s="2467"/>
      <c r="M682" s="2461"/>
    </row>
    <row r="683" spans="1:13" x14ac:dyDescent="0.25">
      <c r="A683" s="2467"/>
      <c r="B683" s="2467" t="s">
        <v>495</v>
      </c>
      <c r="C683" s="2467"/>
      <c r="D683" s="2467"/>
      <c r="E683" s="2467"/>
      <c r="F683" s="2"/>
      <c r="G683" s="3"/>
      <c r="H683" s="2467"/>
      <c r="I683" s="4"/>
      <c r="J683" s="2467"/>
      <c r="K683" s="55"/>
      <c r="L683" s="2467"/>
      <c r="M683" s="2461"/>
    </row>
    <row r="686" spans="1:13" ht="18.75" x14ac:dyDescent="0.3">
      <c r="A686" s="1" t="s">
        <v>34</v>
      </c>
      <c r="B686" s="1"/>
      <c r="C686" s="1"/>
      <c r="D686" s="2467"/>
      <c r="E686" s="2467"/>
      <c r="F686" s="2"/>
      <c r="G686" s="3"/>
      <c r="H686" s="2467"/>
      <c r="I686" s="4"/>
      <c r="J686" s="2467"/>
      <c r="K686" s="55"/>
      <c r="L686" s="2467"/>
      <c r="M686" s="2461"/>
    </row>
    <row r="687" spans="1:13" x14ac:dyDescent="0.25">
      <c r="A687" s="2467"/>
      <c r="B687" s="2467"/>
      <c r="C687" s="2467"/>
      <c r="D687" s="2461"/>
      <c r="E687" s="2461"/>
      <c r="F687" s="6"/>
      <c r="G687" s="2470"/>
      <c r="H687" s="2461"/>
      <c r="I687" s="8"/>
      <c r="J687" s="2461"/>
      <c r="K687" s="55"/>
      <c r="L687" s="2467"/>
      <c r="M687" s="2461"/>
    </row>
    <row r="688" spans="1:13" ht="18.75" x14ac:dyDescent="0.3">
      <c r="A688" s="3102" t="s">
        <v>4522</v>
      </c>
      <c r="B688" s="3103"/>
      <c r="C688" s="3103"/>
      <c r="D688" s="3103"/>
      <c r="E688" s="3103"/>
      <c r="F688" s="3103"/>
      <c r="G688" s="3103"/>
      <c r="H688" s="3103"/>
      <c r="I688" s="3103"/>
      <c r="J688" s="3103"/>
      <c r="K688" s="3103"/>
      <c r="L688" s="3103"/>
      <c r="M688" s="3234"/>
    </row>
    <row r="689" spans="1:13" ht="15.75" x14ac:dyDescent="0.25">
      <c r="A689" s="2467"/>
      <c r="B689" s="2467"/>
      <c r="C689" s="2467"/>
      <c r="D689" s="2461"/>
      <c r="E689" s="2461"/>
      <c r="F689" s="9"/>
      <c r="G689" s="2470"/>
      <c r="H689" s="2461"/>
      <c r="I689" s="8"/>
      <c r="J689" s="2461"/>
      <c r="K689" s="55"/>
      <c r="L689" s="2467"/>
      <c r="M689" s="892"/>
    </row>
    <row r="690" spans="1:13" ht="15.75" x14ac:dyDescent="0.25">
      <c r="A690" s="10" t="s">
        <v>36</v>
      </c>
      <c r="B690" s="11"/>
      <c r="C690" s="11"/>
      <c r="D690" s="11"/>
      <c r="E690" s="11"/>
      <c r="F690" s="9"/>
      <c r="G690" s="3"/>
      <c r="H690" s="2467"/>
      <c r="I690" s="4"/>
      <c r="J690" s="2467"/>
      <c r="K690" s="55"/>
      <c r="L690" s="2467"/>
      <c r="M690" s="2461"/>
    </row>
    <row r="691" spans="1:13" ht="15.75" thickBot="1" x14ac:dyDescent="0.3">
      <c r="A691" s="1465"/>
      <c r="B691" s="2467"/>
      <c r="C691" s="2467"/>
      <c r="D691" s="2467"/>
      <c r="E691" s="2467"/>
      <c r="F691" s="2"/>
      <c r="G691" s="3"/>
      <c r="H691" s="2467"/>
      <c r="I691" s="4"/>
      <c r="J691" s="2467"/>
      <c r="K691" s="201"/>
      <c r="L691" s="2467"/>
      <c r="M691" s="14" t="s">
        <v>4</v>
      </c>
    </row>
    <row r="692" spans="1:13" ht="27" thickBot="1" x14ac:dyDescent="0.3">
      <c r="A692" s="15" t="s">
        <v>5</v>
      </c>
      <c r="B692" s="16" t="s">
        <v>6</v>
      </c>
      <c r="C692" s="16" t="s">
        <v>7</v>
      </c>
      <c r="D692" s="16" t="s">
        <v>8</v>
      </c>
      <c r="E692" s="16" t="s">
        <v>9</v>
      </c>
      <c r="F692" s="17" t="s">
        <v>10</v>
      </c>
      <c r="G692" s="18" t="s">
        <v>11</v>
      </c>
      <c r="H692" s="16" t="s">
        <v>12</v>
      </c>
      <c r="I692" s="19" t="s">
        <v>13</v>
      </c>
      <c r="J692" s="20" t="s">
        <v>14</v>
      </c>
      <c r="K692" s="893" t="s">
        <v>15</v>
      </c>
      <c r="L692" s="20" t="s">
        <v>16</v>
      </c>
      <c r="M692" s="894" t="s">
        <v>17</v>
      </c>
    </row>
    <row r="693" spans="1:13" x14ac:dyDescent="0.25">
      <c r="A693" s="1680">
        <v>231</v>
      </c>
      <c r="B693" s="584">
        <v>0</v>
      </c>
      <c r="C693" s="585">
        <v>2212</v>
      </c>
      <c r="D693" s="584">
        <v>5166</v>
      </c>
      <c r="E693" s="586">
        <v>0</v>
      </c>
      <c r="F693" s="902">
        <v>0</v>
      </c>
      <c r="G693" s="1681">
        <v>1300</v>
      </c>
      <c r="H693" s="49">
        <v>13000000</v>
      </c>
      <c r="I693" s="474">
        <v>0</v>
      </c>
      <c r="J693" s="474">
        <v>557355.43000000005</v>
      </c>
      <c r="K693" s="1682">
        <f>SUM(K694:K695)*-1</f>
        <v>-807.30000000000007</v>
      </c>
      <c r="L693" s="181">
        <f t="shared" ref="L693:L715" si="15">J693+K693</f>
        <v>556548.13</v>
      </c>
      <c r="M693" s="297" t="s">
        <v>4523</v>
      </c>
    </row>
    <row r="694" spans="1:13" x14ac:dyDescent="0.25">
      <c r="A694" s="1680">
        <v>231</v>
      </c>
      <c r="B694" s="584">
        <v>0</v>
      </c>
      <c r="C694" s="585">
        <v>2212</v>
      </c>
      <c r="D694" s="584">
        <v>6121</v>
      </c>
      <c r="E694" s="586">
        <v>0</v>
      </c>
      <c r="F694" s="902">
        <v>0</v>
      </c>
      <c r="G694" s="1681">
        <v>1300</v>
      </c>
      <c r="H694" s="49">
        <v>4865000000</v>
      </c>
      <c r="I694" s="474">
        <v>0</v>
      </c>
      <c r="J694" s="474">
        <v>96188.08</v>
      </c>
      <c r="K694" s="1682">
        <v>538.20000000000005</v>
      </c>
      <c r="L694" s="181">
        <f t="shared" si="15"/>
        <v>96726.28</v>
      </c>
      <c r="M694" s="297" t="s">
        <v>4524</v>
      </c>
    </row>
    <row r="695" spans="1:13" x14ac:dyDescent="0.25">
      <c r="A695" s="1680">
        <v>231</v>
      </c>
      <c r="B695" s="584">
        <v>0</v>
      </c>
      <c r="C695" s="585">
        <v>2212</v>
      </c>
      <c r="D695" s="584">
        <v>6121</v>
      </c>
      <c r="E695" s="586">
        <v>0</v>
      </c>
      <c r="F695" s="902">
        <v>0</v>
      </c>
      <c r="G695" s="1681">
        <v>1300</v>
      </c>
      <c r="H695" s="49">
        <v>4772000000</v>
      </c>
      <c r="I695" s="474">
        <v>0</v>
      </c>
      <c r="J695" s="474">
        <v>120680.95</v>
      </c>
      <c r="K695" s="1682">
        <v>269.10000000000002</v>
      </c>
      <c r="L695" s="181">
        <f t="shared" si="15"/>
        <v>120950.05</v>
      </c>
      <c r="M695" s="297" t="s">
        <v>4525</v>
      </c>
    </row>
    <row r="696" spans="1:13" ht="26.25" x14ac:dyDescent="0.25">
      <c r="A696" s="1680">
        <v>231</v>
      </c>
      <c r="B696" s="584">
        <v>0</v>
      </c>
      <c r="C696" s="585">
        <v>3122</v>
      </c>
      <c r="D696" s="584">
        <v>5166</v>
      </c>
      <c r="E696" s="586">
        <v>0</v>
      </c>
      <c r="F696" s="902">
        <v>0</v>
      </c>
      <c r="G696" s="1681">
        <v>1300</v>
      </c>
      <c r="H696" s="49">
        <v>13000000</v>
      </c>
      <c r="I696" s="474">
        <v>0</v>
      </c>
      <c r="J696" s="474">
        <v>178931.55</v>
      </c>
      <c r="K696" s="1682">
        <f>SUM(K697:K699)*-1</f>
        <v>-52196.38</v>
      </c>
      <c r="L696" s="181">
        <f t="shared" si="15"/>
        <v>126735.16999999998</v>
      </c>
      <c r="M696" s="297" t="s">
        <v>39</v>
      </c>
    </row>
    <row r="697" spans="1:13" x14ac:dyDescent="0.25">
      <c r="A697" s="1680">
        <v>231</v>
      </c>
      <c r="B697" s="584">
        <v>0</v>
      </c>
      <c r="C697" s="585">
        <v>3122</v>
      </c>
      <c r="D697" s="584">
        <v>6121</v>
      </c>
      <c r="E697" s="586">
        <v>0</v>
      </c>
      <c r="F697" s="902">
        <v>0</v>
      </c>
      <c r="G697" s="1681">
        <v>1300</v>
      </c>
      <c r="H697" s="49">
        <v>4693000000</v>
      </c>
      <c r="I697" s="474">
        <v>0</v>
      </c>
      <c r="J697" s="474">
        <v>145992.15</v>
      </c>
      <c r="K697" s="1682">
        <v>12720.13</v>
      </c>
      <c r="L697" s="181">
        <f t="shared" si="15"/>
        <v>158712.28</v>
      </c>
      <c r="M697" s="2886" t="s">
        <v>4526</v>
      </c>
    </row>
    <row r="698" spans="1:13" ht="25.5" x14ac:dyDescent="0.25">
      <c r="A698" s="1680">
        <v>231</v>
      </c>
      <c r="B698" s="584">
        <v>0</v>
      </c>
      <c r="C698" s="585">
        <v>3122</v>
      </c>
      <c r="D698" s="584">
        <v>6121</v>
      </c>
      <c r="E698" s="586">
        <v>0</v>
      </c>
      <c r="F698" s="902">
        <v>0</v>
      </c>
      <c r="G698" s="1681">
        <v>1300</v>
      </c>
      <c r="H698" s="2887">
        <v>5884000000</v>
      </c>
      <c r="I698" s="474">
        <v>0</v>
      </c>
      <c r="J698" s="474">
        <v>269.11</v>
      </c>
      <c r="K698" s="1682">
        <v>38599</v>
      </c>
      <c r="L698" s="181">
        <f t="shared" si="15"/>
        <v>38868.11</v>
      </c>
      <c r="M698" s="2886" t="s">
        <v>4103</v>
      </c>
    </row>
    <row r="699" spans="1:13" ht="25.5" x14ac:dyDescent="0.25">
      <c r="A699" s="1680">
        <v>231</v>
      </c>
      <c r="B699" s="584">
        <v>0</v>
      </c>
      <c r="C699" s="585">
        <v>3122</v>
      </c>
      <c r="D699" s="584">
        <v>5166</v>
      </c>
      <c r="E699" s="586">
        <v>0</v>
      </c>
      <c r="F699" s="902">
        <v>0</v>
      </c>
      <c r="G699" s="1681">
        <v>1300</v>
      </c>
      <c r="H699" s="2887">
        <v>4694000000</v>
      </c>
      <c r="I699" s="474">
        <v>0</v>
      </c>
      <c r="J699" s="474">
        <v>29487.45</v>
      </c>
      <c r="K699" s="1682">
        <v>877.25</v>
      </c>
      <c r="L699" s="181">
        <f t="shared" si="15"/>
        <v>30364.7</v>
      </c>
      <c r="M699" s="2358" t="s">
        <v>2071</v>
      </c>
    </row>
    <row r="700" spans="1:13" ht="26.25" x14ac:dyDescent="0.25">
      <c r="A700" s="1680">
        <v>231</v>
      </c>
      <c r="B700" s="584">
        <v>0</v>
      </c>
      <c r="C700" s="585">
        <v>3123</v>
      </c>
      <c r="D700" s="584">
        <v>5166</v>
      </c>
      <c r="E700" s="586">
        <v>0</v>
      </c>
      <c r="F700" s="902">
        <v>0</v>
      </c>
      <c r="G700" s="1681">
        <v>1300</v>
      </c>
      <c r="H700" s="49">
        <v>13000000</v>
      </c>
      <c r="I700" s="474">
        <v>0</v>
      </c>
      <c r="J700" s="474">
        <v>162427.17000000001</v>
      </c>
      <c r="K700" s="1682">
        <f>SUM(K701:K710)*-1</f>
        <v>-53343.630000000005</v>
      </c>
      <c r="L700" s="181">
        <f t="shared" si="15"/>
        <v>109083.54000000001</v>
      </c>
      <c r="M700" s="297" t="s">
        <v>39</v>
      </c>
    </row>
    <row r="701" spans="1:13" ht="26.25" x14ac:dyDescent="0.25">
      <c r="A701" s="1680">
        <v>231</v>
      </c>
      <c r="B701" s="584">
        <v>0</v>
      </c>
      <c r="C701" s="585">
        <v>3123</v>
      </c>
      <c r="D701" s="584">
        <v>6121</v>
      </c>
      <c r="E701" s="586">
        <v>0</v>
      </c>
      <c r="F701" s="902">
        <v>0</v>
      </c>
      <c r="G701" s="1681">
        <v>1300</v>
      </c>
      <c r="H701" s="49">
        <v>3226000000</v>
      </c>
      <c r="I701" s="474">
        <v>0</v>
      </c>
      <c r="J701" s="474">
        <v>94573.45</v>
      </c>
      <c r="K701" s="1682">
        <v>1097</v>
      </c>
      <c r="L701" s="181">
        <f t="shared" si="15"/>
        <v>95670.45</v>
      </c>
      <c r="M701" s="297" t="s">
        <v>4527</v>
      </c>
    </row>
    <row r="702" spans="1:13" ht="26.25" x14ac:dyDescent="0.25">
      <c r="A702" s="1680">
        <v>231</v>
      </c>
      <c r="B702" s="584">
        <v>0</v>
      </c>
      <c r="C702" s="585">
        <v>3123</v>
      </c>
      <c r="D702" s="584">
        <v>6121</v>
      </c>
      <c r="E702" s="586">
        <v>0</v>
      </c>
      <c r="F702" s="902">
        <v>0</v>
      </c>
      <c r="G702" s="1681">
        <v>1300</v>
      </c>
      <c r="H702" s="49">
        <v>5649000000</v>
      </c>
      <c r="I702" s="474">
        <v>0</v>
      </c>
      <c r="J702" s="474">
        <v>0</v>
      </c>
      <c r="K702" s="1682">
        <v>1097</v>
      </c>
      <c r="L702" s="181">
        <f t="shared" si="15"/>
        <v>1097</v>
      </c>
      <c r="M702" s="297" t="s">
        <v>4528</v>
      </c>
    </row>
    <row r="703" spans="1:13" ht="25.5" x14ac:dyDescent="0.25">
      <c r="A703" s="1680">
        <v>231</v>
      </c>
      <c r="B703" s="584">
        <v>0</v>
      </c>
      <c r="C703" s="585">
        <v>3123</v>
      </c>
      <c r="D703" s="584">
        <v>6121</v>
      </c>
      <c r="E703" s="586">
        <v>0</v>
      </c>
      <c r="F703" s="902">
        <v>0</v>
      </c>
      <c r="G703" s="1681">
        <v>1300</v>
      </c>
      <c r="H703" s="2888">
        <v>4747000000</v>
      </c>
      <c r="I703" s="474">
        <v>0</v>
      </c>
      <c r="J703" s="474">
        <v>0</v>
      </c>
      <c r="K703" s="1682">
        <v>1315.88</v>
      </c>
      <c r="L703" s="181">
        <f t="shared" si="15"/>
        <v>1315.88</v>
      </c>
      <c r="M703" s="2886" t="s">
        <v>3640</v>
      </c>
    </row>
    <row r="704" spans="1:13" ht="26.25" x14ac:dyDescent="0.25">
      <c r="A704" s="1680">
        <v>231</v>
      </c>
      <c r="B704" s="584">
        <v>0</v>
      </c>
      <c r="C704" s="585">
        <v>3123</v>
      </c>
      <c r="D704" s="584">
        <v>6121</v>
      </c>
      <c r="E704" s="586">
        <v>0</v>
      </c>
      <c r="F704" s="902">
        <v>0</v>
      </c>
      <c r="G704" s="1681">
        <v>1300</v>
      </c>
      <c r="H704" s="49">
        <v>3717000000</v>
      </c>
      <c r="I704" s="474">
        <v>0</v>
      </c>
      <c r="J704" s="474">
        <v>108001.25</v>
      </c>
      <c r="K704" s="1682">
        <v>5263.5</v>
      </c>
      <c r="L704" s="181">
        <f t="shared" si="15"/>
        <v>113264.75</v>
      </c>
      <c r="M704" s="2889" t="s">
        <v>2078</v>
      </c>
    </row>
    <row r="705" spans="1:13" ht="26.25" x14ac:dyDescent="0.25">
      <c r="A705" s="1680">
        <v>231</v>
      </c>
      <c r="B705" s="584">
        <v>0</v>
      </c>
      <c r="C705" s="585">
        <v>3123</v>
      </c>
      <c r="D705" s="584">
        <v>6121</v>
      </c>
      <c r="E705" s="586">
        <v>0</v>
      </c>
      <c r="F705" s="902">
        <v>0</v>
      </c>
      <c r="G705" s="1681">
        <v>1300</v>
      </c>
      <c r="H705" s="829">
        <v>3553000000</v>
      </c>
      <c r="I705" s="1687">
        <v>0</v>
      </c>
      <c r="J705" s="474">
        <v>5660.46</v>
      </c>
      <c r="K705" s="1682">
        <v>3070.38</v>
      </c>
      <c r="L705" s="181">
        <f t="shared" si="15"/>
        <v>8730.84</v>
      </c>
      <c r="M705" s="155" t="s">
        <v>3721</v>
      </c>
    </row>
    <row r="706" spans="1:13" ht="26.25" x14ac:dyDescent="0.25">
      <c r="A706" s="1680">
        <v>231</v>
      </c>
      <c r="B706" s="584">
        <v>0</v>
      </c>
      <c r="C706" s="585">
        <v>3123</v>
      </c>
      <c r="D706" s="584">
        <v>6121</v>
      </c>
      <c r="E706" s="586">
        <v>0</v>
      </c>
      <c r="F706" s="902">
        <v>0</v>
      </c>
      <c r="G706" s="1681">
        <v>1300</v>
      </c>
      <c r="H706" s="829">
        <v>4851000000</v>
      </c>
      <c r="I706" s="1687">
        <v>0</v>
      </c>
      <c r="J706" s="474">
        <v>5660.46</v>
      </c>
      <c r="K706" s="1682">
        <v>3070.38</v>
      </c>
      <c r="L706" s="181">
        <f t="shared" si="15"/>
        <v>8730.84</v>
      </c>
      <c r="M706" s="155" t="s">
        <v>3722</v>
      </c>
    </row>
    <row r="707" spans="1:13" ht="26.25" x14ac:dyDescent="0.25">
      <c r="A707" s="1680">
        <v>231</v>
      </c>
      <c r="B707" s="584">
        <v>0</v>
      </c>
      <c r="C707" s="585">
        <v>3123</v>
      </c>
      <c r="D707" s="584">
        <v>6121</v>
      </c>
      <c r="E707" s="586">
        <v>0</v>
      </c>
      <c r="F707" s="902">
        <v>0</v>
      </c>
      <c r="G707" s="1681">
        <v>1300</v>
      </c>
      <c r="H707" s="829">
        <v>5732000000</v>
      </c>
      <c r="I707" s="1687">
        <v>0</v>
      </c>
      <c r="J707" s="474">
        <v>5660.47</v>
      </c>
      <c r="K707" s="1682">
        <v>3070.38</v>
      </c>
      <c r="L707" s="181">
        <f t="shared" si="15"/>
        <v>8730.85</v>
      </c>
      <c r="M707" s="155" t="s">
        <v>3723</v>
      </c>
    </row>
    <row r="708" spans="1:13" ht="26.25" x14ac:dyDescent="0.25">
      <c r="A708" s="1680">
        <v>231</v>
      </c>
      <c r="B708" s="584">
        <v>0</v>
      </c>
      <c r="C708" s="585">
        <v>3123</v>
      </c>
      <c r="D708" s="584">
        <v>6121</v>
      </c>
      <c r="E708" s="586">
        <v>0</v>
      </c>
      <c r="F708" s="902">
        <v>0</v>
      </c>
      <c r="G708" s="1681">
        <v>1300</v>
      </c>
      <c r="H708" s="829">
        <v>5733000000</v>
      </c>
      <c r="I708" s="1687">
        <v>0</v>
      </c>
      <c r="J708" s="474">
        <v>23205.47</v>
      </c>
      <c r="K708" s="1682">
        <v>3070.38</v>
      </c>
      <c r="L708" s="181">
        <f t="shared" si="15"/>
        <v>26275.850000000002</v>
      </c>
      <c r="M708" s="155" t="s">
        <v>3722</v>
      </c>
    </row>
    <row r="709" spans="1:13" ht="25.5" x14ac:dyDescent="0.25">
      <c r="A709" s="1680">
        <v>231</v>
      </c>
      <c r="B709" s="584">
        <v>0</v>
      </c>
      <c r="C709" s="585">
        <v>3123</v>
      </c>
      <c r="D709" s="584">
        <v>6121</v>
      </c>
      <c r="E709" s="586">
        <v>0</v>
      </c>
      <c r="F709" s="902">
        <v>0</v>
      </c>
      <c r="G709" s="1681">
        <v>1300</v>
      </c>
      <c r="H709" s="829">
        <v>3713000000</v>
      </c>
      <c r="I709" s="1687">
        <v>0</v>
      </c>
      <c r="J709" s="474">
        <v>392528.91</v>
      </c>
      <c r="K709" s="1682">
        <v>12281.5</v>
      </c>
      <c r="L709" s="181">
        <f t="shared" si="15"/>
        <v>404810.41</v>
      </c>
      <c r="M709" s="2358" t="s">
        <v>4107</v>
      </c>
    </row>
    <row r="710" spans="1:13" ht="25.5" x14ac:dyDescent="0.25">
      <c r="A710" s="1680">
        <v>231</v>
      </c>
      <c r="B710" s="584">
        <v>0</v>
      </c>
      <c r="C710" s="585">
        <v>3123</v>
      </c>
      <c r="D710" s="584">
        <v>6122</v>
      </c>
      <c r="E710" s="586">
        <v>0</v>
      </c>
      <c r="F710" s="902">
        <v>0</v>
      </c>
      <c r="G710" s="1681">
        <v>1300</v>
      </c>
      <c r="H710" s="829">
        <v>5920000000</v>
      </c>
      <c r="I710" s="1687">
        <v>0</v>
      </c>
      <c r="J710" s="474">
        <v>0</v>
      </c>
      <c r="K710" s="1682">
        <v>20007.23</v>
      </c>
      <c r="L710" s="181">
        <f t="shared" si="15"/>
        <v>20007.23</v>
      </c>
      <c r="M710" s="2358" t="s">
        <v>4105</v>
      </c>
    </row>
    <row r="711" spans="1:13" ht="26.25" x14ac:dyDescent="0.25">
      <c r="A711" s="1680">
        <v>231</v>
      </c>
      <c r="B711" s="584">
        <v>0</v>
      </c>
      <c r="C711" s="585">
        <v>4350</v>
      </c>
      <c r="D711" s="584">
        <v>5166</v>
      </c>
      <c r="E711" s="586">
        <v>0</v>
      </c>
      <c r="F711" s="902">
        <v>0</v>
      </c>
      <c r="G711" s="1681">
        <v>1300</v>
      </c>
      <c r="H711" s="49">
        <v>13000000</v>
      </c>
      <c r="I711" s="474">
        <v>0</v>
      </c>
      <c r="J711" s="474">
        <v>219833.7</v>
      </c>
      <c r="K711" s="1682">
        <v>-42985.25</v>
      </c>
      <c r="L711" s="181">
        <f t="shared" si="15"/>
        <v>176848.45</v>
      </c>
      <c r="M711" s="297" t="s">
        <v>39</v>
      </c>
    </row>
    <row r="712" spans="1:13" ht="26.25" x14ac:dyDescent="0.25">
      <c r="A712" s="1680">
        <v>231</v>
      </c>
      <c r="B712" s="584">
        <v>0</v>
      </c>
      <c r="C712" s="585">
        <v>4350</v>
      </c>
      <c r="D712" s="584">
        <v>6121</v>
      </c>
      <c r="E712" s="586">
        <v>0</v>
      </c>
      <c r="F712" s="902">
        <v>0</v>
      </c>
      <c r="G712" s="1681">
        <v>1300</v>
      </c>
      <c r="H712" s="49">
        <v>3664000000</v>
      </c>
      <c r="I712" s="474">
        <v>0</v>
      </c>
      <c r="J712" s="1682">
        <v>25440.25</v>
      </c>
      <c r="K712" s="1682">
        <v>42985.25</v>
      </c>
      <c r="L712" s="181">
        <f t="shared" si="15"/>
        <v>68425.5</v>
      </c>
      <c r="M712" s="297" t="s">
        <v>4529</v>
      </c>
    </row>
    <row r="713" spans="1:13" ht="26.25" x14ac:dyDescent="0.25">
      <c r="A713" s="1510">
        <v>231</v>
      </c>
      <c r="B713" s="1241">
        <v>0</v>
      </c>
      <c r="C713" s="1511">
        <v>6172</v>
      </c>
      <c r="D713" s="1241">
        <v>5166</v>
      </c>
      <c r="E713" s="1513">
        <v>0</v>
      </c>
      <c r="F713" s="1667">
        <v>0</v>
      </c>
      <c r="G713" s="1241">
        <v>1300</v>
      </c>
      <c r="H713" s="49">
        <v>13000000</v>
      </c>
      <c r="I713" s="1687">
        <v>0</v>
      </c>
      <c r="J713" s="1688">
        <v>1661051.58</v>
      </c>
      <c r="K713" s="1688">
        <f>SUM(K714:K715)*-1</f>
        <v>-58337.13</v>
      </c>
      <c r="L713" s="1689">
        <f t="shared" si="15"/>
        <v>1602714.4500000002</v>
      </c>
      <c r="M713" s="297" t="s">
        <v>39</v>
      </c>
    </row>
    <row r="714" spans="1:13" x14ac:dyDescent="0.25">
      <c r="A714" s="1680">
        <v>231</v>
      </c>
      <c r="B714" s="584">
        <v>0</v>
      </c>
      <c r="C714" s="585">
        <v>6172</v>
      </c>
      <c r="D714" s="1241">
        <v>6125</v>
      </c>
      <c r="E714" s="1513">
        <v>0</v>
      </c>
      <c r="F714" s="1667">
        <v>0</v>
      </c>
      <c r="G714" s="1241">
        <v>1300</v>
      </c>
      <c r="H714" s="52">
        <v>4867000000</v>
      </c>
      <c r="I714" s="1687">
        <v>0</v>
      </c>
      <c r="J714" s="474">
        <v>0</v>
      </c>
      <c r="K714" s="1682">
        <v>14913.25</v>
      </c>
      <c r="L714" s="181">
        <f t="shared" si="15"/>
        <v>14913.25</v>
      </c>
      <c r="M714" s="297" t="s">
        <v>4530</v>
      </c>
    </row>
    <row r="715" spans="1:13" ht="15.75" thickBot="1" x14ac:dyDescent="0.3">
      <c r="A715" s="1680">
        <v>231</v>
      </c>
      <c r="B715" s="584">
        <v>0</v>
      </c>
      <c r="C715" s="585">
        <v>6172</v>
      </c>
      <c r="D715" s="584">
        <v>5168</v>
      </c>
      <c r="E715" s="586">
        <v>0</v>
      </c>
      <c r="F715" s="902">
        <v>0</v>
      </c>
      <c r="G715" s="1681">
        <v>1300</v>
      </c>
      <c r="H715" s="52">
        <v>13000000</v>
      </c>
      <c r="I715" s="1687">
        <v>43560</v>
      </c>
      <c r="J715" s="474">
        <v>811668.5</v>
      </c>
      <c r="K715" s="1682">
        <v>43423.88</v>
      </c>
      <c r="L715" s="181">
        <f t="shared" si="15"/>
        <v>855092.38</v>
      </c>
      <c r="M715" s="2358" t="s">
        <v>4531</v>
      </c>
    </row>
    <row r="716" spans="1:13" ht="15.75" thickBot="1" x14ac:dyDescent="0.3">
      <c r="A716" s="3235" t="s">
        <v>4109</v>
      </c>
      <c r="B716" s="3236"/>
      <c r="C716" s="3236"/>
      <c r="D716" s="3236"/>
      <c r="E716" s="3236"/>
      <c r="F716" s="3236"/>
      <c r="G716" s="3236"/>
      <c r="H716" s="3237"/>
      <c r="I716" s="347">
        <f>SUM(I693:I715)</f>
        <v>43560</v>
      </c>
      <c r="J716" s="347">
        <f>SUM(J693:J715)</f>
        <v>4644616.3899999997</v>
      </c>
      <c r="K716" s="347">
        <f>SUM(K693:K715)</f>
        <v>0</v>
      </c>
      <c r="L716" s="347">
        <f>SUM(L693:L715)</f>
        <v>4644616.3900000006</v>
      </c>
      <c r="M716" s="2361"/>
    </row>
    <row r="717" spans="1:13" x14ac:dyDescent="0.25">
      <c r="A717" s="2460"/>
      <c r="B717" s="2460"/>
      <c r="C717" s="2460"/>
      <c r="D717" s="2460"/>
      <c r="E717" s="2460"/>
      <c r="F717" s="2460"/>
      <c r="G717" s="2460"/>
      <c r="H717" s="2460"/>
      <c r="I717" s="2890"/>
      <c r="J717" s="2890"/>
      <c r="K717" s="2890"/>
      <c r="L717" s="2890"/>
      <c r="M717" s="2891"/>
    </row>
    <row r="718" spans="1:13" x14ac:dyDescent="0.25">
      <c r="A718" s="2460"/>
      <c r="B718" s="2460"/>
      <c r="C718" s="2460"/>
      <c r="D718" s="2460"/>
      <c r="E718" s="2460"/>
      <c r="F718" s="2460"/>
      <c r="G718" s="2460"/>
      <c r="H718" s="2460"/>
      <c r="I718" s="2890"/>
      <c r="J718" s="2890"/>
      <c r="K718" s="2890"/>
      <c r="L718" s="2890"/>
      <c r="M718" s="2891"/>
    </row>
    <row r="719" spans="1:13" ht="15.75" x14ac:dyDescent="0.25">
      <c r="A719" s="29"/>
      <c r="B719" s="29" t="s">
        <v>128</v>
      </c>
      <c r="C719" s="28"/>
      <c r="D719" s="29"/>
      <c r="E719" s="29"/>
      <c r="F719" s="30"/>
      <c r="G719" s="31"/>
      <c r="H719" s="29"/>
      <c r="I719" s="32"/>
      <c r="J719" s="34" t="s">
        <v>4532</v>
      </c>
      <c r="K719" s="33"/>
      <c r="L719" s="29"/>
      <c r="M719" s="2461"/>
    </row>
    <row r="720" spans="1:13" ht="15.75" x14ac:dyDescent="0.25">
      <c r="A720" s="29"/>
      <c r="B720" s="28"/>
      <c r="C720" s="2467"/>
      <c r="D720" s="2467"/>
      <c r="E720" s="2467"/>
      <c r="F720" s="2"/>
      <c r="G720" s="3"/>
      <c r="H720" s="2467"/>
      <c r="I720" s="4"/>
      <c r="J720" s="2467"/>
      <c r="K720" s="55"/>
      <c r="L720" s="2467"/>
      <c r="M720" s="2461"/>
    </row>
    <row r="721" spans="1:13" x14ac:dyDescent="0.25">
      <c r="A721" s="2467"/>
      <c r="B721" s="2467"/>
      <c r="C721" s="2467"/>
      <c r="D721" s="2467"/>
      <c r="E721" s="2467"/>
      <c r="F721" s="2"/>
      <c r="G721" s="3"/>
      <c r="H721" s="2467"/>
      <c r="I721" s="4"/>
      <c r="J721" s="2467"/>
      <c r="K721" s="55"/>
      <c r="L721" s="2467"/>
      <c r="M721" s="2461"/>
    </row>
    <row r="722" spans="1:13" x14ac:dyDescent="0.25">
      <c r="A722" s="2467"/>
      <c r="B722" s="2467" t="s">
        <v>159</v>
      </c>
      <c r="C722" s="2467"/>
      <c r="D722" s="2467"/>
      <c r="E722" s="2467"/>
      <c r="F722" s="2"/>
      <c r="G722" s="3"/>
      <c r="H722" s="2467"/>
      <c r="I722" s="4"/>
      <c r="J722" s="2467" t="s">
        <v>43</v>
      </c>
      <c r="K722" s="55"/>
      <c r="L722" s="2467"/>
      <c r="M722" s="2461"/>
    </row>
    <row r="723" spans="1:13" x14ac:dyDescent="0.25">
      <c r="A723" s="2467"/>
      <c r="B723" s="2467"/>
      <c r="C723" s="2467"/>
      <c r="D723" s="2467"/>
      <c r="E723" s="2467"/>
      <c r="F723" s="2"/>
      <c r="G723" s="3"/>
      <c r="H723" s="2467"/>
      <c r="I723" s="4"/>
      <c r="J723" s="2467"/>
      <c r="K723" s="55"/>
      <c r="L723" s="2467"/>
      <c r="M723" s="2461"/>
    </row>
    <row r="724" spans="1:13" x14ac:dyDescent="0.25">
      <c r="A724" s="2467"/>
      <c r="B724" s="2467" t="s">
        <v>160</v>
      </c>
      <c r="C724" s="2467"/>
      <c r="D724" s="2467"/>
      <c r="E724" s="2467"/>
      <c r="F724" s="2"/>
      <c r="G724" s="3"/>
      <c r="H724" s="2467"/>
      <c r="I724" s="4"/>
      <c r="J724" s="2467" t="s">
        <v>161</v>
      </c>
      <c r="K724" s="55"/>
      <c r="L724" s="2467"/>
      <c r="M724" s="2461"/>
    </row>
    <row r="725" spans="1:13" x14ac:dyDescent="0.25">
      <c r="A725" s="2467"/>
      <c r="B725" s="2467" t="s">
        <v>495</v>
      </c>
      <c r="C725" s="2467"/>
      <c r="D725" s="2467"/>
      <c r="E725" s="2467"/>
      <c r="F725" s="2"/>
      <c r="G725" s="3"/>
      <c r="H725" s="2467"/>
      <c r="I725" s="4"/>
      <c r="J725" s="2467"/>
      <c r="K725" s="55"/>
      <c r="L725" s="2467"/>
      <c r="M725" s="2461"/>
    </row>
    <row r="727" spans="1:13" ht="18.75" x14ac:dyDescent="0.3">
      <c r="A727" s="1" t="s">
        <v>34</v>
      </c>
      <c r="B727" s="1"/>
      <c r="C727" s="1"/>
      <c r="D727" s="2467"/>
      <c r="E727" s="2467"/>
      <c r="F727" s="2"/>
      <c r="G727" s="3"/>
      <c r="H727" s="2467"/>
      <c r="I727" s="4"/>
      <c r="J727" s="2467"/>
      <c r="K727" s="55"/>
      <c r="L727" s="2467"/>
      <c r="M727" s="2461"/>
    </row>
    <row r="728" spans="1:13" x14ac:dyDescent="0.25">
      <c r="A728" s="2467"/>
      <c r="B728" s="2467"/>
      <c r="C728" s="2467"/>
      <c r="D728" s="2461"/>
      <c r="E728" s="2461"/>
      <c r="F728" s="6"/>
      <c r="G728" s="2470"/>
      <c r="H728" s="2461"/>
      <c r="I728" s="8"/>
      <c r="J728" s="2461"/>
      <c r="K728" s="55"/>
      <c r="L728" s="2467"/>
      <c r="M728" s="2461"/>
    </row>
    <row r="729" spans="1:13" ht="18.75" x14ac:dyDescent="0.3">
      <c r="A729" s="3102" t="s">
        <v>4533</v>
      </c>
      <c r="B729" s="3103"/>
      <c r="C729" s="3103"/>
      <c r="D729" s="3103"/>
      <c r="E729" s="3103"/>
      <c r="F729" s="3103"/>
      <c r="G729" s="3103"/>
      <c r="H729" s="3103"/>
      <c r="I729" s="3103"/>
      <c r="J729" s="3103"/>
      <c r="K729" s="3103"/>
      <c r="L729" s="3103"/>
      <c r="M729" s="3234"/>
    </row>
    <row r="730" spans="1:13" ht="15.75" x14ac:dyDescent="0.25">
      <c r="A730" s="2467"/>
      <c r="B730" s="2467"/>
      <c r="C730" s="2467"/>
      <c r="D730" s="2461"/>
      <c r="E730" s="2461"/>
      <c r="F730" s="9"/>
      <c r="G730" s="2470"/>
      <c r="H730" s="2461"/>
      <c r="I730" s="8"/>
      <c r="J730" s="2461"/>
      <c r="K730" s="55"/>
      <c r="L730" s="2467"/>
      <c r="M730" s="892"/>
    </row>
    <row r="731" spans="1:13" ht="15.75" x14ac:dyDescent="0.25">
      <c r="A731" s="10" t="s">
        <v>36</v>
      </c>
      <c r="B731" s="11"/>
      <c r="C731" s="11"/>
      <c r="D731" s="11"/>
      <c r="E731" s="11"/>
      <c r="F731" s="9"/>
      <c r="G731" s="3"/>
      <c r="H731" s="2467"/>
      <c r="I731" s="4"/>
      <c r="J731" s="2467"/>
      <c r="K731" s="55"/>
      <c r="L731" s="2467"/>
      <c r="M731" s="2461"/>
    </row>
    <row r="732" spans="1:13" ht="15.75" thickBot="1" x14ac:dyDescent="0.3">
      <c r="A732" s="1465"/>
      <c r="B732" s="2467"/>
      <c r="C732" s="2467"/>
      <c r="D732" s="2467"/>
      <c r="E732" s="2467"/>
      <c r="F732" s="2"/>
      <c r="G732" s="3"/>
      <c r="H732" s="2467"/>
      <c r="I732" s="4"/>
      <c r="J732" s="2467"/>
      <c r="K732" s="201"/>
      <c r="L732" s="2467"/>
      <c r="M732" s="14" t="s">
        <v>4</v>
      </c>
    </row>
    <row r="733" spans="1:13" ht="27" thickBot="1" x14ac:dyDescent="0.3">
      <c r="A733" s="15" t="s">
        <v>5</v>
      </c>
      <c r="B733" s="16" t="s">
        <v>6</v>
      </c>
      <c r="C733" s="16" t="s">
        <v>7</v>
      </c>
      <c r="D733" s="16" t="s">
        <v>8</v>
      </c>
      <c r="E733" s="16" t="s">
        <v>9</v>
      </c>
      <c r="F733" s="17" t="s">
        <v>10</v>
      </c>
      <c r="G733" s="18" t="s">
        <v>11</v>
      </c>
      <c r="H733" s="16" t="s">
        <v>12</v>
      </c>
      <c r="I733" s="19" t="s">
        <v>13</v>
      </c>
      <c r="J733" s="20" t="s">
        <v>14</v>
      </c>
      <c r="K733" s="893" t="s">
        <v>15</v>
      </c>
      <c r="L733" s="20" t="s">
        <v>16</v>
      </c>
      <c r="M733" s="894" t="s">
        <v>17</v>
      </c>
    </row>
    <row r="734" spans="1:13" x14ac:dyDescent="0.25">
      <c r="A734" s="1510">
        <v>231</v>
      </c>
      <c r="B734" s="1241">
        <v>0</v>
      </c>
      <c r="C734" s="1511">
        <v>2212</v>
      </c>
      <c r="D734" s="1241">
        <v>5169</v>
      </c>
      <c r="E734" s="1513">
        <v>0</v>
      </c>
      <c r="F734" s="1667">
        <v>0</v>
      </c>
      <c r="G734" s="1241">
        <v>1300</v>
      </c>
      <c r="H734" s="52">
        <v>13000000</v>
      </c>
      <c r="I734" s="1687">
        <v>100000</v>
      </c>
      <c r="J734" s="1688">
        <v>17206.16</v>
      </c>
      <c r="K734" s="1688">
        <f>SUM(K735:K742)*-1</f>
        <v>-2421.94</v>
      </c>
      <c r="L734" s="1689">
        <f>J734+K734</f>
        <v>14784.22</v>
      </c>
      <c r="M734" s="297" t="s">
        <v>37</v>
      </c>
    </row>
    <row r="735" spans="1:13" ht="25.5" x14ac:dyDescent="0.25">
      <c r="A735" s="1510">
        <v>231</v>
      </c>
      <c r="B735" s="1241">
        <v>0</v>
      </c>
      <c r="C735" s="1511">
        <v>2212</v>
      </c>
      <c r="D735" s="1241">
        <v>6121</v>
      </c>
      <c r="E735" s="1513">
        <v>0</v>
      </c>
      <c r="F735" s="1667">
        <v>0</v>
      </c>
      <c r="G735" s="1241">
        <v>1300</v>
      </c>
      <c r="H735" s="2355" t="s">
        <v>4534</v>
      </c>
      <c r="I735" s="1687">
        <v>0</v>
      </c>
      <c r="J735" s="1682">
        <v>269.11</v>
      </c>
      <c r="K735" s="1688">
        <v>269.10000000000002</v>
      </c>
      <c r="L735" s="181">
        <f t="shared" ref="L735:L748" si="16">J735+K735</f>
        <v>538.21</v>
      </c>
      <c r="M735" s="2356" t="s">
        <v>4535</v>
      </c>
    </row>
    <row r="736" spans="1:13" x14ac:dyDescent="0.25">
      <c r="A736" s="583">
        <v>231</v>
      </c>
      <c r="B736" s="584">
        <v>0</v>
      </c>
      <c r="C736" s="1511">
        <v>2212</v>
      </c>
      <c r="D736" s="1241">
        <v>6121</v>
      </c>
      <c r="E736" s="586">
        <v>0</v>
      </c>
      <c r="F736" s="902">
        <v>0</v>
      </c>
      <c r="G736" s="584">
        <v>1300</v>
      </c>
      <c r="H736" s="2355" t="s">
        <v>333</v>
      </c>
      <c r="I736" s="1687">
        <v>0</v>
      </c>
      <c r="J736" s="1682">
        <v>269.11</v>
      </c>
      <c r="K736" s="111">
        <v>269.10000000000002</v>
      </c>
      <c r="L736" s="181">
        <f t="shared" si="16"/>
        <v>538.21</v>
      </c>
      <c r="M736" s="2356" t="s">
        <v>4536</v>
      </c>
    </row>
    <row r="737" spans="1:13" ht="25.5" x14ac:dyDescent="0.25">
      <c r="A737" s="1680">
        <v>231</v>
      </c>
      <c r="B737" s="584">
        <v>0</v>
      </c>
      <c r="C737" s="1511">
        <v>2212</v>
      </c>
      <c r="D737" s="1241">
        <v>6121</v>
      </c>
      <c r="E737" s="586">
        <v>0</v>
      </c>
      <c r="F737" s="902">
        <v>0</v>
      </c>
      <c r="G737" s="1681">
        <v>1300</v>
      </c>
      <c r="H737" s="829">
        <v>4736000000</v>
      </c>
      <c r="I737" s="1687">
        <v>0</v>
      </c>
      <c r="J737" s="474">
        <v>807.31</v>
      </c>
      <c r="K737" s="1682">
        <v>269.11</v>
      </c>
      <c r="L737" s="181">
        <f t="shared" si="16"/>
        <v>1076.42</v>
      </c>
      <c r="M737" s="2357" t="s">
        <v>325</v>
      </c>
    </row>
    <row r="738" spans="1:13" x14ac:dyDescent="0.25">
      <c r="A738" s="1680">
        <v>231</v>
      </c>
      <c r="B738" s="584">
        <v>0</v>
      </c>
      <c r="C738" s="1511">
        <v>2212</v>
      </c>
      <c r="D738" s="1241">
        <v>6121</v>
      </c>
      <c r="E738" s="586">
        <v>0</v>
      </c>
      <c r="F738" s="902">
        <v>0</v>
      </c>
      <c r="G738" s="1681">
        <v>1300</v>
      </c>
      <c r="H738" s="537" t="s">
        <v>4246</v>
      </c>
      <c r="I738" s="1687">
        <v>0</v>
      </c>
      <c r="J738" s="1682">
        <v>0</v>
      </c>
      <c r="K738" s="1682">
        <v>269.11</v>
      </c>
      <c r="L738" s="181">
        <f t="shared" si="16"/>
        <v>269.11</v>
      </c>
      <c r="M738" s="2358" t="s">
        <v>4537</v>
      </c>
    </row>
    <row r="739" spans="1:13" ht="25.5" x14ac:dyDescent="0.25">
      <c r="A739" s="1680">
        <v>231</v>
      </c>
      <c r="B739" s="584">
        <v>0</v>
      </c>
      <c r="C739" s="1511">
        <v>2212</v>
      </c>
      <c r="D739" s="1241">
        <v>6121</v>
      </c>
      <c r="E739" s="586">
        <v>0</v>
      </c>
      <c r="F739" s="902">
        <v>0</v>
      </c>
      <c r="G739" s="1681">
        <v>1300</v>
      </c>
      <c r="H739" s="829">
        <v>3899000000</v>
      </c>
      <c r="I739" s="1687">
        <v>0</v>
      </c>
      <c r="J739" s="474">
        <v>538.20000000000005</v>
      </c>
      <c r="K739" s="1682">
        <v>538.21</v>
      </c>
      <c r="L739" s="181">
        <f t="shared" si="16"/>
        <v>1076.4100000000001</v>
      </c>
      <c r="M739" s="2358" t="s">
        <v>3701</v>
      </c>
    </row>
    <row r="740" spans="1:13" x14ac:dyDescent="0.25">
      <c r="A740" s="1680">
        <v>231</v>
      </c>
      <c r="B740" s="584">
        <v>0</v>
      </c>
      <c r="C740" s="1511">
        <v>2212</v>
      </c>
      <c r="D740" s="1241">
        <v>6121</v>
      </c>
      <c r="E740" s="586">
        <v>0</v>
      </c>
      <c r="F740" s="902">
        <v>0</v>
      </c>
      <c r="G740" s="1681">
        <v>1300</v>
      </c>
      <c r="H740" s="829">
        <v>2541000000</v>
      </c>
      <c r="I740" s="1687">
        <v>0</v>
      </c>
      <c r="J740" s="474">
        <v>0</v>
      </c>
      <c r="K740" s="1682">
        <v>269.10000000000002</v>
      </c>
      <c r="L740" s="181">
        <f t="shared" si="16"/>
        <v>269.10000000000002</v>
      </c>
      <c r="M740" s="2358" t="s">
        <v>4538</v>
      </c>
    </row>
    <row r="741" spans="1:13" ht="25.5" x14ac:dyDescent="0.25">
      <c r="A741" s="1680">
        <v>231</v>
      </c>
      <c r="B741" s="584">
        <v>0</v>
      </c>
      <c r="C741" s="1511">
        <v>2212</v>
      </c>
      <c r="D741" s="1241">
        <v>6121</v>
      </c>
      <c r="E741" s="586">
        <v>0</v>
      </c>
      <c r="F741" s="902">
        <v>0</v>
      </c>
      <c r="G741" s="1681">
        <v>1300</v>
      </c>
      <c r="H741" s="829">
        <v>2704000000</v>
      </c>
      <c r="I741" s="1687">
        <v>0</v>
      </c>
      <c r="J741" s="474">
        <v>1614.61</v>
      </c>
      <c r="K741" s="1682">
        <v>269.10000000000002</v>
      </c>
      <c r="L741" s="181">
        <f t="shared" si="16"/>
        <v>1883.71</v>
      </c>
      <c r="M741" s="2358" t="s">
        <v>3706</v>
      </c>
    </row>
    <row r="742" spans="1:13" x14ac:dyDescent="0.25">
      <c r="A742" s="1680">
        <v>231</v>
      </c>
      <c r="B742" s="584">
        <v>0</v>
      </c>
      <c r="C742" s="1511">
        <v>2212</v>
      </c>
      <c r="D742" s="1241">
        <v>6121</v>
      </c>
      <c r="E742" s="586">
        <v>0</v>
      </c>
      <c r="F742" s="902">
        <v>0</v>
      </c>
      <c r="G742" s="1681">
        <v>1300</v>
      </c>
      <c r="H742" s="829">
        <v>5506000000</v>
      </c>
      <c r="I742" s="1687">
        <v>0</v>
      </c>
      <c r="J742" s="474">
        <v>19738.13</v>
      </c>
      <c r="K742" s="1682">
        <v>269.11</v>
      </c>
      <c r="L742" s="181">
        <f t="shared" si="16"/>
        <v>20007.240000000002</v>
      </c>
      <c r="M742" s="2358" t="s">
        <v>4539</v>
      </c>
    </row>
    <row r="743" spans="1:13" x14ac:dyDescent="0.25">
      <c r="A743" s="1680">
        <v>231</v>
      </c>
      <c r="B743" s="584">
        <v>0</v>
      </c>
      <c r="C743" s="1511">
        <v>4399</v>
      </c>
      <c r="D743" s="1241">
        <v>5169</v>
      </c>
      <c r="E743" s="586">
        <v>0</v>
      </c>
      <c r="F743" s="902">
        <v>0</v>
      </c>
      <c r="G743" s="1681">
        <v>1300</v>
      </c>
      <c r="H743" s="52">
        <v>13000000</v>
      </c>
      <c r="I743" s="1687">
        <v>50000</v>
      </c>
      <c r="J743" s="474">
        <v>2000</v>
      </c>
      <c r="K743" s="1682">
        <v>-269.10000000000002</v>
      </c>
      <c r="L743" s="181">
        <f>J743+K743</f>
        <v>1730.9</v>
      </c>
      <c r="M743" s="297" t="s">
        <v>37</v>
      </c>
    </row>
    <row r="744" spans="1:13" ht="25.5" x14ac:dyDescent="0.25">
      <c r="A744" s="1680">
        <v>231</v>
      </c>
      <c r="B744" s="584">
        <v>0</v>
      </c>
      <c r="C744" s="1511">
        <v>4399</v>
      </c>
      <c r="D744" s="1241">
        <v>6121</v>
      </c>
      <c r="E744" s="586">
        <v>0</v>
      </c>
      <c r="F744" s="902">
        <v>0</v>
      </c>
      <c r="G744" s="1681">
        <v>1300</v>
      </c>
      <c r="H744" s="829">
        <v>4891000000</v>
      </c>
      <c r="I744" s="1687">
        <v>0</v>
      </c>
      <c r="J744" s="474">
        <v>0</v>
      </c>
      <c r="K744" s="1682">
        <v>269.10000000000002</v>
      </c>
      <c r="L744" s="181">
        <f>J744+K744</f>
        <v>269.10000000000002</v>
      </c>
      <c r="M744" s="2358" t="s">
        <v>3283</v>
      </c>
    </row>
    <row r="745" spans="1:13" x14ac:dyDescent="0.25">
      <c r="A745" s="1680">
        <v>231</v>
      </c>
      <c r="B745" s="584">
        <v>0</v>
      </c>
      <c r="C745" s="1511">
        <v>3315</v>
      </c>
      <c r="D745" s="1241">
        <v>5169</v>
      </c>
      <c r="E745" s="586">
        <v>0</v>
      </c>
      <c r="F745" s="902">
        <v>0</v>
      </c>
      <c r="G745" s="1681">
        <v>1300</v>
      </c>
      <c r="H745" s="52">
        <v>13000000</v>
      </c>
      <c r="I745" s="1687">
        <v>50000</v>
      </c>
      <c r="J745" s="474">
        <v>4461.8</v>
      </c>
      <c r="K745" s="1682">
        <v>-269.11</v>
      </c>
      <c r="L745" s="181">
        <f>J745+K745</f>
        <v>4192.6900000000005</v>
      </c>
      <c r="M745" s="297" t="s">
        <v>37</v>
      </c>
    </row>
    <row r="746" spans="1:13" ht="26.25" x14ac:dyDescent="0.25">
      <c r="A746" s="1680">
        <v>231</v>
      </c>
      <c r="B746" s="584">
        <v>0</v>
      </c>
      <c r="C746" s="1511">
        <v>3315</v>
      </c>
      <c r="D746" s="1241">
        <v>6121</v>
      </c>
      <c r="E746" s="586">
        <v>0</v>
      </c>
      <c r="F746" s="902">
        <v>0</v>
      </c>
      <c r="G746" s="1681">
        <v>1300</v>
      </c>
      <c r="H746" s="829">
        <v>5561000000</v>
      </c>
      <c r="I746" s="1687">
        <v>0</v>
      </c>
      <c r="J746" s="474">
        <v>0</v>
      </c>
      <c r="K746" s="1682">
        <v>269.11</v>
      </c>
      <c r="L746" s="181">
        <f>J746+K746</f>
        <v>269.11</v>
      </c>
      <c r="M746" s="297" t="s">
        <v>3650</v>
      </c>
    </row>
    <row r="747" spans="1:13" x14ac:dyDescent="0.25">
      <c r="A747" s="1680">
        <v>231</v>
      </c>
      <c r="B747" s="584">
        <v>0</v>
      </c>
      <c r="C747" s="585">
        <v>3269</v>
      </c>
      <c r="D747" s="584">
        <v>5169</v>
      </c>
      <c r="E747" s="586">
        <v>0</v>
      </c>
      <c r="F747" s="902">
        <v>0</v>
      </c>
      <c r="G747" s="1681">
        <v>1300</v>
      </c>
      <c r="H747" s="829">
        <v>4867000000</v>
      </c>
      <c r="I747" s="1687">
        <v>0</v>
      </c>
      <c r="J747" s="474">
        <v>4000</v>
      </c>
      <c r="K747" s="1682">
        <f>SUM(K748:K750)*-1</f>
        <v>-807.30000000000007</v>
      </c>
      <c r="L747" s="181">
        <f t="shared" si="16"/>
        <v>3192.7</v>
      </c>
      <c r="M747" s="297" t="s">
        <v>37</v>
      </c>
    </row>
    <row r="748" spans="1:13" x14ac:dyDescent="0.25">
      <c r="A748" s="1680">
        <v>231</v>
      </c>
      <c r="B748" s="584">
        <v>0</v>
      </c>
      <c r="C748" s="585">
        <v>3269</v>
      </c>
      <c r="D748" s="584">
        <v>6125</v>
      </c>
      <c r="E748" s="586">
        <v>0</v>
      </c>
      <c r="F748" s="902">
        <v>0</v>
      </c>
      <c r="G748" s="1681">
        <v>1300</v>
      </c>
      <c r="H748" s="829">
        <v>4867000000</v>
      </c>
      <c r="I748" s="1687">
        <v>0</v>
      </c>
      <c r="J748" s="474">
        <v>0</v>
      </c>
      <c r="K748" s="1682">
        <v>269.10000000000002</v>
      </c>
      <c r="L748" s="181">
        <f t="shared" si="16"/>
        <v>269.10000000000002</v>
      </c>
      <c r="M748" s="155" t="s">
        <v>4540</v>
      </c>
    </row>
    <row r="749" spans="1:13" ht="26.25" x14ac:dyDescent="0.25">
      <c r="A749" s="1680">
        <v>231</v>
      </c>
      <c r="B749" s="584">
        <v>0</v>
      </c>
      <c r="C749" s="585">
        <v>3269</v>
      </c>
      <c r="D749" s="1241">
        <v>6122</v>
      </c>
      <c r="E749" s="586">
        <v>0</v>
      </c>
      <c r="F749" s="902">
        <v>0</v>
      </c>
      <c r="G749" s="1681">
        <v>1300</v>
      </c>
      <c r="H749" s="829">
        <v>4867000000</v>
      </c>
      <c r="I749" s="1687">
        <v>0</v>
      </c>
      <c r="J749" s="474">
        <v>0</v>
      </c>
      <c r="K749" s="1682">
        <v>269.10000000000002</v>
      </c>
      <c r="L749" s="181">
        <f>J749+K749</f>
        <v>269.10000000000002</v>
      </c>
      <c r="M749" s="297" t="s">
        <v>4541</v>
      </c>
    </row>
    <row r="750" spans="1:13" ht="15.75" thickBot="1" x14ac:dyDescent="0.3">
      <c r="A750" s="1680">
        <v>231</v>
      </c>
      <c r="B750" s="584">
        <v>0</v>
      </c>
      <c r="C750" s="896">
        <v>3269</v>
      </c>
      <c r="D750" s="296">
        <v>5169</v>
      </c>
      <c r="E750" s="897">
        <v>0</v>
      </c>
      <c r="F750" s="473">
        <v>0</v>
      </c>
      <c r="G750" s="1681">
        <v>1300</v>
      </c>
      <c r="H750" s="829">
        <v>4867000000</v>
      </c>
      <c r="I750" s="1687">
        <v>0</v>
      </c>
      <c r="J750" s="474">
        <v>0</v>
      </c>
      <c r="K750" s="1682">
        <v>269.10000000000002</v>
      </c>
      <c r="L750" s="474">
        <f>J750+K750</f>
        <v>269.10000000000002</v>
      </c>
      <c r="M750" s="2358" t="s">
        <v>4542</v>
      </c>
    </row>
    <row r="751" spans="1:13" ht="16.5" thickBot="1" x14ac:dyDescent="0.3">
      <c r="A751" s="326"/>
      <c r="B751" s="341" t="s">
        <v>23</v>
      </c>
      <c r="C751" s="342"/>
      <c r="D751" s="2462"/>
      <c r="E751" s="2462"/>
      <c r="F751" s="344"/>
      <c r="G751" s="345"/>
      <c r="H751" s="2360"/>
      <c r="I751" s="347">
        <f>SUM(I734:I750)</f>
        <v>200000</v>
      </c>
      <c r="J751" s="347">
        <f>SUM(J734:J750)</f>
        <v>50904.430000000008</v>
      </c>
      <c r="K751" s="347">
        <f>SUM(K734:K750)</f>
        <v>0</v>
      </c>
      <c r="L751" s="347">
        <f>SUM(L734:L750)</f>
        <v>50904.429999999993</v>
      </c>
      <c r="M751" s="2361"/>
    </row>
    <row r="752" spans="1:13" ht="15.75" x14ac:dyDescent="0.25">
      <c r="A752" s="29"/>
      <c r="B752" s="28"/>
      <c r="C752" s="28"/>
      <c r="D752" s="29"/>
      <c r="E752" s="29"/>
      <c r="F752" s="30"/>
      <c r="G752" s="31"/>
      <c r="H752" s="29"/>
      <c r="I752" s="32"/>
      <c r="J752" s="29"/>
      <c r="K752" s="33"/>
      <c r="L752" s="29"/>
      <c r="M752" s="2461"/>
    </row>
    <row r="753" spans="1:13" ht="15.75" x14ac:dyDescent="0.25">
      <c r="A753" s="29"/>
      <c r="B753" s="28"/>
      <c r="C753" s="28"/>
      <c r="D753" s="29"/>
      <c r="E753" s="29"/>
      <c r="F753" s="30"/>
      <c r="G753" s="31"/>
      <c r="H753" s="29"/>
      <c r="I753" s="32"/>
      <c r="J753" s="29"/>
      <c r="K753" s="33"/>
      <c r="L753" s="29"/>
      <c r="M753" s="2461"/>
    </row>
    <row r="754" spans="1:13" ht="15.75" x14ac:dyDescent="0.25">
      <c r="A754" s="29"/>
      <c r="B754" s="29" t="s">
        <v>128</v>
      </c>
      <c r="C754" s="28"/>
      <c r="D754" s="29"/>
      <c r="E754" s="29"/>
      <c r="F754" s="30"/>
      <c r="G754" s="31"/>
      <c r="H754" s="29"/>
      <c r="I754" s="32"/>
      <c r="J754" s="34" t="s">
        <v>4543</v>
      </c>
      <c r="K754" s="33"/>
      <c r="L754" s="29"/>
      <c r="M754" s="2461"/>
    </row>
    <row r="755" spans="1:13" x14ac:dyDescent="0.25">
      <c r="A755" s="2467"/>
      <c r="B755" s="2467"/>
      <c r="C755" s="2467"/>
      <c r="D755" s="2467"/>
      <c r="E755" s="2467"/>
      <c r="F755" s="2"/>
      <c r="G755" s="3"/>
      <c r="H755" s="2467"/>
      <c r="I755" s="4"/>
      <c r="J755" s="2467"/>
      <c r="K755" s="55"/>
      <c r="L755" s="2467"/>
      <c r="M755" s="2461"/>
    </row>
    <row r="756" spans="1:13" x14ac:dyDescent="0.25">
      <c r="A756" s="2467"/>
      <c r="B756" s="2467"/>
      <c r="C756" s="2467"/>
      <c r="D756" s="2467"/>
      <c r="E756" s="2467"/>
      <c r="F756" s="2"/>
      <c r="G756" s="3"/>
      <c r="H756" s="2467"/>
      <c r="I756" s="4"/>
      <c r="J756" s="2467"/>
      <c r="K756" s="55"/>
      <c r="L756" s="2467"/>
      <c r="M756" s="2461"/>
    </row>
    <row r="757" spans="1:13" x14ac:dyDescent="0.25">
      <c r="A757" s="2467"/>
      <c r="B757" s="2467"/>
      <c r="C757" s="2467"/>
      <c r="D757" s="2467"/>
      <c r="E757" s="2467"/>
      <c r="F757" s="2"/>
      <c r="G757" s="3"/>
      <c r="H757" s="2467"/>
      <c r="I757" s="4"/>
      <c r="J757" s="2467"/>
      <c r="K757" s="55"/>
      <c r="L757" s="2467"/>
      <c r="M757" s="2461"/>
    </row>
    <row r="758" spans="1:13" x14ac:dyDescent="0.25">
      <c r="A758" s="2467"/>
      <c r="B758" s="2467" t="s">
        <v>159</v>
      </c>
      <c r="C758" s="2467"/>
      <c r="D758" s="2467"/>
      <c r="E758" s="2467"/>
      <c r="F758" s="2"/>
      <c r="G758" s="3"/>
      <c r="H758" s="2467"/>
      <c r="I758" s="4"/>
      <c r="J758" s="2467" t="s">
        <v>43</v>
      </c>
      <c r="K758" s="55"/>
      <c r="L758" s="2467"/>
      <c r="M758" s="2461"/>
    </row>
    <row r="759" spans="1:13" x14ac:dyDescent="0.25">
      <c r="A759" s="2467"/>
      <c r="B759" s="2467"/>
      <c r="C759" s="2467"/>
      <c r="D759" s="2467"/>
      <c r="E759" s="2467"/>
      <c r="F759" s="2"/>
      <c r="G759" s="3"/>
      <c r="H759" s="2467"/>
      <c r="I759" s="4"/>
      <c r="J759" s="2467"/>
      <c r="K759" s="55"/>
      <c r="L759" s="2467"/>
      <c r="M759" s="2461"/>
    </row>
    <row r="760" spans="1:13" x14ac:dyDescent="0.25">
      <c r="A760" s="2467"/>
      <c r="B760" s="2467" t="s">
        <v>160</v>
      </c>
      <c r="C760" s="2467"/>
      <c r="D760" s="2467"/>
      <c r="E760" s="2467"/>
      <c r="F760" s="2"/>
      <c r="G760" s="3"/>
      <c r="H760" s="2467"/>
      <c r="I760" s="4"/>
      <c r="J760" s="2467" t="s">
        <v>161</v>
      </c>
      <c r="K760" s="55"/>
      <c r="L760" s="2467"/>
      <c r="M760" s="2461"/>
    </row>
    <row r="761" spans="1:13" x14ac:dyDescent="0.25">
      <c r="A761" s="2467"/>
      <c r="B761" s="2467" t="s">
        <v>495</v>
      </c>
      <c r="C761" s="2467"/>
      <c r="D761" s="2467"/>
      <c r="E761" s="2467"/>
      <c r="F761" s="2"/>
      <c r="G761" s="3"/>
      <c r="H761" s="2467"/>
      <c r="I761" s="4"/>
      <c r="J761" s="2467"/>
      <c r="K761" s="55"/>
      <c r="L761" s="2467"/>
      <c r="M761" s="2461"/>
    </row>
    <row r="762" spans="1:13" x14ac:dyDescent="0.25">
      <c r="A762" s="2467"/>
      <c r="B762" s="2467"/>
      <c r="C762" s="2467"/>
      <c r="D762" s="2467"/>
      <c r="E762" s="2467"/>
      <c r="F762" s="2"/>
      <c r="G762" s="3"/>
      <c r="H762" s="2467"/>
      <c r="I762" s="4"/>
      <c r="J762" s="2467"/>
      <c r="K762" s="2467"/>
      <c r="L762" s="2467"/>
      <c r="M762" s="2467"/>
    </row>
    <row r="763" spans="1:13" x14ac:dyDescent="0.25">
      <c r="A763" s="2467"/>
      <c r="B763" s="2467"/>
      <c r="C763" s="2467"/>
      <c r="D763" s="2467"/>
      <c r="E763" s="2467"/>
      <c r="F763" s="2"/>
      <c r="G763" s="3"/>
      <c r="H763" s="2467"/>
      <c r="I763" s="4"/>
      <c r="J763" s="2467"/>
      <c r="K763" s="2467"/>
      <c r="L763" s="2467"/>
      <c r="M763" s="2467"/>
    </row>
    <row r="764" spans="1:13" ht="18.75" x14ac:dyDescent="0.3">
      <c r="A764" s="1" t="s">
        <v>34</v>
      </c>
      <c r="B764" s="1"/>
      <c r="C764" s="1"/>
      <c r="D764" s="2467"/>
      <c r="E764" s="2467"/>
      <c r="F764" s="2"/>
      <c r="G764" s="3"/>
      <c r="H764" s="2467"/>
      <c r="I764" s="4"/>
      <c r="J764" s="2467"/>
      <c r="K764" s="55"/>
      <c r="L764" s="2467"/>
      <c r="M764" s="2461"/>
    </row>
    <row r="765" spans="1:13" x14ac:dyDescent="0.25">
      <c r="A765" s="2467"/>
      <c r="B765" s="2467"/>
      <c r="C765" s="2467"/>
      <c r="D765" s="2461"/>
      <c r="E765" s="2461"/>
      <c r="F765" s="6"/>
      <c r="G765" s="2470"/>
      <c r="H765" s="2461"/>
      <c r="I765" s="8"/>
      <c r="J765" s="2461"/>
      <c r="K765" s="55"/>
      <c r="L765" s="2467"/>
      <c r="M765" s="2461"/>
    </row>
    <row r="766" spans="1:13" ht="18.75" x14ac:dyDescent="0.3">
      <c r="A766" s="3102" t="s">
        <v>4636</v>
      </c>
      <c r="B766" s="3103"/>
      <c r="C766" s="3103"/>
      <c r="D766" s="3103"/>
      <c r="E766" s="3103"/>
      <c r="F766" s="3103"/>
      <c r="G766" s="3103"/>
      <c r="H766" s="3103"/>
      <c r="I766" s="3103"/>
      <c r="J766" s="3103"/>
      <c r="K766" s="3103"/>
      <c r="L766" s="3103"/>
      <c r="M766" s="3234"/>
    </row>
    <row r="767" spans="1:13" ht="15.75" x14ac:dyDescent="0.25">
      <c r="A767" s="2467"/>
      <c r="B767" s="2467"/>
      <c r="C767" s="2467"/>
      <c r="D767" s="2461"/>
      <c r="E767" s="2461"/>
      <c r="F767" s="9"/>
      <c r="G767" s="2470"/>
      <c r="H767" s="2461"/>
      <c r="I767" s="8"/>
      <c r="J767" s="2461"/>
      <c r="K767" s="55"/>
      <c r="L767" s="2467"/>
      <c r="M767" s="892"/>
    </row>
    <row r="768" spans="1:13" ht="15.75" x14ac:dyDescent="0.25">
      <c r="A768" s="10" t="s">
        <v>36</v>
      </c>
      <c r="B768" s="11"/>
      <c r="C768" s="11"/>
      <c r="D768" s="11"/>
      <c r="E768" s="11"/>
      <c r="F768" s="9"/>
      <c r="G768" s="3"/>
      <c r="H768" s="2467"/>
      <c r="I768" s="4"/>
      <c r="J768" s="2467"/>
      <c r="K768" s="55"/>
      <c r="L768" s="2467"/>
      <c r="M768" s="2461"/>
    </row>
    <row r="769" spans="1:13" ht="15.75" thickBot="1" x14ac:dyDescent="0.3">
      <c r="A769" s="1465"/>
      <c r="B769" s="2467"/>
      <c r="C769" s="2467"/>
      <c r="D769" s="2467"/>
      <c r="E769" s="2467"/>
      <c r="F769" s="2"/>
      <c r="G769" s="3"/>
      <c r="H769" s="2467"/>
      <c r="I769" s="4"/>
      <c r="J769" s="2467"/>
      <c r="K769" s="201"/>
      <c r="L769" s="2467"/>
      <c r="M769" s="14" t="s">
        <v>4</v>
      </c>
    </row>
    <row r="770" spans="1:13" ht="27" thickBot="1" x14ac:dyDescent="0.3">
      <c r="A770" s="15" t="s">
        <v>5</v>
      </c>
      <c r="B770" s="16" t="s">
        <v>6</v>
      </c>
      <c r="C770" s="16" t="s">
        <v>7</v>
      </c>
      <c r="D770" s="16" t="s">
        <v>8</v>
      </c>
      <c r="E770" s="16" t="s">
        <v>9</v>
      </c>
      <c r="F770" s="17" t="s">
        <v>10</v>
      </c>
      <c r="G770" s="18" t="s">
        <v>11</v>
      </c>
      <c r="H770" s="16" t="s">
        <v>12</v>
      </c>
      <c r="I770" s="19" t="s">
        <v>13</v>
      </c>
      <c r="J770" s="20" t="s">
        <v>14</v>
      </c>
      <c r="K770" s="893" t="s">
        <v>15</v>
      </c>
      <c r="L770" s="20" t="s">
        <v>16</v>
      </c>
      <c r="M770" s="894" t="s">
        <v>17</v>
      </c>
    </row>
    <row r="771" spans="1:13" x14ac:dyDescent="0.25">
      <c r="A771" s="1680">
        <v>231</v>
      </c>
      <c r="B771" s="584">
        <v>0</v>
      </c>
      <c r="C771" s="1511">
        <v>4399</v>
      </c>
      <c r="D771" s="1241">
        <v>5169</v>
      </c>
      <c r="E771" s="586">
        <v>0</v>
      </c>
      <c r="F771" s="902">
        <v>0</v>
      </c>
      <c r="G771" s="1681">
        <v>1300</v>
      </c>
      <c r="H771" s="52">
        <v>13000000</v>
      </c>
      <c r="I771" s="1687">
        <v>50000</v>
      </c>
      <c r="J771" s="474">
        <v>1730.9</v>
      </c>
      <c r="K771" s="1682">
        <v>-269.10000000000002</v>
      </c>
      <c r="L771" s="181">
        <f>J771+K771</f>
        <v>1461.8000000000002</v>
      </c>
      <c r="M771" s="297" t="s">
        <v>37</v>
      </c>
    </row>
    <row r="772" spans="1:13" ht="26.25" thickBot="1" x14ac:dyDescent="0.3">
      <c r="A772" s="1680">
        <v>231</v>
      </c>
      <c r="B772" s="584">
        <v>0</v>
      </c>
      <c r="C772" s="1511">
        <v>4399</v>
      </c>
      <c r="D772" s="1241">
        <v>5169</v>
      </c>
      <c r="E772" s="586">
        <v>0</v>
      </c>
      <c r="F772" s="902">
        <v>0</v>
      </c>
      <c r="G772" s="1681">
        <v>1300</v>
      </c>
      <c r="H772" s="829">
        <v>4891000000</v>
      </c>
      <c r="I772" s="1687">
        <v>0</v>
      </c>
      <c r="J772" s="474">
        <v>0</v>
      </c>
      <c r="K772" s="1682">
        <v>269.10000000000002</v>
      </c>
      <c r="L772" s="181">
        <f>J772+K772</f>
        <v>269.10000000000002</v>
      </c>
      <c r="M772" s="2358" t="s">
        <v>3283</v>
      </c>
    </row>
    <row r="773" spans="1:13" ht="16.5" thickBot="1" x14ac:dyDescent="0.3">
      <c r="A773" s="326"/>
      <c r="B773" s="341" t="s">
        <v>23</v>
      </c>
      <c r="C773" s="342"/>
      <c r="D773" s="2462"/>
      <c r="E773" s="2462"/>
      <c r="F773" s="344"/>
      <c r="G773" s="345"/>
      <c r="H773" s="2360"/>
      <c r="I773" s="347">
        <f>SUM(I771:I772)</f>
        <v>50000</v>
      </c>
      <c r="J773" s="347">
        <f>SUM(J771:J772)</f>
        <v>1730.9</v>
      </c>
      <c r="K773" s="347">
        <f>SUM(K771:K772)</f>
        <v>0</v>
      </c>
      <c r="L773" s="347">
        <f>SUM(L771:L772)</f>
        <v>1730.9</v>
      </c>
      <c r="M773" s="2361"/>
    </row>
    <row r="774" spans="1:13" ht="15.75" x14ac:dyDescent="0.25">
      <c r="A774" s="29"/>
      <c r="B774" s="28"/>
      <c r="C774" s="28"/>
      <c r="D774" s="29"/>
      <c r="E774" s="29"/>
      <c r="F774" s="30"/>
      <c r="G774" s="31"/>
      <c r="H774" s="29"/>
      <c r="I774" s="32"/>
      <c r="J774" s="29"/>
      <c r="K774" s="33"/>
      <c r="L774" s="29"/>
      <c r="M774" s="2461"/>
    </row>
    <row r="775" spans="1:13" ht="15.75" x14ac:dyDescent="0.25">
      <c r="A775" s="29"/>
      <c r="B775" s="28"/>
      <c r="C775" s="28"/>
      <c r="D775" s="29"/>
      <c r="E775" s="29"/>
      <c r="F775" s="30"/>
      <c r="G775" s="31"/>
      <c r="H775" s="29"/>
      <c r="I775" s="32"/>
      <c r="J775" s="29"/>
      <c r="K775" s="33"/>
      <c r="L775" s="29"/>
      <c r="M775" s="2461"/>
    </row>
    <row r="776" spans="1:13" ht="15.75" x14ac:dyDescent="0.25">
      <c r="A776" s="29"/>
      <c r="B776" s="29" t="s">
        <v>128</v>
      </c>
      <c r="C776" s="28"/>
      <c r="D776" s="29"/>
      <c r="E776" s="29"/>
      <c r="F776" s="30"/>
      <c r="G776" s="31"/>
      <c r="H776" s="29"/>
      <c r="I776" s="32"/>
      <c r="J776" s="34" t="s">
        <v>4637</v>
      </c>
      <c r="K776" s="33"/>
      <c r="L776" s="29"/>
      <c r="M776" s="2461"/>
    </row>
    <row r="777" spans="1:13" x14ac:dyDescent="0.25">
      <c r="A777" s="2467"/>
      <c r="B777" s="2467"/>
      <c r="C777" s="2467"/>
      <c r="D777" s="2467"/>
      <c r="E777" s="2467"/>
      <c r="F777" s="2"/>
      <c r="G777" s="3"/>
      <c r="H777" s="2467"/>
      <c r="I777" s="4"/>
      <c r="J777" s="2467"/>
      <c r="K777" s="55"/>
      <c r="L777" s="2467"/>
      <c r="M777" s="2461"/>
    </row>
    <row r="778" spans="1:13" x14ac:dyDescent="0.25">
      <c r="A778" s="2467"/>
      <c r="B778" s="2467"/>
      <c r="C778" s="2467"/>
      <c r="D778" s="2467"/>
      <c r="E778" s="2467"/>
      <c r="F778" s="2"/>
      <c r="G778" s="3"/>
      <c r="H778" s="2467"/>
      <c r="I778" s="4"/>
      <c r="J778" s="2467"/>
      <c r="K778" s="55"/>
      <c r="L778" s="2467"/>
      <c r="M778" s="2461"/>
    </row>
    <row r="779" spans="1:13" x14ac:dyDescent="0.25">
      <c r="A779" s="2467"/>
      <c r="B779" s="2467"/>
      <c r="C779" s="2467"/>
      <c r="D779" s="2467"/>
      <c r="E779" s="2467"/>
      <c r="F779" s="2"/>
      <c r="G779" s="3"/>
      <c r="H779" s="2467"/>
      <c r="I779" s="4"/>
      <c r="J779" s="2467"/>
      <c r="K779" s="55"/>
      <c r="L779" s="2467"/>
      <c r="M779" s="2461"/>
    </row>
    <row r="780" spans="1:13" x14ac:dyDescent="0.25">
      <c r="A780" s="2467"/>
      <c r="B780" s="2467" t="s">
        <v>159</v>
      </c>
      <c r="C780" s="2467"/>
      <c r="D780" s="2467"/>
      <c r="E780" s="2467"/>
      <c r="F780" s="2"/>
      <c r="G780" s="3"/>
      <c r="H780" s="2467"/>
      <c r="I780" s="4"/>
      <c r="J780" s="2467" t="s">
        <v>43</v>
      </c>
      <c r="K780" s="55"/>
      <c r="L780" s="2467"/>
      <c r="M780" s="2461"/>
    </row>
    <row r="781" spans="1:13" x14ac:dyDescent="0.25">
      <c r="A781" s="2467"/>
      <c r="B781" s="2467"/>
      <c r="C781" s="2467"/>
      <c r="D781" s="2467"/>
      <c r="E781" s="2467"/>
      <c r="F781" s="2"/>
      <c r="G781" s="3"/>
      <c r="H781" s="2467"/>
      <c r="I781" s="4"/>
      <c r="J781" s="2467"/>
      <c r="K781" s="55"/>
      <c r="L781" s="2467"/>
      <c r="M781" s="2461"/>
    </row>
    <row r="782" spans="1:13" x14ac:dyDescent="0.25">
      <c r="A782" s="2467"/>
      <c r="B782" s="2467" t="s">
        <v>160</v>
      </c>
      <c r="C782" s="2467"/>
      <c r="D782" s="2467"/>
      <c r="E782" s="2467"/>
      <c r="F782" s="2"/>
      <c r="G782" s="3"/>
      <c r="H782" s="2467"/>
      <c r="I782" s="4"/>
      <c r="J782" s="2467" t="s">
        <v>161</v>
      </c>
      <c r="K782" s="55"/>
      <c r="L782" s="2467"/>
      <c r="M782" s="2461"/>
    </row>
    <row r="783" spans="1:13" x14ac:dyDescent="0.25">
      <c r="A783" s="2467"/>
      <c r="B783" s="2467" t="s">
        <v>495</v>
      </c>
      <c r="C783" s="2467"/>
      <c r="D783" s="2467"/>
      <c r="E783" s="2467"/>
      <c r="F783" s="2"/>
      <c r="G783" s="3"/>
      <c r="H783" s="2467"/>
      <c r="I783" s="4"/>
      <c r="J783" s="2467"/>
      <c r="K783" s="55"/>
      <c r="L783" s="2467"/>
      <c r="M783" s="2461"/>
    </row>
  </sheetData>
  <mergeCells count="27">
    <mergeCell ref="A716:H716"/>
    <mergeCell ref="A729:M729"/>
    <mergeCell ref="A766:M766"/>
    <mergeCell ref="A166:L166"/>
    <mergeCell ref="A607:M607"/>
    <mergeCell ref="A632:M632"/>
    <mergeCell ref="A676:H676"/>
    <mergeCell ref="A386:M386"/>
    <mergeCell ref="A358:M358"/>
    <mergeCell ref="A313:M313"/>
    <mergeCell ref="A267:M267"/>
    <mergeCell ref="A688:M688"/>
    <mergeCell ref="A508:M508"/>
    <mergeCell ref="A554:M554"/>
    <mergeCell ref="A488:M488"/>
    <mergeCell ref="A440:M440"/>
    <mergeCell ref="A406:M406"/>
    <mergeCell ref="A123:L123"/>
    <mergeCell ref="A244:M244"/>
    <mergeCell ref="A246:M246"/>
    <mergeCell ref="A197:L197"/>
    <mergeCell ref="A3:L3"/>
    <mergeCell ref="A24:L24"/>
    <mergeCell ref="A54:L54"/>
    <mergeCell ref="A75:L75"/>
    <mergeCell ref="A94:L94"/>
    <mergeCell ref="A147:L147"/>
  </mergeCells>
  <pageMargins left="0.7" right="0.7" top="0.78740157499999996" bottom="0.78740157499999996"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5"/>
  <sheetViews>
    <sheetView topLeftCell="A136" workbookViewId="0">
      <selection activeCell="A148" sqref="A148:M165"/>
    </sheetView>
  </sheetViews>
  <sheetFormatPr defaultRowHeight="15" x14ac:dyDescent="0.25"/>
  <cols>
    <col min="8" max="8" width="14.85546875" customWidth="1"/>
    <col min="9" max="12" width="12.7109375" customWidth="1"/>
    <col min="13" max="13" width="57.28515625" customWidth="1"/>
  </cols>
  <sheetData>
    <row r="1" spans="1:13" ht="18.75" x14ac:dyDescent="0.3">
      <c r="A1" s="1" t="s">
        <v>785</v>
      </c>
      <c r="B1" s="1"/>
      <c r="C1" s="1"/>
      <c r="D1" s="230"/>
      <c r="E1" s="230"/>
      <c r="F1" s="2"/>
      <c r="G1" s="3"/>
      <c r="H1" s="230"/>
      <c r="I1" s="4"/>
      <c r="J1" s="230"/>
      <c r="K1" s="230"/>
      <c r="L1" s="230"/>
      <c r="M1" s="230"/>
    </row>
    <row r="2" spans="1:13" x14ac:dyDescent="0.25">
      <c r="A2" s="230"/>
      <c r="B2" s="230"/>
      <c r="C2" s="230"/>
      <c r="D2" s="5"/>
      <c r="E2" s="5"/>
      <c r="F2" s="6"/>
      <c r="G2" s="7"/>
      <c r="H2" s="5"/>
      <c r="I2" s="8"/>
      <c r="J2" s="5"/>
      <c r="K2" s="230"/>
      <c r="L2" s="230"/>
      <c r="M2" s="230"/>
    </row>
    <row r="3" spans="1:13" ht="18.75" x14ac:dyDescent="0.3">
      <c r="A3" s="3102" t="s">
        <v>786</v>
      </c>
      <c r="B3" s="3103"/>
      <c r="C3" s="3103"/>
      <c r="D3" s="3103"/>
      <c r="E3" s="3103"/>
      <c r="F3" s="3103"/>
      <c r="G3" s="3103"/>
      <c r="H3" s="3103"/>
      <c r="I3" s="3103"/>
      <c r="J3" s="3103"/>
      <c r="K3" s="3103"/>
      <c r="L3" s="3103"/>
      <c r="M3" s="230"/>
    </row>
    <row r="4" spans="1:13" ht="15.75" x14ac:dyDescent="0.25">
      <c r="A4" s="230"/>
      <c r="B4" s="230"/>
      <c r="C4" s="230"/>
      <c r="D4" s="5"/>
      <c r="E4" s="5"/>
      <c r="F4" s="9"/>
      <c r="G4" s="7"/>
      <c r="H4" s="5"/>
      <c r="I4" s="8"/>
      <c r="J4" s="5"/>
      <c r="K4" s="230"/>
      <c r="L4" s="230"/>
      <c r="M4" s="230"/>
    </row>
    <row r="5" spans="1:13" ht="15.75" x14ac:dyDescent="0.25">
      <c r="A5" s="10" t="s">
        <v>787</v>
      </c>
      <c r="B5" s="11"/>
      <c r="C5" s="11"/>
      <c r="D5" s="11"/>
      <c r="E5" s="11"/>
      <c r="F5" s="9"/>
      <c r="G5" s="3"/>
      <c r="H5" s="230"/>
      <c r="I5" s="4"/>
      <c r="J5" s="230"/>
      <c r="K5" s="230"/>
      <c r="L5" s="230"/>
      <c r="M5" s="230"/>
    </row>
    <row r="6" spans="1:13" ht="15.75" thickBot="1" x14ac:dyDescent="0.3">
      <c r="A6" s="12"/>
      <c r="B6" s="230"/>
      <c r="C6" s="230"/>
      <c r="D6" s="230"/>
      <c r="E6" s="230"/>
      <c r="F6" s="2"/>
      <c r="G6" s="3"/>
      <c r="H6" s="230"/>
      <c r="I6" s="4"/>
      <c r="J6" s="230"/>
      <c r="K6" s="13"/>
      <c r="L6" s="230"/>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ht="27.75" customHeight="1" x14ac:dyDescent="0.25">
      <c r="A8" s="36">
        <v>231</v>
      </c>
      <c r="B8" s="37">
        <v>0</v>
      </c>
      <c r="C8" s="38">
        <v>3636</v>
      </c>
      <c r="D8" s="37">
        <v>5169</v>
      </c>
      <c r="E8" s="39">
        <v>0</v>
      </c>
      <c r="F8" s="40">
        <v>0</v>
      </c>
      <c r="G8" s="37">
        <v>1500</v>
      </c>
      <c r="H8" s="41">
        <v>2778000000</v>
      </c>
      <c r="I8" s="42">
        <v>4400000</v>
      </c>
      <c r="J8" s="42">
        <v>4346760</v>
      </c>
      <c r="K8" s="42">
        <v>-87000</v>
      </c>
      <c r="L8" s="42">
        <v>4259760</v>
      </c>
      <c r="M8" s="43" t="s">
        <v>788</v>
      </c>
    </row>
    <row r="9" spans="1:13" ht="27.75" customHeight="1" x14ac:dyDescent="0.25">
      <c r="A9" s="57">
        <v>231</v>
      </c>
      <c r="B9" s="58">
        <v>0</v>
      </c>
      <c r="C9" s="59">
        <v>3636</v>
      </c>
      <c r="D9" s="58">
        <v>5175</v>
      </c>
      <c r="E9" s="61">
        <v>0</v>
      </c>
      <c r="F9" s="62">
        <v>0</v>
      </c>
      <c r="G9" s="58">
        <v>1500</v>
      </c>
      <c r="H9" s="49">
        <v>2778000000</v>
      </c>
      <c r="I9" s="66">
        <v>0</v>
      </c>
      <c r="J9" s="66">
        <v>0</v>
      </c>
      <c r="K9" s="66">
        <v>80000</v>
      </c>
      <c r="L9" s="66">
        <v>80000</v>
      </c>
      <c r="M9" s="56" t="s">
        <v>789</v>
      </c>
    </row>
    <row r="10" spans="1:13" ht="27.75" customHeight="1" thickBot="1" x14ac:dyDescent="0.3">
      <c r="A10" s="57">
        <v>231</v>
      </c>
      <c r="B10" s="58">
        <v>0</v>
      </c>
      <c r="C10" s="59">
        <v>3636</v>
      </c>
      <c r="D10" s="58">
        <v>5169</v>
      </c>
      <c r="E10" s="61">
        <v>0</v>
      </c>
      <c r="F10" s="62">
        <v>0</v>
      </c>
      <c r="G10" s="58">
        <v>1500</v>
      </c>
      <c r="H10" s="49">
        <v>4555000000</v>
      </c>
      <c r="I10" s="66">
        <v>0</v>
      </c>
      <c r="J10" s="66">
        <v>0</v>
      </c>
      <c r="K10" s="66">
        <v>7000</v>
      </c>
      <c r="L10" s="66">
        <v>7000</v>
      </c>
      <c r="M10" s="56" t="s">
        <v>790</v>
      </c>
    </row>
    <row r="11" spans="1:13" ht="16.5" thickBot="1" x14ac:dyDescent="0.3">
      <c r="A11" s="22"/>
      <c r="B11" s="53" t="s">
        <v>23</v>
      </c>
      <c r="C11" s="54"/>
      <c r="D11" s="23"/>
      <c r="E11" s="23"/>
      <c r="F11" s="24"/>
      <c r="G11" s="25"/>
      <c r="H11" s="23"/>
      <c r="I11" s="26">
        <f>SUM(I8:I10)</f>
        <v>4400000</v>
      </c>
      <c r="J11" s="26">
        <f>SUM(J8:J10)</f>
        <v>4346760</v>
      </c>
      <c r="K11" s="26">
        <f>SUM(K8:K10)</f>
        <v>0</v>
      </c>
      <c r="L11" s="26">
        <f>SUM(L8:L10)</f>
        <v>4346760</v>
      </c>
      <c r="M11" s="27"/>
    </row>
    <row r="12" spans="1:13" ht="15.75" x14ac:dyDescent="0.25">
      <c r="A12" s="28"/>
      <c r="B12" s="28"/>
      <c r="C12" s="28"/>
      <c r="D12" s="29"/>
      <c r="E12" s="29"/>
      <c r="F12" s="30"/>
      <c r="G12" s="31"/>
      <c r="H12" s="29"/>
      <c r="I12" s="32"/>
      <c r="J12" s="29"/>
      <c r="K12" s="33"/>
      <c r="L12" s="29"/>
      <c r="M12" s="230"/>
    </row>
    <row r="13" spans="1:13" ht="15.75" x14ac:dyDescent="0.25">
      <c r="A13" s="230"/>
      <c r="B13" s="29" t="s">
        <v>24</v>
      </c>
      <c r="C13" s="28"/>
      <c r="D13" s="29" t="s">
        <v>791</v>
      </c>
      <c r="E13" s="29"/>
      <c r="F13" s="30"/>
      <c r="G13" s="31"/>
      <c r="H13" s="29"/>
      <c r="I13" s="32"/>
      <c r="J13" s="34" t="s">
        <v>792</v>
      </c>
      <c r="K13" s="35"/>
      <c r="L13" s="29"/>
      <c r="M13" s="230"/>
    </row>
    <row r="14" spans="1:13" ht="15.75" x14ac:dyDescent="0.25">
      <c r="A14" s="29"/>
      <c r="B14" s="28"/>
      <c r="C14" s="28"/>
      <c r="D14" s="29" t="s">
        <v>215</v>
      </c>
      <c r="E14" s="29"/>
      <c r="F14" s="30"/>
      <c r="G14" s="31"/>
      <c r="H14" s="29"/>
      <c r="I14" s="32"/>
      <c r="J14" s="29"/>
      <c r="K14" s="33"/>
      <c r="L14" s="29"/>
      <c r="M14" s="230"/>
    </row>
    <row r="15" spans="1:13" x14ac:dyDescent="0.25">
      <c r="A15" s="230"/>
      <c r="B15" s="230"/>
      <c r="C15" s="230"/>
      <c r="D15" s="230"/>
      <c r="E15" s="230"/>
      <c r="F15" s="2"/>
      <c r="G15" s="3"/>
      <c r="H15" s="230"/>
      <c r="I15" s="4"/>
      <c r="J15" s="230"/>
      <c r="K15" s="230"/>
      <c r="L15" s="230"/>
      <c r="M15" s="230"/>
    </row>
    <row r="16" spans="1:13" x14ac:dyDescent="0.25">
      <c r="A16" s="230"/>
      <c r="B16" s="230" t="s">
        <v>27</v>
      </c>
      <c r="C16" s="230"/>
      <c r="D16" s="230"/>
      <c r="E16" s="230"/>
      <c r="F16" s="2"/>
      <c r="G16" s="3"/>
      <c r="H16" s="230"/>
      <c r="I16" s="4"/>
      <c r="J16" s="230" t="s">
        <v>27</v>
      </c>
      <c r="K16" s="230"/>
      <c r="L16" s="230"/>
      <c r="M16" s="230"/>
    </row>
    <row r="17" spans="1:13" x14ac:dyDescent="0.25">
      <c r="A17" s="230"/>
      <c r="B17" s="230"/>
      <c r="C17" s="230"/>
      <c r="D17" s="230"/>
      <c r="E17" s="230"/>
      <c r="F17" s="2"/>
      <c r="G17" s="3"/>
      <c r="H17" s="230"/>
      <c r="I17" s="4"/>
      <c r="J17" s="230"/>
      <c r="K17" s="230"/>
      <c r="L17" s="230"/>
      <c r="M17" s="230"/>
    </row>
    <row r="18" spans="1:13" x14ac:dyDescent="0.25">
      <c r="A18" s="230"/>
      <c r="B18" s="230" t="s">
        <v>793</v>
      </c>
      <c r="C18" s="230"/>
      <c r="D18" s="230" t="s">
        <v>794</v>
      </c>
      <c r="E18" s="230"/>
      <c r="F18" s="2"/>
      <c r="G18" s="3"/>
      <c r="H18" s="230"/>
      <c r="I18" s="4"/>
      <c r="J18" s="230" t="s">
        <v>795</v>
      </c>
      <c r="K18" s="230"/>
      <c r="L18" s="230"/>
      <c r="M18" s="230"/>
    </row>
    <row r="19" spans="1:13" x14ac:dyDescent="0.25">
      <c r="A19" s="230"/>
      <c r="B19" s="230"/>
      <c r="C19" s="230"/>
      <c r="D19" s="230" t="s">
        <v>796</v>
      </c>
      <c r="E19" s="230"/>
      <c r="F19" s="2"/>
      <c r="G19" s="3"/>
      <c r="H19" s="230"/>
      <c r="I19" s="4"/>
      <c r="J19" s="230" t="s">
        <v>797</v>
      </c>
      <c r="K19" s="230"/>
      <c r="L19" s="230"/>
      <c r="M19" s="230"/>
    </row>
    <row r="22" spans="1:13" ht="18.75" x14ac:dyDescent="0.3">
      <c r="A22" s="1" t="s">
        <v>2321</v>
      </c>
      <c r="B22" s="1"/>
      <c r="C22" s="1"/>
      <c r="D22" s="1175"/>
      <c r="E22" s="1175"/>
      <c r="F22" s="2"/>
      <c r="G22" s="3"/>
      <c r="H22" s="1175"/>
      <c r="I22" s="4"/>
      <c r="J22" s="1175"/>
      <c r="K22" s="1175"/>
      <c r="L22" s="1175"/>
      <c r="M22" s="1175"/>
    </row>
    <row r="23" spans="1:13" x14ac:dyDescent="0.25">
      <c r="A23" s="1175"/>
      <c r="B23" s="1175"/>
      <c r="C23" s="1175"/>
      <c r="D23" s="1174"/>
      <c r="E23" s="1174"/>
      <c r="F23" s="6"/>
      <c r="G23" s="7"/>
      <c r="H23" s="1174"/>
      <c r="I23" s="8"/>
      <c r="J23" s="1174"/>
      <c r="K23" s="1175"/>
      <c r="L23" s="1175"/>
      <c r="M23" s="1175"/>
    </row>
    <row r="24" spans="1:13" ht="18.75" x14ac:dyDescent="0.3">
      <c r="A24" s="3102" t="s">
        <v>2322</v>
      </c>
      <c r="B24" s="3103"/>
      <c r="C24" s="3103"/>
      <c r="D24" s="3103"/>
      <c r="E24" s="3103"/>
      <c r="F24" s="3103"/>
      <c r="G24" s="3103"/>
      <c r="H24" s="3103"/>
      <c r="I24" s="3103"/>
      <c r="J24" s="3103"/>
      <c r="K24" s="3103"/>
      <c r="L24" s="3103"/>
      <c r="M24" s="1175"/>
    </row>
    <row r="25" spans="1:13" ht="15.75" x14ac:dyDescent="0.25">
      <c r="A25" s="1175"/>
      <c r="B25" s="1175"/>
      <c r="C25" s="1175"/>
      <c r="D25" s="1174"/>
      <c r="E25" s="1174"/>
      <c r="F25" s="9"/>
      <c r="G25" s="7"/>
      <c r="H25" s="1174"/>
      <c r="I25" s="8"/>
      <c r="J25" s="1174"/>
      <c r="K25" s="1175"/>
      <c r="L25" s="1175"/>
      <c r="M25" s="1175"/>
    </row>
    <row r="26" spans="1:13" ht="15.75" x14ac:dyDescent="0.25">
      <c r="A26" s="10" t="s">
        <v>2323</v>
      </c>
      <c r="B26" s="11"/>
      <c r="C26" s="11"/>
      <c r="D26" s="11"/>
      <c r="E26" s="11"/>
      <c r="F26" s="9"/>
      <c r="G26" s="3"/>
      <c r="H26" s="1175"/>
      <c r="I26" s="4"/>
      <c r="J26" s="1175"/>
      <c r="K26" s="1175"/>
      <c r="L26" s="1175"/>
      <c r="M26" s="1175"/>
    </row>
    <row r="27" spans="1:13" ht="15.75" thickBot="1" x14ac:dyDescent="0.3">
      <c r="A27" s="1176"/>
      <c r="B27" s="1175"/>
      <c r="C27" s="1175"/>
      <c r="D27" s="1175"/>
      <c r="E27" s="1175"/>
      <c r="F27" s="2"/>
      <c r="G27" s="3"/>
      <c r="H27" s="1175"/>
      <c r="I27" s="4"/>
      <c r="J27" s="1175"/>
      <c r="K27" s="13"/>
      <c r="L27" s="1175"/>
      <c r="M27" s="14" t="s">
        <v>4</v>
      </c>
    </row>
    <row r="28" spans="1:13" ht="27" thickBot="1" x14ac:dyDescent="0.3">
      <c r="A28" s="15" t="s">
        <v>5</v>
      </c>
      <c r="B28" s="16" t="s">
        <v>6</v>
      </c>
      <c r="C28" s="16" t="s">
        <v>7</v>
      </c>
      <c r="D28" s="16" t="s">
        <v>8</v>
      </c>
      <c r="E28" s="16" t="s">
        <v>9</v>
      </c>
      <c r="F28" s="17" t="s">
        <v>10</v>
      </c>
      <c r="G28" s="18" t="s">
        <v>11</v>
      </c>
      <c r="H28" s="16" t="s">
        <v>12</v>
      </c>
      <c r="I28" s="19" t="s">
        <v>13</v>
      </c>
      <c r="J28" s="20" t="s">
        <v>14</v>
      </c>
      <c r="K28" s="20" t="s">
        <v>15</v>
      </c>
      <c r="L28" s="20" t="s">
        <v>16</v>
      </c>
      <c r="M28" s="21" t="s">
        <v>17</v>
      </c>
    </row>
    <row r="29" spans="1:13" ht="26.25" x14ac:dyDescent="0.25">
      <c r="A29" s="583">
        <v>231</v>
      </c>
      <c r="B29" s="584">
        <v>0</v>
      </c>
      <c r="C29" s="585">
        <v>3636</v>
      </c>
      <c r="D29" s="584">
        <v>5175</v>
      </c>
      <c r="E29" s="586">
        <v>0</v>
      </c>
      <c r="F29" s="902">
        <v>0</v>
      </c>
      <c r="G29" s="584">
        <v>1500</v>
      </c>
      <c r="H29" s="903">
        <v>2778000000</v>
      </c>
      <c r="I29" s="669">
        <v>0</v>
      </c>
      <c r="J29" s="669">
        <v>80000</v>
      </c>
      <c r="K29" s="669">
        <v>-7260</v>
      </c>
      <c r="L29" s="669">
        <v>72740</v>
      </c>
      <c r="M29" s="1181" t="s">
        <v>789</v>
      </c>
    </row>
    <row r="30" spans="1:13" x14ac:dyDescent="0.25">
      <c r="A30" s="583">
        <v>231</v>
      </c>
      <c r="B30" s="584">
        <v>0</v>
      </c>
      <c r="C30" s="585">
        <v>3636</v>
      </c>
      <c r="D30" s="584">
        <v>5176</v>
      </c>
      <c r="E30" s="586">
        <v>0</v>
      </c>
      <c r="F30" s="902">
        <v>0</v>
      </c>
      <c r="G30" s="584">
        <v>1500</v>
      </c>
      <c r="H30" s="903">
        <v>2778000000</v>
      </c>
      <c r="I30" s="669">
        <v>0</v>
      </c>
      <c r="J30" s="669">
        <v>0</v>
      </c>
      <c r="K30" s="669">
        <v>7260</v>
      </c>
      <c r="L30" s="669">
        <v>7260</v>
      </c>
      <c r="M30" s="1181" t="s">
        <v>2324</v>
      </c>
    </row>
    <row r="31" spans="1:13" ht="15.75" thickBot="1" x14ac:dyDescent="0.3">
      <c r="A31" s="57"/>
      <c r="B31" s="58"/>
      <c r="C31" s="59"/>
      <c r="D31" s="58"/>
      <c r="E31" s="61"/>
      <c r="F31" s="62"/>
      <c r="G31" s="58"/>
      <c r="H31" s="49"/>
      <c r="I31" s="66"/>
      <c r="J31" s="66"/>
      <c r="K31" s="66"/>
      <c r="L31" s="66"/>
      <c r="M31" s="56"/>
    </row>
    <row r="32" spans="1:13" ht="16.5" thickBot="1" x14ac:dyDescent="0.3">
      <c r="A32" s="22"/>
      <c r="B32" s="53" t="s">
        <v>23</v>
      </c>
      <c r="C32" s="54"/>
      <c r="D32" s="23"/>
      <c r="E32" s="23"/>
      <c r="F32" s="24"/>
      <c r="G32" s="25"/>
      <c r="H32" s="23"/>
      <c r="I32" s="26">
        <f>SUM(I29:I31)</f>
        <v>0</v>
      </c>
      <c r="J32" s="26">
        <f>SUM(J29:J31)</f>
        <v>80000</v>
      </c>
      <c r="K32" s="26">
        <f>SUM(K29:K31)</f>
        <v>0</v>
      </c>
      <c r="L32" s="26">
        <f>SUM(L29:L31)</f>
        <v>80000</v>
      </c>
      <c r="M32" s="27"/>
    </row>
    <row r="33" spans="1:13" ht="15.75" x14ac:dyDescent="0.25">
      <c r="A33" s="28"/>
      <c r="B33" s="28"/>
      <c r="C33" s="28"/>
      <c r="D33" s="29"/>
      <c r="E33" s="29"/>
      <c r="F33" s="30"/>
      <c r="G33" s="31"/>
      <c r="H33" s="29"/>
      <c r="I33" s="32"/>
      <c r="J33" s="29"/>
      <c r="K33" s="33"/>
      <c r="L33" s="29"/>
      <c r="M33" s="1175"/>
    </row>
    <row r="34" spans="1:13" ht="15.75" x14ac:dyDescent="0.25">
      <c r="A34" s="1175"/>
      <c r="B34" s="29" t="s">
        <v>24</v>
      </c>
      <c r="C34" s="28"/>
      <c r="D34" s="29" t="s">
        <v>791</v>
      </c>
      <c r="E34" s="29"/>
      <c r="F34" s="30"/>
      <c r="G34" s="31"/>
      <c r="H34" s="29"/>
      <c r="I34" s="32"/>
      <c r="J34" s="34" t="s">
        <v>3496</v>
      </c>
      <c r="K34" s="35"/>
      <c r="L34" s="29"/>
      <c r="M34" s="1175"/>
    </row>
    <row r="35" spans="1:13" ht="15.75" x14ac:dyDescent="0.25">
      <c r="A35" s="29"/>
      <c r="B35" s="28"/>
      <c r="C35" s="28"/>
      <c r="D35" s="29" t="s">
        <v>215</v>
      </c>
      <c r="E35" s="29"/>
      <c r="F35" s="30"/>
      <c r="G35" s="31"/>
      <c r="H35" s="29"/>
      <c r="I35" s="32"/>
      <c r="J35" s="29"/>
      <c r="K35" s="33"/>
      <c r="L35" s="29"/>
      <c r="M35" s="1175"/>
    </row>
    <row r="36" spans="1:13" x14ac:dyDescent="0.25">
      <c r="A36" s="1175"/>
      <c r="B36" s="1175"/>
      <c r="C36" s="1175"/>
      <c r="D36" s="1175"/>
      <c r="E36" s="1175"/>
      <c r="F36" s="2"/>
      <c r="G36" s="3"/>
      <c r="H36" s="1175"/>
      <c r="I36" s="4"/>
      <c r="J36" s="1175"/>
      <c r="K36" s="1175"/>
      <c r="L36" s="1175"/>
      <c r="M36" s="1175"/>
    </row>
    <row r="37" spans="1:13" x14ac:dyDescent="0.25">
      <c r="A37" s="1175"/>
      <c r="B37" s="1175" t="s">
        <v>27</v>
      </c>
      <c r="C37" s="1175"/>
      <c r="D37" s="1175"/>
      <c r="E37" s="1175"/>
      <c r="F37" s="2"/>
      <c r="G37" s="3"/>
      <c r="H37" s="1175"/>
      <c r="I37" s="4"/>
      <c r="J37" s="1175" t="s">
        <v>27</v>
      </c>
      <c r="K37" s="1175"/>
      <c r="L37" s="1175"/>
      <c r="M37" s="1175"/>
    </row>
    <row r="38" spans="1:13" x14ac:dyDescent="0.25">
      <c r="A38" s="1175"/>
      <c r="B38" s="1175"/>
      <c r="C38" s="1175"/>
      <c r="D38" s="1175"/>
      <c r="E38" s="1175"/>
      <c r="F38" s="2"/>
      <c r="G38" s="3"/>
      <c r="H38" s="1175"/>
      <c r="I38" s="4"/>
      <c r="J38" s="1175"/>
      <c r="K38" s="1175"/>
      <c r="L38" s="1175"/>
      <c r="M38" s="1175"/>
    </row>
    <row r="39" spans="1:13" x14ac:dyDescent="0.25">
      <c r="A39" s="1175"/>
      <c r="B39" s="1175" t="s">
        <v>793</v>
      </c>
      <c r="C39" s="1175"/>
      <c r="D39" s="1175" t="s">
        <v>794</v>
      </c>
      <c r="E39" s="1175"/>
      <c r="F39" s="2"/>
      <c r="G39" s="3"/>
      <c r="H39" s="1175"/>
      <c r="I39" s="4"/>
      <c r="J39" s="1175" t="s">
        <v>795</v>
      </c>
      <c r="K39" s="1175"/>
      <c r="L39" s="1175"/>
      <c r="M39" s="1175"/>
    </row>
    <row r="40" spans="1:13" x14ac:dyDescent="0.25">
      <c r="A40" s="1175"/>
      <c r="B40" s="1175"/>
      <c r="C40" s="1175"/>
      <c r="D40" s="1175" t="s">
        <v>796</v>
      </c>
      <c r="E40" s="1175"/>
      <c r="F40" s="2"/>
      <c r="G40" s="3"/>
      <c r="H40" s="1175"/>
      <c r="I40" s="4"/>
      <c r="J40" s="1175" t="s">
        <v>797</v>
      </c>
      <c r="K40" s="1175"/>
      <c r="L40" s="1175"/>
      <c r="M40" s="1175"/>
    </row>
    <row r="41" spans="1:13" x14ac:dyDescent="0.25">
      <c r="A41" s="1175"/>
      <c r="B41" s="1175"/>
      <c r="C41" s="1175"/>
      <c r="D41" s="1175"/>
      <c r="E41" s="1175"/>
      <c r="F41" s="2"/>
      <c r="G41" s="3"/>
      <c r="H41" s="1175"/>
      <c r="I41" s="4"/>
      <c r="J41" s="1175"/>
      <c r="K41" s="1175"/>
      <c r="L41" s="1175"/>
      <c r="M41" s="1175"/>
    </row>
    <row r="42" spans="1:13" x14ac:dyDescent="0.25">
      <c r="A42" s="1175"/>
      <c r="B42" s="1175"/>
      <c r="C42" s="1175"/>
      <c r="D42" s="1175"/>
      <c r="E42" s="1175"/>
      <c r="F42" s="2"/>
      <c r="G42" s="3"/>
      <c r="H42" s="1175"/>
      <c r="I42" s="4"/>
      <c r="J42" s="1175"/>
      <c r="K42" s="1175"/>
      <c r="L42" s="1175"/>
      <c r="M42" s="1175"/>
    </row>
    <row r="43" spans="1:13" ht="18.75" x14ac:dyDescent="0.3">
      <c r="A43" s="1" t="s">
        <v>2321</v>
      </c>
      <c r="B43" s="1"/>
      <c r="C43" s="1"/>
      <c r="D43" s="1222"/>
      <c r="E43" s="1222"/>
      <c r="F43" s="2"/>
      <c r="G43" s="3"/>
      <c r="H43" s="1222"/>
      <c r="I43" s="4"/>
      <c r="J43" s="1222"/>
      <c r="K43" s="1222"/>
      <c r="L43" s="1222"/>
      <c r="M43" s="1222"/>
    </row>
    <row r="44" spans="1:13" x14ac:dyDescent="0.25">
      <c r="A44" s="1222"/>
      <c r="B44" s="1222"/>
      <c r="C44" s="1222"/>
      <c r="D44" s="1221"/>
      <c r="E44" s="1221"/>
      <c r="F44" s="6"/>
      <c r="G44" s="7"/>
      <c r="H44" s="1221"/>
      <c r="I44" s="8"/>
      <c r="J44" s="1221"/>
      <c r="K44" s="1222"/>
      <c r="L44" s="1222"/>
      <c r="M44" s="1222"/>
    </row>
    <row r="45" spans="1:13" ht="18.75" x14ac:dyDescent="0.3">
      <c r="A45" s="3102" t="s">
        <v>2999</v>
      </c>
      <c r="B45" s="3103"/>
      <c r="C45" s="3103"/>
      <c r="D45" s="3103"/>
      <c r="E45" s="3103"/>
      <c r="F45" s="3103"/>
      <c r="G45" s="3103"/>
      <c r="H45" s="3103"/>
      <c r="I45" s="3103"/>
      <c r="J45" s="3103"/>
      <c r="K45" s="3103"/>
      <c r="L45" s="3103"/>
      <c r="M45" s="1222"/>
    </row>
    <row r="46" spans="1:13" ht="15.75" x14ac:dyDescent="0.25">
      <c r="A46" s="1222"/>
      <c r="B46" s="1222"/>
      <c r="C46" s="1222"/>
      <c r="D46" s="1221"/>
      <c r="E46" s="1221"/>
      <c r="F46" s="9"/>
      <c r="G46" s="7"/>
      <c r="H46" s="1221"/>
      <c r="I46" s="8"/>
      <c r="J46" s="1221"/>
      <c r="K46" s="1222"/>
      <c r="L46" s="1222"/>
      <c r="M46" s="1222"/>
    </row>
    <row r="47" spans="1:13" ht="15.75" x14ac:dyDescent="0.25">
      <c r="A47" s="10" t="s">
        <v>787</v>
      </c>
      <c r="B47" s="11"/>
      <c r="C47" s="11"/>
      <c r="D47" s="11"/>
      <c r="E47" s="11"/>
      <c r="F47" s="9"/>
      <c r="G47" s="3"/>
      <c r="H47" s="1222"/>
      <c r="I47" s="4"/>
      <c r="J47" s="1222"/>
      <c r="K47" s="1222"/>
      <c r="L47" s="1222"/>
      <c r="M47" s="1222"/>
    </row>
    <row r="48" spans="1:13" ht="15.75" thickBot="1" x14ac:dyDescent="0.3">
      <c r="A48" s="1223"/>
      <c r="B48" s="1222"/>
      <c r="C48" s="1222"/>
      <c r="D48" s="1222"/>
      <c r="E48" s="1222"/>
      <c r="F48" s="2"/>
      <c r="G48" s="3"/>
      <c r="H48" s="1222"/>
      <c r="I48" s="4"/>
      <c r="J48" s="1222"/>
      <c r="K48" s="13"/>
      <c r="L48" s="1222"/>
      <c r="M48" s="14" t="s">
        <v>4</v>
      </c>
    </row>
    <row r="49" spans="1:13" ht="27" thickBot="1" x14ac:dyDescent="0.3">
      <c r="A49" s="15" t="s">
        <v>5</v>
      </c>
      <c r="B49" s="16" t="s">
        <v>6</v>
      </c>
      <c r="C49" s="16" t="s">
        <v>7</v>
      </c>
      <c r="D49" s="16" t="s">
        <v>8</v>
      </c>
      <c r="E49" s="16" t="s">
        <v>9</v>
      </c>
      <c r="F49" s="17" t="s">
        <v>10</v>
      </c>
      <c r="G49" s="18" t="s">
        <v>11</v>
      </c>
      <c r="H49" s="16" t="s">
        <v>12</v>
      </c>
      <c r="I49" s="19" t="s">
        <v>13</v>
      </c>
      <c r="J49" s="20" t="s">
        <v>14</v>
      </c>
      <c r="K49" s="20" t="s">
        <v>15</v>
      </c>
      <c r="L49" s="20" t="s">
        <v>16</v>
      </c>
      <c r="M49" s="21" t="s">
        <v>17</v>
      </c>
    </row>
    <row r="50" spans="1:13" ht="26.25" x14ac:dyDescent="0.25">
      <c r="A50" s="583">
        <v>231</v>
      </c>
      <c r="B50" s="584">
        <v>0</v>
      </c>
      <c r="C50" s="585">
        <v>3636</v>
      </c>
      <c r="D50" s="584">
        <v>5175</v>
      </c>
      <c r="E50" s="586">
        <v>0</v>
      </c>
      <c r="F50" s="902">
        <v>0</v>
      </c>
      <c r="G50" s="584">
        <v>1500</v>
      </c>
      <c r="H50" s="903">
        <v>2778000000</v>
      </c>
      <c r="I50" s="669">
        <v>0</v>
      </c>
      <c r="J50" s="669">
        <v>72740</v>
      </c>
      <c r="K50" s="669">
        <v>-4380</v>
      </c>
      <c r="L50" s="669">
        <v>68360</v>
      </c>
      <c r="M50" s="1181" t="s">
        <v>789</v>
      </c>
    </row>
    <row r="51" spans="1:13" x14ac:dyDescent="0.25">
      <c r="A51" s="583">
        <v>231</v>
      </c>
      <c r="B51" s="584">
        <v>0</v>
      </c>
      <c r="C51" s="585">
        <v>3636</v>
      </c>
      <c r="D51" s="584">
        <v>5176</v>
      </c>
      <c r="E51" s="586">
        <v>0</v>
      </c>
      <c r="F51" s="902">
        <v>0</v>
      </c>
      <c r="G51" s="584">
        <v>1500</v>
      </c>
      <c r="H51" s="903">
        <v>2778000000</v>
      </c>
      <c r="I51" s="669">
        <v>0</v>
      </c>
      <c r="J51" s="669">
        <v>7260</v>
      </c>
      <c r="K51" s="669">
        <v>4380</v>
      </c>
      <c r="L51" s="669">
        <v>11640</v>
      </c>
      <c r="M51" s="1181" t="s">
        <v>2324</v>
      </c>
    </row>
    <row r="52" spans="1:13" ht="15.75" thickBot="1" x14ac:dyDescent="0.3">
      <c r="A52" s="57"/>
      <c r="B52" s="58"/>
      <c r="C52" s="59"/>
      <c r="D52" s="58"/>
      <c r="E52" s="61"/>
      <c r="F52" s="62"/>
      <c r="G52" s="58"/>
      <c r="H52" s="49"/>
      <c r="I52" s="66"/>
      <c r="J52" s="66"/>
      <c r="K52" s="66"/>
      <c r="L52" s="66"/>
      <c r="M52" s="56"/>
    </row>
    <row r="53" spans="1:13" ht="16.5" thickBot="1" x14ac:dyDescent="0.3">
      <c r="A53" s="22"/>
      <c r="B53" s="53" t="s">
        <v>23</v>
      </c>
      <c r="C53" s="54"/>
      <c r="D53" s="23"/>
      <c r="E53" s="23"/>
      <c r="F53" s="24"/>
      <c r="G53" s="25"/>
      <c r="H53" s="23"/>
      <c r="I53" s="26">
        <f>SUM(I50:I52)</f>
        <v>0</v>
      </c>
      <c r="J53" s="26">
        <f>SUM(J50:J52)</f>
        <v>80000</v>
      </c>
      <c r="K53" s="26">
        <f>SUM(K50:K52)</f>
        <v>0</v>
      </c>
      <c r="L53" s="26">
        <f>SUM(L50:L52)</f>
        <v>80000</v>
      </c>
      <c r="M53" s="27"/>
    </row>
    <row r="54" spans="1:13" ht="15.75" x14ac:dyDescent="0.25">
      <c r="A54" s="28"/>
      <c r="B54" s="28"/>
      <c r="C54" s="28"/>
      <c r="D54" s="29"/>
      <c r="E54" s="29"/>
      <c r="F54" s="30"/>
      <c r="G54" s="31"/>
      <c r="H54" s="29"/>
      <c r="I54" s="32"/>
      <c r="J54" s="29"/>
      <c r="K54" s="33"/>
      <c r="L54" s="29"/>
      <c r="M54" s="1222"/>
    </row>
    <row r="55" spans="1:13" ht="15.75" x14ac:dyDescent="0.25">
      <c r="A55" s="1222"/>
      <c r="B55" s="29" t="s">
        <v>24</v>
      </c>
      <c r="C55" s="28"/>
      <c r="D55" s="29" t="s">
        <v>791</v>
      </c>
      <c r="E55" s="29"/>
      <c r="F55" s="30"/>
      <c r="G55" s="31"/>
      <c r="H55" s="29"/>
      <c r="I55" s="32"/>
      <c r="J55" s="34" t="s">
        <v>25</v>
      </c>
      <c r="K55" s="35">
        <v>43712</v>
      </c>
      <c r="L55" s="29"/>
      <c r="M55" s="1222"/>
    </row>
    <row r="56" spans="1:13" ht="15.75" x14ac:dyDescent="0.25">
      <c r="A56" s="29"/>
      <c r="B56" s="28"/>
      <c r="C56" s="28"/>
      <c r="D56" s="29" t="s">
        <v>215</v>
      </c>
      <c r="E56" s="29"/>
      <c r="F56" s="30"/>
      <c r="G56" s="31"/>
      <c r="H56" s="29"/>
      <c r="I56" s="32"/>
      <c r="J56" s="29"/>
      <c r="K56" s="33"/>
      <c r="L56" s="29"/>
      <c r="M56" s="1222"/>
    </row>
    <row r="57" spans="1:13" x14ac:dyDescent="0.25">
      <c r="A57" s="1222"/>
      <c r="B57" s="1222"/>
      <c r="C57" s="1222"/>
      <c r="D57" s="1222"/>
      <c r="E57" s="1222"/>
      <c r="F57" s="2"/>
      <c r="G57" s="3"/>
      <c r="H57" s="1222"/>
      <c r="I57" s="4"/>
      <c r="J57" s="1222"/>
      <c r="K57" s="1222"/>
      <c r="L57" s="1222"/>
      <c r="M57" s="1222"/>
    </row>
    <row r="58" spans="1:13" x14ac:dyDescent="0.25">
      <c r="A58" s="1222"/>
      <c r="B58" s="1222" t="s">
        <v>27</v>
      </c>
      <c r="C58" s="1222"/>
      <c r="D58" s="1222"/>
      <c r="E58" s="1222"/>
      <c r="F58" s="2"/>
      <c r="G58" s="3"/>
      <c r="H58" s="1222"/>
      <c r="I58" s="4"/>
      <c r="J58" s="1222" t="s">
        <v>27</v>
      </c>
      <c r="K58" s="1222"/>
      <c r="L58" s="1222"/>
      <c r="M58" s="1222"/>
    </row>
    <row r="59" spans="1:13" x14ac:dyDescent="0.25">
      <c r="A59" s="1222"/>
      <c r="B59" s="1222"/>
      <c r="C59" s="1222"/>
      <c r="D59" s="1222"/>
      <c r="E59" s="1222"/>
      <c r="F59" s="2"/>
      <c r="G59" s="3"/>
      <c r="H59" s="1222"/>
      <c r="I59" s="4"/>
      <c r="J59" s="1222"/>
      <c r="K59" s="1222"/>
      <c r="L59" s="1222"/>
      <c r="M59" s="1222"/>
    </row>
    <row r="60" spans="1:13" x14ac:dyDescent="0.25">
      <c r="A60" s="1222"/>
      <c r="B60" s="1222" t="s">
        <v>793</v>
      </c>
      <c r="C60" s="1222"/>
      <c r="D60" s="1222" t="s">
        <v>794</v>
      </c>
      <c r="E60" s="1222"/>
      <c r="F60" s="2"/>
      <c r="G60" s="3"/>
      <c r="H60" s="1222"/>
      <c r="I60" s="4"/>
      <c r="J60" s="1222" t="s">
        <v>795</v>
      </c>
      <c r="K60" s="1222"/>
      <c r="L60" s="1222"/>
      <c r="M60" s="1222"/>
    </row>
    <row r="61" spans="1:13" x14ac:dyDescent="0.25">
      <c r="A61" s="1222"/>
      <c r="B61" s="1222"/>
      <c r="C61" s="1222"/>
      <c r="D61" s="1222" t="s">
        <v>796</v>
      </c>
      <c r="E61" s="1222"/>
      <c r="F61" s="2"/>
      <c r="G61" s="3"/>
      <c r="H61" s="1222"/>
      <c r="I61" s="4"/>
      <c r="J61" s="1222" t="s">
        <v>797</v>
      </c>
      <c r="K61" s="1222"/>
      <c r="L61" s="1222"/>
      <c r="M61" s="1222"/>
    </row>
    <row r="62" spans="1:13" x14ac:dyDescent="0.25">
      <c r="A62" s="1222"/>
      <c r="B62" s="1222"/>
      <c r="C62" s="1222"/>
      <c r="D62" s="1222"/>
      <c r="E62" s="1222"/>
      <c r="F62" s="2"/>
      <c r="G62" s="3"/>
      <c r="H62" s="1222"/>
      <c r="I62" s="4"/>
      <c r="J62" s="1222"/>
      <c r="K62" s="1222"/>
      <c r="L62" s="1222"/>
      <c r="M62" s="1222"/>
    </row>
    <row r="63" spans="1:13" x14ac:dyDescent="0.25">
      <c r="A63" s="1222"/>
      <c r="B63" s="1222"/>
      <c r="C63" s="1222"/>
      <c r="D63" s="1222"/>
      <c r="E63" s="1222"/>
      <c r="F63" s="2"/>
      <c r="G63" s="3"/>
      <c r="H63" s="1222"/>
      <c r="I63" s="4"/>
      <c r="J63" s="1222"/>
      <c r="K63" s="1222"/>
      <c r="L63" s="1222"/>
      <c r="M63" s="1222"/>
    </row>
    <row r="64" spans="1:13" ht="18.75" x14ac:dyDescent="0.3">
      <c r="A64" s="1" t="s">
        <v>2321</v>
      </c>
      <c r="B64" s="1"/>
      <c r="C64" s="1"/>
      <c r="D64" s="1222"/>
      <c r="E64" s="1222"/>
      <c r="F64" s="2"/>
      <c r="G64" s="3"/>
      <c r="H64" s="1222"/>
      <c r="I64" s="4"/>
      <c r="J64" s="1222"/>
      <c r="K64" s="1222"/>
      <c r="L64" s="1222"/>
      <c r="M64" s="1222"/>
    </row>
    <row r="65" spans="1:13" x14ac:dyDescent="0.25">
      <c r="A65" s="1222"/>
      <c r="B65" s="1222"/>
      <c r="C65" s="1222"/>
      <c r="D65" s="1221"/>
      <c r="E65" s="1221"/>
      <c r="F65" s="6"/>
      <c r="G65" s="7"/>
      <c r="H65" s="1221"/>
      <c r="I65" s="8"/>
      <c r="J65" s="1221"/>
      <c r="K65" s="1222"/>
      <c r="L65" s="1222"/>
      <c r="M65" s="1222"/>
    </row>
    <row r="66" spans="1:13" ht="18.75" x14ac:dyDescent="0.3">
      <c r="A66" s="3102" t="s">
        <v>3000</v>
      </c>
      <c r="B66" s="3103"/>
      <c r="C66" s="3103"/>
      <c r="D66" s="3103"/>
      <c r="E66" s="3103"/>
      <c r="F66" s="3103"/>
      <c r="G66" s="3103"/>
      <c r="H66" s="3103"/>
      <c r="I66" s="3103"/>
      <c r="J66" s="3103"/>
      <c r="K66" s="3103"/>
      <c r="L66" s="3103"/>
      <c r="M66" s="1222"/>
    </row>
    <row r="67" spans="1:13" ht="15.75" x14ac:dyDescent="0.25">
      <c r="A67" s="1222"/>
      <c r="B67" s="1222"/>
      <c r="C67" s="1222"/>
      <c r="D67" s="1221"/>
      <c r="E67" s="1221"/>
      <c r="F67" s="9"/>
      <c r="G67" s="7"/>
      <c r="H67" s="1221"/>
      <c r="I67" s="8"/>
      <c r="J67" s="1221"/>
      <c r="K67" s="1222"/>
      <c r="L67" s="1222"/>
      <c r="M67" s="1222"/>
    </row>
    <row r="68" spans="1:13" ht="15.75" x14ac:dyDescent="0.25">
      <c r="A68" s="10" t="s">
        <v>787</v>
      </c>
      <c r="B68" s="11"/>
      <c r="C68" s="11"/>
      <c r="D68" s="11"/>
      <c r="E68" s="11"/>
      <c r="F68" s="9"/>
      <c r="G68" s="3"/>
      <c r="H68" s="1222"/>
      <c r="I68" s="4"/>
      <c r="J68" s="1222"/>
      <c r="K68" s="1222"/>
      <c r="L68" s="1222"/>
      <c r="M68" s="1222"/>
    </row>
    <row r="69" spans="1:13" ht="15.75" thickBot="1" x14ac:dyDescent="0.3">
      <c r="A69" s="1223"/>
      <c r="B69" s="1222"/>
      <c r="C69" s="1222"/>
      <c r="D69" s="1222"/>
      <c r="E69" s="1222"/>
      <c r="F69" s="2"/>
      <c r="G69" s="3"/>
      <c r="H69" s="1222"/>
      <c r="I69" s="4"/>
      <c r="J69" s="1222"/>
      <c r="K69" s="13"/>
      <c r="L69" s="1222"/>
      <c r="M69" s="14" t="s">
        <v>4</v>
      </c>
    </row>
    <row r="70" spans="1:13" ht="27" thickBot="1" x14ac:dyDescent="0.3">
      <c r="A70" s="15" t="s">
        <v>5</v>
      </c>
      <c r="B70" s="16" t="s">
        <v>6</v>
      </c>
      <c r="C70" s="16" t="s">
        <v>7</v>
      </c>
      <c r="D70" s="16" t="s">
        <v>8</v>
      </c>
      <c r="E70" s="16" t="s">
        <v>9</v>
      </c>
      <c r="F70" s="17" t="s">
        <v>10</v>
      </c>
      <c r="G70" s="18" t="s">
        <v>11</v>
      </c>
      <c r="H70" s="16" t="s">
        <v>12</v>
      </c>
      <c r="I70" s="19" t="s">
        <v>13</v>
      </c>
      <c r="J70" s="20" t="s">
        <v>14</v>
      </c>
      <c r="K70" s="20" t="s">
        <v>15</v>
      </c>
      <c r="L70" s="20" t="s">
        <v>16</v>
      </c>
      <c r="M70" s="21" t="s">
        <v>17</v>
      </c>
    </row>
    <row r="71" spans="1:13" ht="26.25" x14ac:dyDescent="0.25">
      <c r="A71" s="583">
        <v>231</v>
      </c>
      <c r="B71" s="584">
        <v>0</v>
      </c>
      <c r="C71" s="585">
        <v>3636</v>
      </c>
      <c r="D71" s="584">
        <v>5175</v>
      </c>
      <c r="E71" s="586">
        <v>0</v>
      </c>
      <c r="F71" s="902">
        <v>0</v>
      </c>
      <c r="G71" s="584">
        <v>1500</v>
      </c>
      <c r="H71" s="903">
        <v>2778000000</v>
      </c>
      <c r="I71" s="669">
        <v>0</v>
      </c>
      <c r="J71" s="669">
        <v>68360</v>
      </c>
      <c r="K71" s="669">
        <v>-4800</v>
      </c>
      <c r="L71" s="1227">
        <v>63560</v>
      </c>
      <c r="M71" s="1181" t="s">
        <v>789</v>
      </c>
    </row>
    <row r="72" spans="1:13" x14ac:dyDescent="0.25">
      <c r="A72" s="583">
        <v>231</v>
      </c>
      <c r="B72" s="584">
        <v>0</v>
      </c>
      <c r="C72" s="585">
        <v>3636</v>
      </c>
      <c r="D72" s="584">
        <v>5176</v>
      </c>
      <c r="E72" s="586">
        <v>0</v>
      </c>
      <c r="F72" s="902">
        <v>0</v>
      </c>
      <c r="G72" s="584">
        <v>1500</v>
      </c>
      <c r="H72" s="903">
        <v>2778000000</v>
      </c>
      <c r="I72" s="669">
        <v>0</v>
      </c>
      <c r="J72" s="669">
        <v>11640</v>
      </c>
      <c r="K72" s="669">
        <v>4800</v>
      </c>
      <c r="L72" s="669">
        <v>16440</v>
      </c>
      <c r="M72" s="1181" t="s">
        <v>2324</v>
      </c>
    </row>
    <row r="73" spans="1:13" ht="15.75" thickBot="1" x14ac:dyDescent="0.3">
      <c r="A73" s="57"/>
      <c r="B73" s="58"/>
      <c r="C73" s="59"/>
      <c r="D73" s="58"/>
      <c r="E73" s="61"/>
      <c r="F73" s="62"/>
      <c r="G73" s="58"/>
      <c r="H73" s="49"/>
      <c r="I73" s="66"/>
      <c r="J73" s="66"/>
      <c r="K73" s="66"/>
      <c r="L73" s="66"/>
      <c r="M73" s="56"/>
    </row>
    <row r="74" spans="1:13" ht="16.5" thickBot="1" x14ac:dyDescent="0.3">
      <c r="A74" s="22"/>
      <c r="B74" s="53" t="s">
        <v>23</v>
      </c>
      <c r="C74" s="54"/>
      <c r="D74" s="23"/>
      <c r="E74" s="23"/>
      <c r="F74" s="24"/>
      <c r="G74" s="25"/>
      <c r="H74" s="23"/>
      <c r="I74" s="26">
        <f>SUM(I71:I73)</f>
        <v>0</v>
      </c>
      <c r="J74" s="26">
        <f>SUM(J71:J73)</f>
        <v>80000</v>
      </c>
      <c r="K74" s="26">
        <f>SUM(K71:K73)</f>
        <v>0</v>
      </c>
      <c r="L74" s="26">
        <f>SUM(L71:L73)</f>
        <v>80000</v>
      </c>
      <c r="M74" s="27"/>
    </row>
    <row r="75" spans="1:13" ht="15.75" x14ac:dyDescent="0.25">
      <c r="A75" s="28"/>
      <c r="B75" s="28"/>
      <c r="C75" s="28"/>
      <c r="D75" s="29"/>
      <c r="E75" s="29"/>
      <c r="F75" s="30"/>
      <c r="G75" s="31"/>
      <c r="H75" s="29"/>
      <c r="I75" s="32"/>
      <c r="J75" s="29"/>
      <c r="K75" s="33"/>
      <c r="L75" s="29"/>
      <c r="M75" s="1222"/>
    </row>
    <row r="76" spans="1:13" ht="15.75" x14ac:dyDescent="0.25">
      <c r="A76" s="1222"/>
      <c r="B76" s="29" t="s">
        <v>24</v>
      </c>
      <c r="C76" s="28"/>
      <c r="D76" s="29" t="s">
        <v>791</v>
      </c>
      <c r="E76" s="29"/>
      <c r="F76" s="30"/>
      <c r="G76" s="31"/>
      <c r="H76" s="29"/>
      <c r="I76" s="32"/>
      <c r="J76" s="34" t="s">
        <v>25</v>
      </c>
      <c r="K76" s="35">
        <v>43713</v>
      </c>
      <c r="L76" s="29"/>
      <c r="M76" s="1222"/>
    </row>
    <row r="77" spans="1:13" ht="15.75" x14ac:dyDescent="0.25">
      <c r="A77" s="29"/>
      <c r="B77" s="28"/>
      <c r="C77" s="28"/>
      <c r="D77" s="29" t="s">
        <v>215</v>
      </c>
      <c r="E77" s="29"/>
      <c r="F77" s="30"/>
      <c r="G77" s="31"/>
      <c r="H77" s="29"/>
      <c r="I77" s="32"/>
      <c r="J77" s="29"/>
      <c r="K77" s="33"/>
      <c r="L77" s="29"/>
      <c r="M77" s="1222"/>
    </row>
    <row r="78" spans="1:13" x14ac:dyDescent="0.25">
      <c r="A78" s="1222"/>
      <c r="B78" s="1222"/>
      <c r="C78" s="1222"/>
      <c r="D78" s="1222"/>
      <c r="E78" s="1222"/>
      <c r="F78" s="2"/>
      <c r="G78" s="3"/>
      <c r="H78" s="1222"/>
      <c r="I78" s="4"/>
      <c r="J78" s="1222"/>
      <c r="K78" s="1222"/>
      <c r="L78" s="1222"/>
      <c r="M78" s="1222"/>
    </row>
    <row r="79" spans="1:13" x14ac:dyDescent="0.25">
      <c r="A79" s="1222"/>
      <c r="B79" s="1222" t="s">
        <v>27</v>
      </c>
      <c r="C79" s="1222"/>
      <c r="D79" s="1222"/>
      <c r="E79" s="1222"/>
      <c r="F79" s="2"/>
      <c r="G79" s="3"/>
      <c r="H79" s="1222"/>
      <c r="I79" s="4"/>
      <c r="J79" s="1222" t="s">
        <v>27</v>
      </c>
      <c r="K79" s="1222"/>
      <c r="L79" s="1222"/>
      <c r="M79" s="1222"/>
    </row>
    <row r="80" spans="1:13" x14ac:dyDescent="0.25">
      <c r="A80" s="1222"/>
      <c r="B80" s="1222"/>
      <c r="C80" s="1222"/>
      <c r="D80" s="1222"/>
      <c r="E80" s="1222"/>
      <c r="F80" s="2"/>
      <c r="G80" s="3"/>
      <c r="H80" s="1222"/>
      <c r="I80" s="4"/>
      <c r="J80" s="1222"/>
      <c r="K80" s="1222"/>
      <c r="L80" s="1222"/>
      <c r="M80" s="1222"/>
    </row>
    <row r="81" spans="1:13" x14ac:dyDescent="0.25">
      <c r="A81" s="1222"/>
      <c r="B81" s="1222" t="s">
        <v>793</v>
      </c>
      <c r="C81" s="1222"/>
      <c r="D81" s="1222" t="s">
        <v>794</v>
      </c>
      <c r="E81" s="1222"/>
      <c r="F81" s="2"/>
      <c r="G81" s="3"/>
      <c r="H81" s="1222"/>
      <c r="I81" s="4"/>
      <c r="J81" s="1222" t="s">
        <v>795</v>
      </c>
      <c r="K81" s="1222"/>
      <c r="L81" s="1222"/>
      <c r="M81" s="1222"/>
    </row>
    <row r="82" spans="1:13" x14ac:dyDescent="0.25">
      <c r="A82" s="1222"/>
      <c r="B82" s="1222"/>
      <c r="C82" s="1222"/>
      <c r="D82" s="1222" t="s">
        <v>796</v>
      </c>
      <c r="E82" s="1222"/>
      <c r="F82" s="2"/>
      <c r="G82" s="3"/>
      <c r="H82" s="1222"/>
      <c r="I82" s="4"/>
      <c r="J82" s="1222" t="s">
        <v>797</v>
      </c>
      <c r="K82" s="1222"/>
      <c r="L82" s="1222"/>
      <c r="M82" s="1222"/>
    </row>
    <row r="83" spans="1:13" x14ac:dyDescent="0.25">
      <c r="A83" s="1222"/>
      <c r="B83" s="1222"/>
      <c r="C83" s="1222"/>
      <c r="D83" s="1222"/>
      <c r="E83" s="1222"/>
      <c r="F83" s="2"/>
      <c r="G83" s="3"/>
      <c r="H83" s="1222"/>
      <c r="I83" s="4"/>
      <c r="J83" s="1222"/>
      <c r="K83" s="1222"/>
      <c r="L83" s="1222"/>
      <c r="M83" s="1222"/>
    </row>
    <row r="84" spans="1:13" x14ac:dyDescent="0.25">
      <c r="A84" s="1222"/>
      <c r="B84" s="1222"/>
      <c r="C84" s="1222"/>
      <c r="D84" s="1222"/>
      <c r="E84" s="1222"/>
      <c r="F84" s="2"/>
      <c r="G84" s="3"/>
      <c r="H84" s="1222"/>
      <c r="I84" s="4"/>
      <c r="J84" s="1222"/>
      <c r="K84" s="1222"/>
      <c r="L84" s="1222"/>
      <c r="M84" s="1222"/>
    </row>
    <row r="85" spans="1:13" ht="18.75" x14ac:dyDescent="0.3">
      <c r="A85" s="1" t="s">
        <v>2321</v>
      </c>
      <c r="B85" s="1"/>
      <c r="C85" s="1"/>
      <c r="D85" s="1225"/>
      <c r="E85" s="1225"/>
      <c r="F85" s="2"/>
      <c r="G85" s="3"/>
      <c r="H85" s="1225"/>
      <c r="I85" s="4"/>
      <c r="J85" s="1225"/>
      <c r="K85" s="1225"/>
      <c r="L85" s="1225"/>
      <c r="M85" s="1225"/>
    </row>
    <row r="86" spans="1:13" x14ac:dyDescent="0.25">
      <c r="A86" s="1225"/>
      <c r="B86" s="1225"/>
      <c r="C86" s="1225"/>
      <c r="D86" s="1224"/>
      <c r="E86" s="1224"/>
      <c r="F86" s="6"/>
      <c r="G86" s="7"/>
      <c r="H86" s="1224"/>
      <c r="I86" s="8"/>
      <c r="J86" s="1224"/>
      <c r="K86" s="1225"/>
      <c r="L86" s="1225"/>
      <c r="M86" s="1225"/>
    </row>
    <row r="87" spans="1:13" ht="18.75" x14ac:dyDescent="0.3">
      <c r="A87" s="3102" t="s">
        <v>3001</v>
      </c>
      <c r="B87" s="3103"/>
      <c r="C87" s="3103"/>
      <c r="D87" s="3103"/>
      <c r="E87" s="3103"/>
      <c r="F87" s="3103"/>
      <c r="G87" s="3103"/>
      <c r="H87" s="3103"/>
      <c r="I87" s="3103"/>
      <c r="J87" s="3103"/>
      <c r="K87" s="3103"/>
      <c r="L87" s="3103"/>
      <c r="M87" s="1225"/>
    </row>
    <row r="88" spans="1:13" ht="15.75" x14ac:dyDescent="0.25">
      <c r="A88" s="1225"/>
      <c r="B88" s="1225"/>
      <c r="C88" s="1225"/>
      <c r="D88" s="1224"/>
      <c r="E88" s="1224"/>
      <c r="F88" s="9"/>
      <c r="G88" s="7"/>
      <c r="H88" s="1224"/>
      <c r="I88" s="8"/>
      <c r="J88" s="1224"/>
      <c r="K88" s="1225"/>
      <c r="L88" s="1225"/>
      <c r="M88" s="1225"/>
    </row>
    <row r="89" spans="1:13" ht="15.75" x14ac:dyDescent="0.25">
      <c r="A89" s="10" t="s">
        <v>787</v>
      </c>
      <c r="B89" s="11"/>
      <c r="C89" s="11"/>
      <c r="D89" s="11"/>
      <c r="E89" s="11"/>
      <c r="F89" s="9"/>
      <c r="G89" s="3"/>
      <c r="H89" s="1225"/>
      <c r="I89" s="4"/>
      <c r="J89" s="1225"/>
      <c r="K89" s="1225"/>
      <c r="L89" s="1225"/>
      <c r="M89" s="1225"/>
    </row>
    <row r="90" spans="1:13" ht="15.75" thickBot="1" x14ac:dyDescent="0.3">
      <c r="A90" s="1226"/>
      <c r="B90" s="1225"/>
      <c r="C90" s="1225"/>
      <c r="D90" s="1225"/>
      <c r="E90" s="1225"/>
      <c r="F90" s="2"/>
      <c r="G90" s="3"/>
      <c r="H90" s="1225"/>
      <c r="I90" s="4"/>
      <c r="J90" s="1225"/>
      <c r="K90" s="13"/>
      <c r="L90" s="1225"/>
      <c r="M90" s="14" t="s">
        <v>4</v>
      </c>
    </row>
    <row r="91" spans="1:13" ht="27" thickBot="1" x14ac:dyDescent="0.3">
      <c r="A91" s="15" t="s">
        <v>5</v>
      </c>
      <c r="B91" s="16" t="s">
        <v>6</v>
      </c>
      <c r="C91" s="16" t="s">
        <v>7</v>
      </c>
      <c r="D91" s="16" t="s">
        <v>8</v>
      </c>
      <c r="E91" s="16" t="s">
        <v>9</v>
      </c>
      <c r="F91" s="17" t="s">
        <v>10</v>
      </c>
      <c r="G91" s="18" t="s">
        <v>11</v>
      </c>
      <c r="H91" s="16" t="s">
        <v>12</v>
      </c>
      <c r="I91" s="19" t="s">
        <v>13</v>
      </c>
      <c r="J91" s="20" t="s">
        <v>14</v>
      </c>
      <c r="K91" s="20" t="s">
        <v>15</v>
      </c>
      <c r="L91" s="20" t="s">
        <v>16</v>
      </c>
      <c r="M91" s="21" t="s">
        <v>17</v>
      </c>
    </row>
    <row r="92" spans="1:13" ht="26.25" x14ac:dyDescent="0.25">
      <c r="A92" s="583">
        <v>231</v>
      </c>
      <c r="B92" s="584">
        <v>0</v>
      </c>
      <c r="C92" s="585">
        <v>3636</v>
      </c>
      <c r="D92" s="584">
        <v>5175</v>
      </c>
      <c r="E92" s="586">
        <v>0</v>
      </c>
      <c r="F92" s="902">
        <v>0</v>
      </c>
      <c r="G92" s="584">
        <v>1500</v>
      </c>
      <c r="H92" s="903">
        <v>2778000000</v>
      </c>
      <c r="I92" s="669">
        <v>0</v>
      </c>
      <c r="J92" s="669">
        <v>63560</v>
      </c>
      <c r="K92" s="669">
        <v>-9000</v>
      </c>
      <c r="L92" s="1227">
        <v>54560</v>
      </c>
      <c r="M92" s="1181" t="s">
        <v>789</v>
      </c>
    </row>
    <row r="93" spans="1:13" x14ac:dyDescent="0.25">
      <c r="A93" s="583">
        <v>231</v>
      </c>
      <c r="B93" s="584">
        <v>0</v>
      </c>
      <c r="C93" s="585">
        <v>3636</v>
      </c>
      <c r="D93" s="584">
        <v>5176</v>
      </c>
      <c r="E93" s="586">
        <v>0</v>
      </c>
      <c r="F93" s="902">
        <v>0</v>
      </c>
      <c r="G93" s="584">
        <v>1500</v>
      </c>
      <c r="H93" s="903">
        <v>2778000000</v>
      </c>
      <c r="I93" s="669">
        <v>0</v>
      </c>
      <c r="J93" s="669">
        <v>16440</v>
      </c>
      <c r="K93" s="669">
        <v>9000</v>
      </c>
      <c r="L93" s="669">
        <v>25440</v>
      </c>
      <c r="M93" s="1181" t="s">
        <v>2324</v>
      </c>
    </row>
    <row r="94" spans="1:13" ht="15.75" thickBot="1" x14ac:dyDescent="0.3">
      <c r="A94" s="57"/>
      <c r="B94" s="58"/>
      <c r="C94" s="59"/>
      <c r="D94" s="58"/>
      <c r="E94" s="61"/>
      <c r="F94" s="62"/>
      <c r="G94" s="58"/>
      <c r="H94" s="49"/>
      <c r="I94" s="66"/>
      <c r="J94" s="66"/>
      <c r="K94" s="66"/>
      <c r="L94" s="66"/>
      <c r="M94" s="56"/>
    </row>
    <row r="95" spans="1:13" ht="16.5" thickBot="1" x14ac:dyDescent="0.3">
      <c r="A95" s="22"/>
      <c r="B95" s="53" t="s">
        <v>23</v>
      </c>
      <c r="C95" s="54"/>
      <c r="D95" s="23"/>
      <c r="E95" s="23"/>
      <c r="F95" s="24"/>
      <c r="G95" s="25"/>
      <c r="H95" s="23"/>
      <c r="I95" s="26">
        <f>SUM(I92:I94)</f>
        <v>0</v>
      </c>
      <c r="J95" s="26">
        <f>SUM(J92:J94)</f>
        <v>80000</v>
      </c>
      <c r="K95" s="26">
        <f>SUM(K92:K94)</f>
        <v>0</v>
      </c>
      <c r="L95" s="26">
        <f>SUM(L92:L94)</f>
        <v>80000</v>
      </c>
      <c r="M95" s="27"/>
    </row>
    <row r="96" spans="1:13" ht="15.75" x14ac:dyDescent="0.25">
      <c r="A96" s="28"/>
      <c r="B96" s="28"/>
      <c r="C96" s="28"/>
      <c r="D96" s="29"/>
      <c r="E96" s="29"/>
      <c r="F96" s="30"/>
      <c r="G96" s="31"/>
      <c r="H96" s="29"/>
      <c r="I96" s="32"/>
      <c r="J96" s="29"/>
      <c r="K96" s="33"/>
      <c r="L96" s="29"/>
      <c r="M96" s="1225"/>
    </row>
    <row r="97" spans="1:13" ht="15.75" x14ac:dyDescent="0.25">
      <c r="A97" s="1225"/>
      <c r="B97" s="29" t="s">
        <v>24</v>
      </c>
      <c r="C97" s="28"/>
      <c r="D97" s="29" t="s">
        <v>791</v>
      </c>
      <c r="E97" s="29"/>
      <c r="F97" s="30"/>
      <c r="G97" s="31"/>
      <c r="H97" s="29"/>
      <c r="I97" s="32"/>
      <c r="J97" s="34" t="s">
        <v>25</v>
      </c>
      <c r="K97" s="35">
        <v>43717</v>
      </c>
      <c r="L97" s="29"/>
      <c r="M97" s="1225"/>
    </row>
    <row r="98" spans="1:13" ht="15.75" x14ac:dyDescent="0.25">
      <c r="A98" s="29"/>
      <c r="B98" s="28"/>
      <c r="C98" s="28"/>
      <c r="D98" s="29" t="s">
        <v>215</v>
      </c>
      <c r="E98" s="29"/>
      <c r="F98" s="30"/>
      <c r="G98" s="31"/>
      <c r="H98" s="29"/>
      <c r="I98" s="32"/>
      <c r="J98" s="29"/>
      <c r="K98" s="33"/>
      <c r="L98" s="29"/>
      <c r="M98" s="1225"/>
    </row>
    <row r="99" spans="1:13" x14ac:dyDescent="0.25">
      <c r="A99" s="1225"/>
      <c r="B99" s="1225"/>
      <c r="C99" s="1225"/>
      <c r="D99" s="1225"/>
      <c r="E99" s="1225"/>
      <c r="F99" s="2"/>
      <c r="G99" s="3"/>
      <c r="H99" s="1225"/>
      <c r="I99" s="4"/>
      <c r="J99" s="1225"/>
      <c r="K99" s="1225"/>
      <c r="L99" s="1225"/>
      <c r="M99" s="1225"/>
    </row>
    <row r="100" spans="1:13" x14ac:dyDescent="0.25">
      <c r="A100" s="1225"/>
      <c r="B100" s="1225" t="s">
        <v>27</v>
      </c>
      <c r="C100" s="1225"/>
      <c r="D100" s="1225"/>
      <c r="E100" s="1225"/>
      <c r="F100" s="2"/>
      <c r="G100" s="3"/>
      <c r="H100" s="1225"/>
      <c r="I100" s="4"/>
      <c r="J100" s="1225" t="s">
        <v>27</v>
      </c>
      <c r="K100" s="1225"/>
      <c r="L100" s="1225"/>
      <c r="M100" s="1225"/>
    </row>
    <row r="101" spans="1:13" x14ac:dyDescent="0.25">
      <c r="A101" s="1225"/>
      <c r="B101" s="1225"/>
      <c r="C101" s="1225"/>
      <c r="D101" s="1225"/>
      <c r="E101" s="1225"/>
      <c r="F101" s="2"/>
      <c r="G101" s="3"/>
      <c r="H101" s="1225"/>
      <c r="I101" s="4"/>
      <c r="J101" s="1225"/>
      <c r="K101" s="1225"/>
      <c r="L101" s="1225"/>
      <c r="M101" s="1225"/>
    </row>
    <row r="102" spans="1:13" x14ac:dyDescent="0.25">
      <c r="A102" s="1225"/>
      <c r="B102" s="1225" t="s">
        <v>793</v>
      </c>
      <c r="C102" s="1225"/>
      <c r="D102" s="1225" t="s">
        <v>794</v>
      </c>
      <c r="E102" s="1225"/>
      <c r="F102" s="2"/>
      <c r="G102" s="3"/>
      <c r="H102" s="1225"/>
      <c r="I102" s="4"/>
      <c r="J102" s="1225" t="s">
        <v>795</v>
      </c>
      <c r="K102" s="1225"/>
      <c r="L102" s="1225"/>
      <c r="M102" s="1225"/>
    </row>
    <row r="103" spans="1:13" x14ac:dyDescent="0.25">
      <c r="A103" s="1225"/>
      <c r="B103" s="1225"/>
      <c r="C103" s="1225"/>
      <c r="D103" s="1225" t="s">
        <v>796</v>
      </c>
      <c r="E103" s="1225"/>
      <c r="F103" s="2"/>
      <c r="G103" s="3"/>
      <c r="H103" s="1225"/>
      <c r="I103" s="4"/>
      <c r="J103" s="1225" t="s">
        <v>797</v>
      </c>
      <c r="K103" s="1225"/>
      <c r="L103" s="1225"/>
      <c r="M103" s="1225"/>
    </row>
    <row r="104" spans="1:13" x14ac:dyDescent="0.25">
      <c r="A104" s="1225"/>
      <c r="B104" s="1225"/>
      <c r="C104" s="1225"/>
      <c r="D104" s="1225"/>
      <c r="E104" s="1225"/>
      <c r="F104" s="2"/>
      <c r="G104" s="3"/>
      <c r="H104" s="1225"/>
      <c r="I104" s="4"/>
      <c r="J104" s="1225"/>
      <c r="K104" s="1225"/>
      <c r="L104" s="1225"/>
      <c r="M104" s="1225"/>
    </row>
    <row r="105" spans="1:13" x14ac:dyDescent="0.25">
      <c r="A105" s="1225"/>
      <c r="B105" s="1225"/>
      <c r="C105" s="1225"/>
      <c r="D105" s="1225"/>
      <c r="E105" s="1225"/>
      <c r="F105" s="2"/>
      <c r="G105" s="3"/>
      <c r="H105" s="1225"/>
      <c r="I105" s="4"/>
      <c r="J105" s="1225"/>
      <c r="K105" s="1225"/>
      <c r="L105" s="1225"/>
      <c r="M105" s="1225"/>
    </row>
    <row r="106" spans="1:13" ht="18.75" x14ac:dyDescent="0.3">
      <c r="A106" s="1" t="s">
        <v>2321</v>
      </c>
      <c r="B106" s="1"/>
      <c r="C106" s="1"/>
      <c r="D106" s="2264"/>
      <c r="E106" s="2264"/>
      <c r="F106" s="2"/>
      <c r="G106" s="3"/>
      <c r="H106" s="2264"/>
      <c r="I106" s="4"/>
      <c r="J106" s="2264"/>
      <c r="K106" s="2264"/>
      <c r="L106" s="2264"/>
      <c r="M106" s="2264"/>
    </row>
    <row r="107" spans="1:13" x14ac:dyDescent="0.25">
      <c r="A107" s="2264"/>
      <c r="B107" s="2264"/>
      <c r="C107" s="2264"/>
      <c r="D107" s="2261"/>
      <c r="E107" s="2261"/>
      <c r="F107" s="6"/>
      <c r="G107" s="7"/>
      <c r="H107" s="2261"/>
      <c r="I107" s="8"/>
      <c r="J107" s="2261"/>
      <c r="K107" s="2264"/>
      <c r="L107" s="2264"/>
      <c r="M107" s="2264"/>
    </row>
    <row r="108" spans="1:13" ht="18.75" x14ac:dyDescent="0.3">
      <c r="A108" s="3102" t="s">
        <v>3732</v>
      </c>
      <c r="B108" s="3103"/>
      <c r="C108" s="3103"/>
      <c r="D108" s="3103"/>
      <c r="E108" s="3103"/>
      <c r="F108" s="3103"/>
      <c r="G108" s="3103"/>
      <c r="H108" s="3103"/>
      <c r="I108" s="3103"/>
      <c r="J108" s="3103"/>
      <c r="K108" s="3103"/>
      <c r="L108" s="3103"/>
      <c r="M108" s="2264"/>
    </row>
    <row r="109" spans="1:13" ht="15.75" x14ac:dyDescent="0.25">
      <c r="A109" s="2264"/>
      <c r="B109" s="2264"/>
      <c r="C109" s="2264"/>
      <c r="D109" s="2261"/>
      <c r="E109" s="2261"/>
      <c r="F109" s="9"/>
      <c r="G109" s="7"/>
      <c r="H109" s="2261"/>
      <c r="I109" s="8"/>
      <c r="J109" s="2261"/>
      <c r="K109" s="2264"/>
      <c r="L109" s="2264"/>
      <c r="M109" s="2264"/>
    </row>
    <row r="110" spans="1:13" ht="15.75" x14ac:dyDescent="0.25">
      <c r="A110" s="10" t="s">
        <v>787</v>
      </c>
      <c r="B110" s="11"/>
      <c r="C110" s="11"/>
      <c r="D110" s="11"/>
      <c r="E110" s="11"/>
      <c r="F110" s="9"/>
      <c r="G110" s="3"/>
      <c r="H110" s="2264"/>
      <c r="I110" s="4"/>
      <c r="J110" s="2264"/>
      <c r="K110" s="2264"/>
      <c r="L110" s="2264"/>
      <c r="M110" s="2264"/>
    </row>
    <row r="111" spans="1:13" ht="15.75" thickBot="1" x14ac:dyDescent="0.3">
      <c r="A111" s="1465"/>
      <c r="B111" s="2264"/>
      <c r="C111" s="2264"/>
      <c r="D111" s="2264"/>
      <c r="E111" s="2264"/>
      <c r="F111" s="2"/>
      <c r="G111" s="3"/>
      <c r="H111" s="2264"/>
      <c r="I111" s="4"/>
      <c r="J111" s="2264"/>
      <c r="K111" s="13"/>
      <c r="L111" s="2264"/>
      <c r="M111" s="14" t="s">
        <v>4</v>
      </c>
    </row>
    <row r="112" spans="1:13" ht="27" thickBot="1" x14ac:dyDescent="0.3">
      <c r="A112" s="15" t="s">
        <v>5</v>
      </c>
      <c r="B112" s="16" t="s">
        <v>6</v>
      </c>
      <c r="C112" s="16" t="s">
        <v>7</v>
      </c>
      <c r="D112" s="16" t="s">
        <v>8</v>
      </c>
      <c r="E112" s="16" t="s">
        <v>9</v>
      </c>
      <c r="F112" s="17" t="s">
        <v>10</v>
      </c>
      <c r="G112" s="18" t="s">
        <v>11</v>
      </c>
      <c r="H112" s="16" t="s">
        <v>12</v>
      </c>
      <c r="I112" s="19" t="s">
        <v>13</v>
      </c>
      <c r="J112" s="20" t="s">
        <v>14</v>
      </c>
      <c r="K112" s="20" t="s">
        <v>15</v>
      </c>
      <c r="L112" s="20" t="s">
        <v>16</v>
      </c>
      <c r="M112" s="21" t="s">
        <v>17</v>
      </c>
    </row>
    <row r="113" spans="1:13" ht="26.25" x14ac:dyDescent="0.25">
      <c r="A113" s="583">
        <v>231</v>
      </c>
      <c r="B113" s="584">
        <v>0</v>
      </c>
      <c r="C113" s="585">
        <v>3636</v>
      </c>
      <c r="D113" s="584">
        <v>5175</v>
      </c>
      <c r="E113" s="586">
        <v>0</v>
      </c>
      <c r="F113" s="902">
        <v>0</v>
      </c>
      <c r="G113" s="584">
        <v>1500</v>
      </c>
      <c r="H113" s="903">
        <v>2778000000</v>
      </c>
      <c r="I113" s="669">
        <v>0</v>
      </c>
      <c r="J113" s="669">
        <v>54560</v>
      </c>
      <c r="K113" s="669">
        <v>-4000</v>
      </c>
      <c r="L113" s="1227">
        <v>50560</v>
      </c>
      <c r="M113" s="1181" t="s">
        <v>789</v>
      </c>
    </row>
    <row r="114" spans="1:13" ht="26.25" x14ac:dyDescent="0.25">
      <c r="A114" s="583">
        <v>231</v>
      </c>
      <c r="B114" s="584">
        <v>0</v>
      </c>
      <c r="C114" s="585">
        <v>3636</v>
      </c>
      <c r="D114" s="584">
        <v>5164</v>
      </c>
      <c r="E114" s="586">
        <v>0</v>
      </c>
      <c r="F114" s="902">
        <v>0</v>
      </c>
      <c r="G114" s="584">
        <v>1500</v>
      </c>
      <c r="H114" s="903">
        <v>2778000000</v>
      </c>
      <c r="I114" s="669">
        <v>0</v>
      </c>
      <c r="J114" s="669">
        <v>0</v>
      </c>
      <c r="K114" s="669">
        <v>4000</v>
      </c>
      <c r="L114" s="669">
        <v>4000</v>
      </c>
      <c r="M114" s="1181" t="s">
        <v>3733</v>
      </c>
    </row>
    <row r="115" spans="1:13" ht="15.75" thickBot="1" x14ac:dyDescent="0.3">
      <c r="A115" s="57"/>
      <c r="B115" s="58"/>
      <c r="C115" s="59"/>
      <c r="D115" s="58"/>
      <c r="E115" s="61"/>
      <c r="F115" s="62"/>
      <c r="G115" s="58"/>
      <c r="H115" s="49"/>
      <c r="I115" s="66"/>
      <c r="J115" s="66"/>
      <c r="K115" s="66"/>
      <c r="L115" s="66"/>
      <c r="M115" s="56"/>
    </row>
    <row r="116" spans="1:13" ht="16.5" thickBot="1" x14ac:dyDescent="0.3">
      <c r="A116" s="22"/>
      <c r="B116" s="53" t="s">
        <v>23</v>
      </c>
      <c r="C116" s="54"/>
      <c r="D116" s="23"/>
      <c r="E116" s="23"/>
      <c r="F116" s="24"/>
      <c r="G116" s="25"/>
      <c r="H116" s="23"/>
      <c r="I116" s="26">
        <f>SUM(I113:I115)</f>
        <v>0</v>
      </c>
      <c r="J116" s="26">
        <f>SUM(J113:J115)</f>
        <v>54560</v>
      </c>
      <c r="K116" s="26">
        <f>SUM(K113:K115)</f>
        <v>0</v>
      </c>
      <c r="L116" s="26">
        <f>SUM(L113:L115)</f>
        <v>54560</v>
      </c>
      <c r="M116" s="27"/>
    </row>
    <row r="117" spans="1:13" ht="15.75" x14ac:dyDescent="0.25">
      <c r="A117" s="28"/>
      <c r="B117" s="28"/>
      <c r="C117" s="28"/>
      <c r="D117" s="29"/>
      <c r="E117" s="29"/>
      <c r="F117" s="30"/>
      <c r="G117" s="31"/>
      <c r="H117" s="29"/>
      <c r="I117" s="32"/>
      <c r="J117" s="29"/>
      <c r="K117" s="33"/>
      <c r="L117" s="29"/>
      <c r="M117" s="2264"/>
    </row>
    <row r="118" spans="1:13" ht="15.75" x14ac:dyDescent="0.25">
      <c r="A118" s="2264"/>
      <c r="B118" s="29" t="s">
        <v>24</v>
      </c>
      <c r="C118" s="28"/>
      <c r="D118" s="29" t="s">
        <v>791</v>
      </c>
      <c r="E118" s="29"/>
      <c r="F118" s="30"/>
      <c r="G118" s="31"/>
      <c r="H118" s="29"/>
      <c r="I118" s="32"/>
      <c r="J118" s="34" t="s">
        <v>25</v>
      </c>
      <c r="K118" s="35">
        <v>43759</v>
      </c>
      <c r="L118" s="29"/>
      <c r="M118" s="2264"/>
    </row>
    <row r="119" spans="1:13" ht="15.75" x14ac:dyDescent="0.25">
      <c r="A119" s="29"/>
      <c r="B119" s="28"/>
      <c r="C119" s="28"/>
      <c r="D119" s="29" t="s">
        <v>215</v>
      </c>
      <c r="E119" s="29"/>
      <c r="F119" s="30"/>
      <c r="G119" s="31"/>
      <c r="H119" s="29"/>
      <c r="I119" s="32"/>
      <c r="J119" s="29"/>
      <c r="K119" s="33"/>
      <c r="L119" s="29"/>
      <c r="M119" s="2264"/>
    </row>
    <row r="120" spans="1:13" x14ac:dyDescent="0.25">
      <c r="A120" s="2264"/>
      <c r="B120" s="2264"/>
      <c r="C120" s="2264"/>
      <c r="D120" s="2264"/>
      <c r="E120" s="2264"/>
      <c r="F120" s="2"/>
      <c r="G120" s="3"/>
      <c r="H120" s="2264"/>
      <c r="I120" s="4"/>
      <c r="J120" s="2264"/>
      <c r="K120" s="2264"/>
      <c r="L120" s="2264"/>
      <c r="M120" s="2264"/>
    </row>
    <row r="121" spans="1:13" x14ac:dyDescent="0.25">
      <c r="A121" s="2264"/>
      <c r="B121" s="2264" t="s">
        <v>27</v>
      </c>
      <c r="C121" s="2264"/>
      <c r="D121" s="2264"/>
      <c r="E121" s="2264"/>
      <c r="F121" s="2"/>
      <c r="G121" s="3"/>
      <c r="H121" s="2264"/>
      <c r="I121" s="4"/>
      <c r="J121" s="2264" t="s">
        <v>27</v>
      </c>
      <c r="K121" s="2264"/>
      <c r="L121" s="2264"/>
      <c r="M121" s="2264"/>
    </row>
    <row r="122" spans="1:13" x14ac:dyDescent="0.25">
      <c r="A122" s="2264"/>
      <c r="B122" s="2264"/>
      <c r="C122" s="2264"/>
      <c r="D122" s="2264"/>
      <c r="E122" s="2264"/>
      <c r="F122" s="2"/>
      <c r="G122" s="3"/>
      <c r="H122" s="2264"/>
      <c r="I122" s="4"/>
      <c r="J122" s="2264"/>
      <c r="K122" s="2264"/>
      <c r="L122" s="2264"/>
      <c r="M122" s="2264"/>
    </row>
    <row r="123" spans="1:13" x14ac:dyDescent="0.25">
      <c r="A123" s="2264"/>
      <c r="B123" s="2264" t="s">
        <v>793</v>
      </c>
      <c r="C123" s="2264"/>
      <c r="D123" s="2264" t="s">
        <v>794</v>
      </c>
      <c r="E123" s="2264"/>
      <c r="F123" s="2"/>
      <c r="G123" s="3"/>
      <c r="H123" s="2264"/>
      <c r="I123" s="4"/>
      <c r="J123" s="2264" t="s">
        <v>795</v>
      </c>
      <c r="K123" s="2264"/>
      <c r="L123" s="2264"/>
      <c r="M123" s="2264"/>
    </row>
    <row r="124" spans="1:13" x14ac:dyDescent="0.25">
      <c r="A124" s="2264"/>
      <c r="B124" s="2264"/>
      <c r="C124" s="2264"/>
      <c r="D124" s="2264" t="s">
        <v>796</v>
      </c>
      <c r="E124" s="2264"/>
      <c r="F124" s="2"/>
      <c r="G124" s="3"/>
      <c r="H124" s="2264"/>
      <c r="I124" s="4"/>
      <c r="J124" s="2264" t="s">
        <v>797</v>
      </c>
      <c r="K124" s="2264"/>
      <c r="L124" s="2264"/>
      <c r="M124" s="2264"/>
    </row>
    <row r="127" spans="1:13" ht="18.75" x14ac:dyDescent="0.3">
      <c r="A127" s="1" t="s">
        <v>2321</v>
      </c>
      <c r="B127" s="1"/>
      <c r="C127" s="1"/>
      <c r="D127" s="2264"/>
      <c r="E127" s="2264"/>
      <c r="F127" s="2"/>
      <c r="G127" s="3"/>
      <c r="H127" s="2264"/>
      <c r="I127" s="4"/>
      <c r="J127" s="2264"/>
      <c r="K127" s="2264"/>
      <c r="L127" s="2264"/>
      <c r="M127" s="2264"/>
    </row>
    <row r="128" spans="1:13" x14ac:dyDescent="0.25">
      <c r="A128" s="2264"/>
      <c r="B128" s="2264"/>
      <c r="C128" s="2264"/>
      <c r="D128" s="2261"/>
      <c r="E128" s="2261"/>
      <c r="F128" s="6"/>
      <c r="G128" s="7"/>
      <c r="H128" s="2261"/>
      <c r="I128" s="8"/>
      <c r="J128" s="2261"/>
      <c r="K128" s="2264"/>
      <c r="L128" s="2264"/>
      <c r="M128" s="2264"/>
    </row>
    <row r="129" spans="1:13" ht="18.75" x14ac:dyDescent="0.3">
      <c r="A129" s="3102" t="s">
        <v>3734</v>
      </c>
      <c r="B129" s="3103"/>
      <c r="C129" s="3103"/>
      <c r="D129" s="3103"/>
      <c r="E129" s="3103"/>
      <c r="F129" s="3103"/>
      <c r="G129" s="3103"/>
      <c r="H129" s="3103"/>
      <c r="I129" s="3103"/>
      <c r="J129" s="3103"/>
      <c r="K129" s="3103"/>
      <c r="L129" s="3103"/>
      <c r="M129" s="2264"/>
    </row>
    <row r="130" spans="1:13" ht="15.75" x14ac:dyDescent="0.25">
      <c r="A130" s="2264"/>
      <c r="B130" s="2264"/>
      <c r="C130" s="2264"/>
      <c r="D130" s="2261"/>
      <c r="E130" s="2261"/>
      <c r="F130" s="9"/>
      <c r="G130" s="7"/>
      <c r="H130" s="2261"/>
      <c r="I130" s="8"/>
      <c r="J130" s="2261"/>
      <c r="K130" s="2264"/>
      <c r="L130" s="2264"/>
      <c r="M130" s="2264"/>
    </row>
    <row r="131" spans="1:13" ht="15.75" x14ac:dyDescent="0.25">
      <c r="A131" s="10" t="s">
        <v>787</v>
      </c>
      <c r="B131" s="11"/>
      <c r="C131" s="11"/>
      <c r="D131" s="11"/>
      <c r="E131" s="11"/>
      <c r="F131" s="9"/>
      <c r="G131" s="3"/>
      <c r="H131" s="2264"/>
      <c r="I131" s="4"/>
      <c r="J131" s="2264"/>
      <c r="K131" s="2264"/>
      <c r="L131" s="2264"/>
      <c r="M131" s="2264"/>
    </row>
    <row r="132" spans="1:13" ht="15.75" thickBot="1" x14ac:dyDescent="0.3">
      <c r="A132" s="1465"/>
      <c r="B132" s="2264"/>
      <c r="C132" s="2264"/>
      <c r="D132" s="2264"/>
      <c r="E132" s="2264"/>
      <c r="F132" s="2"/>
      <c r="G132" s="3"/>
      <c r="H132" s="2264"/>
      <c r="I132" s="4"/>
      <c r="J132" s="2264"/>
      <c r="K132" s="13"/>
      <c r="L132" s="2264"/>
      <c r="M132" s="14" t="s">
        <v>4</v>
      </c>
    </row>
    <row r="133" spans="1:13" ht="27" thickBot="1" x14ac:dyDescent="0.3">
      <c r="A133" s="15" t="s">
        <v>5</v>
      </c>
      <c r="B133" s="16" t="s">
        <v>6</v>
      </c>
      <c r="C133" s="16" t="s">
        <v>7</v>
      </c>
      <c r="D133" s="16" t="s">
        <v>8</v>
      </c>
      <c r="E133" s="16" t="s">
        <v>9</v>
      </c>
      <c r="F133" s="17" t="s">
        <v>10</v>
      </c>
      <c r="G133" s="18" t="s">
        <v>11</v>
      </c>
      <c r="H133" s="16" t="s">
        <v>12</v>
      </c>
      <c r="I133" s="19" t="s">
        <v>13</v>
      </c>
      <c r="J133" s="20" t="s">
        <v>14</v>
      </c>
      <c r="K133" s="20" t="s">
        <v>15</v>
      </c>
      <c r="L133" s="20" t="s">
        <v>16</v>
      </c>
      <c r="M133" s="21" t="s">
        <v>17</v>
      </c>
    </row>
    <row r="134" spans="1:13" ht="26.25" x14ac:dyDescent="0.25">
      <c r="A134" s="583">
        <v>231</v>
      </c>
      <c r="B134" s="584">
        <v>0</v>
      </c>
      <c r="C134" s="585">
        <v>3636</v>
      </c>
      <c r="D134" s="584">
        <v>5175</v>
      </c>
      <c r="E134" s="586">
        <v>0</v>
      </c>
      <c r="F134" s="902">
        <v>0</v>
      </c>
      <c r="G134" s="584">
        <v>1500</v>
      </c>
      <c r="H134" s="903">
        <v>2778000000</v>
      </c>
      <c r="I134" s="669">
        <v>0</v>
      </c>
      <c r="J134" s="669">
        <v>50560</v>
      </c>
      <c r="K134" s="669">
        <v>-800</v>
      </c>
      <c r="L134" s="1227">
        <v>49760</v>
      </c>
      <c r="M134" s="1181" t="s">
        <v>789</v>
      </c>
    </row>
    <row r="135" spans="1:13" x14ac:dyDescent="0.25">
      <c r="A135" s="583">
        <v>231</v>
      </c>
      <c r="B135" s="584">
        <v>0</v>
      </c>
      <c r="C135" s="585">
        <v>3636</v>
      </c>
      <c r="D135" s="584">
        <v>5176</v>
      </c>
      <c r="E135" s="586">
        <v>0</v>
      </c>
      <c r="F135" s="902">
        <v>0</v>
      </c>
      <c r="G135" s="584">
        <v>1500</v>
      </c>
      <c r="H135" s="903">
        <v>2778000000</v>
      </c>
      <c r="I135" s="669">
        <v>0</v>
      </c>
      <c r="J135" s="669">
        <v>25440</v>
      </c>
      <c r="K135" s="669">
        <v>800</v>
      </c>
      <c r="L135" s="669">
        <v>26240</v>
      </c>
      <c r="M135" s="1181" t="s">
        <v>2324</v>
      </c>
    </row>
    <row r="136" spans="1:13" ht="15.75" thickBot="1" x14ac:dyDescent="0.3">
      <c r="A136" s="57"/>
      <c r="B136" s="58"/>
      <c r="C136" s="59"/>
      <c r="D136" s="58"/>
      <c r="E136" s="61"/>
      <c r="F136" s="62"/>
      <c r="G136" s="58"/>
      <c r="H136" s="49"/>
      <c r="I136" s="66"/>
      <c r="J136" s="66"/>
      <c r="K136" s="66"/>
      <c r="L136" s="66"/>
      <c r="M136" s="56"/>
    </row>
    <row r="137" spans="1:13" ht="16.5" thickBot="1" x14ac:dyDescent="0.3">
      <c r="A137" s="22"/>
      <c r="B137" s="53" t="s">
        <v>23</v>
      </c>
      <c r="C137" s="54"/>
      <c r="D137" s="23"/>
      <c r="E137" s="23"/>
      <c r="F137" s="24"/>
      <c r="G137" s="25"/>
      <c r="H137" s="23"/>
      <c r="I137" s="26">
        <f>SUM(I134:I136)</f>
        <v>0</v>
      </c>
      <c r="J137" s="26">
        <f>SUM(J134:J136)</f>
        <v>76000</v>
      </c>
      <c r="K137" s="26">
        <f>SUM(K134:K136)</f>
        <v>0</v>
      </c>
      <c r="L137" s="26">
        <f>SUM(L134:L136)</f>
        <v>76000</v>
      </c>
      <c r="M137" s="27"/>
    </row>
    <row r="138" spans="1:13" ht="15.75" x14ac:dyDescent="0.25">
      <c r="A138" s="28"/>
      <c r="B138" s="28"/>
      <c r="C138" s="28"/>
      <c r="D138" s="29"/>
      <c r="E138" s="29"/>
      <c r="F138" s="30"/>
      <c r="G138" s="31"/>
      <c r="H138" s="29"/>
      <c r="I138" s="32"/>
      <c r="J138" s="29"/>
      <c r="K138" s="33"/>
      <c r="L138" s="29"/>
      <c r="M138" s="2264"/>
    </row>
    <row r="139" spans="1:13" ht="15.75" x14ac:dyDescent="0.25">
      <c r="A139" s="2264"/>
      <c r="B139" s="29" t="s">
        <v>24</v>
      </c>
      <c r="C139" s="28"/>
      <c r="D139" s="29" t="s">
        <v>791</v>
      </c>
      <c r="E139" s="29"/>
      <c r="F139" s="30"/>
      <c r="G139" s="31"/>
      <c r="H139" s="29"/>
      <c r="I139" s="32"/>
      <c r="J139" s="34" t="s">
        <v>25</v>
      </c>
      <c r="K139" s="35">
        <v>43759</v>
      </c>
      <c r="L139" s="29"/>
      <c r="M139" s="2264"/>
    </row>
    <row r="140" spans="1:13" ht="15.75" x14ac:dyDescent="0.25">
      <c r="A140" s="29"/>
      <c r="B140" s="28"/>
      <c r="C140" s="28"/>
      <c r="D140" s="29" t="s">
        <v>215</v>
      </c>
      <c r="E140" s="29"/>
      <c r="F140" s="30"/>
      <c r="G140" s="31"/>
      <c r="H140" s="29"/>
      <c r="I140" s="32"/>
      <c r="J140" s="29"/>
      <c r="K140" s="33"/>
      <c r="L140" s="29"/>
      <c r="M140" s="2264"/>
    </row>
    <row r="141" spans="1:13" x14ac:dyDescent="0.25">
      <c r="A141" s="2264"/>
      <c r="B141" s="2264"/>
      <c r="C141" s="2264"/>
      <c r="D141" s="2264"/>
      <c r="E141" s="2264"/>
      <c r="F141" s="2"/>
      <c r="G141" s="3"/>
      <c r="H141" s="2264"/>
      <c r="I141" s="4"/>
      <c r="J141" s="2264"/>
      <c r="K141" s="2264"/>
      <c r="L141" s="2264"/>
      <c r="M141" s="2264"/>
    </row>
    <row r="142" spans="1:13" x14ac:dyDescent="0.25">
      <c r="A142" s="2264"/>
      <c r="B142" s="2264" t="s">
        <v>27</v>
      </c>
      <c r="C142" s="2264"/>
      <c r="D142" s="2264"/>
      <c r="E142" s="2264"/>
      <c r="F142" s="2"/>
      <c r="G142" s="3"/>
      <c r="H142" s="2264"/>
      <c r="I142" s="4"/>
      <c r="J142" s="2264" t="s">
        <v>27</v>
      </c>
      <c r="K142" s="2264"/>
      <c r="L142" s="2264"/>
      <c r="M142" s="2264"/>
    </row>
    <row r="143" spans="1:13" x14ac:dyDescent="0.25">
      <c r="A143" s="2264"/>
      <c r="B143" s="2264"/>
      <c r="C143" s="2264"/>
      <c r="D143" s="2264"/>
      <c r="E143" s="2264"/>
      <c r="F143" s="2"/>
      <c r="G143" s="3"/>
      <c r="H143" s="2264"/>
      <c r="I143" s="4"/>
      <c r="J143" s="2264"/>
      <c r="K143" s="2264"/>
      <c r="L143" s="2264"/>
      <c r="M143" s="2264"/>
    </row>
    <row r="144" spans="1:13" x14ac:dyDescent="0.25">
      <c r="A144" s="2264"/>
      <c r="B144" s="2264" t="s">
        <v>793</v>
      </c>
      <c r="C144" s="2264"/>
      <c r="D144" s="2264" t="s">
        <v>794</v>
      </c>
      <c r="E144" s="2264"/>
      <c r="F144" s="2"/>
      <c r="G144" s="3"/>
      <c r="H144" s="2264"/>
      <c r="I144" s="4"/>
      <c r="J144" s="2264" t="s">
        <v>795</v>
      </c>
      <c r="K144" s="2264"/>
      <c r="L144" s="2264"/>
      <c r="M144" s="2264"/>
    </row>
    <row r="145" spans="1:13" x14ac:dyDescent="0.25">
      <c r="A145" s="2264"/>
      <c r="B145" s="2264"/>
      <c r="C145" s="2264"/>
      <c r="D145" s="2264" t="s">
        <v>796</v>
      </c>
      <c r="E145" s="2264"/>
      <c r="F145" s="2"/>
      <c r="G145" s="3"/>
      <c r="H145" s="2264"/>
      <c r="I145" s="4"/>
      <c r="J145" s="2264" t="s">
        <v>797</v>
      </c>
      <c r="K145" s="2264"/>
      <c r="L145" s="2264"/>
      <c r="M145" s="2264"/>
    </row>
    <row r="148" spans="1:13" ht="18.75" x14ac:dyDescent="0.3">
      <c r="A148" s="1" t="s">
        <v>2321</v>
      </c>
      <c r="B148" s="1"/>
      <c r="C148" s="1"/>
      <c r="D148" s="2449"/>
      <c r="E148" s="2449"/>
      <c r="F148" s="2"/>
      <c r="G148" s="3"/>
      <c r="H148" s="2449"/>
      <c r="I148" s="4"/>
      <c r="J148" s="2449"/>
      <c r="K148" s="2449"/>
      <c r="L148" s="2449"/>
      <c r="M148" s="2449"/>
    </row>
    <row r="149" spans="1:13" x14ac:dyDescent="0.25">
      <c r="A149" s="2449"/>
      <c r="B149" s="2449"/>
      <c r="C149" s="2449"/>
      <c r="D149" s="2445"/>
      <c r="E149" s="2445"/>
      <c r="F149" s="6"/>
      <c r="G149" s="2451"/>
      <c r="H149" s="2445"/>
      <c r="I149" s="8"/>
      <c r="J149" s="2445"/>
      <c r="K149" s="2449"/>
      <c r="L149" s="2449"/>
      <c r="M149" s="2449"/>
    </row>
    <row r="150" spans="1:13" ht="18.75" x14ac:dyDescent="0.3">
      <c r="A150" s="3102" t="s">
        <v>4111</v>
      </c>
      <c r="B150" s="3103"/>
      <c r="C150" s="3103"/>
      <c r="D150" s="3103"/>
      <c r="E150" s="3103"/>
      <c r="F150" s="3103"/>
      <c r="G150" s="3103"/>
      <c r="H150" s="3103"/>
      <c r="I150" s="3103"/>
      <c r="J150" s="3103"/>
      <c r="K150" s="3103"/>
      <c r="L150" s="3103"/>
      <c r="M150" s="2449"/>
    </row>
    <row r="151" spans="1:13" ht="15.75" x14ac:dyDescent="0.25">
      <c r="A151" s="2449"/>
      <c r="B151" s="2449"/>
      <c r="C151" s="2449"/>
      <c r="D151" s="2445"/>
      <c r="E151" s="2445"/>
      <c r="F151" s="9"/>
      <c r="G151" s="2451"/>
      <c r="H151" s="2445"/>
      <c r="I151" s="8"/>
      <c r="J151" s="2445"/>
      <c r="K151" s="2449"/>
      <c r="L151" s="2449"/>
      <c r="M151" s="2449"/>
    </row>
    <row r="152" spans="1:13" ht="15.75" x14ac:dyDescent="0.25">
      <c r="A152" s="10" t="s">
        <v>4112</v>
      </c>
      <c r="B152" s="11"/>
      <c r="C152" s="11"/>
      <c r="D152" s="11"/>
      <c r="E152" s="11"/>
      <c r="F152" s="9"/>
      <c r="G152" s="3"/>
      <c r="H152" s="2449"/>
      <c r="I152" s="4"/>
      <c r="J152" s="2449"/>
      <c r="K152" s="2449"/>
      <c r="L152" s="2449"/>
      <c r="M152" s="2449"/>
    </row>
    <row r="153" spans="1:13" ht="15.75" thickBot="1" x14ac:dyDescent="0.3">
      <c r="A153" s="1465"/>
      <c r="B153" s="2449"/>
      <c r="C153" s="2449"/>
      <c r="D153" s="2449"/>
      <c r="E153" s="2449"/>
      <c r="F153" s="2"/>
      <c r="G153" s="3"/>
      <c r="H153" s="2449"/>
      <c r="I153" s="4"/>
      <c r="J153" s="2449"/>
      <c r="K153" s="13"/>
      <c r="L153" s="2449"/>
      <c r="M153" s="14" t="s">
        <v>4</v>
      </c>
    </row>
    <row r="154" spans="1:13" ht="27" thickBot="1" x14ac:dyDescent="0.3">
      <c r="A154" s="15" t="s">
        <v>5</v>
      </c>
      <c r="B154" s="16" t="s">
        <v>6</v>
      </c>
      <c r="C154" s="16" t="s">
        <v>7</v>
      </c>
      <c r="D154" s="16" t="s">
        <v>8</v>
      </c>
      <c r="E154" s="16" t="s">
        <v>9</v>
      </c>
      <c r="F154" s="17" t="s">
        <v>10</v>
      </c>
      <c r="G154" s="18" t="s">
        <v>11</v>
      </c>
      <c r="H154" s="16" t="s">
        <v>12</v>
      </c>
      <c r="I154" s="19" t="s">
        <v>13</v>
      </c>
      <c r="J154" s="20" t="s">
        <v>14</v>
      </c>
      <c r="K154" s="20" t="s">
        <v>15</v>
      </c>
      <c r="L154" s="20" t="s">
        <v>16</v>
      </c>
      <c r="M154" s="21" t="s">
        <v>17</v>
      </c>
    </row>
    <row r="155" spans="1:13" x14ac:dyDescent="0.25">
      <c r="A155" s="895">
        <v>231</v>
      </c>
      <c r="B155" s="296">
        <v>0</v>
      </c>
      <c r="C155" s="896">
        <v>3636</v>
      </c>
      <c r="D155" s="296">
        <v>5169</v>
      </c>
      <c r="E155" s="897">
        <v>0</v>
      </c>
      <c r="F155" s="473">
        <v>0</v>
      </c>
      <c r="G155" s="296">
        <v>1500</v>
      </c>
      <c r="H155" s="231">
        <v>2778000000</v>
      </c>
      <c r="I155" s="232">
        <v>0</v>
      </c>
      <c r="J155" s="232">
        <v>10036300</v>
      </c>
      <c r="K155" s="232">
        <v>-102100</v>
      </c>
      <c r="L155" s="313">
        <v>9934200</v>
      </c>
      <c r="M155" s="2607" t="s">
        <v>788</v>
      </c>
    </row>
    <row r="156" spans="1:13" ht="27" thickBot="1" x14ac:dyDescent="0.3">
      <c r="A156" s="895">
        <v>231</v>
      </c>
      <c r="B156" s="296">
        <v>0</v>
      </c>
      <c r="C156" s="896">
        <v>3636</v>
      </c>
      <c r="D156" s="296">
        <v>5168</v>
      </c>
      <c r="E156" s="897">
        <v>0</v>
      </c>
      <c r="F156" s="473">
        <v>0</v>
      </c>
      <c r="G156" s="296">
        <v>1500</v>
      </c>
      <c r="H156" s="231">
        <v>2778000000</v>
      </c>
      <c r="I156" s="232">
        <v>0</v>
      </c>
      <c r="J156" s="232">
        <v>0</v>
      </c>
      <c r="K156" s="232">
        <v>102100</v>
      </c>
      <c r="L156" s="232">
        <v>102100</v>
      </c>
      <c r="M156" s="2607" t="s">
        <v>4113</v>
      </c>
    </row>
    <row r="157" spans="1:13" ht="16.5" thickBot="1" x14ac:dyDescent="0.3">
      <c r="A157" s="22"/>
      <c r="B157" s="53" t="s">
        <v>23</v>
      </c>
      <c r="C157" s="54"/>
      <c r="D157" s="23"/>
      <c r="E157" s="23"/>
      <c r="F157" s="24"/>
      <c r="G157" s="25"/>
      <c r="H157" s="23"/>
      <c r="I157" s="26">
        <f>SUM(I155:I156)</f>
        <v>0</v>
      </c>
      <c r="J157" s="26">
        <f>SUM(J155:J156)</f>
        <v>10036300</v>
      </c>
      <c r="K157" s="26">
        <f>SUM(K155:K156)</f>
        <v>0</v>
      </c>
      <c r="L157" s="26">
        <f>SUM(L155:L156)</f>
        <v>10036300</v>
      </c>
      <c r="M157" s="27"/>
    </row>
    <row r="158" spans="1:13" ht="15.75" x14ac:dyDescent="0.25">
      <c r="A158" s="28"/>
      <c r="B158" s="28"/>
      <c r="C158" s="28"/>
      <c r="D158" s="29"/>
      <c r="E158" s="29"/>
      <c r="F158" s="30"/>
      <c r="G158" s="31"/>
      <c r="H158" s="29"/>
      <c r="I158" s="32"/>
      <c r="J158" s="29"/>
      <c r="K158" s="33"/>
      <c r="L158" s="29"/>
      <c r="M158" s="2449"/>
    </row>
    <row r="159" spans="1:13" ht="15.75" x14ac:dyDescent="0.25">
      <c r="A159" s="2449"/>
      <c r="B159" s="29" t="s">
        <v>24</v>
      </c>
      <c r="C159" s="28"/>
      <c r="D159" s="29" t="s">
        <v>791</v>
      </c>
      <c r="E159" s="29"/>
      <c r="F159" s="30"/>
      <c r="G159" s="31"/>
      <c r="H159" s="29"/>
      <c r="I159" s="32"/>
      <c r="J159" s="34" t="s">
        <v>25</v>
      </c>
      <c r="K159" s="35">
        <v>43776</v>
      </c>
      <c r="L159" s="29"/>
      <c r="M159" s="2449"/>
    </row>
    <row r="160" spans="1:13" ht="15.75" x14ac:dyDescent="0.25">
      <c r="A160" s="29"/>
      <c r="B160" s="28"/>
      <c r="C160" s="28"/>
      <c r="D160" s="29" t="s">
        <v>215</v>
      </c>
      <c r="E160" s="29"/>
      <c r="F160" s="30"/>
      <c r="G160" s="31"/>
      <c r="H160" s="29"/>
      <c r="I160" s="32"/>
      <c r="J160" s="29"/>
      <c r="K160" s="33"/>
      <c r="L160" s="29"/>
      <c r="M160" s="2449"/>
    </row>
    <row r="161" spans="1:13" x14ac:dyDescent="0.25">
      <c r="A161" s="2449"/>
      <c r="B161" s="2449"/>
      <c r="C161" s="2449"/>
      <c r="D161" s="2449"/>
      <c r="E161" s="2449"/>
      <c r="F161" s="2"/>
      <c r="G161" s="3"/>
      <c r="H161" s="2449"/>
      <c r="I161" s="4"/>
      <c r="J161" s="2449"/>
      <c r="K161" s="2449"/>
      <c r="L161" s="2449"/>
      <c r="M161" s="2449"/>
    </row>
    <row r="162" spans="1:13" x14ac:dyDescent="0.25">
      <c r="A162" s="2449"/>
      <c r="B162" s="2449" t="s">
        <v>27</v>
      </c>
      <c r="C162" s="2449"/>
      <c r="D162" s="2449"/>
      <c r="E162" s="2449"/>
      <c r="F162" s="2"/>
      <c r="G162" s="3"/>
      <c r="H162" s="2449"/>
      <c r="I162" s="4"/>
      <c r="J162" s="2449" t="s">
        <v>27</v>
      </c>
      <c r="K162" s="2449"/>
      <c r="L162" s="2449"/>
      <c r="M162" s="2449"/>
    </row>
    <row r="163" spans="1:13" x14ac:dyDescent="0.25">
      <c r="A163" s="2449"/>
      <c r="B163" s="2449"/>
      <c r="C163" s="2449"/>
      <c r="D163" s="2449"/>
      <c r="E163" s="2449"/>
      <c r="F163" s="2"/>
      <c r="G163" s="3"/>
      <c r="H163" s="2449"/>
      <c r="I163" s="4"/>
      <c r="J163" s="2449"/>
      <c r="K163" s="2449"/>
      <c r="L163" s="2449"/>
      <c r="M163" s="2449"/>
    </row>
    <row r="164" spans="1:13" x14ac:dyDescent="0.25">
      <c r="A164" s="2449"/>
      <c r="B164" s="2449" t="s">
        <v>793</v>
      </c>
      <c r="C164" s="2449"/>
      <c r="D164" s="2449" t="s">
        <v>794</v>
      </c>
      <c r="E164" s="2449"/>
      <c r="F164" s="2"/>
      <c r="G164" s="3"/>
      <c r="H164" s="2449"/>
      <c r="I164" s="4"/>
      <c r="J164" s="2449" t="s">
        <v>795</v>
      </c>
      <c r="K164" s="2449"/>
      <c r="L164" s="2449"/>
      <c r="M164" s="2449"/>
    </row>
    <row r="165" spans="1:13" x14ac:dyDescent="0.25">
      <c r="A165" s="2449"/>
      <c r="B165" s="2449"/>
      <c r="C165" s="2449"/>
      <c r="D165" s="2449" t="s">
        <v>796</v>
      </c>
      <c r="E165" s="2449"/>
      <c r="F165" s="2"/>
      <c r="G165" s="3"/>
      <c r="H165" s="2449"/>
      <c r="I165" s="4"/>
      <c r="J165" s="2449" t="s">
        <v>797</v>
      </c>
      <c r="K165" s="2449"/>
      <c r="L165" s="2449"/>
      <c r="M165" s="2449"/>
    </row>
  </sheetData>
  <mergeCells count="8">
    <mergeCell ref="A150:L150"/>
    <mergeCell ref="A108:L108"/>
    <mergeCell ref="A129:L129"/>
    <mergeCell ref="A3:L3"/>
    <mergeCell ref="A24:L24"/>
    <mergeCell ref="A45:L45"/>
    <mergeCell ref="A66:L66"/>
    <mergeCell ref="A87:L87"/>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3"/>
  <sheetViews>
    <sheetView topLeftCell="A205" workbookViewId="0">
      <selection activeCell="D229" sqref="D229"/>
    </sheetView>
  </sheetViews>
  <sheetFormatPr defaultRowHeight="15" x14ac:dyDescent="0.25"/>
  <cols>
    <col min="1" max="7" width="9.42578125" style="315" bestFit="1" customWidth="1"/>
    <col min="8" max="8" width="14.42578125" style="315" bestFit="1" customWidth="1"/>
    <col min="9" max="9" width="14" style="315" bestFit="1" customWidth="1"/>
    <col min="10" max="10" width="15.28515625" style="315" customWidth="1"/>
    <col min="11" max="11" width="11.7109375" style="315" bestFit="1" customWidth="1"/>
    <col min="12" max="12" width="15.85546875" style="315" customWidth="1"/>
    <col min="13" max="13" width="37.7109375" style="315" customWidth="1"/>
    <col min="14" max="16384" width="9.140625" style="315"/>
  </cols>
  <sheetData>
    <row r="1" spans="1:13" ht="18.75" x14ac:dyDescent="0.3">
      <c r="A1" s="1" t="s">
        <v>829</v>
      </c>
      <c r="B1" s="1"/>
      <c r="C1" s="1"/>
      <c r="D1" s="822"/>
      <c r="E1" s="822"/>
      <c r="F1" s="2"/>
      <c r="G1" s="3"/>
      <c r="H1" s="822"/>
      <c r="I1" s="4"/>
      <c r="J1" s="822"/>
      <c r="K1" s="822"/>
      <c r="L1" s="822"/>
      <c r="M1" s="822"/>
    </row>
    <row r="2" spans="1:13" x14ac:dyDescent="0.25">
      <c r="A2" s="822"/>
      <c r="B2" s="822"/>
      <c r="C2" s="822"/>
      <c r="D2" s="821"/>
      <c r="E2" s="821"/>
      <c r="F2" s="6"/>
      <c r="G2" s="7"/>
      <c r="H2" s="821"/>
      <c r="I2" s="8"/>
      <c r="J2" s="821"/>
      <c r="K2" s="822"/>
      <c r="L2" s="822"/>
      <c r="M2" s="822"/>
    </row>
    <row r="3" spans="1:13" ht="18.75" x14ac:dyDescent="0.3">
      <c r="A3" s="3102" t="s">
        <v>830</v>
      </c>
      <c r="B3" s="3103"/>
      <c r="C3" s="3103"/>
      <c r="D3" s="3103"/>
      <c r="E3" s="3103"/>
      <c r="F3" s="3103"/>
      <c r="G3" s="3103"/>
      <c r="H3" s="3103"/>
      <c r="I3" s="3103"/>
      <c r="J3" s="3103"/>
      <c r="K3" s="3103"/>
      <c r="L3" s="3103"/>
      <c r="M3" s="822"/>
    </row>
    <row r="4" spans="1:13" ht="15.75" x14ac:dyDescent="0.25">
      <c r="A4" s="822"/>
      <c r="B4" s="822"/>
      <c r="C4" s="822"/>
      <c r="D4" s="821"/>
      <c r="E4" s="821"/>
      <c r="F4" s="9"/>
      <c r="G4" s="7"/>
      <c r="H4" s="821"/>
      <c r="I4" s="8"/>
      <c r="J4" s="821"/>
      <c r="K4" s="822"/>
      <c r="L4" s="822"/>
      <c r="M4" s="822"/>
    </row>
    <row r="5" spans="1:13" x14ac:dyDescent="0.25">
      <c r="A5" s="3110" t="s">
        <v>831</v>
      </c>
      <c r="B5" s="3110"/>
      <c r="C5" s="3110"/>
      <c r="D5" s="3110"/>
      <c r="E5" s="3110"/>
      <c r="F5" s="3110"/>
      <c r="G5" s="3110"/>
      <c r="H5" s="3110"/>
      <c r="I5" s="3110"/>
      <c r="J5" s="3110"/>
      <c r="K5" s="3110"/>
      <c r="L5" s="3110"/>
      <c r="M5" s="3110"/>
    </row>
    <row r="6" spans="1:13" ht="15.75" thickBot="1" x14ac:dyDescent="0.3">
      <c r="A6" s="12"/>
      <c r="B6" s="822"/>
      <c r="C6" s="822"/>
      <c r="D6" s="822"/>
      <c r="E6" s="822"/>
      <c r="F6" s="2"/>
      <c r="G6" s="3"/>
      <c r="H6" s="822"/>
      <c r="I6" s="4"/>
      <c r="J6" s="822"/>
      <c r="K6" s="13"/>
      <c r="L6" s="822"/>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x14ac:dyDescent="0.25">
      <c r="A8" s="36">
        <v>231</v>
      </c>
      <c r="B8" s="37">
        <v>0</v>
      </c>
      <c r="C8" s="217">
        <v>6409</v>
      </c>
      <c r="D8" s="37">
        <v>5901</v>
      </c>
      <c r="E8" s="39">
        <v>0</v>
      </c>
      <c r="F8" s="40">
        <v>923</v>
      </c>
      <c r="G8" s="37">
        <v>2300</v>
      </c>
      <c r="H8" s="41">
        <v>23000000</v>
      </c>
      <c r="I8" s="221">
        <v>10000000</v>
      </c>
      <c r="J8" s="221">
        <v>6419995</v>
      </c>
      <c r="K8" s="42">
        <v>-7426.39</v>
      </c>
      <c r="L8" s="221">
        <f>SUM(J8:K8)</f>
        <v>6412568.6100000003</v>
      </c>
      <c r="M8" s="43" t="s">
        <v>473</v>
      </c>
    </row>
    <row r="9" spans="1:13" ht="15.75" thickBot="1" x14ac:dyDescent="0.3">
      <c r="A9" s="57">
        <v>231</v>
      </c>
      <c r="B9" s="58">
        <v>0</v>
      </c>
      <c r="C9" s="59">
        <v>6115</v>
      </c>
      <c r="D9" s="58">
        <v>5011</v>
      </c>
      <c r="E9" s="61">
        <v>0</v>
      </c>
      <c r="F9" s="62">
        <v>0</v>
      </c>
      <c r="G9" s="58">
        <v>1600</v>
      </c>
      <c r="H9" s="231">
        <v>5490000000</v>
      </c>
      <c r="I9" s="66">
        <v>0</v>
      </c>
      <c r="J9" s="232">
        <v>0</v>
      </c>
      <c r="K9" s="66">
        <v>7426.39</v>
      </c>
      <c r="L9" s="66">
        <f>SUM(J9:K9)</f>
        <v>7426.39</v>
      </c>
      <c r="M9" s="56" t="s">
        <v>832</v>
      </c>
    </row>
    <row r="10" spans="1:13" ht="16.5" thickBot="1" x14ac:dyDescent="0.3">
      <c r="A10" s="22"/>
      <c r="B10" s="53" t="s">
        <v>23</v>
      </c>
      <c r="C10" s="54"/>
      <c r="D10" s="23"/>
      <c r="E10" s="23"/>
      <c r="F10" s="24"/>
      <c r="G10" s="25"/>
      <c r="H10" s="23"/>
      <c r="I10" s="26">
        <f>SUM(I8:I9)</f>
        <v>10000000</v>
      </c>
      <c r="J10" s="26">
        <f>SUM(J8:J9)</f>
        <v>6419995</v>
      </c>
      <c r="K10" s="26">
        <f>SUM(K8:K9)</f>
        <v>0</v>
      </c>
      <c r="L10" s="26">
        <f>SUM(L8:L9)</f>
        <v>6419995</v>
      </c>
      <c r="M10" s="27"/>
    </row>
    <row r="11" spans="1:13" ht="15.75" x14ac:dyDescent="0.25">
      <c r="A11" s="28"/>
      <c r="B11" s="28"/>
      <c r="C11" s="28"/>
      <c r="D11" s="29"/>
      <c r="E11" s="29"/>
      <c r="F11" s="30"/>
      <c r="G11" s="31"/>
      <c r="H11" s="29"/>
      <c r="I11" s="32"/>
      <c r="J11" s="29"/>
      <c r="K11" s="33"/>
      <c r="L11" s="29"/>
      <c r="M11" s="822"/>
    </row>
    <row r="12" spans="1:13" ht="15.75" x14ac:dyDescent="0.25">
      <c r="A12" s="822"/>
      <c r="B12" s="29" t="s">
        <v>833</v>
      </c>
      <c r="C12" s="28"/>
      <c r="D12" s="29"/>
      <c r="E12" s="29"/>
      <c r="F12" s="30"/>
      <c r="G12" s="31"/>
      <c r="H12" s="29"/>
      <c r="I12" s="32"/>
      <c r="J12" s="34" t="s">
        <v>834</v>
      </c>
      <c r="K12" s="35"/>
      <c r="L12" s="29"/>
      <c r="M12" s="822"/>
    </row>
    <row r="13" spans="1:13" ht="15.75" x14ac:dyDescent="0.25">
      <c r="A13" s="29"/>
      <c r="B13" s="28"/>
      <c r="C13" s="28"/>
      <c r="D13" s="29"/>
      <c r="E13" s="29"/>
      <c r="F13" s="30"/>
      <c r="G13" s="31"/>
      <c r="H13" s="29"/>
      <c r="I13" s="32"/>
      <c r="J13" s="29"/>
      <c r="K13" s="33"/>
      <c r="L13" s="29"/>
      <c r="M13" s="822"/>
    </row>
    <row r="14" spans="1:13" x14ac:dyDescent="0.25">
      <c r="A14" s="822"/>
      <c r="B14" s="822"/>
      <c r="C14" s="822"/>
      <c r="D14" s="822"/>
      <c r="E14" s="822"/>
      <c r="F14" s="2"/>
      <c r="G14" s="3"/>
      <c r="H14" s="822"/>
      <c r="I14" s="4"/>
      <c r="J14" s="822"/>
      <c r="K14" s="822"/>
      <c r="L14" s="822"/>
      <c r="M14" s="822"/>
    </row>
    <row r="15" spans="1:13" x14ac:dyDescent="0.25">
      <c r="A15" s="822"/>
      <c r="B15" s="822" t="s">
        <v>27</v>
      </c>
      <c r="C15" s="822"/>
      <c r="D15" s="822"/>
      <c r="E15" s="822"/>
      <c r="F15" s="2"/>
      <c r="G15" s="3"/>
      <c r="H15" s="822"/>
      <c r="I15" s="4"/>
      <c r="J15" s="822" t="s">
        <v>27</v>
      </c>
      <c r="K15" s="822"/>
      <c r="L15" s="822"/>
      <c r="M15" s="822"/>
    </row>
    <row r="16" spans="1:13" x14ac:dyDescent="0.25">
      <c r="A16" s="822"/>
      <c r="B16" s="822"/>
      <c r="C16" s="822"/>
      <c r="D16" s="822"/>
      <c r="E16" s="822"/>
      <c r="F16" s="2"/>
      <c r="G16" s="3"/>
      <c r="H16" s="822"/>
      <c r="I16" s="4"/>
      <c r="J16" s="822"/>
      <c r="K16" s="822"/>
      <c r="L16" s="822"/>
      <c r="M16" s="822"/>
    </row>
    <row r="17" spans="1:13" x14ac:dyDescent="0.25">
      <c r="A17" s="822"/>
      <c r="B17" s="822" t="s">
        <v>89</v>
      </c>
      <c r="C17" s="822"/>
      <c r="D17" s="822"/>
      <c r="E17" s="822"/>
      <c r="F17" s="2"/>
      <c r="G17" s="3"/>
      <c r="H17" s="822"/>
      <c r="I17" s="4"/>
      <c r="J17" s="822" t="s">
        <v>90</v>
      </c>
      <c r="K17" s="822"/>
      <c r="L17" s="822"/>
      <c r="M17" s="822"/>
    </row>
    <row r="18" spans="1:13" x14ac:dyDescent="0.25">
      <c r="A18" s="822"/>
      <c r="B18" s="822" t="s">
        <v>477</v>
      </c>
      <c r="C18" s="822"/>
      <c r="D18" s="822"/>
      <c r="E18" s="822"/>
      <c r="F18" s="2"/>
      <c r="G18" s="3"/>
      <c r="H18" s="822"/>
      <c r="I18" s="4"/>
      <c r="J18" s="822" t="s">
        <v>92</v>
      </c>
      <c r="K18" s="822"/>
      <c r="L18" s="822"/>
      <c r="M18" s="822"/>
    </row>
    <row r="19" spans="1:13" x14ac:dyDescent="0.25">
      <c r="A19" s="822"/>
      <c r="B19" s="822"/>
      <c r="C19" s="822"/>
      <c r="D19" s="822"/>
      <c r="E19" s="822"/>
      <c r="F19" s="2"/>
      <c r="G19" s="3"/>
      <c r="H19" s="822"/>
      <c r="I19" s="4"/>
      <c r="J19" s="822"/>
      <c r="K19" s="822"/>
      <c r="L19" s="822"/>
      <c r="M19" s="822"/>
    </row>
    <row r="20" spans="1:13" x14ac:dyDescent="0.25">
      <c r="A20" s="822"/>
      <c r="B20" s="822" t="s">
        <v>231</v>
      </c>
      <c r="C20" s="822"/>
      <c r="D20" s="822"/>
      <c r="E20" s="822"/>
      <c r="F20" s="2"/>
      <c r="G20" s="3"/>
      <c r="H20" s="822"/>
      <c r="I20" s="4"/>
      <c r="J20" s="822" t="s">
        <v>232</v>
      </c>
      <c r="K20" s="822"/>
      <c r="L20" s="822"/>
      <c r="M20" s="822"/>
    </row>
    <row r="21" spans="1:13" x14ac:dyDescent="0.25">
      <c r="A21" s="822"/>
      <c r="B21" s="822" t="s">
        <v>233</v>
      </c>
      <c r="C21" s="822"/>
      <c r="D21" s="822"/>
      <c r="E21" s="822"/>
      <c r="F21" s="2"/>
      <c r="G21" s="3"/>
      <c r="H21" s="822"/>
      <c r="I21" s="4"/>
      <c r="J21" s="822" t="s">
        <v>133</v>
      </c>
      <c r="K21" s="822"/>
      <c r="L21" s="822"/>
      <c r="M21" s="822"/>
    </row>
    <row r="22" spans="1:13" x14ac:dyDescent="0.25">
      <c r="A22" s="822"/>
      <c r="B22" s="822"/>
      <c r="C22" s="822"/>
      <c r="D22" s="822"/>
      <c r="E22" s="822"/>
      <c r="F22" s="2"/>
      <c r="G22" s="3"/>
      <c r="H22" s="822"/>
      <c r="I22" s="4"/>
      <c r="J22" s="822"/>
      <c r="K22" s="822"/>
      <c r="L22" s="822"/>
      <c r="M22" s="822"/>
    </row>
    <row r="24" spans="1:13" ht="18.75" x14ac:dyDescent="0.3">
      <c r="A24" s="1" t="s">
        <v>1182</v>
      </c>
      <c r="B24" s="1"/>
      <c r="C24" s="1" t="s">
        <v>1183</v>
      </c>
      <c r="F24" s="467"/>
      <c r="G24" s="468"/>
      <c r="I24" s="469"/>
    </row>
    <row r="25" spans="1:13" x14ac:dyDescent="0.25">
      <c r="D25" s="470"/>
      <c r="E25" s="470"/>
      <c r="F25" s="991"/>
      <c r="G25" s="992"/>
      <c r="H25" s="470"/>
      <c r="I25" s="471"/>
      <c r="J25" s="470"/>
    </row>
    <row r="26" spans="1:13" ht="18.75" x14ac:dyDescent="0.3">
      <c r="A26" s="3102" t="s">
        <v>1184</v>
      </c>
      <c r="B26" s="3102"/>
      <c r="C26" s="3102"/>
      <c r="D26" s="3102"/>
      <c r="E26" s="3102"/>
      <c r="F26" s="3102"/>
      <c r="G26" s="3102"/>
      <c r="H26" s="3102"/>
      <c r="I26" s="3102"/>
      <c r="J26" s="3102"/>
      <c r="K26" s="3102"/>
      <c r="L26" s="3102"/>
      <c r="M26" s="3102"/>
    </row>
    <row r="27" spans="1:13" ht="15.75" x14ac:dyDescent="0.25">
      <c r="D27" s="470"/>
      <c r="E27" s="470"/>
      <c r="F27" s="9"/>
      <c r="G27" s="992"/>
      <c r="H27" s="470"/>
      <c r="I27" s="471"/>
      <c r="J27" s="470"/>
    </row>
    <row r="28" spans="1:13" x14ac:dyDescent="0.25">
      <c r="A28" s="3110" t="s">
        <v>1185</v>
      </c>
      <c r="B28" s="3183"/>
      <c r="C28" s="3183"/>
      <c r="D28" s="3183"/>
      <c r="E28" s="3183"/>
      <c r="F28" s="3183"/>
      <c r="G28" s="3183"/>
      <c r="H28" s="3183"/>
      <c r="I28" s="3183"/>
      <c r="J28" s="3183"/>
      <c r="K28" s="3183"/>
      <c r="L28" s="3183"/>
      <c r="M28" s="3183"/>
    </row>
    <row r="29" spans="1:13" ht="15.75" thickBot="1" x14ac:dyDescent="0.3">
      <c r="A29" s="472"/>
      <c r="F29" s="467"/>
      <c r="G29" s="468"/>
      <c r="I29" s="469"/>
      <c r="K29" s="13"/>
      <c r="M29" s="14" t="s">
        <v>4</v>
      </c>
    </row>
    <row r="30" spans="1:13" ht="27" thickBot="1" x14ac:dyDescent="0.3">
      <c r="A30" s="15" t="s">
        <v>5</v>
      </c>
      <c r="B30" s="16" t="s">
        <v>6</v>
      </c>
      <c r="C30" s="16" t="s">
        <v>7</v>
      </c>
      <c r="D30" s="16" t="s">
        <v>8</v>
      </c>
      <c r="E30" s="16" t="s">
        <v>9</v>
      </c>
      <c r="F30" s="17" t="s">
        <v>10</v>
      </c>
      <c r="G30" s="18" t="s">
        <v>11</v>
      </c>
      <c r="H30" s="16" t="s">
        <v>12</v>
      </c>
      <c r="I30" s="19" t="s">
        <v>13</v>
      </c>
      <c r="J30" s="20" t="s">
        <v>14</v>
      </c>
      <c r="K30" s="20" t="s">
        <v>15</v>
      </c>
      <c r="L30" s="20" t="s">
        <v>16</v>
      </c>
      <c r="M30" s="21" t="s">
        <v>17</v>
      </c>
    </row>
    <row r="31" spans="1:13" x14ac:dyDescent="0.25">
      <c r="A31" s="36">
        <v>231</v>
      </c>
      <c r="B31" s="37">
        <v>0</v>
      </c>
      <c r="C31" s="38">
        <v>6115</v>
      </c>
      <c r="D31" s="37">
        <v>5909</v>
      </c>
      <c r="E31" s="39">
        <v>0</v>
      </c>
      <c r="F31" s="40">
        <v>98074</v>
      </c>
      <c r="G31" s="37">
        <v>1600</v>
      </c>
      <c r="H31" s="41">
        <v>5490000000</v>
      </c>
      <c r="I31" s="42">
        <v>0</v>
      </c>
      <c r="J31" s="42">
        <v>15000</v>
      </c>
      <c r="K31" s="42">
        <v>-15000</v>
      </c>
      <c r="L31" s="42">
        <f t="shared" ref="L31:L38" si="0">+J31+K31</f>
        <v>0</v>
      </c>
      <c r="M31" s="43"/>
    </row>
    <row r="32" spans="1:13" x14ac:dyDescent="0.25">
      <c r="A32" s="57">
        <v>231</v>
      </c>
      <c r="B32" s="58">
        <v>0</v>
      </c>
      <c r="C32" s="59">
        <v>6115</v>
      </c>
      <c r="D32" s="58">
        <v>5011</v>
      </c>
      <c r="E32" s="61">
        <v>0</v>
      </c>
      <c r="F32" s="62">
        <v>98074</v>
      </c>
      <c r="G32" s="58">
        <v>1600</v>
      </c>
      <c r="H32" s="49">
        <v>5490000000</v>
      </c>
      <c r="I32" s="66">
        <v>0</v>
      </c>
      <c r="J32" s="66">
        <v>0</v>
      </c>
      <c r="K32" s="66">
        <v>3996.61</v>
      </c>
      <c r="L32" s="66">
        <f t="shared" si="0"/>
        <v>3996.61</v>
      </c>
      <c r="M32" s="51" t="s">
        <v>1186</v>
      </c>
    </row>
    <row r="33" spans="1:13" ht="26.25" x14ac:dyDescent="0.25">
      <c r="A33" s="57">
        <v>231</v>
      </c>
      <c r="B33" s="58">
        <v>0</v>
      </c>
      <c r="C33" s="59">
        <v>6115</v>
      </c>
      <c r="D33" s="58">
        <v>5021</v>
      </c>
      <c r="E33" s="61">
        <v>0</v>
      </c>
      <c r="F33" s="62">
        <v>98074</v>
      </c>
      <c r="G33" s="58">
        <v>1600</v>
      </c>
      <c r="H33" s="49">
        <v>5490000000</v>
      </c>
      <c r="I33" s="66">
        <v>0</v>
      </c>
      <c r="J33" s="66">
        <v>0</v>
      </c>
      <c r="K33" s="66">
        <v>4312</v>
      </c>
      <c r="L33" s="66">
        <f>+J33+K33</f>
        <v>4312</v>
      </c>
      <c r="M33" s="51" t="s">
        <v>1187</v>
      </c>
    </row>
    <row r="34" spans="1:13" ht="26.25" x14ac:dyDescent="0.25">
      <c r="A34" s="57">
        <v>231</v>
      </c>
      <c r="B34" s="58">
        <v>0</v>
      </c>
      <c r="C34" s="59">
        <v>6115</v>
      </c>
      <c r="D34" s="58">
        <v>5031</v>
      </c>
      <c r="E34" s="61">
        <v>0</v>
      </c>
      <c r="F34" s="62">
        <v>98074</v>
      </c>
      <c r="G34" s="58">
        <v>1600</v>
      </c>
      <c r="H34" s="49">
        <v>5490000000</v>
      </c>
      <c r="I34" s="66">
        <v>0</v>
      </c>
      <c r="J34" s="66">
        <v>0</v>
      </c>
      <c r="K34" s="66">
        <v>2856</v>
      </c>
      <c r="L34" s="66">
        <f t="shared" si="0"/>
        <v>2856</v>
      </c>
      <c r="M34" s="51" t="s">
        <v>1188</v>
      </c>
    </row>
    <row r="35" spans="1:13" ht="26.25" x14ac:dyDescent="0.25">
      <c r="A35" s="57">
        <v>231</v>
      </c>
      <c r="B35" s="58">
        <v>0</v>
      </c>
      <c r="C35" s="59">
        <v>6115</v>
      </c>
      <c r="D35" s="58">
        <v>5032</v>
      </c>
      <c r="E35" s="61">
        <v>0</v>
      </c>
      <c r="F35" s="62">
        <v>98074</v>
      </c>
      <c r="G35" s="58">
        <v>1600</v>
      </c>
      <c r="H35" s="49">
        <v>5490000000</v>
      </c>
      <c r="I35" s="66">
        <v>0</v>
      </c>
      <c r="J35" s="66">
        <v>0</v>
      </c>
      <c r="K35" s="66">
        <v>1028</v>
      </c>
      <c r="L35" s="66">
        <f t="shared" si="0"/>
        <v>1028</v>
      </c>
      <c r="M35" s="51" t="s">
        <v>1189</v>
      </c>
    </row>
    <row r="36" spans="1:13" x14ac:dyDescent="0.25">
      <c r="A36" s="57">
        <v>231</v>
      </c>
      <c r="B36" s="58">
        <v>0</v>
      </c>
      <c r="C36" s="59">
        <v>6115</v>
      </c>
      <c r="D36" s="58">
        <v>5139</v>
      </c>
      <c r="E36" s="61">
        <v>0</v>
      </c>
      <c r="F36" s="62">
        <v>98074</v>
      </c>
      <c r="G36" s="58">
        <v>1600</v>
      </c>
      <c r="H36" s="49">
        <v>5490000000</v>
      </c>
      <c r="I36" s="66">
        <v>0</v>
      </c>
      <c r="J36" s="66">
        <v>0</v>
      </c>
      <c r="K36" s="66">
        <v>270.58999999999997</v>
      </c>
      <c r="L36" s="66">
        <f t="shared" si="0"/>
        <v>270.58999999999997</v>
      </c>
      <c r="M36" s="51" t="s">
        <v>1190</v>
      </c>
    </row>
    <row r="37" spans="1:13" x14ac:dyDescent="0.25">
      <c r="A37" s="57">
        <v>231</v>
      </c>
      <c r="B37" s="58">
        <v>0</v>
      </c>
      <c r="C37" s="59">
        <v>6115</v>
      </c>
      <c r="D37" s="58">
        <v>5156</v>
      </c>
      <c r="E37" s="61">
        <v>0</v>
      </c>
      <c r="F37" s="62">
        <v>98074</v>
      </c>
      <c r="G37" s="58">
        <v>1600</v>
      </c>
      <c r="H37" s="49">
        <v>5490000000</v>
      </c>
      <c r="I37" s="66">
        <v>0</v>
      </c>
      <c r="J37" s="66">
        <v>0</v>
      </c>
      <c r="K37" s="66">
        <v>767</v>
      </c>
      <c r="L37" s="66">
        <f t="shared" si="0"/>
        <v>767</v>
      </c>
      <c r="M37" s="51" t="s">
        <v>1191</v>
      </c>
    </row>
    <row r="38" spans="1:13" x14ac:dyDescent="0.25">
      <c r="A38" s="57">
        <v>231</v>
      </c>
      <c r="B38" s="58">
        <v>0</v>
      </c>
      <c r="C38" s="59">
        <v>6115</v>
      </c>
      <c r="D38" s="58">
        <v>5161</v>
      </c>
      <c r="E38" s="61">
        <v>0</v>
      </c>
      <c r="F38" s="62">
        <v>98074</v>
      </c>
      <c r="G38" s="58">
        <v>1600</v>
      </c>
      <c r="H38" s="49">
        <v>5490000000</v>
      </c>
      <c r="I38" s="66">
        <v>0</v>
      </c>
      <c r="J38" s="66">
        <v>0</v>
      </c>
      <c r="K38" s="66">
        <v>1429.8</v>
      </c>
      <c r="L38" s="66">
        <f t="shared" si="0"/>
        <v>1429.8</v>
      </c>
      <c r="M38" s="56" t="s">
        <v>1192</v>
      </c>
    </row>
    <row r="39" spans="1:13" ht="15.75" thickBot="1" x14ac:dyDescent="0.3">
      <c r="A39" s="57">
        <v>231</v>
      </c>
      <c r="B39" s="58">
        <v>0</v>
      </c>
      <c r="C39" s="59">
        <v>6115</v>
      </c>
      <c r="D39" s="58">
        <v>5175</v>
      </c>
      <c r="E39" s="61">
        <v>0</v>
      </c>
      <c r="F39" s="62">
        <v>98074</v>
      </c>
      <c r="G39" s="58">
        <v>1600</v>
      </c>
      <c r="H39" s="52">
        <v>5490000000</v>
      </c>
      <c r="I39" s="66">
        <v>0</v>
      </c>
      <c r="J39" s="66">
        <v>0</v>
      </c>
      <c r="K39" s="66">
        <v>340</v>
      </c>
      <c r="L39" s="66">
        <f>+J39+K39</f>
        <v>340</v>
      </c>
      <c r="M39" s="56" t="s">
        <v>957</v>
      </c>
    </row>
    <row r="40" spans="1:13" ht="16.5" thickBot="1" x14ac:dyDescent="0.3">
      <c r="A40" s="701"/>
      <c r="B40" s="53" t="s">
        <v>23</v>
      </c>
      <c r="C40" s="54"/>
      <c r="D40" s="702"/>
      <c r="E40" s="702"/>
      <c r="F40" s="703"/>
      <c r="G40" s="704"/>
      <c r="H40" s="702"/>
      <c r="I40" s="705">
        <f>SUM(I31:I39)</f>
        <v>0</v>
      </c>
      <c r="J40" s="705">
        <f>SUM(J31:J39)</f>
        <v>15000</v>
      </c>
      <c r="K40" s="705">
        <f>SUM(K31:K39)</f>
        <v>6.8212102632969618E-13</v>
      </c>
      <c r="L40" s="705">
        <f>SUM(L31:L39)</f>
        <v>15000</v>
      </c>
      <c r="M40" s="665"/>
    </row>
    <row r="41" spans="1:13" ht="15.75" x14ac:dyDescent="0.25">
      <c r="A41" s="28"/>
      <c r="B41" s="28"/>
      <c r="C41" s="28"/>
      <c r="D41" s="482"/>
      <c r="E41" s="482"/>
      <c r="F41" s="993"/>
      <c r="G41" s="994"/>
      <c r="H41" s="482"/>
      <c r="I41" s="483"/>
      <c r="J41" s="482"/>
      <c r="K41" s="484"/>
      <c r="L41" s="482"/>
    </row>
    <row r="42" spans="1:13" ht="15.75" x14ac:dyDescent="0.25">
      <c r="B42" s="29" t="s">
        <v>24</v>
      </c>
      <c r="C42" s="28"/>
      <c r="D42" s="482" t="s">
        <v>1193</v>
      </c>
      <c r="E42" s="482"/>
      <c r="F42" s="993"/>
      <c r="G42" s="994"/>
      <c r="H42" s="482"/>
      <c r="I42" s="483"/>
      <c r="J42" s="995" t="s">
        <v>25</v>
      </c>
      <c r="K42" s="120" t="s">
        <v>1194</v>
      </c>
      <c r="L42" s="482"/>
    </row>
    <row r="43" spans="1:13" ht="15.75" x14ac:dyDescent="0.25">
      <c r="A43" s="29"/>
      <c r="B43" s="28"/>
      <c r="C43" s="28"/>
      <c r="D43" s="482"/>
      <c r="E43" s="482"/>
      <c r="F43" s="993"/>
      <c r="G43" s="994"/>
      <c r="H43" s="482"/>
      <c r="I43" s="483"/>
      <c r="J43" s="482"/>
      <c r="K43" s="484"/>
      <c r="L43" s="482"/>
    </row>
    <row r="44" spans="1:13" x14ac:dyDescent="0.25">
      <c r="F44" s="467"/>
      <c r="G44" s="468"/>
      <c r="I44" s="469"/>
    </row>
    <row r="45" spans="1:13" x14ac:dyDescent="0.25">
      <c r="B45" s="315" t="s">
        <v>27</v>
      </c>
      <c r="F45" s="467"/>
      <c r="G45" s="468"/>
      <c r="I45" s="469"/>
      <c r="J45" s="315" t="s">
        <v>27</v>
      </c>
    </row>
    <row r="46" spans="1:13" x14ac:dyDescent="0.25">
      <c r="F46" s="467"/>
      <c r="G46" s="468"/>
      <c r="I46" s="469"/>
    </row>
    <row r="47" spans="1:13" x14ac:dyDescent="0.25">
      <c r="B47" s="822" t="s">
        <v>89</v>
      </c>
      <c r="F47" s="467"/>
      <c r="G47" s="468"/>
      <c r="I47" s="469"/>
      <c r="J47" s="315" t="s">
        <v>90</v>
      </c>
    </row>
    <row r="48" spans="1:13" x14ac:dyDescent="0.25">
      <c r="B48" s="315" t="s">
        <v>1195</v>
      </c>
      <c r="F48" s="467"/>
      <c r="G48" s="468"/>
      <c r="I48" s="469"/>
      <c r="J48" s="822" t="s">
        <v>92</v>
      </c>
    </row>
    <row r="49" spans="1:13" s="1460" customFormat="1" x14ac:dyDescent="0.25">
      <c r="F49" s="467"/>
      <c r="G49" s="468"/>
      <c r="I49" s="469"/>
      <c r="J49" s="1459"/>
    </row>
    <row r="51" spans="1:13" ht="18.75" x14ac:dyDescent="0.3">
      <c r="A51" s="1" t="s">
        <v>829</v>
      </c>
      <c r="B51" s="1"/>
      <c r="C51" s="1"/>
      <c r="D51" s="822"/>
      <c r="E51" s="822"/>
      <c r="F51" s="2"/>
      <c r="G51" s="3"/>
      <c r="H51" s="822"/>
      <c r="I51" s="4"/>
      <c r="J51" s="822"/>
      <c r="K51" s="822"/>
      <c r="L51" s="822"/>
      <c r="M51" s="822"/>
    </row>
    <row r="52" spans="1:13" x14ac:dyDescent="0.25">
      <c r="A52" s="822"/>
      <c r="B52" s="822"/>
      <c r="C52" s="822"/>
      <c r="D52" s="821"/>
      <c r="E52" s="821"/>
      <c r="F52" s="6"/>
      <c r="G52" s="7"/>
      <c r="H52" s="821"/>
      <c r="I52" s="8"/>
      <c r="J52" s="821"/>
      <c r="K52" s="822"/>
      <c r="L52" s="822"/>
      <c r="M52" s="822"/>
    </row>
    <row r="53" spans="1:13" ht="18.75" x14ac:dyDescent="0.3">
      <c r="A53" s="3102" t="s">
        <v>1300</v>
      </c>
      <c r="B53" s="3102"/>
      <c r="C53" s="3102"/>
      <c r="D53" s="3102"/>
      <c r="E53" s="3102"/>
      <c r="F53" s="3102"/>
      <c r="G53" s="3102"/>
      <c r="H53" s="3102"/>
      <c r="I53" s="3102"/>
      <c r="J53" s="3102"/>
      <c r="K53" s="3102"/>
      <c r="L53" s="3102"/>
      <c r="M53" s="3102"/>
    </row>
    <row r="54" spans="1:13" ht="15.75" x14ac:dyDescent="0.25">
      <c r="A54" s="822"/>
      <c r="B54" s="822"/>
      <c r="C54" s="822"/>
      <c r="D54" s="821"/>
      <c r="E54" s="821"/>
      <c r="F54" s="9"/>
      <c r="G54" s="7"/>
      <c r="H54" s="821"/>
      <c r="I54" s="8"/>
      <c r="J54" s="821"/>
      <c r="K54" s="822"/>
      <c r="L54" s="822"/>
      <c r="M54" s="822"/>
    </row>
    <row r="55" spans="1:13" x14ac:dyDescent="0.25">
      <c r="A55" s="3110" t="s">
        <v>1301</v>
      </c>
      <c r="B55" s="3110"/>
      <c r="C55" s="3110"/>
      <c r="D55" s="3110"/>
      <c r="E55" s="3110"/>
      <c r="F55" s="3110"/>
      <c r="G55" s="3110"/>
      <c r="H55" s="3110"/>
      <c r="I55" s="3110"/>
      <c r="J55" s="3110"/>
      <c r="K55" s="3110"/>
      <c r="L55" s="3110"/>
      <c r="M55" s="3110"/>
    </row>
    <row r="56" spans="1:13" ht="15.75" thickBot="1" x14ac:dyDescent="0.3">
      <c r="A56" s="12"/>
      <c r="B56" s="822"/>
      <c r="C56" s="822"/>
      <c r="D56" s="822"/>
      <c r="E56" s="822"/>
      <c r="F56" s="2"/>
      <c r="G56" s="3"/>
      <c r="H56" s="822"/>
      <c r="I56" s="4"/>
      <c r="J56" s="822"/>
      <c r="K56" s="13"/>
      <c r="L56" s="822"/>
      <c r="M56" s="14" t="s">
        <v>4</v>
      </c>
    </row>
    <row r="57" spans="1:13" ht="27" thickBot="1" x14ac:dyDescent="0.3">
      <c r="A57" s="15" t="s">
        <v>5</v>
      </c>
      <c r="B57" s="16" t="s">
        <v>6</v>
      </c>
      <c r="C57" s="16" t="s">
        <v>7</v>
      </c>
      <c r="D57" s="16" t="s">
        <v>8</v>
      </c>
      <c r="E57" s="16" t="s">
        <v>9</v>
      </c>
      <c r="F57" s="17" t="s">
        <v>10</v>
      </c>
      <c r="G57" s="18" t="s">
        <v>11</v>
      </c>
      <c r="H57" s="16" t="s">
        <v>12</v>
      </c>
      <c r="I57" s="19" t="s">
        <v>13</v>
      </c>
      <c r="J57" s="20" t="s">
        <v>14</v>
      </c>
      <c r="K57" s="20" t="s">
        <v>15</v>
      </c>
      <c r="L57" s="20" t="s">
        <v>16</v>
      </c>
      <c r="M57" s="21" t="s">
        <v>17</v>
      </c>
    </row>
    <row r="58" spans="1:13" x14ac:dyDescent="0.25">
      <c r="A58" s="36">
        <v>231</v>
      </c>
      <c r="B58" s="37">
        <v>0</v>
      </c>
      <c r="C58" s="217">
        <v>6409</v>
      </c>
      <c r="D58" s="37">
        <v>5901</v>
      </c>
      <c r="E58" s="39">
        <v>0</v>
      </c>
      <c r="F58" s="40">
        <v>923</v>
      </c>
      <c r="G58" s="37">
        <v>2300</v>
      </c>
      <c r="H58" s="41">
        <v>23000000</v>
      </c>
      <c r="I58" s="221">
        <v>10000000</v>
      </c>
      <c r="J58" s="221">
        <v>3912568.61</v>
      </c>
      <c r="K58" s="42">
        <v>-3739.28</v>
      </c>
      <c r="L58" s="221">
        <f>SUM(J58:K58)</f>
        <v>3908829.33</v>
      </c>
      <c r="M58" s="43" t="s">
        <v>473</v>
      </c>
    </row>
    <row r="59" spans="1:13" ht="15.75" thickBot="1" x14ac:dyDescent="0.3">
      <c r="A59" s="57">
        <v>231</v>
      </c>
      <c r="B59" s="58">
        <v>0</v>
      </c>
      <c r="C59" s="59">
        <v>6115</v>
      </c>
      <c r="D59" s="58">
        <v>5011</v>
      </c>
      <c r="E59" s="61">
        <v>0</v>
      </c>
      <c r="F59" s="62">
        <v>0</v>
      </c>
      <c r="G59" s="58">
        <v>1600</v>
      </c>
      <c r="H59" s="231">
        <v>5554000000</v>
      </c>
      <c r="I59" s="66">
        <v>0</v>
      </c>
      <c r="J59" s="232">
        <v>0</v>
      </c>
      <c r="K59" s="66">
        <v>3739.28</v>
      </c>
      <c r="L59" s="66">
        <f>SUM(J59:K59)</f>
        <v>3739.28</v>
      </c>
      <c r="M59" s="56" t="s">
        <v>832</v>
      </c>
    </row>
    <row r="60" spans="1:13" ht="16.5" thickBot="1" x14ac:dyDescent="0.3">
      <c r="A60" s="22"/>
      <c r="B60" s="53" t="s">
        <v>23</v>
      </c>
      <c r="C60" s="54"/>
      <c r="D60" s="23"/>
      <c r="E60" s="23"/>
      <c r="F60" s="24"/>
      <c r="G60" s="25"/>
      <c r="H60" s="23"/>
      <c r="I60" s="26">
        <f>SUM(I58:I59)</f>
        <v>10000000</v>
      </c>
      <c r="J60" s="26">
        <f>SUM(J58:J59)</f>
        <v>3912568.61</v>
      </c>
      <c r="K60" s="26">
        <f>SUM(K58:K59)</f>
        <v>0</v>
      </c>
      <c r="L60" s="26">
        <f>SUM(L58:L59)</f>
        <v>3912568.61</v>
      </c>
      <c r="M60" s="27"/>
    </row>
    <row r="61" spans="1:13" ht="15.75" x14ac:dyDescent="0.25">
      <c r="A61" s="28"/>
      <c r="B61" s="28"/>
      <c r="C61" s="28"/>
      <c r="D61" s="29"/>
      <c r="E61" s="29"/>
      <c r="F61" s="30"/>
      <c r="G61" s="31"/>
      <c r="H61" s="29"/>
      <c r="I61" s="32"/>
      <c r="J61" s="29"/>
      <c r="K61" s="33"/>
      <c r="L61" s="29"/>
      <c r="M61" s="822"/>
    </row>
    <row r="62" spans="1:13" ht="15.75" x14ac:dyDescent="0.25">
      <c r="A62" s="822"/>
      <c r="B62" s="29" t="s">
        <v>833</v>
      </c>
      <c r="C62" s="28"/>
      <c r="D62" s="29"/>
      <c r="E62" s="29"/>
      <c r="F62" s="30"/>
      <c r="G62" s="31"/>
      <c r="H62" s="29"/>
      <c r="I62" s="32"/>
      <c r="J62" s="34" t="s">
        <v>1302</v>
      </c>
      <c r="K62" s="35"/>
      <c r="L62" s="29"/>
      <c r="M62" s="822"/>
    </row>
    <row r="63" spans="1:13" ht="15.75" x14ac:dyDescent="0.25">
      <c r="A63" s="29"/>
      <c r="B63" s="28"/>
      <c r="C63" s="28"/>
      <c r="D63" s="29"/>
      <c r="E63" s="29"/>
      <c r="F63" s="30"/>
      <c r="G63" s="31"/>
      <c r="H63" s="29"/>
      <c r="I63" s="32"/>
      <c r="J63" s="29"/>
      <c r="K63" s="33"/>
      <c r="L63" s="29"/>
      <c r="M63" s="822"/>
    </row>
    <row r="64" spans="1:13" x14ac:dyDescent="0.25">
      <c r="A64" s="822"/>
      <c r="B64" s="822"/>
      <c r="C64" s="822"/>
      <c r="D64" s="822"/>
      <c r="E64" s="822"/>
      <c r="F64" s="2"/>
      <c r="G64" s="3"/>
      <c r="H64" s="822"/>
      <c r="I64" s="4"/>
      <c r="J64" s="822"/>
      <c r="K64" s="822"/>
      <c r="L64" s="822"/>
      <c r="M64" s="822"/>
    </row>
    <row r="65" spans="1:13" x14ac:dyDescent="0.25">
      <c r="A65" s="822"/>
      <c r="B65" s="822" t="s">
        <v>27</v>
      </c>
      <c r="C65" s="822"/>
      <c r="D65" s="822"/>
      <c r="E65" s="822"/>
      <c r="F65" s="2"/>
      <c r="G65" s="3"/>
      <c r="H65" s="822"/>
      <c r="I65" s="4"/>
      <c r="J65" s="822" t="s">
        <v>27</v>
      </c>
      <c r="K65" s="822"/>
      <c r="L65" s="822"/>
      <c r="M65" s="822"/>
    </row>
    <row r="66" spans="1:13" x14ac:dyDescent="0.25">
      <c r="A66" s="822"/>
      <c r="B66" s="822"/>
      <c r="C66" s="822"/>
      <c r="D66" s="822"/>
      <c r="E66" s="822"/>
      <c r="F66" s="2"/>
      <c r="G66" s="3"/>
      <c r="H66" s="822"/>
      <c r="I66" s="4"/>
      <c r="J66" s="822"/>
      <c r="K66" s="822"/>
      <c r="L66" s="822"/>
      <c r="M66" s="822"/>
    </row>
    <row r="67" spans="1:13" x14ac:dyDescent="0.25">
      <c r="A67" s="822"/>
      <c r="B67" s="822" t="s">
        <v>89</v>
      </c>
      <c r="C67" s="822"/>
      <c r="D67" s="822"/>
      <c r="E67" s="822"/>
      <c r="F67" s="2"/>
      <c r="G67" s="3"/>
      <c r="H67" s="822"/>
      <c r="I67" s="4"/>
      <c r="J67" s="822" t="s">
        <v>90</v>
      </c>
      <c r="K67" s="822"/>
      <c r="L67" s="822"/>
      <c r="M67" s="822"/>
    </row>
    <row r="68" spans="1:13" x14ac:dyDescent="0.25">
      <c r="A68" s="822"/>
      <c r="B68" s="822" t="s">
        <v>1303</v>
      </c>
      <c r="C68" s="822"/>
      <c r="D68" s="822"/>
      <c r="E68" s="822"/>
      <c r="F68" s="2"/>
      <c r="G68" s="3"/>
      <c r="H68" s="822"/>
      <c r="I68" s="4"/>
      <c r="J68" s="822" t="s">
        <v>92</v>
      </c>
      <c r="K68" s="822"/>
      <c r="L68" s="822"/>
      <c r="M68" s="822"/>
    </row>
    <row r="69" spans="1:13" x14ac:dyDescent="0.25">
      <c r="A69" s="822"/>
      <c r="B69" s="822"/>
      <c r="C69" s="822"/>
      <c r="D69" s="822"/>
      <c r="E69" s="822"/>
      <c r="F69" s="2"/>
      <c r="G69" s="3"/>
      <c r="H69" s="822"/>
      <c r="I69" s="4"/>
      <c r="J69" s="822"/>
      <c r="K69" s="822"/>
      <c r="L69" s="822"/>
      <c r="M69" s="822"/>
    </row>
    <row r="70" spans="1:13" x14ac:dyDescent="0.25">
      <c r="A70" s="822"/>
      <c r="B70" s="822" t="s">
        <v>231</v>
      </c>
      <c r="C70" s="822"/>
      <c r="D70" s="822"/>
      <c r="E70" s="822"/>
      <c r="F70" s="2"/>
      <c r="G70" s="3"/>
      <c r="H70" s="822"/>
      <c r="I70" s="4"/>
      <c r="J70" s="822" t="s">
        <v>1304</v>
      </c>
      <c r="K70" s="822"/>
      <c r="L70" s="822"/>
      <c r="M70" s="822"/>
    </row>
    <row r="71" spans="1:13" x14ac:dyDescent="0.25">
      <c r="A71" s="822"/>
      <c r="B71" s="822" t="s">
        <v>233</v>
      </c>
      <c r="C71" s="822"/>
      <c r="D71" s="822"/>
      <c r="E71" s="822"/>
      <c r="F71" s="2"/>
      <c r="G71" s="3"/>
      <c r="H71" s="822"/>
      <c r="I71" s="4"/>
      <c r="J71" s="822" t="s">
        <v>133</v>
      </c>
      <c r="K71" s="822"/>
      <c r="L71" s="822"/>
      <c r="M71" s="822"/>
    </row>
    <row r="72" spans="1:13" x14ac:dyDescent="0.25">
      <c r="A72" s="822"/>
      <c r="B72" s="822"/>
      <c r="C72" s="822"/>
      <c r="D72" s="822"/>
      <c r="E72" s="822"/>
      <c r="F72" s="2"/>
      <c r="G72" s="3"/>
      <c r="H72" s="822"/>
      <c r="I72" s="4"/>
      <c r="J72" s="822"/>
      <c r="K72" s="822"/>
      <c r="L72" s="822"/>
      <c r="M72" s="822"/>
    </row>
    <row r="74" spans="1:13" ht="18.75" x14ac:dyDescent="0.3">
      <c r="A74" s="1" t="s">
        <v>1182</v>
      </c>
      <c r="B74" s="1"/>
      <c r="C74" s="1" t="s">
        <v>1183</v>
      </c>
      <c r="F74" s="467"/>
      <c r="G74" s="468"/>
      <c r="I74" s="469"/>
    </row>
    <row r="75" spans="1:13" x14ac:dyDescent="0.25">
      <c r="D75" s="470"/>
      <c r="E75" s="470"/>
      <c r="F75" s="991"/>
      <c r="G75" s="992"/>
      <c r="H75" s="470"/>
      <c r="I75" s="471"/>
      <c r="J75" s="470"/>
    </row>
    <row r="76" spans="1:13" ht="18.75" x14ac:dyDescent="0.3">
      <c r="A76" s="3102" t="s">
        <v>1274</v>
      </c>
      <c r="B76" s="3102"/>
      <c r="C76" s="3102"/>
      <c r="D76" s="3102"/>
      <c r="E76" s="3102"/>
      <c r="F76" s="3102"/>
      <c r="G76" s="3102"/>
      <c r="H76" s="3102"/>
      <c r="I76" s="3102"/>
      <c r="J76" s="3102"/>
      <c r="K76" s="3102"/>
      <c r="L76" s="3102"/>
      <c r="M76" s="3102"/>
    </row>
    <row r="77" spans="1:13" ht="15.75" x14ac:dyDescent="0.25">
      <c r="D77" s="470"/>
      <c r="E77" s="470"/>
      <c r="F77" s="9"/>
      <c r="G77" s="992"/>
      <c r="H77" s="470"/>
      <c r="I77" s="471"/>
      <c r="J77" s="470"/>
    </row>
    <row r="78" spans="1:13" x14ac:dyDescent="0.25">
      <c r="A78" s="3110" t="s">
        <v>1275</v>
      </c>
      <c r="B78" s="3183"/>
      <c r="C78" s="3183"/>
      <c r="D78" s="3183"/>
      <c r="E78" s="3183"/>
      <c r="F78" s="3183"/>
      <c r="G78" s="3183"/>
      <c r="H78" s="3183"/>
      <c r="I78" s="3183"/>
      <c r="J78" s="3183"/>
      <c r="K78" s="3183"/>
      <c r="L78" s="3183"/>
      <c r="M78" s="3183"/>
    </row>
    <row r="79" spans="1:13" ht="15.75" thickBot="1" x14ac:dyDescent="0.3">
      <c r="A79" s="472"/>
      <c r="F79" s="467"/>
      <c r="G79" s="468"/>
      <c r="I79" s="469"/>
      <c r="K79" s="13"/>
      <c r="M79" s="14" t="s">
        <v>4</v>
      </c>
    </row>
    <row r="80" spans="1:13" ht="27" thickBot="1" x14ac:dyDescent="0.3">
      <c r="A80" s="15" t="s">
        <v>5</v>
      </c>
      <c r="B80" s="16" t="s">
        <v>6</v>
      </c>
      <c r="C80" s="16" t="s">
        <v>7</v>
      </c>
      <c r="D80" s="16" t="s">
        <v>8</v>
      </c>
      <c r="E80" s="16" t="s">
        <v>9</v>
      </c>
      <c r="F80" s="17" t="s">
        <v>10</v>
      </c>
      <c r="G80" s="18" t="s">
        <v>11</v>
      </c>
      <c r="H80" s="16" t="s">
        <v>12</v>
      </c>
      <c r="I80" s="19" t="s">
        <v>13</v>
      </c>
      <c r="J80" s="20" t="s">
        <v>14</v>
      </c>
      <c r="K80" s="20" t="s">
        <v>15</v>
      </c>
      <c r="L80" s="20" t="s">
        <v>16</v>
      </c>
      <c r="M80" s="21" t="s">
        <v>17</v>
      </c>
    </row>
    <row r="81" spans="1:13" x14ac:dyDescent="0.25">
      <c r="A81" s="36">
        <v>231</v>
      </c>
      <c r="B81" s="37">
        <v>0</v>
      </c>
      <c r="C81" s="38">
        <v>6115</v>
      </c>
      <c r="D81" s="37">
        <v>5909</v>
      </c>
      <c r="E81" s="39">
        <v>0</v>
      </c>
      <c r="F81" s="40">
        <v>98074</v>
      </c>
      <c r="G81" s="37">
        <v>1600</v>
      </c>
      <c r="H81" s="41">
        <v>5554000000</v>
      </c>
      <c r="I81" s="42">
        <v>0</v>
      </c>
      <c r="J81" s="42">
        <v>15000</v>
      </c>
      <c r="K81" s="42">
        <v>-15000</v>
      </c>
      <c r="L81" s="42">
        <f t="shared" ref="L81:L87" si="1">+J81+K81</f>
        <v>0</v>
      </c>
      <c r="M81" s="43"/>
    </row>
    <row r="82" spans="1:13" x14ac:dyDescent="0.25">
      <c r="A82" s="57">
        <v>231</v>
      </c>
      <c r="B82" s="58">
        <v>0</v>
      </c>
      <c r="C82" s="59">
        <v>6115</v>
      </c>
      <c r="D82" s="58">
        <v>5011</v>
      </c>
      <c r="E82" s="61">
        <v>0</v>
      </c>
      <c r="F82" s="62">
        <v>98074</v>
      </c>
      <c r="G82" s="58">
        <v>1600</v>
      </c>
      <c r="H82" s="49">
        <v>5554000000</v>
      </c>
      <c r="I82" s="66">
        <v>0</v>
      </c>
      <c r="J82" s="66">
        <v>0</v>
      </c>
      <c r="K82" s="66">
        <v>9418.7199999999993</v>
      </c>
      <c r="L82" s="66">
        <f t="shared" si="1"/>
        <v>9418.7199999999993</v>
      </c>
      <c r="M82" s="51" t="s">
        <v>1186</v>
      </c>
    </row>
    <row r="83" spans="1:13" ht="26.25" x14ac:dyDescent="0.25">
      <c r="A83" s="57">
        <v>231</v>
      </c>
      <c r="B83" s="58">
        <v>0</v>
      </c>
      <c r="C83" s="59">
        <v>6115</v>
      </c>
      <c r="D83" s="58">
        <v>5031</v>
      </c>
      <c r="E83" s="61">
        <v>0</v>
      </c>
      <c r="F83" s="62">
        <v>98074</v>
      </c>
      <c r="G83" s="58">
        <v>1600</v>
      </c>
      <c r="H83" s="49">
        <v>5554000000</v>
      </c>
      <c r="I83" s="66">
        <v>0</v>
      </c>
      <c r="J83" s="66">
        <v>0</v>
      </c>
      <c r="K83" s="66">
        <v>3290</v>
      </c>
      <c r="L83" s="66">
        <f t="shared" si="1"/>
        <v>3290</v>
      </c>
      <c r="M83" s="51" t="s">
        <v>1188</v>
      </c>
    </row>
    <row r="84" spans="1:13" ht="26.25" x14ac:dyDescent="0.25">
      <c r="A84" s="57">
        <v>231</v>
      </c>
      <c r="B84" s="58">
        <v>0</v>
      </c>
      <c r="C84" s="59">
        <v>6115</v>
      </c>
      <c r="D84" s="58">
        <v>5032</v>
      </c>
      <c r="E84" s="61">
        <v>0</v>
      </c>
      <c r="F84" s="62">
        <v>98074</v>
      </c>
      <c r="G84" s="58">
        <v>1600</v>
      </c>
      <c r="H84" s="49">
        <v>5554000000</v>
      </c>
      <c r="I84" s="66">
        <v>0</v>
      </c>
      <c r="J84" s="66">
        <v>0</v>
      </c>
      <c r="K84" s="66">
        <v>1184</v>
      </c>
      <c r="L84" s="66">
        <f t="shared" si="1"/>
        <v>1184</v>
      </c>
      <c r="M84" s="51" t="s">
        <v>1189</v>
      </c>
    </row>
    <row r="85" spans="1:13" x14ac:dyDescent="0.25">
      <c r="A85" s="57">
        <v>231</v>
      </c>
      <c r="B85" s="58">
        <v>0</v>
      </c>
      <c r="C85" s="59">
        <v>6115</v>
      </c>
      <c r="D85" s="58">
        <v>5139</v>
      </c>
      <c r="E85" s="61">
        <v>0</v>
      </c>
      <c r="F85" s="62">
        <v>98074</v>
      </c>
      <c r="G85" s="58">
        <v>1600</v>
      </c>
      <c r="H85" s="49">
        <v>5554000000</v>
      </c>
      <c r="I85" s="66">
        <v>0</v>
      </c>
      <c r="J85" s="66">
        <v>0</v>
      </c>
      <c r="K85" s="66">
        <v>82.18</v>
      </c>
      <c r="L85" s="66">
        <f t="shared" si="1"/>
        <v>82.18</v>
      </c>
      <c r="M85" s="51" t="s">
        <v>1190</v>
      </c>
    </row>
    <row r="86" spans="1:13" x14ac:dyDescent="0.25">
      <c r="A86" s="57">
        <v>231</v>
      </c>
      <c r="B86" s="58">
        <v>0</v>
      </c>
      <c r="C86" s="59">
        <v>6115</v>
      </c>
      <c r="D86" s="58">
        <v>5156</v>
      </c>
      <c r="E86" s="61">
        <v>0</v>
      </c>
      <c r="F86" s="62">
        <v>98074</v>
      </c>
      <c r="G86" s="58">
        <v>1600</v>
      </c>
      <c r="H86" s="49">
        <v>5554000000</v>
      </c>
      <c r="I86" s="66">
        <v>0</v>
      </c>
      <c r="J86" s="66">
        <v>0</v>
      </c>
      <c r="K86" s="66">
        <v>603</v>
      </c>
      <c r="L86" s="66">
        <f t="shared" si="1"/>
        <v>603</v>
      </c>
      <c r="M86" s="51" t="s">
        <v>1191</v>
      </c>
    </row>
    <row r="87" spans="1:13" x14ac:dyDescent="0.25">
      <c r="A87" s="57">
        <v>231</v>
      </c>
      <c r="B87" s="58">
        <v>0</v>
      </c>
      <c r="C87" s="59">
        <v>6115</v>
      </c>
      <c r="D87" s="58">
        <v>5161</v>
      </c>
      <c r="E87" s="61">
        <v>0</v>
      </c>
      <c r="F87" s="62">
        <v>98074</v>
      </c>
      <c r="G87" s="58">
        <v>1600</v>
      </c>
      <c r="H87" s="49">
        <v>5554000000</v>
      </c>
      <c r="I87" s="66">
        <v>0</v>
      </c>
      <c r="J87" s="66">
        <v>0</v>
      </c>
      <c r="K87" s="66">
        <v>52.1</v>
      </c>
      <c r="L87" s="66">
        <f t="shared" si="1"/>
        <v>52.1</v>
      </c>
      <c r="M87" s="56" t="s">
        <v>1192</v>
      </c>
    </row>
    <row r="88" spans="1:13" ht="15.75" thickBot="1" x14ac:dyDescent="0.3">
      <c r="A88" s="57">
        <v>231</v>
      </c>
      <c r="B88" s="58">
        <v>0</v>
      </c>
      <c r="C88" s="59">
        <v>6115</v>
      </c>
      <c r="D88" s="58">
        <v>5175</v>
      </c>
      <c r="E88" s="61">
        <v>0</v>
      </c>
      <c r="F88" s="62">
        <v>98074</v>
      </c>
      <c r="G88" s="58">
        <v>1600</v>
      </c>
      <c r="H88" s="49">
        <v>5554000000</v>
      </c>
      <c r="I88" s="66">
        <v>0</v>
      </c>
      <c r="J88" s="66">
        <v>0</v>
      </c>
      <c r="K88" s="66">
        <v>370</v>
      </c>
      <c r="L88" s="66">
        <f>+J88+K88</f>
        <v>370</v>
      </c>
      <c r="M88" s="56" t="s">
        <v>957</v>
      </c>
    </row>
    <row r="89" spans="1:13" ht="16.5" thickBot="1" x14ac:dyDescent="0.3">
      <c r="A89" s="983"/>
      <c r="B89" s="341" t="s">
        <v>23</v>
      </c>
      <c r="C89" s="342"/>
      <c r="D89" s="996"/>
      <c r="E89" s="996"/>
      <c r="F89" s="997"/>
      <c r="G89" s="998"/>
      <c r="H89" s="996"/>
      <c r="I89" s="999">
        <f>SUM(I81:I88)</f>
        <v>0</v>
      </c>
      <c r="J89" s="999">
        <f>SUM(J81:J88)</f>
        <v>15000</v>
      </c>
      <c r="K89" s="999">
        <f>SUM(K81:K88)</f>
        <v>-5.6843418860808015E-13</v>
      </c>
      <c r="L89" s="999">
        <f>SUM(L81:L88)</f>
        <v>15000</v>
      </c>
      <c r="M89" s="665"/>
    </row>
    <row r="90" spans="1:13" ht="15.75" x14ac:dyDescent="0.25">
      <c r="A90" s="28"/>
      <c r="B90" s="28"/>
      <c r="C90" s="28"/>
      <c r="D90" s="482"/>
      <c r="E90" s="482"/>
      <c r="F90" s="993"/>
      <c r="G90" s="994"/>
      <c r="H90" s="482"/>
      <c r="I90" s="483"/>
      <c r="J90" s="482"/>
      <c r="K90" s="484"/>
      <c r="L90" s="482"/>
    </row>
    <row r="91" spans="1:13" ht="15.75" x14ac:dyDescent="0.25">
      <c r="B91" s="29" t="s">
        <v>24</v>
      </c>
      <c r="C91" s="28"/>
      <c r="D91" s="482" t="s">
        <v>1193</v>
      </c>
      <c r="E91" s="482"/>
      <c r="F91" s="993"/>
      <c r="G91" s="994"/>
      <c r="H91" s="482"/>
      <c r="I91" s="483"/>
      <c r="J91" s="995" t="s">
        <v>25</v>
      </c>
      <c r="K91" s="120" t="s">
        <v>1276</v>
      </c>
      <c r="L91" s="482"/>
    </row>
    <row r="92" spans="1:13" ht="15.75" x14ac:dyDescent="0.25">
      <c r="A92" s="29"/>
      <c r="B92" s="28"/>
      <c r="C92" s="28"/>
      <c r="D92" s="482"/>
      <c r="E92" s="482"/>
      <c r="F92" s="993"/>
      <c r="G92" s="994"/>
      <c r="H92" s="482"/>
      <c r="I92" s="483"/>
      <c r="J92" s="482"/>
      <c r="K92" s="484"/>
      <c r="L92" s="482"/>
    </row>
    <row r="93" spans="1:13" x14ac:dyDescent="0.25">
      <c r="F93" s="467"/>
      <c r="G93" s="468"/>
      <c r="I93" s="469"/>
    </row>
    <row r="94" spans="1:13" x14ac:dyDescent="0.25">
      <c r="B94" s="315" t="s">
        <v>27</v>
      </c>
      <c r="F94" s="467"/>
      <c r="G94" s="468"/>
      <c r="I94" s="469"/>
      <c r="J94" s="315" t="s">
        <v>27</v>
      </c>
    </row>
    <row r="95" spans="1:13" x14ac:dyDescent="0.25">
      <c r="F95" s="467"/>
      <c r="G95" s="468"/>
      <c r="I95" s="469"/>
    </row>
    <row r="96" spans="1:13" x14ac:dyDescent="0.25">
      <c r="B96" s="822" t="s">
        <v>89</v>
      </c>
      <c r="F96" s="467"/>
      <c r="G96" s="468"/>
      <c r="I96" s="469"/>
      <c r="J96" s="315" t="s">
        <v>90</v>
      </c>
    </row>
    <row r="97" spans="1:13" x14ac:dyDescent="0.25">
      <c r="B97" s="315" t="s">
        <v>1195</v>
      </c>
      <c r="F97" s="467"/>
      <c r="G97" s="468"/>
      <c r="I97" s="469"/>
      <c r="J97" s="822" t="s">
        <v>92</v>
      </c>
    </row>
    <row r="100" spans="1:13" ht="18.75" x14ac:dyDescent="0.3">
      <c r="A100" s="1" t="s">
        <v>1182</v>
      </c>
      <c r="B100" s="1"/>
      <c r="C100" s="1" t="s">
        <v>1183</v>
      </c>
      <c r="D100" s="1093"/>
      <c r="E100" s="1093"/>
      <c r="F100" s="467"/>
      <c r="G100" s="468"/>
      <c r="H100" s="1093"/>
      <c r="I100" s="469"/>
      <c r="J100" s="1093"/>
      <c r="K100" s="1093"/>
      <c r="L100" s="1093"/>
      <c r="M100" s="1093"/>
    </row>
    <row r="101" spans="1:13" x14ac:dyDescent="0.25">
      <c r="A101" s="1093"/>
      <c r="B101" s="1093"/>
      <c r="C101" s="1093"/>
      <c r="D101" s="1091"/>
      <c r="E101" s="1091"/>
      <c r="F101" s="991"/>
      <c r="G101" s="992"/>
      <c r="H101" s="1091"/>
      <c r="I101" s="471"/>
      <c r="J101" s="1091"/>
      <c r="K101" s="1093"/>
      <c r="L101" s="1093"/>
      <c r="M101" s="1093"/>
    </row>
    <row r="102" spans="1:13" ht="18.75" x14ac:dyDescent="0.3">
      <c r="A102" s="3102" t="s">
        <v>1546</v>
      </c>
      <c r="B102" s="3102"/>
      <c r="C102" s="3102"/>
      <c r="D102" s="3102"/>
      <c r="E102" s="3102"/>
      <c r="F102" s="3102"/>
      <c r="G102" s="3102"/>
      <c r="H102" s="3102"/>
      <c r="I102" s="3102"/>
      <c r="J102" s="3102"/>
      <c r="K102" s="3102"/>
      <c r="L102" s="3102"/>
      <c r="M102" s="3102"/>
    </row>
    <row r="103" spans="1:13" ht="15.75" x14ac:dyDescent="0.25">
      <c r="A103" s="1093"/>
      <c r="B103" s="1093"/>
      <c r="C103" s="1093"/>
      <c r="D103" s="1091"/>
      <c r="E103" s="1091"/>
      <c r="F103" s="9"/>
      <c r="G103" s="992"/>
      <c r="H103" s="1091"/>
      <c r="I103" s="471"/>
      <c r="J103" s="1091"/>
      <c r="K103" s="1093"/>
      <c r="L103" s="1093"/>
      <c r="M103" s="1093"/>
    </row>
    <row r="104" spans="1:13" ht="51" customHeight="1" x14ac:dyDescent="0.25">
      <c r="A104" s="3238" t="s">
        <v>1547</v>
      </c>
      <c r="B104" s="3239"/>
      <c r="C104" s="3239"/>
      <c r="D104" s="3239"/>
      <c r="E104" s="3239"/>
      <c r="F104" s="3239"/>
      <c r="G104" s="3239"/>
      <c r="H104" s="3239"/>
      <c r="I104" s="3239"/>
      <c r="J104" s="3239"/>
      <c r="K104" s="3239"/>
      <c r="L104" s="3239"/>
      <c r="M104" s="3239"/>
    </row>
    <row r="105" spans="1:13" ht="15.75" thickBot="1" x14ac:dyDescent="0.3">
      <c r="A105" s="472"/>
      <c r="B105" s="1093"/>
      <c r="C105" s="1093"/>
      <c r="D105" s="1093"/>
      <c r="E105" s="1093"/>
      <c r="F105" s="467"/>
      <c r="G105" s="468"/>
      <c r="H105" s="1093"/>
      <c r="I105" s="469"/>
      <c r="J105" s="1093"/>
      <c r="K105" s="13"/>
      <c r="L105" s="1093"/>
      <c r="M105" s="14" t="s">
        <v>4</v>
      </c>
    </row>
    <row r="106" spans="1:13" ht="27" thickBot="1" x14ac:dyDescent="0.3">
      <c r="A106" s="15" t="s">
        <v>5</v>
      </c>
      <c r="B106" s="16" t="s">
        <v>6</v>
      </c>
      <c r="C106" s="16" t="s">
        <v>7</v>
      </c>
      <c r="D106" s="16" t="s">
        <v>8</v>
      </c>
      <c r="E106" s="16" t="s">
        <v>9</v>
      </c>
      <c r="F106" s="17" t="s">
        <v>10</v>
      </c>
      <c r="G106" s="18" t="s">
        <v>11</v>
      </c>
      <c r="H106" s="16" t="s">
        <v>12</v>
      </c>
      <c r="I106" s="19" t="s">
        <v>13</v>
      </c>
      <c r="J106" s="20" t="s">
        <v>14</v>
      </c>
      <c r="K106" s="20" t="s">
        <v>15</v>
      </c>
      <c r="L106" s="20" t="s">
        <v>16</v>
      </c>
      <c r="M106" s="21" t="s">
        <v>17</v>
      </c>
    </row>
    <row r="107" spans="1:13" x14ac:dyDescent="0.25">
      <c r="A107" s="36">
        <v>231</v>
      </c>
      <c r="B107" s="37">
        <v>0</v>
      </c>
      <c r="C107" s="38">
        <v>6117</v>
      </c>
      <c r="D107" s="37">
        <v>5909</v>
      </c>
      <c r="E107" s="39">
        <v>0</v>
      </c>
      <c r="F107" s="40">
        <v>98348</v>
      </c>
      <c r="G107" s="37">
        <v>1600</v>
      </c>
      <c r="H107" s="41">
        <v>5637000000</v>
      </c>
      <c r="I107" s="42">
        <v>0</v>
      </c>
      <c r="J107" s="42">
        <v>300000</v>
      </c>
      <c r="K107" s="42">
        <v>-101205.7</v>
      </c>
      <c r="L107" s="42">
        <f>+J107+K107</f>
        <v>198794.3</v>
      </c>
      <c r="M107" s="43"/>
    </row>
    <row r="108" spans="1:13" x14ac:dyDescent="0.25">
      <c r="A108" s="57">
        <v>231</v>
      </c>
      <c r="B108" s="58">
        <v>0</v>
      </c>
      <c r="C108" s="59">
        <v>6117</v>
      </c>
      <c r="D108" s="58">
        <v>5164</v>
      </c>
      <c r="E108" s="61">
        <v>0</v>
      </c>
      <c r="F108" s="62">
        <v>98348</v>
      </c>
      <c r="G108" s="45">
        <v>1600</v>
      </c>
      <c r="H108" s="49">
        <v>5637000000</v>
      </c>
      <c r="I108" s="66">
        <v>0</v>
      </c>
      <c r="J108" s="66">
        <v>0</v>
      </c>
      <c r="K108" s="66">
        <v>98205.7</v>
      </c>
      <c r="L108" s="66">
        <f>+J108+K108</f>
        <v>98205.7</v>
      </c>
      <c r="M108" s="51" t="s">
        <v>257</v>
      </c>
    </row>
    <row r="109" spans="1:13" ht="15.75" thickBot="1" x14ac:dyDescent="0.3">
      <c r="A109" s="57">
        <v>231</v>
      </c>
      <c r="B109" s="58">
        <v>0</v>
      </c>
      <c r="C109" s="46">
        <v>6117</v>
      </c>
      <c r="D109" s="288">
        <v>5169</v>
      </c>
      <c r="E109" s="61">
        <v>0</v>
      </c>
      <c r="F109" s="48">
        <v>98348</v>
      </c>
      <c r="G109" s="45">
        <v>1600</v>
      </c>
      <c r="H109" s="52">
        <v>5637000000</v>
      </c>
      <c r="I109" s="66">
        <v>0</v>
      </c>
      <c r="J109" s="66">
        <v>0</v>
      </c>
      <c r="K109" s="66">
        <v>3000</v>
      </c>
      <c r="L109" s="66">
        <f>+J109+K109</f>
        <v>3000</v>
      </c>
      <c r="M109" s="294" t="s">
        <v>1548</v>
      </c>
    </row>
    <row r="110" spans="1:13" ht="16.5" thickBot="1" x14ac:dyDescent="0.3">
      <c r="A110" s="983"/>
      <c r="B110" s="341" t="s">
        <v>23</v>
      </c>
      <c r="C110" s="342"/>
      <c r="D110" s="996"/>
      <c r="E110" s="996"/>
      <c r="F110" s="997"/>
      <c r="G110" s="998"/>
      <c r="H110" s="996"/>
      <c r="I110" s="999">
        <f>SUM(I107:I108)</f>
        <v>0</v>
      </c>
      <c r="J110" s="999">
        <f>SUM(J107:J108)</f>
        <v>300000</v>
      </c>
      <c r="K110" s="999">
        <v>0</v>
      </c>
      <c r="L110" s="999">
        <v>300000</v>
      </c>
      <c r="M110" s="665"/>
    </row>
    <row r="111" spans="1:13" ht="15.75" x14ac:dyDescent="0.25">
      <c r="A111" s="28"/>
      <c r="B111" s="28"/>
      <c r="C111" s="28"/>
      <c r="D111" s="482"/>
      <c r="E111" s="482"/>
      <c r="F111" s="993"/>
      <c r="G111" s="994"/>
      <c r="H111" s="482"/>
      <c r="I111" s="483"/>
      <c r="J111" s="482"/>
      <c r="K111" s="484"/>
      <c r="L111" s="482"/>
      <c r="M111" s="1093"/>
    </row>
    <row r="112" spans="1:13" ht="15.75" x14ac:dyDescent="0.25">
      <c r="A112" s="1093"/>
      <c r="B112" s="29" t="s">
        <v>24</v>
      </c>
      <c r="C112" s="28"/>
      <c r="D112" s="482" t="s">
        <v>1193</v>
      </c>
      <c r="E112" s="482"/>
      <c r="F112" s="993"/>
      <c r="G112" s="994"/>
      <c r="H112" s="482"/>
      <c r="I112" s="483"/>
      <c r="J112" s="995" t="s">
        <v>25</v>
      </c>
      <c r="K112" s="120" t="s">
        <v>1549</v>
      </c>
      <c r="L112" s="482"/>
      <c r="M112" s="1093"/>
    </row>
    <row r="113" spans="1:13" ht="15.75" x14ac:dyDescent="0.25">
      <c r="A113" s="29"/>
      <c r="B113" s="28"/>
      <c r="C113" s="28"/>
      <c r="D113" s="482"/>
      <c r="E113" s="482"/>
      <c r="F113" s="993"/>
      <c r="G113" s="994"/>
      <c r="H113" s="482"/>
      <c r="I113" s="483"/>
      <c r="J113" s="482"/>
      <c r="K113" s="484"/>
      <c r="L113" s="482"/>
      <c r="M113" s="1093"/>
    </row>
    <row r="114" spans="1:13" x14ac:dyDescent="0.25">
      <c r="A114" s="1093"/>
      <c r="B114" s="1093"/>
      <c r="C114" s="1093"/>
      <c r="D114" s="1093"/>
      <c r="E114" s="1093"/>
      <c r="F114" s="467"/>
      <c r="G114" s="468"/>
      <c r="H114" s="1093"/>
      <c r="I114" s="469"/>
      <c r="J114" s="1093"/>
      <c r="K114" s="1093"/>
      <c r="L114" s="1093"/>
      <c r="M114" s="1093"/>
    </row>
    <row r="115" spans="1:13" x14ac:dyDescent="0.25">
      <c r="A115" s="1093"/>
      <c r="B115" s="1093" t="s">
        <v>27</v>
      </c>
      <c r="C115" s="1093"/>
      <c r="D115" s="1093"/>
      <c r="E115" s="1093"/>
      <c r="F115" s="467"/>
      <c r="G115" s="468"/>
      <c r="H115" s="1093"/>
      <c r="I115" s="469"/>
      <c r="J115" s="1093" t="s">
        <v>27</v>
      </c>
      <c r="K115" s="1093"/>
      <c r="L115" s="1093"/>
      <c r="M115" s="1093"/>
    </row>
    <row r="116" spans="1:13" x14ac:dyDescent="0.25">
      <c r="A116" s="1093"/>
      <c r="B116" s="1093"/>
      <c r="C116" s="1093"/>
      <c r="D116" s="1093"/>
      <c r="E116" s="1093"/>
      <c r="F116" s="467"/>
      <c r="G116" s="468"/>
      <c r="H116" s="1093"/>
      <c r="I116" s="469"/>
      <c r="J116" s="1093"/>
      <c r="K116" s="1093"/>
      <c r="L116" s="1093"/>
      <c r="M116" s="1093"/>
    </row>
    <row r="117" spans="1:13" x14ac:dyDescent="0.25">
      <c r="A117" s="1093"/>
      <c r="B117" s="1092" t="s">
        <v>89</v>
      </c>
      <c r="C117" s="1093"/>
      <c r="D117" s="1093"/>
      <c r="E117" s="1093"/>
      <c r="F117" s="467"/>
      <c r="G117" s="468"/>
      <c r="H117" s="1093"/>
      <c r="I117" s="469"/>
      <c r="J117" s="1093" t="s">
        <v>90</v>
      </c>
      <c r="K117" s="1093"/>
      <c r="L117" s="1093"/>
      <c r="M117" s="1093"/>
    </row>
    <row r="118" spans="1:13" x14ac:dyDescent="0.25">
      <c r="A118" s="1093"/>
      <c r="B118" s="1093" t="s">
        <v>1550</v>
      </c>
      <c r="C118" s="1093"/>
      <c r="D118" s="1093"/>
      <c r="E118" s="1093"/>
      <c r="F118" s="467"/>
      <c r="G118" s="468"/>
      <c r="H118" s="1093"/>
      <c r="I118" s="469"/>
      <c r="J118" s="1092" t="s">
        <v>92</v>
      </c>
      <c r="K118" s="1093"/>
      <c r="L118" s="1093"/>
      <c r="M118" s="1093"/>
    </row>
    <row r="119" spans="1:13" s="1460" customFormat="1" x14ac:dyDescent="0.25">
      <c r="F119" s="467"/>
      <c r="G119" s="468"/>
      <c r="I119" s="469"/>
      <c r="J119" s="1459"/>
    </row>
    <row r="121" spans="1:13" ht="18.75" x14ac:dyDescent="0.3">
      <c r="A121" s="1" t="s">
        <v>1182</v>
      </c>
      <c r="B121" s="1"/>
      <c r="C121" s="1" t="s">
        <v>1183</v>
      </c>
      <c r="D121" s="1152"/>
      <c r="E121" s="1152"/>
      <c r="F121" s="2"/>
      <c r="G121" s="3"/>
      <c r="H121" s="1152"/>
      <c r="I121" s="4"/>
      <c r="J121" s="1152"/>
      <c r="K121" s="1152"/>
      <c r="L121" s="1152"/>
      <c r="M121" s="1152"/>
    </row>
    <row r="122" spans="1:13" x14ac:dyDescent="0.25">
      <c r="A122" s="1152"/>
      <c r="B122" s="1152"/>
      <c r="C122" s="1152"/>
      <c r="D122" s="1151"/>
      <c r="E122" s="1151"/>
      <c r="F122" s="6"/>
      <c r="G122" s="7"/>
      <c r="H122" s="1151"/>
      <c r="I122" s="8"/>
      <c r="J122" s="1151"/>
      <c r="K122" s="1152"/>
      <c r="L122" s="1152"/>
      <c r="M122" s="1152"/>
    </row>
    <row r="123" spans="1:13" ht="18.75" x14ac:dyDescent="0.3">
      <c r="A123" s="3102" t="s">
        <v>2018</v>
      </c>
      <c r="B123" s="3102"/>
      <c r="C123" s="3102"/>
      <c r="D123" s="3102"/>
      <c r="E123" s="3102"/>
      <c r="F123" s="3102"/>
      <c r="G123" s="3102"/>
      <c r="H123" s="3102"/>
      <c r="I123" s="3102"/>
      <c r="J123" s="3102"/>
      <c r="K123" s="3102"/>
      <c r="L123" s="3102"/>
      <c r="M123" s="3102"/>
    </row>
    <row r="124" spans="1:13" ht="15.75" x14ac:dyDescent="0.25">
      <c r="A124" s="1152"/>
      <c r="B124" s="1152"/>
      <c r="C124" s="1152"/>
      <c r="D124" s="1151"/>
      <c r="E124" s="1151"/>
      <c r="F124" s="9"/>
      <c r="G124" s="7"/>
      <c r="H124" s="1151"/>
      <c r="I124" s="8"/>
      <c r="J124" s="1151"/>
      <c r="K124" s="1152"/>
      <c r="L124" s="1152"/>
      <c r="M124" s="1152"/>
    </row>
    <row r="125" spans="1:13" x14ac:dyDescent="0.25">
      <c r="A125" s="3238" t="s">
        <v>2019</v>
      </c>
      <c r="B125" s="3103"/>
      <c r="C125" s="3103"/>
      <c r="D125" s="3103"/>
      <c r="E125" s="3103"/>
      <c r="F125" s="3103"/>
      <c r="G125" s="3103"/>
      <c r="H125" s="3103"/>
      <c r="I125" s="3103"/>
      <c r="J125" s="3103"/>
      <c r="K125" s="3103"/>
      <c r="L125" s="3103"/>
      <c r="M125" s="3103"/>
    </row>
    <row r="126" spans="1:13" ht="15.75" thickBot="1" x14ac:dyDescent="0.3">
      <c r="A126" s="12"/>
      <c r="B126" s="1152"/>
      <c r="C126" s="1152"/>
      <c r="D126" s="1152"/>
      <c r="E126" s="1152"/>
      <c r="F126" s="2"/>
      <c r="G126" s="3"/>
      <c r="H126" s="1152"/>
      <c r="I126" s="4"/>
      <c r="J126" s="1152"/>
      <c r="K126" s="13"/>
      <c r="L126" s="1152"/>
      <c r="M126" s="14" t="s">
        <v>4</v>
      </c>
    </row>
    <row r="127" spans="1:13" ht="27" thickBot="1" x14ac:dyDescent="0.3">
      <c r="A127" s="15" t="s">
        <v>5</v>
      </c>
      <c r="B127" s="16" t="s">
        <v>6</v>
      </c>
      <c r="C127" s="16" t="s">
        <v>7</v>
      </c>
      <c r="D127" s="16" t="s">
        <v>8</v>
      </c>
      <c r="E127" s="16" t="s">
        <v>9</v>
      </c>
      <c r="F127" s="17" t="s">
        <v>10</v>
      </c>
      <c r="G127" s="18" t="s">
        <v>11</v>
      </c>
      <c r="H127" s="16" t="s">
        <v>12</v>
      </c>
      <c r="I127" s="19" t="s">
        <v>13</v>
      </c>
      <c r="J127" s="20" t="s">
        <v>14</v>
      </c>
      <c r="K127" s="20" t="s">
        <v>15</v>
      </c>
      <c r="L127" s="20" t="s">
        <v>16</v>
      </c>
      <c r="M127" s="21" t="s">
        <v>17</v>
      </c>
    </row>
    <row r="128" spans="1:13" x14ac:dyDescent="0.25">
      <c r="A128" s="44">
        <v>231</v>
      </c>
      <c r="B128" s="45">
        <v>0</v>
      </c>
      <c r="C128" s="46">
        <v>6117</v>
      </c>
      <c r="D128" s="45">
        <v>5909</v>
      </c>
      <c r="E128" s="47">
        <v>0</v>
      </c>
      <c r="F128" s="48">
        <v>98348</v>
      </c>
      <c r="G128" s="45">
        <v>1600</v>
      </c>
      <c r="H128" s="52">
        <v>5637000000</v>
      </c>
      <c r="I128" s="50">
        <v>0</v>
      </c>
      <c r="J128" s="50">
        <v>198794.3</v>
      </c>
      <c r="K128" s="50">
        <v>-92327.92</v>
      </c>
      <c r="L128" s="50">
        <f>+J128+K128</f>
        <v>106466.37999999999</v>
      </c>
      <c r="M128" s="51" t="s">
        <v>2020</v>
      </c>
    </row>
    <row r="129" spans="1:13" x14ac:dyDescent="0.25">
      <c r="A129" s="57">
        <v>231</v>
      </c>
      <c r="B129" s="58">
        <v>0</v>
      </c>
      <c r="C129" s="46">
        <v>6117</v>
      </c>
      <c r="D129" s="58">
        <v>5011</v>
      </c>
      <c r="E129" s="61">
        <v>0</v>
      </c>
      <c r="F129" s="48">
        <v>98348</v>
      </c>
      <c r="G129" s="58">
        <v>1600</v>
      </c>
      <c r="H129" s="52">
        <v>5637000000</v>
      </c>
      <c r="I129" s="66">
        <v>0</v>
      </c>
      <c r="J129" s="66">
        <v>0</v>
      </c>
      <c r="K129" s="66">
        <v>61683</v>
      </c>
      <c r="L129" s="66">
        <f t="shared" ref="L129:L136" si="2">+J129+K129</f>
        <v>61683</v>
      </c>
      <c r="M129" s="51" t="s">
        <v>1186</v>
      </c>
    </row>
    <row r="130" spans="1:13" ht="26.25" x14ac:dyDescent="0.25">
      <c r="A130" s="57">
        <v>231</v>
      </c>
      <c r="B130" s="58">
        <v>0</v>
      </c>
      <c r="C130" s="46">
        <v>6117</v>
      </c>
      <c r="D130" s="58">
        <v>5031</v>
      </c>
      <c r="E130" s="61">
        <v>0</v>
      </c>
      <c r="F130" s="48">
        <v>98348</v>
      </c>
      <c r="G130" s="58">
        <v>1600</v>
      </c>
      <c r="H130" s="52">
        <v>5637000000</v>
      </c>
      <c r="I130" s="66">
        <v>0</v>
      </c>
      <c r="J130" s="66">
        <v>0</v>
      </c>
      <c r="K130" s="66">
        <v>15421</v>
      </c>
      <c r="L130" s="66">
        <f t="shared" si="2"/>
        <v>15421</v>
      </c>
      <c r="M130" s="51" t="s">
        <v>1188</v>
      </c>
    </row>
    <row r="131" spans="1:13" ht="26.25" x14ac:dyDescent="0.25">
      <c r="A131" s="57">
        <v>231</v>
      </c>
      <c r="B131" s="58">
        <v>0</v>
      </c>
      <c r="C131" s="46">
        <v>6117</v>
      </c>
      <c r="D131" s="58">
        <v>5032</v>
      </c>
      <c r="E131" s="61">
        <v>0</v>
      </c>
      <c r="F131" s="48">
        <v>98348</v>
      </c>
      <c r="G131" s="58">
        <v>1600</v>
      </c>
      <c r="H131" s="52">
        <v>5637000000</v>
      </c>
      <c r="I131" s="66">
        <v>0</v>
      </c>
      <c r="J131" s="66">
        <v>0</v>
      </c>
      <c r="K131" s="66">
        <v>5552</v>
      </c>
      <c r="L131" s="66">
        <f t="shared" si="2"/>
        <v>5552</v>
      </c>
      <c r="M131" s="51" t="s">
        <v>1189</v>
      </c>
    </row>
    <row r="132" spans="1:13" x14ac:dyDescent="0.25">
      <c r="A132" s="57">
        <v>231</v>
      </c>
      <c r="B132" s="58">
        <v>0</v>
      </c>
      <c r="C132" s="46">
        <v>6117</v>
      </c>
      <c r="D132" s="58">
        <v>5139</v>
      </c>
      <c r="E132" s="61">
        <v>0</v>
      </c>
      <c r="F132" s="48">
        <v>98348</v>
      </c>
      <c r="G132" s="58">
        <v>1600</v>
      </c>
      <c r="H132" s="52">
        <v>5637000000</v>
      </c>
      <c r="I132" s="66">
        <v>0</v>
      </c>
      <c r="J132" s="66">
        <v>0</v>
      </c>
      <c r="K132" s="66">
        <v>110.72</v>
      </c>
      <c r="L132" s="66">
        <f>+J132+K132</f>
        <v>110.72</v>
      </c>
      <c r="M132" s="51" t="s">
        <v>1190</v>
      </c>
    </row>
    <row r="133" spans="1:13" x14ac:dyDescent="0.25">
      <c r="A133" s="57">
        <v>231</v>
      </c>
      <c r="B133" s="58">
        <v>0</v>
      </c>
      <c r="C133" s="46">
        <v>6117</v>
      </c>
      <c r="D133" s="58">
        <v>5153</v>
      </c>
      <c r="E133" s="61">
        <v>0</v>
      </c>
      <c r="F133" s="48">
        <v>98348</v>
      </c>
      <c r="G133" s="58">
        <v>1600</v>
      </c>
      <c r="H133" s="52">
        <v>5637000000</v>
      </c>
      <c r="I133" s="66">
        <v>0</v>
      </c>
      <c r="J133" s="66">
        <v>0</v>
      </c>
      <c r="K133" s="66">
        <v>115.2</v>
      </c>
      <c r="L133" s="66">
        <f>+J133+K133</f>
        <v>115.2</v>
      </c>
      <c r="M133" s="51" t="s">
        <v>2021</v>
      </c>
    </row>
    <row r="134" spans="1:13" x14ac:dyDescent="0.25">
      <c r="A134" s="57">
        <v>231</v>
      </c>
      <c r="B134" s="58">
        <v>0</v>
      </c>
      <c r="C134" s="46">
        <v>6117</v>
      </c>
      <c r="D134" s="58">
        <v>5154</v>
      </c>
      <c r="E134" s="61">
        <v>0</v>
      </c>
      <c r="F134" s="48">
        <v>98348</v>
      </c>
      <c r="G134" s="58">
        <v>1600</v>
      </c>
      <c r="H134" s="52">
        <v>5637000000</v>
      </c>
      <c r="I134" s="66">
        <v>0</v>
      </c>
      <c r="J134" s="66">
        <v>0</v>
      </c>
      <c r="K134" s="66">
        <v>12</v>
      </c>
      <c r="L134" s="66">
        <f>+J134+K134</f>
        <v>12</v>
      </c>
      <c r="M134" s="51" t="s">
        <v>2022</v>
      </c>
    </row>
    <row r="135" spans="1:13" x14ac:dyDescent="0.25">
      <c r="A135" s="57">
        <v>231</v>
      </c>
      <c r="B135" s="58">
        <v>0</v>
      </c>
      <c r="C135" s="46">
        <v>6117</v>
      </c>
      <c r="D135" s="58">
        <v>5156</v>
      </c>
      <c r="E135" s="61">
        <v>0</v>
      </c>
      <c r="F135" s="48">
        <v>98348</v>
      </c>
      <c r="G135" s="58">
        <v>1600</v>
      </c>
      <c r="H135" s="52">
        <v>5637000000</v>
      </c>
      <c r="I135" s="66">
        <v>0</v>
      </c>
      <c r="J135" s="66">
        <v>0</v>
      </c>
      <c r="K135" s="66">
        <v>7719</v>
      </c>
      <c r="L135" s="66">
        <f>+J135+K135</f>
        <v>7719</v>
      </c>
      <c r="M135" s="51" t="s">
        <v>1191</v>
      </c>
    </row>
    <row r="136" spans="1:13" ht="15.75" thickBot="1" x14ac:dyDescent="0.3">
      <c r="A136" s="574">
        <v>231</v>
      </c>
      <c r="B136" s="575">
        <v>0</v>
      </c>
      <c r="C136" s="46">
        <v>6117</v>
      </c>
      <c r="D136" s="575">
        <v>5175</v>
      </c>
      <c r="E136" s="776">
        <v>0</v>
      </c>
      <c r="F136" s="48">
        <v>98348</v>
      </c>
      <c r="G136" s="575">
        <v>1600</v>
      </c>
      <c r="H136" s="52">
        <v>5637000000</v>
      </c>
      <c r="I136" s="85">
        <v>0</v>
      </c>
      <c r="J136" s="85">
        <v>0</v>
      </c>
      <c r="K136" s="85">
        <v>1715</v>
      </c>
      <c r="L136" s="85">
        <f t="shared" si="2"/>
        <v>1715</v>
      </c>
      <c r="M136" s="56" t="s">
        <v>957</v>
      </c>
    </row>
    <row r="137" spans="1:13" ht="16.5" thickBot="1" x14ac:dyDescent="0.3">
      <c r="A137" s="326"/>
      <c r="B137" s="341" t="s">
        <v>23</v>
      </c>
      <c r="C137" s="342"/>
      <c r="D137" s="343"/>
      <c r="E137" s="343"/>
      <c r="F137" s="344"/>
      <c r="G137" s="345"/>
      <c r="H137" s="343"/>
      <c r="I137" s="347">
        <f>SUM(I128:I136)</f>
        <v>0</v>
      </c>
      <c r="J137" s="347">
        <f>SUM(J128:J136)</f>
        <v>198794.3</v>
      </c>
      <c r="K137" s="347">
        <f>SUM(K128:K136)</f>
        <v>1.8189894035458565E-12</v>
      </c>
      <c r="L137" s="347">
        <f>SUM(L128:L136)</f>
        <v>198794.30000000002</v>
      </c>
      <c r="M137" s="172"/>
    </row>
    <row r="138" spans="1:13" ht="15.75" x14ac:dyDescent="0.25">
      <c r="A138" s="28"/>
      <c r="B138" s="28"/>
      <c r="C138" s="28"/>
      <c r="D138" s="29"/>
      <c r="E138" s="29"/>
      <c r="F138" s="30"/>
      <c r="G138" s="31"/>
      <c r="H138" s="29"/>
      <c r="I138" s="32"/>
      <c r="J138" s="29"/>
      <c r="K138" s="33"/>
      <c r="L138" s="29"/>
      <c r="M138" s="1152"/>
    </row>
    <row r="139" spans="1:13" ht="15.75" x14ac:dyDescent="0.25">
      <c r="A139" s="1152"/>
      <c r="B139" s="29" t="s">
        <v>24</v>
      </c>
      <c r="C139" s="28"/>
      <c r="D139" s="29" t="s">
        <v>1193</v>
      </c>
      <c r="E139" s="29"/>
      <c r="F139" s="30"/>
      <c r="G139" s="31"/>
      <c r="H139" s="29"/>
      <c r="I139" s="32"/>
      <c r="J139" s="34" t="s">
        <v>25</v>
      </c>
      <c r="K139" s="120" t="s">
        <v>2023</v>
      </c>
      <c r="L139" s="29"/>
      <c r="M139" s="1152"/>
    </row>
    <row r="140" spans="1:13" ht="15.75" x14ac:dyDescent="0.25">
      <c r="A140" s="29"/>
      <c r="B140" s="28"/>
      <c r="C140" s="28"/>
      <c r="D140" s="29"/>
      <c r="E140" s="29"/>
      <c r="F140" s="30"/>
      <c r="G140" s="31"/>
      <c r="H140" s="29"/>
      <c r="I140" s="32"/>
      <c r="J140" s="29"/>
      <c r="K140" s="33"/>
      <c r="L140" s="29"/>
      <c r="M140" s="1152"/>
    </row>
    <row r="141" spans="1:13" x14ac:dyDescent="0.25">
      <c r="A141" s="1152"/>
      <c r="B141" s="1152"/>
      <c r="C141" s="1152"/>
      <c r="D141" s="1152"/>
      <c r="E141" s="1152"/>
      <c r="F141" s="2"/>
      <c r="G141" s="3"/>
      <c r="H141" s="1152"/>
      <c r="I141" s="4"/>
      <c r="J141" s="1152"/>
      <c r="K141" s="1152"/>
      <c r="L141" s="1152"/>
      <c r="M141" s="1152"/>
    </row>
    <row r="142" spans="1:13" x14ac:dyDescent="0.25">
      <c r="A142" s="1152"/>
      <c r="B142" s="1152" t="s">
        <v>27</v>
      </c>
      <c r="C142" s="1152"/>
      <c r="D142" s="1152"/>
      <c r="E142" s="1152"/>
      <c r="F142" s="2"/>
      <c r="G142" s="3"/>
      <c r="H142" s="1152"/>
      <c r="I142" s="4"/>
      <c r="J142" s="1152" t="s">
        <v>27</v>
      </c>
      <c r="K142" s="1152"/>
      <c r="L142" s="1152"/>
      <c r="M142" s="1152"/>
    </row>
    <row r="143" spans="1:13" x14ac:dyDescent="0.25">
      <c r="A143" s="1152"/>
      <c r="B143" s="1152"/>
      <c r="C143" s="1152"/>
      <c r="D143" s="1152"/>
      <c r="E143" s="1152"/>
      <c r="F143" s="2"/>
      <c r="G143" s="3"/>
      <c r="H143" s="1152"/>
      <c r="I143" s="4"/>
      <c r="J143" s="1152"/>
      <c r="K143" s="1152"/>
      <c r="L143" s="1152"/>
      <c r="M143" s="1152"/>
    </row>
    <row r="144" spans="1:13" x14ac:dyDescent="0.25">
      <c r="A144" s="1152"/>
      <c r="B144" s="1152" t="s">
        <v>89</v>
      </c>
      <c r="C144" s="1152"/>
      <c r="D144" s="1152"/>
      <c r="E144" s="1152"/>
      <c r="F144" s="2"/>
      <c r="G144" s="3"/>
      <c r="H144" s="1152"/>
      <c r="I144" s="4"/>
      <c r="J144" s="1152" t="s">
        <v>90</v>
      </c>
      <c r="K144" s="1152"/>
      <c r="L144" s="1152"/>
      <c r="M144" s="1152"/>
    </row>
    <row r="145" spans="1:13" x14ac:dyDescent="0.25">
      <c r="A145" s="1152"/>
      <c r="B145" s="1152" t="s">
        <v>1550</v>
      </c>
      <c r="C145" s="1152"/>
      <c r="D145" s="1152"/>
      <c r="E145" s="1152"/>
      <c r="F145" s="2"/>
      <c r="G145" s="3"/>
      <c r="H145" s="1152"/>
      <c r="I145" s="4"/>
      <c r="J145" s="1152" t="s">
        <v>92</v>
      </c>
      <c r="K145" s="1152"/>
      <c r="L145" s="1152"/>
      <c r="M145" s="1152"/>
    </row>
    <row r="148" spans="1:13" ht="18.75" x14ac:dyDescent="0.3">
      <c r="A148" s="1" t="s">
        <v>829</v>
      </c>
      <c r="B148" s="1"/>
      <c r="C148" s="1"/>
      <c r="D148" s="2449"/>
      <c r="E148" s="2449"/>
      <c r="F148" s="2"/>
      <c r="G148" s="3"/>
      <c r="H148" s="2449"/>
      <c r="I148" s="4"/>
      <c r="J148" s="2449"/>
      <c r="K148" s="2449"/>
      <c r="L148" s="2449"/>
      <c r="M148" s="2449"/>
    </row>
    <row r="149" spans="1:13" x14ac:dyDescent="0.25">
      <c r="A149" s="2449"/>
      <c r="B149" s="2449"/>
      <c r="C149" s="2449"/>
      <c r="D149" s="2445"/>
      <c r="E149" s="2445"/>
      <c r="F149" s="6"/>
      <c r="G149" s="2451"/>
      <c r="H149" s="2445"/>
      <c r="I149" s="8"/>
      <c r="J149" s="2445"/>
      <c r="K149" s="2449"/>
      <c r="L149" s="2449"/>
      <c r="M149" s="2449"/>
    </row>
    <row r="150" spans="1:13" ht="18.75" x14ac:dyDescent="0.3">
      <c r="A150" s="3102" t="s">
        <v>4114</v>
      </c>
      <c r="B150" s="3102"/>
      <c r="C150" s="3102"/>
      <c r="D150" s="3102"/>
      <c r="E150" s="3102"/>
      <c r="F150" s="3102"/>
      <c r="G150" s="3102"/>
      <c r="H150" s="3102"/>
      <c r="I150" s="3102"/>
      <c r="J150" s="3102"/>
      <c r="K150" s="3102"/>
      <c r="L150" s="3102"/>
      <c r="M150" s="3102"/>
    </row>
    <row r="151" spans="1:13" ht="15.75" x14ac:dyDescent="0.25">
      <c r="A151" s="2449"/>
      <c r="B151" s="2449"/>
      <c r="C151" s="2449"/>
      <c r="D151" s="2445"/>
      <c r="E151" s="2445"/>
      <c r="F151" s="9"/>
      <c r="G151" s="2451"/>
      <c r="H151" s="2445"/>
      <c r="I151" s="8"/>
      <c r="J151" s="2445"/>
      <c r="K151" s="2449"/>
      <c r="L151" s="2449"/>
      <c r="M151" s="2449"/>
    </row>
    <row r="152" spans="1:13" x14ac:dyDescent="0.25">
      <c r="A152" s="3238" t="s">
        <v>4115</v>
      </c>
      <c r="B152" s="3238"/>
      <c r="C152" s="3238"/>
      <c r="D152" s="3238"/>
      <c r="E152" s="3238"/>
      <c r="F152" s="3238"/>
      <c r="G152" s="3238"/>
      <c r="H152" s="3238"/>
      <c r="I152" s="3238"/>
      <c r="J152" s="3238"/>
      <c r="K152" s="3238"/>
      <c r="L152" s="3238"/>
      <c r="M152" s="3238"/>
    </row>
    <row r="153" spans="1:13" ht="15.75" thickBot="1" x14ac:dyDescent="0.3">
      <c r="A153" s="1465"/>
      <c r="B153" s="2449"/>
      <c r="C153" s="2449"/>
      <c r="D153" s="2449"/>
      <c r="E153" s="2449"/>
      <c r="F153" s="2"/>
      <c r="G153" s="3"/>
      <c r="H153" s="2449"/>
      <c r="I153" s="4"/>
      <c r="J153" s="2449"/>
      <c r="K153" s="13"/>
      <c r="L153" s="2449"/>
      <c r="M153" s="14" t="s">
        <v>4</v>
      </c>
    </row>
    <row r="154" spans="1:13" ht="27" thickBot="1" x14ac:dyDescent="0.3">
      <c r="A154" s="15" t="s">
        <v>5</v>
      </c>
      <c r="B154" s="16" t="s">
        <v>6</v>
      </c>
      <c r="C154" s="16" t="s">
        <v>7</v>
      </c>
      <c r="D154" s="16" t="s">
        <v>8</v>
      </c>
      <c r="E154" s="16" t="s">
        <v>9</v>
      </c>
      <c r="F154" s="17" t="s">
        <v>10</v>
      </c>
      <c r="G154" s="18" t="s">
        <v>11</v>
      </c>
      <c r="H154" s="16" t="s">
        <v>12</v>
      </c>
      <c r="I154" s="19" t="s">
        <v>13</v>
      </c>
      <c r="J154" s="20" t="s">
        <v>14</v>
      </c>
      <c r="K154" s="20" t="s">
        <v>15</v>
      </c>
      <c r="L154" s="20" t="s">
        <v>16</v>
      </c>
      <c r="M154" s="21" t="s">
        <v>17</v>
      </c>
    </row>
    <row r="155" spans="1:13" x14ac:dyDescent="0.25">
      <c r="A155" s="36">
        <v>231</v>
      </c>
      <c r="B155" s="37">
        <v>0</v>
      </c>
      <c r="C155" s="217">
        <v>6409</v>
      </c>
      <c r="D155" s="37">
        <v>5901</v>
      </c>
      <c r="E155" s="39">
        <v>0</v>
      </c>
      <c r="F155" s="40">
        <v>923</v>
      </c>
      <c r="G155" s="37">
        <v>2300</v>
      </c>
      <c r="H155" s="41">
        <v>23000000</v>
      </c>
      <c r="I155" s="221">
        <v>10000000</v>
      </c>
      <c r="J155" s="221">
        <v>3912568.61</v>
      </c>
      <c r="K155" s="42">
        <v>-4905</v>
      </c>
      <c r="L155" s="221">
        <f>SUM(J155:K155)</f>
        <v>3907663.61</v>
      </c>
      <c r="M155" s="43" t="s">
        <v>473</v>
      </c>
    </row>
    <row r="156" spans="1:13" ht="15.75" thickBot="1" x14ac:dyDescent="0.3">
      <c r="A156" s="57">
        <v>231</v>
      </c>
      <c r="B156" s="58">
        <v>0</v>
      </c>
      <c r="C156" s="59">
        <v>6115</v>
      </c>
      <c r="D156" s="58">
        <v>5011</v>
      </c>
      <c r="E156" s="61">
        <v>0</v>
      </c>
      <c r="F156" s="62">
        <v>0</v>
      </c>
      <c r="G156" s="58">
        <v>1600</v>
      </c>
      <c r="H156" s="231">
        <v>5834000000</v>
      </c>
      <c r="I156" s="66">
        <v>0</v>
      </c>
      <c r="J156" s="232">
        <v>0</v>
      </c>
      <c r="K156" s="66">
        <v>4905</v>
      </c>
      <c r="L156" s="66">
        <f>SUM(J156:K156)</f>
        <v>4905</v>
      </c>
      <c r="M156" s="56" t="s">
        <v>832</v>
      </c>
    </row>
    <row r="157" spans="1:13" ht="16.5" thickBot="1" x14ac:dyDescent="0.3">
      <c r="A157" s="22"/>
      <c r="B157" s="53" t="s">
        <v>23</v>
      </c>
      <c r="C157" s="54"/>
      <c r="D157" s="23"/>
      <c r="E157" s="23"/>
      <c r="F157" s="24"/>
      <c r="G157" s="25"/>
      <c r="H157" s="23"/>
      <c r="I157" s="26">
        <f>SUM(I155:I156)</f>
        <v>10000000</v>
      </c>
      <c r="J157" s="26">
        <f>SUM(J155:J156)</f>
        <v>3912568.61</v>
      </c>
      <c r="K157" s="26">
        <f>SUM(K155:K156)</f>
        <v>0</v>
      </c>
      <c r="L157" s="26">
        <f>SUM(L155:L156)</f>
        <v>3912568.61</v>
      </c>
      <c r="M157" s="27"/>
    </row>
    <row r="158" spans="1:13" ht="15.75" x14ac:dyDescent="0.25">
      <c r="A158" s="28"/>
      <c r="B158" s="28"/>
      <c r="C158" s="28"/>
      <c r="D158" s="29"/>
      <c r="E158" s="29"/>
      <c r="F158" s="30"/>
      <c r="G158" s="31"/>
      <c r="H158" s="29"/>
      <c r="I158" s="32"/>
      <c r="J158" s="29"/>
      <c r="K158" s="33"/>
      <c r="L158" s="29"/>
      <c r="M158" s="2449"/>
    </row>
    <row r="159" spans="1:13" ht="15.75" x14ac:dyDescent="0.25">
      <c r="A159" s="2449"/>
      <c r="B159" s="29" t="s">
        <v>833</v>
      </c>
      <c r="C159" s="28"/>
      <c r="D159" s="29"/>
      <c r="E159" s="29"/>
      <c r="F159" s="30"/>
      <c r="G159" s="31"/>
      <c r="H159" s="29"/>
      <c r="I159" s="32"/>
      <c r="J159" s="34" t="s">
        <v>4116</v>
      </c>
      <c r="K159" s="35"/>
      <c r="L159" s="29"/>
      <c r="M159" s="2449"/>
    </row>
    <row r="160" spans="1:13" ht="15.75" x14ac:dyDescent="0.25">
      <c r="A160" s="29"/>
      <c r="B160" s="28"/>
      <c r="C160" s="28"/>
      <c r="D160" s="29"/>
      <c r="E160" s="29"/>
      <c r="F160" s="30"/>
      <c r="G160" s="31"/>
      <c r="H160" s="29"/>
      <c r="I160" s="32"/>
      <c r="J160" s="29"/>
      <c r="K160" s="33"/>
      <c r="L160" s="29"/>
      <c r="M160" s="2449"/>
    </row>
    <row r="161" spans="1:13" x14ac:dyDescent="0.25">
      <c r="A161" s="2449"/>
      <c r="B161" s="2449"/>
      <c r="C161" s="2449"/>
      <c r="D161" s="2449"/>
      <c r="E161" s="2449"/>
      <c r="F161" s="2"/>
      <c r="G161" s="3"/>
      <c r="H161" s="2449"/>
      <c r="I161" s="4"/>
      <c r="J161" s="2449"/>
      <c r="K161" s="2449"/>
      <c r="L161" s="2449"/>
      <c r="M161" s="2449"/>
    </row>
    <row r="162" spans="1:13" x14ac:dyDescent="0.25">
      <c r="A162" s="2449"/>
      <c r="B162" s="2449" t="s">
        <v>27</v>
      </c>
      <c r="C162" s="2449"/>
      <c r="D162" s="2449"/>
      <c r="E162" s="2449"/>
      <c r="F162" s="2"/>
      <c r="G162" s="3"/>
      <c r="H162" s="2449"/>
      <c r="I162" s="4"/>
      <c r="J162" s="2449" t="s">
        <v>27</v>
      </c>
      <c r="K162" s="2449"/>
      <c r="L162" s="2449"/>
      <c r="M162" s="2449"/>
    </row>
    <row r="163" spans="1:13" x14ac:dyDescent="0.25">
      <c r="A163" s="2449"/>
      <c r="B163" s="2449"/>
      <c r="C163" s="2449"/>
      <c r="D163" s="2449"/>
      <c r="E163" s="2449"/>
      <c r="F163" s="2"/>
      <c r="G163" s="3"/>
      <c r="H163" s="2449"/>
      <c r="I163" s="4"/>
      <c r="J163" s="2449"/>
      <c r="K163" s="2449"/>
      <c r="L163" s="2449"/>
      <c r="M163" s="2449"/>
    </row>
    <row r="164" spans="1:13" x14ac:dyDescent="0.25">
      <c r="A164" s="2449"/>
      <c r="B164" s="2449" t="s">
        <v>89</v>
      </c>
      <c r="C164" s="2449"/>
      <c r="D164" s="2449"/>
      <c r="E164" s="2449"/>
      <c r="F164" s="2"/>
      <c r="G164" s="3"/>
      <c r="H164" s="2449"/>
      <c r="I164" s="4"/>
      <c r="J164" s="2449" t="s">
        <v>90</v>
      </c>
      <c r="K164" s="2449"/>
      <c r="L164" s="2449"/>
      <c r="M164" s="2449"/>
    </row>
    <row r="165" spans="1:13" x14ac:dyDescent="0.25">
      <c r="A165" s="2449"/>
      <c r="B165" s="2449" t="s">
        <v>477</v>
      </c>
      <c r="C165" s="2449"/>
      <c r="D165" s="2449"/>
      <c r="E165" s="2449"/>
      <c r="F165" s="2"/>
      <c r="G165" s="3"/>
      <c r="H165" s="2449"/>
      <c r="I165" s="4"/>
      <c r="J165" s="2449" t="s">
        <v>92</v>
      </c>
      <c r="K165" s="2449"/>
      <c r="L165" s="2449"/>
      <c r="M165" s="2449"/>
    </row>
    <row r="166" spans="1:13" x14ac:dyDescent="0.25">
      <c r="A166" s="2449"/>
      <c r="B166" s="2449"/>
      <c r="C166" s="2449"/>
      <c r="D166" s="2449"/>
      <c r="E166" s="2449"/>
      <c r="F166" s="2"/>
      <c r="G166" s="3"/>
      <c r="H166" s="2449"/>
      <c r="I166" s="4"/>
      <c r="J166" s="2449"/>
      <c r="K166" s="2449"/>
      <c r="L166" s="2449"/>
      <c r="M166" s="2449"/>
    </row>
    <row r="167" spans="1:13" x14ac:dyDescent="0.25">
      <c r="A167" s="2449"/>
      <c r="B167" s="2449" t="s">
        <v>3027</v>
      </c>
      <c r="C167" s="2449"/>
      <c r="D167" s="2449"/>
      <c r="E167" s="2449"/>
      <c r="F167" s="2"/>
      <c r="G167" s="3"/>
      <c r="H167" s="2449"/>
      <c r="I167" s="4"/>
      <c r="J167" s="2449" t="s">
        <v>1304</v>
      </c>
      <c r="K167" s="2449"/>
      <c r="L167" s="2449"/>
      <c r="M167" s="2449"/>
    </row>
    <row r="168" spans="1:13" x14ac:dyDescent="0.25">
      <c r="A168" s="2449"/>
      <c r="B168" s="2449" t="s">
        <v>233</v>
      </c>
      <c r="C168" s="2449"/>
      <c r="D168" s="2449"/>
      <c r="E168" s="2449"/>
      <c r="F168" s="2"/>
      <c r="G168" s="3"/>
      <c r="H168" s="2449"/>
      <c r="I168" s="4"/>
      <c r="J168" s="2449" t="s">
        <v>133</v>
      </c>
      <c r="K168" s="2449"/>
      <c r="L168" s="2449"/>
      <c r="M168" s="2449"/>
    </row>
    <row r="169" spans="1:13" x14ac:dyDescent="0.25">
      <c r="A169" s="2449"/>
      <c r="B169" s="2449"/>
      <c r="C169" s="2449"/>
      <c r="D169" s="2449"/>
      <c r="E169" s="2449"/>
      <c r="F169" s="2"/>
      <c r="G169" s="3"/>
      <c r="H169" s="2449"/>
      <c r="I169" s="4"/>
      <c r="J169" s="2449"/>
      <c r="K169" s="2449"/>
      <c r="L169" s="2449"/>
      <c r="M169" s="2449"/>
    </row>
    <row r="170" spans="1:13" x14ac:dyDescent="0.25">
      <c r="A170" s="2450"/>
      <c r="B170" s="2450"/>
      <c r="C170" s="2450"/>
      <c r="D170" s="2450"/>
      <c r="E170" s="2450"/>
      <c r="F170" s="2450"/>
      <c r="G170" s="2450"/>
      <c r="H170" s="2450"/>
      <c r="I170" s="2450"/>
      <c r="J170" s="2450"/>
      <c r="K170" s="2450"/>
      <c r="L170" s="2450"/>
      <c r="M170" s="2450"/>
    </row>
    <row r="171" spans="1:13" ht="18.75" x14ac:dyDescent="0.3">
      <c r="A171" s="1" t="s">
        <v>1182</v>
      </c>
      <c r="B171" s="1"/>
      <c r="C171" s="1" t="s">
        <v>1183</v>
      </c>
      <c r="D171" s="2450"/>
      <c r="E171" s="2450"/>
      <c r="F171" s="467"/>
      <c r="G171" s="468"/>
      <c r="H171" s="2450"/>
      <c r="I171" s="469"/>
      <c r="J171" s="2450"/>
      <c r="K171" s="2450"/>
      <c r="L171" s="2450"/>
      <c r="M171" s="2450"/>
    </row>
    <row r="172" spans="1:13" x14ac:dyDescent="0.25">
      <c r="A172" s="2450"/>
      <c r="B172" s="2450"/>
      <c r="C172" s="2450"/>
      <c r="D172" s="2448"/>
      <c r="E172" s="2448"/>
      <c r="F172" s="991"/>
      <c r="G172" s="992"/>
      <c r="H172" s="2448"/>
      <c r="I172" s="471"/>
      <c r="J172" s="2448"/>
      <c r="K172" s="2450"/>
      <c r="L172" s="2450"/>
      <c r="M172" s="2450"/>
    </row>
    <row r="173" spans="1:13" ht="18.75" x14ac:dyDescent="0.3">
      <c r="A173" s="3102" t="s">
        <v>4117</v>
      </c>
      <c r="B173" s="3102"/>
      <c r="C173" s="3102"/>
      <c r="D173" s="3102"/>
      <c r="E173" s="3102"/>
      <c r="F173" s="3102"/>
      <c r="G173" s="3102"/>
      <c r="H173" s="3102"/>
      <c r="I173" s="3102"/>
      <c r="J173" s="3102"/>
      <c r="K173" s="3102"/>
      <c r="L173" s="3102"/>
      <c r="M173" s="3102"/>
    </row>
    <row r="174" spans="1:13" ht="15.75" x14ac:dyDescent="0.25">
      <c r="A174" s="2450"/>
      <c r="B174" s="2450"/>
      <c r="C174" s="2450"/>
      <c r="D174" s="2448"/>
      <c r="E174" s="2448"/>
      <c r="F174" s="9"/>
      <c r="G174" s="992"/>
      <c r="H174" s="2448"/>
      <c r="I174" s="471"/>
      <c r="J174" s="2448"/>
      <c r="K174" s="2450"/>
      <c r="L174" s="2450"/>
      <c r="M174" s="2450"/>
    </row>
    <row r="175" spans="1:13" x14ac:dyDescent="0.25">
      <c r="A175" s="3238" t="s">
        <v>4118</v>
      </c>
      <c r="B175" s="3239"/>
      <c r="C175" s="3239"/>
      <c r="D175" s="3239"/>
      <c r="E175" s="3239"/>
      <c r="F175" s="3239"/>
      <c r="G175" s="3239"/>
      <c r="H175" s="3239"/>
      <c r="I175" s="3239"/>
      <c r="J175" s="3239"/>
      <c r="K175" s="3239"/>
      <c r="L175" s="3239"/>
      <c r="M175" s="3239"/>
    </row>
    <row r="176" spans="1:13" ht="15.75" thickBot="1" x14ac:dyDescent="0.3">
      <c r="A176" s="472"/>
      <c r="B176" s="2450"/>
      <c r="C176" s="2450"/>
      <c r="D176" s="2450"/>
      <c r="E176" s="2450"/>
      <c r="F176" s="467"/>
      <c r="G176" s="468"/>
      <c r="H176" s="2450"/>
      <c r="I176" s="469"/>
      <c r="J176" s="2450"/>
      <c r="K176" s="13"/>
      <c r="L176" s="2450"/>
      <c r="M176" s="14" t="s">
        <v>4</v>
      </c>
    </row>
    <row r="177" spans="1:13" ht="27" thickBot="1" x14ac:dyDescent="0.3">
      <c r="A177" s="15" t="s">
        <v>5</v>
      </c>
      <c r="B177" s="16" t="s">
        <v>6</v>
      </c>
      <c r="C177" s="16" t="s">
        <v>7</v>
      </c>
      <c r="D177" s="16" t="s">
        <v>8</v>
      </c>
      <c r="E177" s="16" t="s">
        <v>9</v>
      </c>
      <c r="F177" s="17" t="s">
        <v>10</v>
      </c>
      <c r="G177" s="18" t="s">
        <v>11</v>
      </c>
      <c r="H177" s="16" t="s">
        <v>12</v>
      </c>
      <c r="I177" s="19" t="s">
        <v>13</v>
      </c>
      <c r="J177" s="20" t="s">
        <v>14</v>
      </c>
      <c r="K177" s="20" t="s">
        <v>15</v>
      </c>
      <c r="L177" s="20" t="s">
        <v>16</v>
      </c>
      <c r="M177" s="21" t="s">
        <v>17</v>
      </c>
    </row>
    <row r="178" spans="1:13" x14ac:dyDescent="0.25">
      <c r="A178" s="36">
        <v>231</v>
      </c>
      <c r="B178" s="37">
        <v>0</v>
      </c>
      <c r="C178" s="38">
        <v>6115</v>
      </c>
      <c r="D178" s="37">
        <v>5909</v>
      </c>
      <c r="E178" s="39">
        <v>0</v>
      </c>
      <c r="F178" s="40">
        <v>98074</v>
      </c>
      <c r="G178" s="37">
        <v>1600</v>
      </c>
      <c r="H178" s="41">
        <v>5834000000</v>
      </c>
      <c r="I178" s="42">
        <v>0</v>
      </c>
      <c r="J178" s="42">
        <v>15000</v>
      </c>
      <c r="K178" s="42">
        <v>-15000</v>
      </c>
      <c r="L178" s="42">
        <f t="shared" ref="L178:L183" si="3">+J178+K178</f>
        <v>0</v>
      </c>
      <c r="M178" s="43"/>
    </row>
    <row r="179" spans="1:13" x14ac:dyDescent="0.25">
      <c r="A179" s="57">
        <v>231</v>
      </c>
      <c r="B179" s="58">
        <v>0</v>
      </c>
      <c r="C179" s="59">
        <v>6115</v>
      </c>
      <c r="D179" s="58">
        <v>5011</v>
      </c>
      <c r="E179" s="61">
        <v>0</v>
      </c>
      <c r="F179" s="62">
        <v>98074</v>
      </c>
      <c r="G179" s="58">
        <v>1600</v>
      </c>
      <c r="H179" s="49">
        <v>5834000000</v>
      </c>
      <c r="I179" s="66">
        <v>0</v>
      </c>
      <c r="J179" s="66">
        <v>0</v>
      </c>
      <c r="K179" s="66">
        <v>9066</v>
      </c>
      <c r="L179" s="66">
        <f t="shared" si="3"/>
        <v>9066</v>
      </c>
      <c r="M179" s="51" t="s">
        <v>1186</v>
      </c>
    </row>
    <row r="180" spans="1:13" ht="26.25" x14ac:dyDescent="0.25">
      <c r="A180" s="57">
        <v>231</v>
      </c>
      <c r="B180" s="58">
        <v>0</v>
      </c>
      <c r="C180" s="59">
        <v>6115</v>
      </c>
      <c r="D180" s="58">
        <v>5031</v>
      </c>
      <c r="E180" s="61">
        <v>0</v>
      </c>
      <c r="F180" s="62">
        <v>98074</v>
      </c>
      <c r="G180" s="58">
        <v>1600</v>
      </c>
      <c r="H180" s="49">
        <v>5834000000</v>
      </c>
      <c r="I180" s="66">
        <v>0</v>
      </c>
      <c r="J180" s="66">
        <v>0</v>
      </c>
      <c r="K180" s="66">
        <v>3465</v>
      </c>
      <c r="L180" s="66">
        <f t="shared" si="3"/>
        <v>3465</v>
      </c>
      <c r="M180" s="51" t="s">
        <v>1188</v>
      </c>
    </row>
    <row r="181" spans="1:13" ht="26.25" x14ac:dyDescent="0.25">
      <c r="A181" s="57">
        <v>231</v>
      </c>
      <c r="B181" s="58">
        <v>0</v>
      </c>
      <c r="C181" s="59">
        <v>6115</v>
      </c>
      <c r="D181" s="58">
        <v>5032</v>
      </c>
      <c r="E181" s="61">
        <v>0</v>
      </c>
      <c r="F181" s="62">
        <v>98074</v>
      </c>
      <c r="G181" s="58">
        <v>1600</v>
      </c>
      <c r="H181" s="49">
        <v>5834000000</v>
      </c>
      <c r="I181" s="66">
        <v>0</v>
      </c>
      <c r="J181" s="66">
        <v>0</v>
      </c>
      <c r="K181" s="66">
        <v>1258</v>
      </c>
      <c r="L181" s="66">
        <f t="shared" si="3"/>
        <v>1258</v>
      </c>
      <c r="M181" s="51" t="s">
        <v>1189</v>
      </c>
    </row>
    <row r="182" spans="1:13" x14ac:dyDescent="0.25">
      <c r="A182" s="57">
        <v>231</v>
      </c>
      <c r="B182" s="58">
        <v>0</v>
      </c>
      <c r="C182" s="59">
        <v>6115</v>
      </c>
      <c r="D182" s="58">
        <v>5139</v>
      </c>
      <c r="E182" s="61">
        <v>0</v>
      </c>
      <c r="F182" s="62">
        <v>98074</v>
      </c>
      <c r="G182" s="58">
        <v>1600</v>
      </c>
      <c r="H182" s="49">
        <v>5834000000</v>
      </c>
      <c r="I182" s="66">
        <v>0</v>
      </c>
      <c r="J182" s="66">
        <v>0</v>
      </c>
      <c r="K182" s="66">
        <v>66</v>
      </c>
      <c r="L182" s="66">
        <f t="shared" si="3"/>
        <v>66</v>
      </c>
      <c r="M182" s="51" t="s">
        <v>1190</v>
      </c>
    </row>
    <row r="183" spans="1:13" x14ac:dyDescent="0.25">
      <c r="A183" s="57">
        <v>231</v>
      </c>
      <c r="B183" s="58">
        <v>0</v>
      </c>
      <c r="C183" s="59">
        <v>6115</v>
      </c>
      <c r="D183" s="58">
        <v>5156</v>
      </c>
      <c r="E183" s="61">
        <v>0</v>
      </c>
      <c r="F183" s="62">
        <v>98074</v>
      </c>
      <c r="G183" s="58">
        <v>1600</v>
      </c>
      <c r="H183" s="49">
        <v>5834000000</v>
      </c>
      <c r="I183" s="66">
        <v>0</v>
      </c>
      <c r="J183" s="66">
        <v>0</v>
      </c>
      <c r="K183" s="66">
        <v>740</v>
      </c>
      <c r="L183" s="66">
        <f t="shared" si="3"/>
        <v>740</v>
      </c>
      <c r="M183" s="51" t="s">
        <v>1191</v>
      </c>
    </row>
    <row r="184" spans="1:13" ht="15.75" thickBot="1" x14ac:dyDescent="0.3">
      <c r="A184" s="57">
        <v>231</v>
      </c>
      <c r="B184" s="58">
        <v>0</v>
      </c>
      <c r="C184" s="59">
        <v>6115</v>
      </c>
      <c r="D184" s="58">
        <v>5175</v>
      </c>
      <c r="E184" s="61">
        <v>0</v>
      </c>
      <c r="F184" s="62">
        <v>98074</v>
      </c>
      <c r="G184" s="58">
        <v>1600</v>
      </c>
      <c r="H184" s="49">
        <v>5834000000</v>
      </c>
      <c r="I184" s="66">
        <v>0</v>
      </c>
      <c r="J184" s="66">
        <v>0</v>
      </c>
      <c r="K184" s="66">
        <v>405</v>
      </c>
      <c r="L184" s="66">
        <f>+J184+K184</f>
        <v>405</v>
      </c>
      <c r="M184" s="56" t="s">
        <v>957</v>
      </c>
    </row>
    <row r="185" spans="1:13" ht="16.5" thickBot="1" x14ac:dyDescent="0.3">
      <c r="A185" s="983"/>
      <c r="B185" s="341" t="s">
        <v>23</v>
      </c>
      <c r="C185" s="342"/>
      <c r="D185" s="996"/>
      <c r="E185" s="996"/>
      <c r="F185" s="997"/>
      <c r="G185" s="998"/>
      <c r="H185" s="996"/>
      <c r="I185" s="999">
        <f>SUM(I178:I184)</f>
        <v>0</v>
      </c>
      <c r="J185" s="999">
        <f>SUM(J178:J184)</f>
        <v>15000</v>
      </c>
      <c r="K185" s="999">
        <f>SUM(K178:K184)</f>
        <v>0</v>
      </c>
      <c r="L185" s="999">
        <f>SUM(L178:L184)</f>
        <v>15000</v>
      </c>
      <c r="M185" s="665"/>
    </row>
    <row r="186" spans="1:13" ht="15.75" x14ac:dyDescent="0.25">
      <c r="A186" s="28"/>
      <c r="B186" s="28"/>
      <c r="C186" s="28"/>
      <c r="D186" s="482"/>
      <c r="E186" s="482"/>
      <c r="F186" s="993"/>
      <c r="G186" s="994"/>
      <c r="H186" s="482"/>
      <c r="I186" s="483"/>
      <c r="J186" s="482"/>
      <c r="K186" s="484"/>
      <c r="L186" s="482"/>
      <c r="M186" s="2450"/>
    </row>
    <row r="187" spans="1:13" ht="15.75" x14ac:dyDescent="0.25">
      <c r="A187" s="2450"/>
      <c r="B187" s="29" t="s">
        <v>24</v>
      </c>
      <c r="C187" s="28"/>
      <c r="D187" s="482" t="s">
        <v>1193</v>
      </c>
      <c r="E187" s="482"/>
      <c r="F187" s="993"/>
      <c r="G187" s="994"/>
      <c r="H187" s="482"/>
      <c r="I187" s="483"/>
      <c r="J187" s="995" t="s">
        <v>25</v>
      </c>
      <c r="K187" s="120" t="s">
        <v>4119</v>
      </c>
      <c r="L187" s="482"/>
      <c r="M187" s="2450"/>
    </row>
    <row r="188" spans="1:13" ht="15.75" x14ac:dyDescent="0.25">
      <c r="A188" s="29"/>
      <c r="B188" s="28"/>
      <c r="C188" s="28"/>
      <c r="D188" s="482"/>
      <c r="E188" s="482"/>
      <c r="F188" s="993"/>
      <c r="G188" s="994"/>
      <c r="H188" s="482"/>
      <c r="I188" s="483"/>
      <c r="J188" s="482"/>
      <c r="K188" s="484"/>
      <c r="L188" s="482"/>
      <c r="M188" s="2450"/>
    </row>
    <row r="189" spans="1:13" x14ac:dyDescent="0.25">
      <c r="A189" s="2450"/>
      <c r="B189" s="2450"/>
      <c r="C189" s="2450"/>
      <c r="D189" s="2450"/>
      <c r="E189" s="2450"/>
      <c r="F189" s="467"/>
      <c r="G189" s="468"/>
      <c r="H189" s="2450"/>
      <c r="I189" s="469"/>
      <c r="J189" s="2450"/>
      <c r="K189" s="2450"/>
      <c r="L189" s="2450"/>
      <c r="M189" s="2450"/>
    </row>
    <row r="190" spans="1:13" x14ac:dyDescent="0.25">
      <c r="A190" s="2450"/>
      <c r="B190" s="2450" t="s">
        <v>27</v>
      </c>
      <c r="C190" s="2450"/>
      <c r="D190" s="2450"/>
      <c r="E190" s="2450"/>
      <c r="F190" s="467"/>
      <c r="G190" s="468"/>
      <c r="H190" s="2450"/>
      <c r="I190" s="469"/>
      <c r="J190" s="2450" t="s">
        <v>27</v>
      </c>
      <c r="K190" s="2450"/>
      <c r="L190" s="2450"/>
      <c r="M190" s="2450"/>
    </row>
    <row r="191" spans="1:13" x14ac:dyDescent="0.25">
      <c r="A191" s="2450"/>
      <c r="B191" s="2450"/>
      <c r="C191" s="2450"/>
      <c r="D191" s="2450"/>
      <c r="E191" s="2450"/>
      <c r="F191" s="467"/>
      <c r="G191" s="468"/>
      <c r="H191" s="2450"/>
      <c r="I191" s="469"/>
      <c r="J191" s="2450"/>
      <c r="K191" s="2450"/>
      <c r="L191" s="2450"/>
      <c r="M191" s="2450"/>
    </row>
    <row r="192" spans="1:13" x14ac:dyDescent="0.25">
      <c r="A192" s="2450"/>
      <c r="B192" s="2449" t="s">
        <v>89</v>
      </c>
      <c r="C192" s="2450"/>
      <c r="D192" s="2450"/>
      <c r="E192" s="2450"/>
      <c r="F192" s="467"/>
      <c r="G192" s="468"/>
      <c r="H192" s="2450"/>
      <c r="I192" s="469"/>
      <c r="J192" s="2450" t="s">
        <v>90</v>
      </c>
      <c r="K192" s="2450"/>
      <c r="L192" s="2450"/>
      <c r="M192" s="2450"/>
    </row>
    <row r="193" spans="1:13" x14ac:dyDescent="0.25">
      <c r="A193" s="2450"/>
      <c r="B193" s="2450" t="s">
        <v>1195</v>
      </c>
      <c r="C193" s="2450"/>
      <c r="D193" s="2450"/>
      <c r="E193" s="2450"/>
      <c r="F193" s="467"/>
      <c r="G193" s="468"/>
      <c r="H193" s="2450"/>
      <c r="I193" s="469"/>
      <c r="J193" s="2449" t="s">
        <v>92</v>
      </c>
      <c r="K193" s="2450"/>
      <c r="L193" s="2450"/>
      <c r="M193" s="2450"/>
    </row>
    <row r="196" spans="1:13" ht="18.75" x14ac:dyDescent="0.3">
      <c r="A196" s="1" t="s">
        <v>1182</v>
      </c>
      <c r="B196" s="1"/>
      <c r="C196" s="1" t="s">
        <v>1183</v>
      </c>
      <c r="D196" s="2468"/>
      <c r="E196" s="2468"/>
      <c r="F196" s="467"/>
      <c r="G196" s="468"/>
      <c r="H196" s="2468"/>
      <c r="I196" s="469"/>
      <c r="J196" s="2468"/>
      <c r="K196" s="2468"/>
      <c r="L196" s="2468"/>
      <c r="M196" s="2468"/>
    </row>
    <row r="197" spans="1:13" x14ac:dyDescent="0.25">
      <c r="A197" s="2468"/>
      <c r="B197" s="2468"/>
      <c r="C197" s="2468"/>
      <c r="D197" s="2464"/>
      <c r="E197" s="2464"/>
      <c r="F197" s="991"/>
      <c r="G197" s="992"/>
      <c r="H197" s="2464"/>
      <c r="I197" s="471"/>
      <c r="J197" s="2464"/>
      <c r="K197" s="2468"/>
      <c r="L197" s="2468"/>
      <c r="M197" s="2468"/>
    </row>
    <row r="198" spans="1:13" ht="18.75" x14ac:dyDescent="0.3">
      <c r="A198" s="3102" t="s">
        <v>4544</v>
      </c>
      <c r="B198" s="3102"/>
      <c r="C198" s="3102"/>
      <c r="D198" s="3102"/>
      <c r="E198" s="3102"/>
      <c r="F198" s="3102"/>
      <c r="G198" s="3102"/>
      <c r="H198" s="3102"/>
      <c r="I198" s="3102"/>
      <c r="J198" s="3102"/>
      <c r="K198" s="3102"/>
      <c r="L198" s="3102"/>
      <c r="M198" s="3102"/>
    </row>
    <row r="199" spans="1:13" ht="15.75" x14ac:dyDescent="0.25">
      <c r="A199" s="2468"/>
      <c r="B199" s="2468"/>
      <c r="C199" s="2468"/>
      <c r="D199" s="2464"/>
      <c r="E199" s="2464"/>
      <c r="F199" s="9"/>
      <c r="G199" s="992"/>
      <c r="H199" s="2464"/>
      <c r="I199" s="471"/>
      <c r="J199" s="2464"/>
      <c r="K199" s="2468"/>
      <c r="L199" s="2468"/>
      <c r="M199" s="2468"/>
    </row>
    <row r="200" spans="1:13" x14ac:dyDescent="0.25">
      <c r="A200" s="3238" t="s">
        <v>4545</v>
      </c>
      <c r="B200" s="3239"/>
      <c r="C200" s="3239"/>
      <c r="D200" s="3239"/>
      <c r="E200" s="3239"/>
      <c r="F200" s="3239"/>
      <c r="G200" s="3239"/>
      <c r="H200" s="3239"/>
      <c r="I200" s="3239"/>
      <c r="J200" s="3239"/>
      <c r="K200" s="3239"/>
      <c r="L200" s="3239"/>
      <c r="M200" s="3239"/>
    </row>
    <row r="201" spans="1:13" ht="15.75" thickBot="1" x14ac:dyDescent="0.3">
      <c r="A201" s="472"/>
      <c r="B201" s="2468"/>
      <c r="C201" s="2468"/>
      <c r="D201" s="2468"/>
      <c r="E201" s="2468"/>
      <c r="F201" s="467"/>
      <c r="G201" s="468"/>
      <c r="H201" s="2468"/>
      <c r="I201" s="469"/>
      <c r="J201" s="2468"/>
      <c r="K201" s="13"/>
      <c r="L201" s="2468"/>
      <c r="M201" s="14" t="s">
        <v>4</v>
      </c>
    </row>
    <row r="202" spans="1:13" ht="27" thickBot="1" x14ac:dyDescent="0.3">
      <c r="A202" s="15" t="s">
        <v>5</v>
      </c>
      <c r="B202" s="16" t="s">
        <v>6</v>
      </c>
      <c r="C202" s="16" t="s">
        <v>7</v>
      </c>
      <c r="D202" s="16" t="s">
        <v>8</v>
      </c>
      <c r="E202" s="16" t="s">
        <v>9</v>
      </c>
      <c r="F202" s="17" t="s">
        <v>10</v>
      </c>
      <c r="G202" s="18" t="s">
        <v>11</v>
      </c>
      <c r="H202" s="16" t="s">
        <v>12</v>
      </c>
      <c r="I202" s="19" t="s">
        <v>13</v>
      </c>
      <c r="J202" s="20" t="s">
        <v>14</v>
      </c>
      <c r="K202" s="20" t="s">
        <v>15</v>
      </c>
      <c r="L202" s="20" t="s">
        <v>16</v>
      </c>
      <c r="M202" s="21" t="s">
        <v>17</v>
      </c>
    </row>
    <row r="203" spans="1:13" x14ac:dyDescent="0.25">
      <c r="A203" s="36">
        <v>231</v>
      </c>
      <c r="B203" s="37">
        <v>0</v>
      </c>
      <c r="C203" s="38">
        <v>6115</v>
      </c>
      <c r="D203" s="37">
        <v>5909</v>
      </c>
      <c r="E203" s="39">
        <v>0</v>
      </c>
      <c r="F203" s="40">
        <v>98074</v>
      </c>
      <c r="G203" s="37">
        <v>1600</v>
      </c>
      <c r="H203" s="41">
        <v>6036000000</v>
      </c>
      <c r="I203" s="42">
        <v>0</v>
      </c>
      <c r="J203" s="42">
        <v>15000</v>
      </c>
      <c r="K203" s="42">
        <v>-928</v>
      </c>
      <c r="L203" s="42">
        <f>+J203+K203</f>
        <v>14072</v>
      </c>
      <c r="M203" s="43"/>
    </row>
    <row r="204" spans="1:13" x14ac:dyDescent="0.25">
      <c r="A204" s="57">
        <v>231</v>
      </c>
      <c r="B204" s="58">
        <v>0</v>
      </c>
      <c r="C204" s="59">
        <v>6115</v>
      </c>
      <c r="D204" s="58">
        <v>5139</v>
      </c>
      <c r="E204" s="61">
        <v>0</v>
      </c>
      <c r="F204" s="62">
        <v>98074</v>
      </c>
      <c r="G204" s="58">
        <v>1600</v>
      </c>
      <c r="H204" s="49">
        <v>6036000000</v>
      </c>
      <c r="I204" s="66">
        <v>0</v>
      </c>
      <c r="J204" s="66">
        <v>0</v>
      </c>
      <c r="K204" s="66">
        <v>165</v>
      </c>
      <c r="L204" s="66">
        <f>+J204+K204</f>
        <v>165</v>
      </c>
      <c r="M204" s="51" t="s">
        <v>1190</v>
      </c>
    </row>
    <row r="205" spans="1:13" x14ac:dyDescent="0.25">
      <c r="A205" s="57">
        <v>231</v>
      </c>
      <c r="B205" s="58">
        <v>0</v>
      </c>
      <c r="C205" s="59">
        <v>6115</v>
      </c>
      <c r="D205" s="58">
        <v>5156</v>
      </c>
      <c r="E205" s="61">
        <v>0</v>
      </c>
      <c r="F205" s="62">
        <v>98074</v>
      </c>
      <c r="G205" s="58">
        <v>1600</v>
      </c>
      <c r="H205" s="49">
        <v>6036000000</v>
      </c>
      <c r="I205" s="66">
        <v>0</v>
      </c>
      <c r="J205" s="66">
        <v>0</v>
      </c>
      <c r="K205" s="66">
        <v>310</v>
      </c>
      <c r="L205" s="66">
        <f>+J205+K205</f>
        <v>310</v>
      </c>
      <c r="M205" s="51" t="s">
        <v>1191</v>
      </c>
    </row>
    <row r="206" spans="1:13" ht="15.75" thickBot="1" x14ac:dyDescent="0.3">
      <c r="A206" s="57">
        <v>231</v>
      </c>
      <c r="B206" s="58">
        <v>0</v>
      </c>
      <c r="C206" s="59">
        <v>6115</v>
      </c>
      <c r="D206" s="58">
        <v>5175</v>
      </c>
      <c r="E206" s="61">
        <v>0</v>
      </c>
      <c r="F206" s="62">
        <v>98074</v>
      </c>
      <c r="G206" s="58">
        <v>1600</v>
      </c>
      <c r="H206" s="49">
        <v>6036000000</v>
      </c>
      <c r="I206" s="66">
        <v>0</v>
      </c>
      <c r="J206" s="66">
        <v>0</v>
      </c>
      <c r="K206" s="66">
        <v>453</v>
      </c>
      <c r="L206" s="66">
        <f>+J206+K206</f>
        <v>453</v>
      </c>
      <c r="M206" s="56" t="s">
        <v>957</v>
      </c>
    </row>
    <row r="207" spans="1:13" ht="16.5" thickBot="1" x14ac:dyDescent="0.3">
      <c r="A207" s="983"/>
      <c r="B207" s="341" t="s">
        <v>23</v>
      </c>
      <c r="C207" s="342"/>
      <c r="D207" s="996"/>
      <c r="E207" s="996"/>
      <c r="F207" s="997"/>
      <c r="G207" s="998"/>
      <c r="H207" s="996"/>
      <c r="I207" s="999">
        <f>SUM(I203:I206)</f>
        <v>0</v>
      </c>
      <c r="J207" s="999">
        <f>SUM(J203:J206)</f>
        <v>15000</v>
      </c>
      <c r="K207" s="999">
        <f>SUM(K203:K206)</f>
        <v>0</v>
      </c>
      <c r="L207" s="999">
        <f>SUM(L203:L206)</f>
        <v>15000</v>
      </c>
      <c r="M207" s="665"/>
    </row>
    <row r="208" spans="1:13" ht="15.75" x14ac:dyDescent="0.25">
      <c r="A208" s="28"/>
      <c r="B208" s="28"/>
      <c r="C208" s="28"/>
      <c r="D208" s="482"/>
      <c r="E208" s="482"/>
      <c r="F208" s="993"/>
      <c r="G208" s="994"/>
      <c r="H208" s="482"/>
      <c r="I208" s="483"/>
      <c r="J208" s="482"/>
      <c r="K208" s="484"/>
      <c r="L208" s="482"/>
      <c r="M208" s="2468"/>
    </row>
    <row r="209" spans="1:13" ht="15.75" x14ac:dyDescent="0.25">
      <c r="A209" s="2468"/>
      <c r="B209" s="29" t="s">
        <v>24</v>
      </c>
      <c r="C209" s="28"/>
      <c r="D209" s="482" t="s">
        <v>1193</v>
      </c>
      <c r="E209" s="482"/>
      <c r="F209" s="993"/>
      <c r="G209" s="994"/>
      <c r="H209" s="482"/>
      <c r="I209" s="483"/>
      <c r="J209" s="995" t="s">
        <v>25</v>
      </c>
      <c r="K209" s="120" t="s">
        <v>4546</v>
      </c>
      <c r="L209" s="482"/>
      <c r="M209" s="2468"/>
    </row>
    <row r="210" spans="1:13" ht="15.75" x14ac:dyDescent="0.25">
      <c r="A210" s="29"/>
      <c r="B210" s="28"/>
      <c r="C210" s="28"/>
      <c r="D210" s="482"/>
      <c r="E210" s="482"/>
      <c r="F210" s="993"/>
      <c r="G210" s="994"/>
      <c r="H210" s="482"/>
      <c r="I210" s="483"/>
      <c r="J210" s="482"/>
      <c r="K210" s="484"/>
      <c r="L210" s="482"/>
      <c r="M210" s="2468"/>
    </row>
    <row r="211" spans="1:13" x14ac:dyDescent="0.25">
      <c r="A211" s="2468"/>
      <c r="B211" s="2468"/>
      <c r="C211" s="2468"/>
      <c r="D211" s="2468"/>
      <c r="E211" s="2468"/>
      <c r="F211" s="467"/>
      <c r="G211" s="468"/>
      <c r="H211" s="2468"/>
      <c r="I211" s="469"/>
      <c r="J211" s="2468"/>
      <c r="K211" s="2468"/>
      <c r="L211" s="2468"/>
      <c r="M211" s="2468"/>
    </row>
    <row r="212" spans="1:13" x14ac:dyDescent="0.25">
      <c r="A212" s="2468"/>
      <c r="B212" s="2468" t="s">
        <v>27</v>
      </c>
      <c r="C212" s="2468"/>
      <c r="D212" s="2468"/>
      <c r="E212" s="2468"/>
      <c r="F212" s="467"/>
      <c r="G212" s="468"/>
      <c r="H212" s="2468"/>
      <c r="I212" s="469"/>
      <c r="J212" s="2468" t="s">
        <v>27</v>
      </c>
      <c r="K212" s="2468"/>
      <c r="L212" s="2468"/>
      <c r="M212" s="2468"/>
    </row>
    <row r="213" spans="1:13" x14ac:dyDescent="0.25">
      <c r="A213" s="2468"/>
      <c r="B213" s="2468"/>
      <c r="C213" s="2468"/>
      <c r="D213" s="2468"/>
      <c r="E213" s="2468"/>
      <c r="F213" s="467"/>
      <c r="G213" s="468"/>
      <c r="H213" s="2468"/>
      <c r="I213" s="469"/>
      <c r="J213" s="2468"/>
      <c r="K213" s="2468"/>
      <c r="L213" s="2468"/>
      <c r="M213" s="2468"/>
    </row>
    <row r="214" spans="1:13" x14ac:dyDescent="0.25">
      <c r="A214" s="2468"/>
      <c r="B214" s="2467" t="s">
        <v>89</v>
      </c>
      <c r="C214" s="2468"/>
      <c r="D214" s="2468"/>
      <c r="E214" s="2468"/>
      <c r="F214" s="467"/>
      <c r="G214" s="468"/>
      <c r="H214" s="2468"/>
      <c r="I214" s="469"/>
      <c r="J214" s="2468" t="s">
        <v>90</v>
      </c>
      <c r="K214" s="2468"/>
      <c r="L214" s="2468"/>
      <c r="M214" s="2468"/>
    </row>
    <row r="215" spans="1:13" x14ac:dyDescent="0.25">
      <c r="A215" s="2468"/>
      <c r="B215" s="2468" t="s">
        <v>1195</v>
      </c>
      <c r="C215" s="2468"/>
      <c r="D215" s="2468"/>
      <c r="E215" s="2468"/>
      <c r="F215" s="467"/>
      <c r="G215" s="468"/>
      <c r="H215" s="2468"/>
      <c r="I215" s="469"/>
      <c r="J215" s="2467" t="s">
        <v>92</v>
      </c>
      <c r="K215" s="2468"/>
      <c r="L215" s="2468"/>
      <c r="M215" s="2468"/>
    </row>
    <row r="216" spans="1:13" x14ac:dyDescent="0.25">
      <c r="A216" s="2468"/>
      <c r="B216" s="2468"/>
      <c r="C216" s="2468"/>
      <c r="D216" s="2468"/>
      <c r="E216" s="2468"/>
      <c r="F216" s="467"/>
      <c r="G216" s="468"/>
      <c r="H216" s="2468"/>
      <c r="I216" s="469"/>
      <c r="J216" s="2468"/>
      <c r="K216" s="2468"/>
      <c r="L216" s="2468"/>
      <c r="M216" s="2468"/>
    </row>
    <row r="217" spans="1:13" x14ac:dyDescent="0.25">
      <c r="A217" s="2468"/>
      <c r="B217" s="2468"/>
      <c r="C217" s="2468"/>
      <c r="D217" s="2468"/>
      <c r="E217" s="2468"/>
      <c r="F217" s="2468"/>
      <c r="G217" s="2468"/>
      <c r="H217" s="2468"/>
      <c r="I217" s="2468"/>
      <c r="J217" s="2468"/>
      <c r="K217" s="2468"/>
      <c r="L217" s="2468"/>
      <c r="M217" s="2468"/>
    </row>
    <row r="218" spans="1:13" x14ac:dyDescent="0.25">
      <c r="A218" s="2468"/>
      <c r="B218" s="2468"/>
      <c r="C218" s="2468"/>
      <c r="D218" s="2468"/>
      <c r="E218" s="2468"/>
      <c r="F218" s="2468"/>
      <c r="G218" s="2468"/>
      <c r="H218" s="2468"/>
      <c r="I218" s="2468"/>
      <c r="J218" s="2468"/>
      <c r="K218" s="2468"/>
      <c r="L218" s="2468"/>
      <c r="M218" s="2468"/>
    </row>
    <row r="219" spans="1:13" x14ac:dyDescent="0.25">
      <c r="A219" s="2468"/>
      <c r="B219" s="2468"/>
      <c r="C219" s="2468"/>
      <c r="D219" s="2468"/>
      <c r="E219" s="2468"/>
      <c r="F219" s="2468"/>
      <c r="G219" s="2468"/>
      <c r="H219" s="2468"/>
      <c r="I219" s="2468"/>
      <c r="J219" s="2468"/>
      <c r="K219" s="2468"/>
      <c r="L219" s="2468"/>
      <c r="M219" s="2468"/>
    </row>
    <row r="220" spans="1:13" ht="18.75" x14ac:dyDescent="0.3">
      <c r="A220" s="709" t="s">
        <v>829</v>
      </c>
      <c r="B220" s="709"/>
      <c r="C220" s="709"/>
      <c r="D220" s="2892"/>
      <c r="E220" s="2892"/>
      <c r="F220" s="2892"/>
      <c r="G220" s="2892"/>
      <c r="H220" s="2892"/>
      <c r="I220" s="2892"/>
      <c r="J220" s="2892"/>
      <c r="K220" s="2892"/>
      <c r="L220" s="2892"/>
      <c r="M220" s="2892"/>
    </row>
    <row r="221" spans="1:13" x14ac:dyDescent="0.25">
      <c r="A221" s="2892"/>
      <c r="B221" s="2892"/>
      <c r="C221" s="2892"/>
      <c r="D221" s="711"/>
      <c r="E221" s="711"/>
      <c r="F221" s="712"/>
      <c r="G221" s="713"/>
      <c r="H221" s="711"/>
      <c r="I221" s="714"/>
      <c r="J221" s="711"/>
      <c r="K221" s="2892"/>
      <c r="L221" s="2892"/>
      <c r="M221" s="2892"/>
    </row>
    <row r="222" spans="1:13" ht="18.75" x14ac:dyDescent="0.3">
      <c r="A222" s="3230" t="s">
        <v>4547</v>
      </c>
      <c r="B222" s="3230"/>
      <c r="C222" s="3230"/>
      <c r="D222" s="3230"/>
      <c r="E222" s="3230"/>
      <c r="F222" s="3230"/>
      <c r="G222" s="3230"/>
      <c r="H222" s="3230"/>
      <c r="I222" s="3230"/>
      <c r="J222" s="3230"/>
      <c r="K222" s="3230"/>
      <c r="L222" s="3230"/>
      <c r="M222" s="3230"/>
    </row>
    <row r="223" spans="1:13" ht="15.75" x14ac:dyDescent="0.25">
      <c r="A223" s="2892"/>
      <c r="B223" s="2892"/>
      <c r="C223" s="2892"/>
      <c r="D223" s="711"/>
      <c r="E223" s="711"/>
      <c r="F223" s="715"/>
      <c r="G223" s="713"/>
      <c r="H223" s="711"/>
      <c r="I223" s="714"/>
      <c r="J223" s="711"/>
      <c r="K223" s="2892"/>
      <c r="L223" s="2892"/>
      <c r="M223" s="2892"/>
    </row>
    <row r="224" spans="1:13" x14ac:dyDescent="0.25">
      <c r="A224" s="3240" t="s">
        <v>4548</v>
      </c>
      <c r="B224" s="3240"/>
      <c r="C224" s="3240"/>
      <c r="D224" s="3240"/>
      <c r="E224" s="3240"/>
      <c r="F224" s="3240"/>
      <c r="G224" s="3240"/>
      <c r="H224" s="3240"/>
      <c r="I224" s="3240"/>
      <c r="J224" s="3240"/>
      <c r="K224" s="3240"/>
      <c r="L224" s="3240"/>
      <c r="M224" s="3240"/>
    </row>
    <row r="225" spans="1:13" ht="15.75" thickBot="1" x14ac:dyDescent="0.3">
      <c r="A225" s="718"/>
      <c r="B225" s="2892"/>
      <c r="C225" s="2892"/>
      <c r="D225" s="2892"/>
      <c r="E225" s="2892"/>
      <c r="F225" s="2892"/>
      <c r="G225" s="2892"/>
      <c r="H225" s="2892"/>
      <c r="I225" s="2892"/>
      <c r="J225" s="2892"/>
      <c r="K225" s="719"/>
      <c r="L225" s="2892"/>
      <c r="M225" s="735" t="s">
        <v>4</v>
      </c>
    </row>
    <row r="226" spans="1:13" ht="27" thickBot="1" x14ac:dyDescent="0.3">
      <c r="A226" s="1584" t="s">
        <v>5</v>
      </c>
      <c r="B226" s="1585" t="s">
        <v>6</v>
      </c>
      <c r="C226" s="1585" t="s">
        <v>7</v>
      </c>
      <c r="D226" s="1585" t="s">
        <v>8</v>
      </c>
      <c r="E226" s="1585" t="s">
        <v>9</v>
      </c>
      <c r="F226" s="1586" t="s">
        <v>10</v>
      </c>
      <c r="G226" s="1587" t="s">
        <v>11</v>
      </c>
      <c r="H226" s="1585" t="s">
        <v>12</v>
      </c>
      <c r="I226" s="1588" t="s">
        <v>13</v>
      </c>
      <c r="J226" s="1589" t="s">
        <v>14</v>
      </c>
      <c r="K226" s="1589" t="s">
        <v>15</v>
      </c>
      <c r="L226" s="1589" t="s">
        <v>16</v>
      </c>
      <c r="M226" s="1590" t="s">
        <v>17</v>
      </c>
    </row>
    <row r="227" spans="1:13" x14ac:dyDescent="0.25">
      <c r="A227" s="745">
        <v>231</v>
      </c>
      <c r="B227" s="746">
        <v>0</v>
      </c>
      <c r="C227" s="2893">
        <v>6409</v>
      </c>
      <c r="D227" s="746">
        <v>5901</v>
      </c>
      <c r="E227" s="748">
        <v>0</v>
      </c>
      <c r="F227" s="749">
        <v>923</v>
      </c>
      <c r="G227" s="746">
        <v>2300</v>
      </c>
      <c r="H227" s="750">
        <v>23000000</v>
      </c>
      <c r="I227" s="2894">
        <v>10000000</v>
      </c>
      <c r="J227" s="2894">
        <v>2386457.2599999998</v>
      </c>
      <c r="K227" s="751">
        <v>-16879</v>
      </c>
      <c r="L227" s="2894">
        <v>2369578.2599999998</v>
      </c>
      <c r="M227" s="2895" t="s">
        <v>473</v>
      </c>
    </row>
    <row r="228" spans="1:13" x14ac:dyDescent="0.25">
      <c r="A228" s="720">
        <v>231</v>
      </c>
      <c r="B228" s="721">
        <v>0</v>
      </c>
      <c r="C228" s="722">
        <v>6115</v>
      </c>
      <c r="D228" s="721">
        <v>5011</v>
      </c>
      <c r="E228" s="723">
        <v>0</v>
      </c>
      <c r="F228" s="724">
        <v>0</v>
      </c>
      <c r="G228" s="721">
        <v>1600</v>
      </c>
      <c r="H228" s="2896">
        <v>6036000000</v>
      </c>
      <c r="I228" s="734">
        <v>0</v>
      </c>
      <c r="J228" s="2897">
        <v>0</v>
      </c>
      <c r="K228" s="734">
        <v>12614</v>
      </c>
      <c r="L228" s="734">
        <v>12614</v>
      </c>
      <c r="M228" s="1597" t="s">
        <v>832</v>
      </c>
    </row>
    <row r="229" spans="1:13" ht="26.25" x14ac:dyDescent="0.25">
      <c r="A229" s="720">
        <v>231</v>
      </c>
      <c r="B229" s="721">
        <v>0</v>
      </c>
      <c r="C229" s="722">
        <v>6115</v>
      </c>
      <c r="D229" s="721">
        <v>5031</v>
      </c>
      <c r="E229" s="723">
        <v>0</v>
      </c>
      <c r="F229" s="724">
        <v>0</v>
      </c>
      <c r="G229" s="721">
        <v>1600</v>
      </c>
      <c r="H229" s="2896">
        <v>6036000000</v>
      </c>
      <c r="I229" s="734">
        <v>0</v>
      </c>
      <c r="J229" s="2897">
        <v>0</v>
      </c>
      <c r="K229" s="734">
        <v>3129</v>
      </c>
      <c r="L229" s="734">
        <v>3129</v>
      </c>
      <c r="M229" s="1597" t="s">
        <v>1188</v>
      </c>
    </row>
    <row r="230" spans="1:13" ht="27" thickBot="1" x14ac:dyDescent="0.3">
      <c r="A230" s="720">
        <v>231</v>
      </c>
      <c r="B230" s="721">
        <v>0</v>
      </c>
      <c r="C230" s="722">
        <v>6115</v>
      </c>
      <c r="D230" s="721">
        <v>5032</v>
      </c>
      <c r="E230" s="723">
        <v>0</v>
      </c>
      <c r="F230" s="724">
        <v>0</v>
      </c>
      <c r="G230" s="721">
        <v>1600</v>
      </c>
      <c r="H230" s="2896">
        <v>6036000000</v>
      </c>
      <c r="I230" s="734">
        <v>0</v>
      </c>
      <c r="J230" s="2897">
        <v>0</v>
      </c>
      <c r="K230" s="734">
        <v>1136</v>
      </c>
      <c r="L230" s="734">
        <v>1136</v>
      </c>
      <c r="M230" s="1597" t="s">
        <v>1189</v>
      </c>
    </row>
    <row r="231" spans="1:13" ht="16.5" thickBot="1" x14ac:dyDescent="0.3">
      <c r="A231" s="2898"/>
      <c r="B231" s="2899" t="s">
        <v>23</v>
      </c>
      <c r="C231" s="2900"/>
      <c r="D231" s="2901"/>
      <c r="E231" s="2901"/>
      <c r="F231" s="2902"/>
      <c r="G231" s="2903"/>
      <c r="H231" s="2901"/>
      <c r="I231" s="2904">
        <f>SUM(I227:I230)</f>
        <v>10000000</v>
      </c>
      <c r="J231" s="2904">
        <f t="shared" ref="J231:L231" si="4">SUM(J227:J230)</f>
        <v>2386457.2599999998</v>
      </c>
      <c r="K231" s="2904">
        <f t="shared" si="4"/>
        <v>0</v>
      </c>
      <c r="L231" s="2904">
        <f t="shared" si="4"/>
        <v>2386457.2599999998</v>
      </c>
      <c r="M231" s="2905"/>
    </row>
    <row r="232" spans="1:13" ht="15.75" x14ac:dyDescent="0.25">
      <c r="A232" s="726"/>
      <c r="B232" s="726"/>
      <c r="C232" s="726"/>
      <c r="D232" s="727"/>
      <c r="E232" s="727"/>
      <c r="F232" s="728"/>
      <c r="G232" s="729"/>
      <c r="H232" s="727"/>
      <c r="I232" s="730"/>
      <c r="J232" s="727"/>
      <c r="K232" s="731"/>
      <c r="L232" s="727"/>
      <c r="M232" s="2892"/>
    </row>
    <row r="233" spans="1:13" ht="15.75" x14ac:dyDescent="0.25">
      <c r="A233" s="2892"/>
      <c r="B233" s="727" t="s">
        <v>833</v>
      </c>
      <c r="C233" s="726"/>
      <c r="D233" s="727"/>
      <c r="E233" s="727"/>
      <c r="F233" s="728"/>
      <c r="G233" s="729"/>
      <c r="H233" s="727"/>
      <c r="I233" s="730"/>
      <c r="J233" s="732" t="s">
        <v>4288</v>
      </c>
      <c r="K233" s="733"/>
      <c r="L233" s="727"/>
      <c r="M233" s="2892"/>
    </row>
    <row r="234" spans="1:13" ht="15.75" x14ac:dyDescent="0.25">
      <c r="A234" s="727"/>
      <c r="B234" s="726"/>
      <c r="C234" s="726"/>
      <c r="D234" s="727"/>
      <c r="E234" s="727"/>
      <c r="F234" s="728"/>
      <c r="G234" s="729"/>
      <c r="H234" s="727"/>
      <c r="I234" s="730"/>
      <c r="J234" s="727"/>
      <c r="K234" s="731"/>
      <c r="L234" s="727"/>
      <c r="M234" s="2892"/>
    </row>
    <row r="235" spans="1:13" x14ac:dyDescent="0.25">
      <c r="A235" s="2892"/>
      <c r="B235" s="2892"/>
      <c r="C235" s="2892"/>
      <c r="D235" s="2892"/>
      <c r="E235" s="2892"/>
      <c r="F235" s="2892"/>
      <c r="G235" s="2892"/>
      <c r="H235" s="2892"/>
      <c r="I235" s="2892"/>
      <c r="J235" s="2892"/>
      <c r="K235" s="2892"/>
      <c r="L235" s="2892"/>
      <c r="M235" s="2892"/>
    </row>
    <row r="236" spans="1:13" x14ac:dyDescent="0.25">
      <c r="A236" s="2468"/>
      <c r="B236" s="710" t="s">
        <v>27</v>
      </c>
      <c r="C236" s="2892"/>
      <c r="D236" s="2892"/>
      <c r="E236" s="2892"/>
      <c r="F236" s="2892"/>
      <c r="G236" s="2892"/>
      <c r="H236" s="2892"/>
      <c r="I236" s="2892"/>
      <c r="J236" s="710" t="s">
        <v>27</v>
      </c>
      <c r="K236" s="2468"/>
      <c r="L236" s="2468"/>
      <c r="M236" s="2468"/>
    </row>
    <row r="237" spans="1:13" x14ac:dyDescent="0.25">
      <c r="A237" s="2468"/>
      <c r="B237" s="2468"/>
      <c r="C237" s="2468"/>
      <c r="D237" s="2468"/>
      <c r="E237" s="2468"/>
      <c r="F237" s="2468"/>
      <c r="G237" s="2468"/>
      <c r="H237" s="2468"/>
      <c r="I237" s="2468"/>
      <c r="J237" s="2468"/>
      <c r="K237" s="2468"/>
      <c r="L237" s="2468"/>
      <c r="M237" s="2468"/>
    </row>
    <row r="238" spans="1:13" x14ac:dyDescent="0.25">
      <c r="A238" s="2468"/>
      <c r="B238" s="710" t="s">
        <v>89</v>
      </c>
      <c r="C238" s="2892"/>
      <c r="D238" s="2892"/>
      <c r="E238" s="2892"/>
      <c r="F238" s="2892"/>
      <c r="G238" s="2892"/>
      <c r="H238" s="2892"/>
      <c r="I238" s="2892"/>
      <c r="J238" s="710" t="s">
        <v>90</v>
      </c>
      <c r="K238" s="2468"/>
      <c r="L238" s="2468"/>
      <c r="M238" s="2468"/>
    </row>
    <row r="239" spans="1:13" x14ac:dyDescent="0.25">
      <c r="A239" s="2468"/>
      <c r="B239" s="710" t="s">
        <v>477</v>
      </c>
      <c r="C239" s="2892"/>
      <c r="D239" s="2892"/>
      <c r="E239" s="2892"/>
      <c r="F239" s="2892"/>
      <c r="G239" s="2892"/>
      <c r="H239" s="2892"/>
      <c r="I239" s="2892"/>
      <c r="J239" s="710" t="s">
        <v>92</v>
      </c>
      <c r="K239" s="2468"/>
      <c r="L239" s="2468"/>
      <c r="M239" s="2468"/>
    </row>
    <row r="240" spans="1:13" x14ac:dyDescent="0.25">
      <c r="A240" s="2468"/>
      <c r="B240" s="2468"/>
      <c r="C240" s="2468"/>
      <c r="D240" s="2468"/>
      <c r="E240" s="2468"/>
      <c r="F240" s="2468"/>
      <c r="G240" s="2468"/>
      <c r="H240" s="2468"/>
      <c r="I240" s="2468"/>
      <c r="J240" s="2468"/>
      <c r="K240" s="2468"/>
      <c r="L240" s="2468"/>
      <c r="M240" s="2468"/>
    </row>
    <row r="241" spans="1:13" x14ac:dyDescent="0.25">
      <c r="A241" s="2468"/>
      <c r="B241" s="710" t="s">
        <v>3027</v>
      </c>
      <c r="C241" s="2892"/>
      <c r="D241" s="2892"/>
      <c r="E241" s="2892"/>
      <c r="F241" s="2892"/>
      <c r="G241" s="2892"/>
      <c r="H241" s="2892"/>
      <c r="I241" s="2892"/>
      <c r="J241" s="710" t="s">
        <v>1304</v>
      </c>
      <c r="K241" s="2468"/>
      <c r="L241" s="2468"/>
      <c r="M241" s="2468"/>
    </row>
    <row r="242" spans="1:13" x14ac:dyDescent="0.25">
      <c r="A242" s="2468"/>
      <c r="B242" s="710" t="s">
        <v>233</v>
      </c>
      <c r="C242" s="2892"/>
      <c r="D242" s="2892"/>
      <c r="E242" s="2892"/>
      <c r="F242" s="2892"/>
      <c r="G242" s="2892"/>
      <c r="H242" s="2892"/>
      <c r="I242" s="2892"/>
      <c r="J242" s="710" t="s">
        <v>133</v>
      </c>
      <c r="K242" s="2468"/>
      <c r="L242" s="2468"/>
      <c r="M242" s="2468"/>
    </row>
    <row r="243" spans="1:13" x14ac:dyDescent="0.25">
      <c r="A243" s="2468"/>
      <c r="B243" s="2468"/>
      <c r="C243" s="2468"/>
      <c r="D243" s="2468"/>
      <c r="E243" s="2468"/>
      <c r="F243" s="2468"/>
      <c r="G243" s="2468"/>
      <c r="H243" s="2468"/>
      <c r="I243" s="2468"/>
      <c r="J243" s="2468"/>
      <c r="K243" s="2468"/>
      <c r="L243" s="2468"/>
      <c r="M243" s="2468"/>
    </row>
  </sheetData>
  <mergeCells count="20">
    <mergeCell ref="A198:M198"/>
    <mergeCell ref="A200:M200"/>
    <mergeCell ref="A222:M222"/>
    <mergeCell ref="A224:M224"/>
    <mergeCell ref="A150:M150"/>
    <mergeCell ref="A152:M152"/>
    <mergeCell ref="A173:M173"/>
    <mergeCell ref="A175:M175"/>
    <mergeCell ref="A3:L3"/>
    <mergeCell ref="A5:M5"/>
    <mergeCell ref="A26:M26"/>
    <mergeCell ref="A28:M28"/>
    <mergeCell ref="A76:M76"/>
    <mergeCell ref="A53:M53"/>
    <mergeCell ref="A55:M55"/>
    <mergeCell ref="A123:M123"/>
    <mergeCell ref="A125:M125"/>
    <mergeCell ref="A102:M102"/>
    <mergeCell ref="A104:M104"/>
    <mergeCell ref="A78:M78"/>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3"/>
  <sheetViews>
    <sheetView topLeftCell="A935" workbookViewId="0">
      <selection activeCell="A726" sqref="A726:XFD726"/>
    </sheetView>
  </sheetViews>
  <sheetFormatPr defaultRowHeight="15" x14ac:dyDescent="0.25"/>
  <cols>
    <col min="1" max="5" width="9.140625" style="1460"/>
    <col min="6" max="6" width="10" style="1460" bestFit="1" customWidth="1"/>
    <col min="7" max="7" width="9.140625" style="1460"/>
    <col min="8" max="8" width="18.7109375" style="1464" customWidth="1"/>
    <col min="9" max="9" width="17.28515625" style="1460" customWidth="1"/>
    <col min="10" max="10" width="15.7109375" style="1460" customWidth="1"/>
    <col min="11" max="11" width="14.42578125" style="1460" customWidth="1"/>
    <col min="12" max="12" width="14.140625" style="1460" customWidth="1"/>
    <col min="13" max="13" width="29.5703125" style="1460" customWidth="1"/>
    <col min="14" max="16384" width="9.140625" style="1460"/>
  </cols>
  <sheetData>
    <row r="1" spans="1:13" ht="18.75" x14ac:dyDescent="0.3">
      <c r="A1" s="1" t="s">
        <v>392</v>
      </c>
      <c r="B1" s="1"/>
      <c r="C1" s="1"/>
      <c r="D1" s="1459"/>
      <c r="E1" s="1459"/>
      <c r="F1" s="2"/>
      <c r="G1" s="3"/>
      <c r="H1" s="1450"/>
      <c r="I1" s="4"/>
      <c r="J1" s="1459"/>
      <c r="K1" s="1459"/>
      <c r="L1" s="1459"/>
      <c r="M1" s="1459"/>
    </row>
    <row r="2" spans="1:13" x14ac:dyDescent="0.25">
      <c r="A2" s="1459"/>
      <c r="B2" s="1459"/>
      <c r="C2" s="1459"/>
      <c r="D2" s="1455"/>
      <c r="E2" s="1455"/>
      <c r="F2" s="6"/>
      <c r="G2" s="7"/>
      <c r="H2" s="1450"/>
      <c r="I2" s="8"/>
      <c r="J2" s="1455"/>
      <c r="K2" s="1459"/>
      <c r="L2" s="1459"/>
      <c r="M2" s="1459"/>
    </row>
    <row r="3" spans="1:13" ht="18.75" x14ac:dyDescent="0.3">
      <c r="A3" s="3102" t="s">
        <v>393</v>
      </c>
      <c r="B3" s="3103"/>
      <c r="C3" s="3103"/>
      <c r="D3" s="3103"/>
      <c r="E3" s="3103"/>
      <c r="F3" s="3103"/>
      <c r="G3" s="3103"/>
      <c r="H3" s="3103"/>
      <c r="I3" s="3103"/>
      <c r="J3" s="3103"/>
      <c r="K3" s="3103"/>
      <c r="L3" s="3103"/>
      <c r="M3" s="1459"/>
    </row>
    <row r="4" spans="1:13" ht="15.75" x14ac:dyDescent="0.25">
      <c r="A4" s="1459"/>
      <c r="B4" s="1459"/>
      <c r="C4" s="1459"/>
      <c r="D4" s="1455"/>
      <c r="E4" s="1455"/>
      <c r="F4" s="9"/>
      <c r="G4" s="7"/>
      <c r="H4" s="1450"/>
      <c r="I4" s="8"/>
      <c r="J4" s="1455"/>
      <c r="K4" s="1459"/>
      <c r="L4" s="1459"/>
      <c r="M4" s="1459"/>
    </row>
    <row r="5" spans="1:13" ht="15.75" x14ac:dyDescent="0.25">
      <c r="A5" s="151" t="s">
        <v>394</v>
      </c>
      <c r="B5" s="1459"/>
      <c r="C5" s="1459"/>
      <c r="D5" s="1459"/>
      <c r="E5" s="1459"/>
      <c r="F5" s="9"/>
      <c r="G5" s="3"/>
      <c r="H5" s="1450"/>
      <c r="I5" s="4"/>
      <c r="J5" s="1459"/>
      <c r="K5" s="1459"/>
      <c r="L5" s="1459"/>
      <c r="M5" s="1459"/>
    </row>
    <row r="6" spans="1:13" ht="15.75" thickBot="1" x14ac:dyDescent="0.3">
      <c r="A6" s="1450"/>
      <c r="B6" s="1459"/>
      <c r="C6" s="1459"/>
      <c r="D6" s="1459"/>
      <c r="E6" s="1459"/>
      <c r="F6" s="2"/>
      <c r="G6" s="3"/>
      <c r="H6" s="1450"/>
      <c r="I6" s="4"/>
      <c r="J6" s="1459"/>
      <c r="K6" s="13"/>
      <c r="L6" s="1459"/>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92" t="s">
        <v>16</v>
      </c>
      <c r="M7" s="152" t="s">
        <v>17</v>
      </c>
    </row>
    <row r="8" spans="1:13" x14ac:dyDescent="0.25">
      <c r="A8" s="36">
        <v>231</v>
      </c>
      <c r="B8" s="37">
        <v>0</v>
      </c>
      <c r="C8" s="38">
        <v>4399</v>
      </c>
      <c r="D8" s="37">
        <v>5169</v>
      </c>
      <c r="E8" s="39">
        <v>0</v>
      </c>
      <c r="F8" s="40">
        <v>0</v>
      </c>
      <c r="G8" s="37">
        <v>1700</v>
      </c>
      <c r="H8" s="41">
        <v>17000000</v>
      </c>
      <c r="I8" s="42">
        <v>2780000</v>
      </c>
      <c r="J8" s="42">
        <v>2780000</v>
      </c>
      <c r="K8" s="42">
        <v>-70000</v>
      </c>
      <c r="L8" s="42">
        <v>2710000</v>
      </c>
      <c r="M8" s="707" t="s">
        <v>166</v>
      </c>
    </row>
    <row r="9" spans="1:13" x14ac:dyDescent="0.25">
      <c r="A9" s="57">
        <v>231</v>
      </c>
      <c r="B9" s="58">
        <v>0</v>
      </c>
      <c r="C9" s="59">
        <v>4399</v>
      </c>
      <c r="D9" s="58">
        <v>5139</v>
      </c>
      <c r="E9" s="61">
        <v>0</v>
      </c>
      <c r="F9" s="62">
        <v>0</v>
      </c>
      <c r="G9" s="58">
        <v>1700</v>
      </c>
      <c r="H9" s="49">
        <v>17000000</v>
      </c>
      <c r="I9" s="66">
        <v>0</v>
      </c>
      <c r="J9" s="66">
        <v>0</v>
      </c>
      <c r="K9" s="66">
        <v>20000</v>
      </c>
      <c r="L9" s="50">
        <v>20000</v>
      </c>
      <c r="M9" s="706" t="s">
        <v>395</v>
      </c>
    </row>
    <row r="10" spans="1:13" ht="26.25" x14ac:dyDescent="0.25">
      <c r="A10" s="57">
        <v>231</v>
      </c>
      <c r="B10" s="58">
        <v>0</v>
      </c>
      <c r="C10" s="59">
        <v>4399</v>
      </c>
      <c r="D10" s="58">
        <v>5137</v>
      </c>
      <c r="E10" s="61">
        <v>0</v>
      </c>
      <c r="F10" s="48">
        <v>0</v>
      </c>
      <c r="G10" s="45">
        <v>1700</v>
      </c>
      <c r="H10" s="49">
        <v>17000000</v>
      </c>
      <c r="I10" s="66">
        <v>0</v>
      </c>
      <c r="J10" s="66">
        <v>0</v>
      </c>
      <c r="K10" s="66">
        <v>50000</v>
      </c>
      <c r="L10" s="66">
        <v>50000</v>
      </c>
      <c r="M10" s="155" t="s">
        <v>396</v>
      </c>
    </row>
    <row r="11" spans="1:13" ht="15.75" thickBot="1" x14ac:dyDescent="0.3">
      <c r="A11" s="161"/>
      <c r="B11" s="162"/>
      <c r="C11" s="162"/>
      <c r="D11" s="163"/>
      <c r="E11" s="162"/>
      <c r="F11" s="164"/>
      <c r="G11" s="165"/>
      <c r="H11" s="1457"/>
      <c r="I11" s="167"/>
      <c r="J11" s="168"/>
      <c r="K11" s="168"/>
      <c r="L11" s="169"/>
      <c r="M11" s="170"/>
    </row>
    <row r="12" spans="1:13" ht="16.5" thickBot="1" x14ac:dyDescent="0.3">
      <c r="A12" s="22"/>
      <c r="B12" s="341" t="s">
        <v>23</v>
      </c>
      <c r="C12" s="54"/>
      <c r="D12" s="23"/>
      <c r="E12" s="23"/>
      <c r="F12" s="24"/>
      <c r="G12" s="25"/>
      <c r="H12" s="23"/>
      <c r="I12" s="171">
        <f>SUM(I8:I11)</f>
        <v>2780000</v>
      </c>
      <c r="J12" s="171">
        <f>SUM(J8:J11)</f>
        <v>2780000</v>
      </c>
      <c r="K12" s="171">
        <f>SUM(K8:K11)</f>
        <v>0</v>
      </c>
      <c r="L12" s="171">
        <f>SUM(L8:L11)</f>
        <v>2780000</v>
      </c>
      <c r="M12" s="172"/>
    </row>
    <row r="13" spans="1:13" ht="15.75" x14ac:dyDescent="0.25">
      <c r="A13" s="123"/>
      <c r="B13" s="123"/>
      <c r="C13" s="123"/>
      <c r="D13" s="1459"/>
      <c r="E13" s="1459"/>
      <c r="F13" s="2"/>
      <c r="G13" s="3"/>
      <c r="H13" s="1450"/>
      <c r="I13" s="4"/>
      <c r="J13" s="1459"/>
      <c r="K13" s="55"/>
      <c r="L13" s="1459"/>
      <c r="M13" s="1459"/>
    </row>
    <row r="14" spans="1:13" ht="15.75" x14ac:dyDescent="0.25">
      <c r="A14" s="1459"/>
      <c r="B14" s="1459" t="s">
        <v>397</v>
      </c>
      <c r="C14" s="123"/>
      <c r="D14" s="1459"/>
      <c r="E14" s="1459"/>
      <c r="F14" s="2"/>
      <c r="G14" s="3"/>
      <c r="H14" s="1450"/>
      <c r="I14" s="4"/>
      <c r="J14" s="1459" t="s">
        <v>398</v>
      </c>
      <c r="K14" s="173"/>
      <c r="L14" s="1459"/>
      <c r="M14" s="1459"/>
    </row>
    <row r="15" spans="1:13" ht="15.75" x14ac:dyDescent="0.25">
      <c r="A15" s="1459"/>
      <c r="B15" s="123"/>
      <c r="C15" s="123"/>
      <c r="D15" s="1459"/>
      <c r="E15" s="1459"/>
      <c r="F15" s="2"/>
      <c r="G15" s="3"/>
      <c r="H15" s="1450"/>
      <c r="I15" s="4"/>
      <c r="J15" s="1459"/>
      <c r="K15" s="55"/>
      <c r="L15" s="1459"/>
      <c r="M15" s="1459"/>
    </row>
    <row r="16" spans="1:13" x14ac:dyDescent="0.25">
      <c r="A16" s="1459"/>
      <c r="B16" s="1459"/>
      <c r="C16" s="1459"/>
      <c r="D16" s="1459"/>
      <c r="E16" s="1459"/>
      <c r="F16" s="2"/>
      <c r="G16" s="3"/>
      <c r="H16" s="1450"/>
      <c r="I16" s="4"/>
      <c r="J16" s="1459"/>
      <c r="K16" s="1459"/>
      <c r="L16" s="1459"/>
      <c r="M16" s="1459"/>
    </row>
    <row r="17" spans="1:13" x14ac:dyDescent="0.25">
      <c r="A17" s="1459"/>
      <c r="B17" s="1459" t="s">
        <v>27</v>
      </c>
      <c r="C17" s="1459"/>
      <c r="D17" s="1459"/>
      <c r="E17" s="1459"/>
      <c r="F17" s="2"/>
      <c r="G17" s="3"/>
      <c r="H17" s="1450"/>
      <c r="I17" s="4"/>
      <c r="J17" s="1459" t="s">
        <v>27</v>
      </c>
      <c r="K17" s="1459"/>
      <c r="L17" s="1459"/>
      <c r="M17" s="1459"/>
    </row>
    <row r="18" spans="1:13" x14ac:dyDescent="0.25">
      <c r="A18" s="1459"/>
      <c r="B18" s="1459"/>
      <c r="C18" s="1459"/>
      <c r="D18" s="1459"/>
      <c r="E18" s="1459"/>
      <c r="F18" s="2"/>
      <c r="G18" s="3"/>
      <c r="H18" s="1450"/>
      <c r="I18" s="4"/>
      <c r="J18" s="1459"/>
      <c r="K18" s="1459"/>
      <c r="L18" s="1459"/>
      <c r="M18" s="1459"/>
    </row>
    <row r="19" spans="1:13" x14ac:dyDescent="0.25">
      <c r="A19" s="1459"/>
      <c r="B19" s="1459" t="s">
        <v>399</v>
      </c>
      <c r="C19" s="1459"/>
      <c r="D19" s="1459"/>
      <c r="E19" s="1459"/>
      <c r="F19" s="2"/>
      <c r="G19" s="3"/>
      <c r="H19" s="1450"/>
      <c r="I19" s="4"/>
      <c r="J19" s="1459" t="s">
        <v>400</v>
      </c>
      <c r="K19" s="1459"/>
      <c r="L19" s="1459"/>
      <c r="M19" s="1459"/>
    </row>
    <row r="20" spans="1:13" x14ac:dyDescent="0.25">
      <c r="A20" s="1459"/>
      <c r="B20" s="1459" t="s">
        <v>401</v>
      </c>
      <c r="C20" s="1459"/>
      <c r="D20" s="1459"/>
      <c r="E20" s="1459"/>
      <c r="F20" s="2"/>
      <c r="G20" s="3"/>
      <c r="H20" s="1450"/>
      <c r="I20" s="4"/>
      <c r="J20" s="1459" t="s">
        <v>402</v>
      </c>
      <c r="K20" s="1459"/>
      <c r="L20" s="1459"/>
      <c r="M20" s="1459"/>
    </row>
    <row r="21" spans="1:13" x14ac:dyDescent="0.25">
      <c r="A21" s="1459"/>
      <c r="B21" s="1459"/>
      <c r="C21" s="1459"/>
      <c r="D21" s="1459"/>
      <c r="E21" s="1459"/>
      <c r="F21" s="2"/>
      <c r="G21" s="3"/>
      <c r="H21" s="1450"/>
      <c r="I21" s="4"/>
      <c r="J21" s="1459"/>
      <c r="K21" s="1459"/>
      <c r="L21" s="1459"/>
      <c r="M21" s="1459"/>
    </row>
    <row r="23" spans="1:13" ht="18.75" x14ac:dyDescent="0.3">
      <c r="A23" s="1" t="s">
        <v>403</v>
      </c>
      <c r="B23" s="1"/>
      <c r="C23" s="1"/>
      <c r="F23" s="467"/>
      <c r="G23" s="468"/>
    </row>
    <row r="24" spans="1:13" x14ac:dyDescent="0.25">
      <c r="D24" s="1458"/>
      <c r="E24" s="1458"/>
      <c r="F24" s="991"/>
      <c r="G24" s="992"/>
      <c r="I24" s="1458"/>
      <c r="J24" s="1458"/>
    </row>
    <row r="25" spans="1:13" ht="18.75" x14ac:dyDescent="0.3">
      <c r="A25" s="3244" t="s">
        <v>404</v>
      </c>
      <c r="B25" s="3245"/>
      <c r="C25" s="3245"/>
      <c r="D25" s="3245"/>
      <c r="E25" s="3245"/>
      <c r="F25" s="3245"/>
      <c r="G25" s="3245"/>
      <c r="H25" s="3245"/>
      <c r="I25" s="3245"/>
      <c r="J25" s="3245"/>
      <c r="K25" s="3245"/>
      <c r="L25" s="3245"/>
    </row>
    <row r="26" spans="1:13" ht="15.75" x14ac:dyDescent="0.25">
      <c r="D26" s="1458"/>
      <c r="E26" s="1458"/>
      <c r="F26" s="9"/>
      <c r="G26" s="992"/>
      <c r="I26" s="1458"/>
      <c r="J26" s="1458"/>
    </row>
    <row r="27" spans="1:13" ht="15.75" x14ac:dyDescent="0.25">
      <c r="A27" s="151" t="s">
        <v>405</v>
      </c>
      <c r="F27" s="9"/>
      <c r="G27" s="468"/>
    </row>
    <row r="28" spans="1:13" ht="15.75" thickBot="1" x14ac:dyDescent="0.3">
      <c r="A28" s="1464"/>
      <c r="F28" s="467"/>
      <c r="G28" s="468"/>
      <c r="K28" s="13"/>
      <c r="L28" s="14" t="s">
        <v>4</v>
      </c>
    </row>
    <row r="29" spans="1:13" ht="26.25" thickBot="1" x14ac:dyDescent="0.3">
      <c r="A29" s="1000" t="s">
        <v>5</v>
      </c>
      <c r="B29" s="1001" t="s">
        <v>6</v>
      </c>
      <c r="C29" s="1001" t="s">
        <v>7</v>
      </c>
      <c r="D29" s="1001" t="s">
        <v>8</v>
      </c>
      <c r="E29" s="1001" t="s">
        <v>9</v>
      </c>
      <c r="F29" s="1001" t="s">
        <v>10</v>
      </c>
      <c r="G29" s="1001" t="s">
        <v>11</v>
      </c>
      <c r="H29" s="1001" t="s">
        <v>12</v>
      </c>
      <c r="I29" s="1002" t="s">
        <v>13</v>
      </c>
      <c r="J29" s="1003" t="s">
        <v>14</v>
      </c>
      <c r="K29" s="1003" t="s">
        <v>15</v>
      </c>
      <c r="L29" s="1003" t="s">
        <v>16</v>
      </c>
      <c r="M29" s="1004" t="s">
        <v>17</v>
      </c>
    </row>
    <row r="30" spans="1:13" x14ac:dyDescent="0.25">
      <c r="A30" s="1005">
        <v>231</v>
      </c>
      <c r="B30" s="452">
        <v>79</v>
      </c>
      <c r="C30" s="1006">
        <v>4344</v>
      </c>
      <c r="D30" s="452">
        <v>5169</v>
      </c>
      <c r="E30" s="1007">
        <v>0</v>
      </c>
      <c r="F30" s="1008">
        <v>104100888</v>
      </c>
      <c r="G30" s="452">
        <v>1700</v>
      </c>
      <c r="H30" s="1009">
        <v>4705000000</v>
      </c>
      <c r="I30" s="1010">
        <v>0</v>
      </c>
      <c r="J30" s="1010">
        <v>5725.6</v>
      </c>
      <c r="K30" s="1010">
        <v>-500</v>
      </c>
      <c r="L30" s="1010">
        <f t="shared" ref="L30:L35" si="0">SUM(J30+K30)</f>
        <v>5225.6000000000004</v>
      </c>
      <c r="M30" s="1011" t="s">
        <v>406</v>
      </c>
    </row>
    <row r="31" spans="1:13" x14ac:dyDescent="0.25">
      <c r="A31" s="926">
        <v>231</v>
      </c>
      <c r="B31" s="927">
        <v>79</v>
      </c>
      <c r="C31" s="928">
        <v>4344</v>
      </c>
      <c r="D31" s="927">
        <v>5169</v>
      </c>
      <c r="E31" s="929">
        <v>0</v>
      </c>
      <c r="F31" s="1012">
        <v>104100999</v>
      </c>
      <c r="G31" s="927">
        <v>1700</v>
      </c>
      <c r="H31" s="931">
        <v>4705000000</v>
      </c>
      <c r="I31" s="1013">
        <v>0</v>
      </c>
      <c r="J31" s="1013">
        <v>11451.2</v>
      </c>
      <c r="K31" s="1014">
        <v>-1000</v>
      </c>
      <c r="L31" s="1013">
        <f t="shared" si="0"/>
        <v>10451.200000000001</v>
      </c>
      <c r="M31" s="1015" t="s">
        <v>407</v>
      </c>
    </row>
    <row r="32" spans="1:13" ht="15.75" thickBot="1" x14ac:dyDescent="0.3">
      <c r="A32" s="456">
        <v>231</v>
      </c>
      <c r="B32" s="457">
        <v>79</v>
      </c>
      <c r="C32" s="458">
        <v>4344</v>
      </c>
      <c r="D32" s="457">
        <v>5169</v>
      </c>
      <c r="E32" s="459">
        <v>0</v>
      </c>
      <c r="F32" s="1016">
        <v>104500999</v>
      </c>
      <c r="G32" s="457">
        <v>1700</v>
      </c>
      <c r="H32" s="461">
        <v>4705000000</v>
      </c>
      <c r="I32" s="1017">
        <v>0</v>
      </c>
      <c r="J32" s="1017">
        <v>97335.2</v>
      </c>
      <c r="K32" s="1018">
        <v>-8500</v>
      </c>
      <c r="L32" s="1017">
        <f t="shared" si="0"/>
        <v>88835.199999999997</v>
      </c>
      <c r="M32" s="1019" t="s">
        <v>408</v>
      </c>
    </row>
    <row r="33" spans="1:13" x14ac:dyDescent="0.25">
      <c r="A33" s="1005">
        <v>231</v>
      </c>
      <c r="B33" s="452">
        <v>79</v>
      </c>
      <c r="C33" s="1006">
        <v>4344</v>
      </c>
      <c r="D33" s="452">
        <v>5424</v>
      </c>
      <c r="E33" s="1007">
        <v>0</v>
      </c>
      <c r="F33" s="1008">
        <v>104100888</v>
      </c>
      <c r="G33" s="452">
        <v>1700</v>
      </c>
      <c r="H33" s="1009">
        <v>4705000000</v>
      </c>
      <c r="I33" s="1010">
        <v>0</v>
      </c>
      <c r="J33" s="1010">
        <v>0</v>
      </c>
      <c r="K33" s="1010">
        <v>500</v>
      </c>
      <c r="L33" s="1010">
        <f t="shared" si="0"/>
        <v>500</v>
      </c>
      <c r="M33" s="1011" t="s">
        <v>409</v>
      </c>
    </row>
    <row r="34" spans="1:13" ht="25.5" x14ac:dyDescent="0.25">
      <c r="A34" s="926">
        <v>231</v>
      </c>
      <c r="B34" s="927">
        <v>79</v>
      </c>
      <c r="C34" s="928">
        <v>4344</v>
      </c>
      <c r="D34" s="927">
        <v>5424</v>
      </c>
      <c r="E34" s="929">
        <v>0</v>
      </c>
      <c r="F34" s="1012">
        <v>104100999</v>
      </c>
      <c r="G34" s="927">
        <v>1700</v>
      </c>
      <c r="H34" s="931">
        <v>4705000000</v>
      </c>
      <c r="I34" s="1013">
        <v>0</v>
      </c>
      <c r="J34" s="1013">
        <v>0</v>
      </c>
      <c r="K34" s="1014">
        <v>1000</v>
      </c>
      <c r="L34" s="1014">
        <f t="shared" si="0"/>
        <v>1000</v>
      </c>
      <c r="M34" s="1015" t="s">
        <v>410</v>
      </c>
    </row>
    <row r="35" spans="1:13" ht="26.25" thickBot="1" x14ac:dyDescent="0.3">
      <c r="A35" s="456">
        <v>231</v>
      </c>
      <c r="B35" s="457">
        <v>79</v>
      </c>
      <c r="C35" s="458">
        <v>4344</v>
      </c>
      <c r="D35" s="457">
        <v>5424</v>
      </c>
      <c r="E35" s="459">
        <v>0</v>
      </c>
      <c r="F35" s="1016">
        <v>104500999</v>
      </c>
      <c r="G35" s="457">
        <v>1700</v>
      </c>
      <c r="H35" s="461">
        <v>4705000000</v>
      </c>
      <c r="I35" s="1017">
        <v>0</v>
      </c>
      <c r="J35" s="1017">
        <v>0</v>
      </c>
      <c r="K35" s="1018">
        <v>8500</v>
      </c>
      <c r="L35" s="1018">
        <f t="shared" si="0"/>
        <v>8500</v>
      </c>
      <c r="M35" s="1019" t="s">
        <v>411</v>
      </c>
    </row>
    <row r="36" spans="1:13" ht="16.5" thickBot="1" x14ac:dyDescent="0.3">
      <c r="A36" s="1020"/>
      <c r="B36" s="1021" t="s">
        <v>23</v>
      </c>
      <c r="C36" s="1022"/>
      <c r="D36" s="1023"/>
      <c r="E36" s="1023"/>
      <c r="F36" s="1024"/>
      <c r="G36" s="1025"/>
      <c r="H36" s="1023"/>
      <c r="I36" s="1026">
        <f>SUM(I30:I35)</f>
        <v>0</v>
      </c>
      <c r="J36" s="1026">
        <f>SUM(J30:J35)</f>
        <v>114512</v>
      </c>
      <c r="K36" s="1026">
        <f>SUM(K30:K35)</f>
        <v>0</v>
      </c>
      <c r="L36" s="117">
        <f>SUM(L30:L35)</f>
        <v>114512</v>
      </c>
      <c r="M36" s="1027"/>
    </row>
    <row r="37" spans="1:13" ht="15.75" x14ac:dyDescent="0.25">
      <c r="A37" s="123"/>
      <c r="B37" s="123"/>
      <c r="C37" s="123"/>
      <c r="F37" s="467"/>
      <c r="G37" s="468"/>
      <c r="K37" s="1028"/>
    </row>
    <row r="38" spans="1:13" ht="15.75" x14ac:dyDescent="0.25">
      <c r="B38" s="1459" t="s">
        <v>412</v>
      </c>
      <c r="C38" s="123"/>
      <c r="F38" s="467"/>
      <c r="G38" s="468"/>
      <c r="J38" s="1459" t="s">
        <v>398</v>
      </c>
      <c r="K38" s="1029"/>
    </row>
    <row r="39" spans="1:13" ht="15.75" x14ac:dyDescent="0.25">
      <c r="A39" s="1459"/>
      <c r="B39" s="123"/>
      <c r="C39" s="123"/>
      <c r="F39" s="467"/>
      <c r="G39" s="468"/>
      <c r="K39" s="1028"/>
    </row>
    <row r="40" spans="1:13" x14ac:dyDescent="0.25">
      <c r="F40" s="467"/>
      <c r="G40" s="468"/>
    </row>
    <row r="41" spans="1:13" x14ac:dyDescent="0.25">
      <c r="B41" s="1460" t="s">
        <v>27</v>
      </c>
      <c r="F41" s="467"/>
      <c r="G41" s="468"/>
      <c r="J41" s="1460" t="s">
        <v>27</v>
      </c>
    </row>
    <row r="42" spans="1:13" ht="16.5" customHeight="1" x14ac:dyDescent="0.25">
      <c r="B42" s="1460" t="s">
        <v>413</v>
      </c>
      <c r="F42" s="467"/>
      <c r="G42" s="468"/>
      <c r="J42" s="1459" t="s">
        <v>414</v>
      </c>
    </row>
    <row r="43" spans="1:13" ht="16.5" customHeight="1" x14ac:dyDescent="0.25">
      <c r="F43" s="467"/>
      <c r="G43" s="468"/>
      <c r="J43" s="1459"/>
    </row>
    <row r="44" spans="1:13" x14ac:dyDescent="0.25">
      <c r="G44" s="467"/>
      <c r="H44" s="540"/>
    </row>
    <row r="45" spans="1:13" ht="18.75" x14ac:dyDescent="0.3">
      <c r="A45" s="1" t="s">
        <v>392</v>
      </c>
      <c r="B45" s="1459"/>
      <c r="C45" s="1459"/>
      <c r="D45" s="1459"/>
      <c r="E45" s="1459"/>
      <c r="F45" s="2"/>
      <c r="G45" s="3"/>
      <c r="H45" s="1450"/>
      <c r="I45" s="4"/>
      <c r="J45" s="1459"/>
      <c r="K45" s="1459"/>
      <c r="L45" s="1459"/>
      <c r="M45" s="1459"/>
    </row>
    <row r="47" spans="1:13" ht="18.75" x14ac:dyDescent="0.3">
      <c r="A47" s="3244" t="s">
        <v>516</v>
      </c>
      <c r="B47" s="3245"/>
      <c r="C47" s="3245"/>
      <c r="D47" s="3245"/>
      <c r="E47" s="3245"/>
      <c r="F47" s="3245"/>
      <c r="G47" s="3245"/>
      <c r="H47" s="3245"/>
      <c r="I47" s="3245"/>
      <c r="J47" s="3245"/>
      <c r="K47" s="3245"/>
      <c r="L47" s="3245"/>
    </row>
    <row r="49" spans="1:13" x14ac:dyDescent="0.25">
      <c r="A49" s="151" t="s">
        <v>517</v>
      </c>
    </row>
    <row r="50" spans="1:13" ht="15.75" thickBot="1" x14ac:dyDescent="0.3">
      <c r="M50" s="708" t="s">
        <v>4</v>
      </c>
    </row>
    <row r="51" spans="1:13" ht="26.25" thickBot="1" x14ac:dyDescent="0.3">
      <c r="A51" s="1000" t="s">
        <v>5</v>
      </c>
      <c r="B51" s="1001" t="s">
        <v>6</v>
      </c>
      <c r="C51" s="1001" t="s">
        <v>7</v>
      </c>
      <c r="D51" s="1001" t="s">
        <v>8</v>
      </c>
      <c r="E51" s="1001" t="s">
        <v>9</v>
      </c>
      <c r="F51" s="1001" t="s">
        <v>10</v>
      </c>
      <c r="G51" s="1001" t="s">
        <v>11</v>
      </c>
      <c r="H51" s="1001" t="s">
        <v>12</v>
      </c>
      <c r="I51" s="1002" t="s">
        <v>13</v>
      </c>
      <c r="J51" s="1003" t="s">
        <v>14</v>
      </c>
      <c r="K51" s="1003" t="s">
        <v>15</v>
      </c>
      <c r="L51" s="1003" t="s">
        <v>16</v>
      </c>
      <c r="M51" s="1004" t="s">
        <v>17</v>
      </c>
    </row>
    <row r="52" spans="1:13" x14ac:dyDescent="0.25">
      <c r="A52" s="1005">
        <v>231</v>
      </c>
      <c r="B52" s="452">
        <v>0</v>
      </c>
      <c r="C52" s="1006">
        <v>4359</v>
      </c>
      <c r="D52" s="452">
        <v>5213</v>
      </c>
      <c r="E52" s="1007">
        <v>0</v>
      </c>
      <c r="F52" s="1008">
        <v>13305</v>
      </c>
      <c r="G52" s="452">
        <v>1700</v>
      </c>
      <c r="H52" s="1009">
        <v>17000727</v>
      </c>
      <c r="I52" s="1010">
        <v>0</v>
      </c>
      <c r="J52" s="1010">
        <v>261240</v>
      </c>
      <c r="K52" s="1010">
        <v>-261240</v>
      </c>
      <c r="L52" s="1010">
        <v>0</v>
      </c>
      <c r="M52" s="1011" t="s">
        <v>518</v>
      </c>
    </row>
    <row r="53" spans="1:13" ht="15.75" thickBot="1" x14ac:dyDescent="0.3">
      <c r="A53" s="548">
        <v>231</v>
      </c>
      <c r="B53" s="549">
        <v>0</v>
      </c>
      <c r="C53" s="933">
        <v>4359</v>
      </c>
      <c r="D53" s="549">
        <v>5216</v>
      </c>
      <c r="E53" s="551">
        <v>0</v>
      </c>
      <c r="F53" s="1030">
        <v>13305</v>
      </c>
      <c r="G53" s="549">
        <v>1700</v>
      </c>
      <c r="H53" s="553">
        <v>17000727</v>
      </c>
      <c r="I53" s="1031">
        <v>0</v>
      </c>
      <c r="J53" s="1031">
        <v>0</v>
      </c>
      <c r="K53" s="1032">
        <v>261240</v>
      </c>
      <c r="L53" s="1031">
        <v>261240</v>
      </c>
      <c r="M53" s="1033" t="s">
        <v>518</v>
      </c>
    </row>
    <row r="54" spans="1:13" ht="16.5" thickBot="1" x14ac:dyDescent="0.3">
      <c r="A54" s="983"/>
      <c r="B54" s="341" t="s">
        <v>23</v>
      </c>
      <c r="C54" s="342"/>
      <c r="D54" s="996"/>
      <c r="E54" s="996"/>
      <c r="F54" s="997"/>
      <c r="G54" s="998"/>
      <c r="H54" s="996"/>
      <c r="I54" s="117">
        <v>0</v>
      </c>
      <c r="J54" s="117">
        <v>261240</v>
      </c>
      <c r="K54" s="117">
        <v>0</v>
      </c>
      <c r="L54" s="117">
        <v>261240</v>
      </c>
      <c r="M54" s="665"/>
    </row>
    <row r="56" spans="1:13" s="233" customFormat="1" ht="12.75" x14ac:dyDescent="0.2">
      <c r="B56" s="233" t="s">
        <v>24</v>
      </c>
      <c r="D56" s="233" t="s">
        <v>519</v>
      </c>
      <c r="H56" s="577"/>
      <c r="J56" s="233" t="s">
        <v>25</v>
      </c>
      <c r="K56" s="278">
        <v>43518</v>
      </c>
    </row>
    <row r="57" spans="1:13" s="233" customFormat="1" ht="12.75" x14ac:dyDescent="0.2">
      <c r="H57" s="577"/>
    </row>
    <row r="58" spans="1:13" s="233" customFormat="1" ht="12.75" x14ac:dyDescent="0.2">
      <c r="H58" s="577"/>
    </row>
    <row r="59" spans="1:13" s="233" customFormat="1" ht="12.75" x14ac:dyDescent="0.2">
      <c r="B59" s="233" t="s">
        <v>27</v>
      </c>
      <c r="H59" s="577"/>
      <c r="J59" s="233" t="s">
        <v>27</v>
      </c>
    </row>
    <row r="60" spans="1:13" s="233" customFormat="1" ht="12.75" x14ac:dyDescent="0.2">
      <c r="H60" s="577"/>
    </row>
    <row r="61" spans="1:13" s="233" customFormat="1" ht="12.75" x14ac:dyDescent="0.2">
      <c r="B61" s="233" t="s">
        <v>399</v>
      </c>
      <c r="H61" s="577"/>
      <c r="J61" s="233" t="s">
        <v>400</v>
      </c>
    </row>
    <row r="62" spans="1:13" s="233" customFormat="1" ht="12.75" x14ac:dyDescent="0.2">
      <c r="B62" s="233" t="s">
        <v>401</v>
      </c>
      <c r="H62" s="577"/>
      <c r="J62" s="233" t="s">
        <v>520</v>
      </c>
    </row>
    <row r="63" spans="1:13" s="233" customFormat="1" ht="12.75" x14ac:dyDescent="0.2">
      <c r="H63" s="577"/>
    </row>
    <row r="65" spans="1:13" ht="18.75" x14ac:dyDescent="0.3">
      <c r="A65" s="785" t="s">
        <v>392</v>
      </c>
    </row>
    <row r="67" spans="1:13" ht="18.75" x14ac:dyDescent="0.3">
      <c r="A67" s="3244" t="s">
        <v>664</v>
      </c>
      <c r="B67" s="3245"/>
      <c r="C67" s="3245"/>
      <c r="D67" s="3245"/>
      <c r="E67" s="3245"/>
      <c r="F67" s="3245"/>
      <c r="G67" s="3245"/>
      <c r="H67" s="3245"/>
      <c r="I67" s="3245"/>
      <c r="J67" s="3245"/>
      <c r="K67" s="3245"/>
      <c r="L67" s="3245"/>
    </row>
    <row r="69" spans="1:13" x14ac:dyDescent="0.25">
      <c r="A69" s="151" t="s">
        <v>665</v>
      </c>
    </row>
    <row r="70" spans="1:13" ht="15.75" thickBot="1" x14ac:dyDescent="0.3">
      <c r="M70" s="708" t="s">
        <v>4</v>
      </c>
    </row>
    <row r="71" spans="1:13" ht="26.25" thickBot="1" x14ac:dyDescent="0.3">
      <c r="A71" s="1000" t="s">
        <v>5</v>
      </c>
      <c r="B71" s="1001" t="s">
        <v>6</v>
      </c>
      <c r="C71" s="1001" t="s">
        <v>7</v>
      </c>
      <c r="D71" s="1001" t="s">
        <v>8</v>
      </c>
      <c r="E71" s="1001" t="s">
        <v>9</v>
      </c>
      <c r="F71" s="1001" t="s">
        <v>10</v>
      </c>
      <c r="G71" s="1001" t="s">
        <v>11</v>
      </c>
      <c r="H71" s="1001" t="s">
        <v>12</v>
      </c>
      <c r="I71" s="1002" t="s">
        <v>13</v>
      </c>
      <c r="J71" s="1003" t="s">
        <v>14</v>
      </c>
      <c r="K71" s="1003" t="s">
        <v>15</v>
      </c>
      <c r="L71" s="1003" t="s">
        <v>16</v>
      </c>
      <c r="M71" s="1004" t="s">
        <v>17</v>
      </c>
    </row>
    <row r="72" spans="1:13" x14ac:dyDescent="0.25">
      <c r="A72" s="1005">
        <v>231</v>
      </c>
      <c r="B72" s="452">
        <v>0</v>
      </c>
      <c r="C72" s="1006">
        <v>4339</v>
      </c>
      <c r="D72" s="452">
        <v>5169</v>
      </c>
      <c r="E72" s="1007">
        <v>0</v>
      </c>
      <c r="F72" s="1008">
        <v>0</v>
      </c>
      <c r="G72" s="452">
        <v>1700</v>
      </c>
      <c r="H72" s="1009">
        <v>17000000</v>
      </c>
      <c r="I72" s="1010">
        <v>210000</v>
      </c>
      <c r="J72" s="1010">
        <v>177900</v>
      </c>
      <c r="K72" s="1010">
        <v>-60000</v>
      </c>
      <c r="L72" s="1010">
        <v>117900</v>
      </c>
      <c r="M72" s="1011" t="s">
        <v>166</v>
      </c>
    </row>
    <row r="73" spans="1:13" ht="15.75" thickBot="1" x14ac:dyDescent="0.3">
      <c r="A73" s="548">
        <v>231</v>
      </c>
      <c r="B73" s="549">
        <v>0</v>
      </c>
      <c r="C73" s="933">
        <v>4339</v>
      </c>
      <c r="D73" s="549">
        <v>5164</v>
      </c>
      <c r="E73" s="551">
        <v>0</v>
      </c>
      <c r="F73" s="1030">
        <v>0</v>
      </c>
      <c r="G73" s="549">
        <v>1700</v>
      </c>
      <c r="H73" s="553">
        <v>17000000</v>
      </c>
      <c r="I73" s="1031">
        <v>0</v>
      </c>
      <c r="J73" s="1031">
        <v>0</v>
      </c>
      <c r="K73" s="1032">
        <v>60000</v>
      </c>
      <c r="L73" s="1031">
        <v>60000</v>
      </c>
      <c r="M73" s="1033" t="s">
        <v>20</v>
      </c>
    </row>
    <row r="74" spans="1:13" ht="16.5" thickBot="1" x14ac:dyDescent="0.3">
      <c r="A74" s="983"/>
      <c r="B74" s="341" t="s">
        <v>23</v>
      </c>
      <c r="C74" s="342"/>
      <c r="D74" s="996"/>
      <c r="E74" s="996"/>
      <c r="F74" s="997"/>
      <c r="G74" s="998"/>
      <c r="H74" s="996"/>
      <c r="I74" s="117">
        <v>210000</v>
      </c>
      <c r="J74" s="117">
        <v>177900</v>
      </c>
      <c r="K74" s="117">
        <v>0</v>
      </c>
      <c r="L74" s="117">
        <v>177900</v>
      </c>
      <c r="M74" s="665"/>
    </row>
    <row r="76" spans="1:13" s="233" customFormat="1" ht="12.75" x14ac:dyDescent="0.2">
      <c r="B76" s="233" t="s">
        <v>397</v>
      </c>
      <c r="H76" s="577"/>
      <c r="J76" s="233" t="s">
        <v>666</v>
      </c>
    </row>
    <row r="77" spans="1:13" s="233" customFormat="1" ht="12.75" x14ac:dyDescent="0.2">
      <c r="H77" s="577"/>
    </row>
    <row r="78" spans="1:13" s="233" customFormat="1" ht="12.75" x14ac:dyDescent="0.2">
      <c r="H78" s="577"/>
    </row>
    <row r="79" spans="1:13" s="233" customFormat="1" ht="12.75" x14ac:dyDescent="0.2">
      <c r="B79" s="233" t="s">
        <v>27</v>
      </c>
      <c r="H79" s="577"/>
      <c r="J79" s="233" t="s">
        <v>27</v>
      </c>
    </row>
    <row r="80" spans="1:13" s="233" customFormat="1" ht="12.75" x14ac:dyDescent="0.2">
      <c r="H80" s="577"/>
    </row>
    <row r="81" spans="1:13" s="233" customFormat="1" ht="12.75" x14ac:dyDescent="0.2">
      <c r="B81" s="233" t="s">
        <v>399</v>
      </c>
      <c r="H81" s="577"/>
      <c r="J81" s="233" t="s">
        <v>400</v>
      </c>
    </row>
    <row r="82" spans="1:13" s="233" customFormat="1" ht="12.75" x14ac:dyDescent="0.2">
      <c r="B82" s="233" t="s">
        <v>401</v>
      </c>
      <c r="H82" s="577"/>
      <c r="J82" s="233" t="s">
        <v>402</v>
      </c>
    </row>
    <row r="84" spans="1:13" ht="18.75" x14ac:dyDescent="0.3">
      <c r="A84" s="785" t="s">
        <v>392</v>
      </c>
    </row>
    <row r="86" spans="1:13" ht="18.75" x14ac:dyDescent="0.3">
      <c r="A86" s="3241" t="s">
        <v>667</v>
      </c>
      <c r="B86" s="3241"/>
      <c r="C86" s="3241"/>
      <c r="D86" s="3241"/>
      <c r="E86" s="3241"/>
      <c r="F86" s="3241"/>
      <c r="G86" s="3241"/>
      <c r="H86" s="3241"/>
      <c r="I86" s="3241"/>
      <c r="J86" s="3241"/>
      <c r="K86" s="3241"/>
      <c r="L86" s="3241"/>
      <c r="M86" s="1690"/>
    </row>
    <row r="88" spans="1:13" x14ac:dyDescent="0.25">
      <c r="A88" s="790" t="s">
        <v>668</v>
      </c>
    </row>
    <row r="89" spans="1:13" ht="15.75" thickBot="1" x14ac:dyDescent="0.3">
      <c r="M89" s="1460" t="s">
        <v>4</v>
      </c>
    </row>
    <row r="90" spans="1:13" ht="26.25" thickBot="1" x14ac:dyDescent="0.3">
      <c r="A90" s="1000" t="s">
        <v>5</v>
      </c>
      <c r="B90" s="1001" t="s">
        <v>6</v>
      </c>
      <c r="C90" s="1001" t="s">
        <v>7</v>
      </c>
      <c r="D90" s="1001" t="s">
        <v>8</v>
      </c>
      <c r="E90" s="1001" t="s">
        <v>9</v>
      </c>
      <c r="F90" s="1001" t="s">
        <v>10</v>
      </c>
      <c r="G90" s="1001" t="s">
        <v>11</v>
      </c>
      <c r="H90" s="1001" t="s">
        <v>12</v>
      </c>
      <c r="I90" s="1002" t="s">
        <v>13</v>
      </c>
      <c r="J90" s="1003" t="s">
        <v>14</v>
      </c>
      <c r="K90" s="1003" t="s">
        <v>15</v>
      </c>
      <c r="L90" s="1003" t="s">
        <v>16</v>
      </c>
      <c r="M90" s="1004" t="s">
        <v>17</v>
      </c>
    </row>
    <row r="91" spans="1:13" x14ac:dyDescent="0.25">
      <c r="A91" s="1005">
        <v>231</v>
      </c>
      <c r="B91" s="452">
        <v>0</v>
      </c>
      <c r="C91" s="1006">
        <v>4371</v>
      </c>
      <c r="D91" s="452">
        <v>5222</v>
      </c>
      <c r="E91" s="1007">
        <v>0</v>
      </c>
      <c r="F91" s="1008">
        <v>13305</v>
      </c>
      <c r="G91" s="452">
        <v>1700</v>
      </c>
      <c r="H91" s="1009">
        <v>17017192</v>
      </c>
      <c r="I91" s="1010">
        <v>0</v>
      </c>
      <c r="J91" s="1010">
        <v>168240</v>
      </c>
      <c r="K91" s="1010">
        <v>-168240</v>
      </c>
      <c r="L91" s="1010">
        <v>0</v>
      </c>
      <c r="M91" s="1011" t="s">
        <v>669</v>
      </c>
    </row>
    <row r="92" spans="1:13" x14ac:dyDescent="0.25">
      <c r="A92" s="926">
        <v>231</v>
      </c>
      <c r="B92" s="927">
        <v>0</v>
      </c>
      <c r="C92" s="928">
        <v>4371</v>
      </c>
      <c r="D92" s="927">
        <v>5221</v>
      </c>
      <c r="E92" s="929">
        <v>0</v>
      </c>
      <c r="F92" s="1012">
        <v>13305</v>
      </c>
      <c r="G92" s="927">
        <v>1700</v>
      </c>
      <c r="H92" s="931">
        <v>17017192</v>
      </c>
      <c r="I92" s="1013">
        <v>0</v>
      </c>
      <c r="J92" s="1013">
        <v>0</v>
      </c>
      <c r="K92" s="1013">
        <v>168240</v>
      </c>
      <c r="L92" s="1013">
        <v>168240</v>
      </c>
      <c r="M92" s="1015" t="s">
        <v>669</v>
      </c>
    </row>
    <row r="93" spans="1:13" x14ac:dyDescent="0.25">
      <c r="A93" s="926">
        <v>231</v>
      </c>
      <c r="B93" s="927">
        <v>0</v>
      </c>
      <c r="C93" s="928">
        <v>4355</v>
      </c>
      <c r="D93" s="927">
        <v>5221</v>
      </c>
      <c r="E93" s="929">
        <v>0</v>
      </c>
      <c r="F93" s="1012">
        <v>13305</v>
      </c>
      <c r="G93" s="927">
        <v>1700</v>
      </c>
      <c r="H93" s="931">
        <v>17017134</v>
      </c>
      <c r="I93" s="1013">
        <v>0</v>
      </c>
      <c r="J93" s="1013">
        <v>1271580</v>
      </c>
      <c r="K93" s="1013">
        <v>-1271580</v>
      </c>
      <c r="L93" s="1013">
        <v>0</v>
      </c>
      <c r="M93" s="1015" t="s">
        <v>670</v>
      </c>
    </row>
    <row r="94" spans="1:13" ht="15.75" thickBot="1" x14ac:dyDescent="0.3">
      <c r="A94" s="926">
        <v>231</v>
      </c>
      <c r="B94" s="927">
        <v>0</v>
      </c>
      <c r="C94" s="928">
        <v>4355</v>
      </c>
      <c r="D94" s="927">
        <v>5222</v>
      </c>
      <c r="E94" s="929">
        <v>0</v>
      </c>
      <c r="F94" s="1012">
        <v>13305</v>
      </c>
      <c r="G94" s="927">
        <v>1700</v>
      </c>
      <c r="H94" s="931">
        <v>17017134</v>
      </c>
      <c r="I94" s="1013">
        <v>0</v>
      </c>
      <c r="J94" s="1013">
        <v>0</v>
      </c>
      <c r="K94" s="1013">
        <v>1271580</v>
      </c>
      <c r="L94" s="1013">
        <v>1271580</v>
      </c>
      <c r="M94" s="1015" t="s">
        <v>670</v>
      </c>
    </row>
    <row r="95" spans="1:13" ht="16.5" thickBot="1" x14ac:dyDescent="0.3">
      <c r="A95" s="983"/>
      <c r="B95" s="341" t="s">
        <v>23</v>
      </c>
      <c r="C95" s="342"/>
      <c r="D95" s="996"/>
      <c r="E95" s="996"/>
      <c r="F95" s="997"/>
      <c r="G95" s="998"/>
      <c r="H95" s="996"/>
      <c r="I95" s="117">
        <v>0</v>
      </c>
      <c r="J95" s="117">
        <v>1439820</v>
      </c>
      <c r="K95" s="117">
        <v>0</v>
      </c>
      <c r="L95" s="117">
        <v>1439820</v>
      </c>
      <c r="M95" s="665"/>
    </row>
    <row r="97" spans="1:13" x14ac:dyDescent="0.25">
      <c r="B97" s="1460" t="s">
        <v>24</v>
      </c>
      <c r="D97" s="1460" t="s">
        <v>519</v>
      </c>
      <c r="J97" s="1460" t="s">
        <v>25</v>
      </c>
      <c r="K97" s="1029">
        <v>43532</v>
      </c>
    </row>
    <row r="100" spans="1:13" x14ac:dyDescent="0.25">
      <c r="B100" s="1460" t="s">
        <v>27</v>
      </c>
      <c r="J100" s="1460" t="s">
        <v>27</v>
      </c>
    </row>
    <row r="102" spans="1:13" x14ac:dyDescent="0.25">
      <c r="B102" s="1460" t="s">
        <v>399</v>
      </c>
      <c r="J102" s="1460" t="s">
        <v>400</v>
      </c>
    </row>
    <row r="103" spans="1:13" x14ac:dyDescent="0.25">
      <c r="B103" s="1460" t="s">
        <v>401</v>
      </c>
      <c r="J103" s="1460" t="s">
        <v>520</v>
      </c>
    </row>
    <row r="106" spans="1:13" ht="18.75" x14ac:dyDescent="0.3">
      <c r="A106" s="1" t="s">
        <v>403</v>
      </c>
      <c r="B106" s="1"/>
      <c r="C106" s="1"/>
      <c r="F106" s="467"/>
      <c r="G106" s="468"/>
    </row>
    <row r="107" spans="1:13" x14ac:dyDescent="0.25">
      <c r="D107" s="1458"/>
      <c r="E107" s="1458"/>
      <c r="F107" s="991"/>
      <c r="G107" s="992"/>
      <c r="I107" s="1458"/>
    </row>
    <row r="108" spans="1:13" ht="18.75" x14ac:dyDescent="0.3">
      <c r="A108" s="3244" t="s">
        <v>676</v>
      </c>
      <c r="B108" s="3245"/>
      <c r="C108" s="3245"/>
      <c r="D108" s="3245"/>
      <c r="E108" s="3245"/>
      <c r="F108" s="3245"/>
      <c r="G108" s="3245"/>
      <c r="H108" s="3245"/>
      <c r="I108" s="3245"/>
      <c r="J108" s="3245"/>
      <c r="K108" s="3245"/>
    </row>
    <row r="109" spans="1:13" ht="15.75" x14ac:dyDescent="0.25">
      <c r="D109" s="1458"/>
      <c r="E109" s="1458"/>
      <c r="F109" s="9"/>
      <c r="G109" s="992"/>
      <c r="I109" s="1458"/>
    </row>
    <row r="110" spans="1:13" x14ac:dyDescent="0.25">
      <c r="A110" s="3246" t="s">
        <v>677</v>
      </c>
      <c r="B110" s="3246"/>
      <c r="C110" s="3246"/>
      <c r="D110" s="3246"/>
      <c r="E110" s="3246"/>
      <c r="F110" s="3246"/>
      <c r="G110" s="3246"/>
      <c r="H110" s="3246"/>
      <c r="I110" s="3246"/>
      <c r="J110" s="3246"/>
      <c r="K110" s="3246"/>
    </row>
    <row r="111" spans="1:13" ht="15.75" thickBot="1" x14ac:dyDescent="0.3">
      <c r="A111" s="1464"/>
      <c r="F111" s="467"/>
      <c r="G111" s="468"/>
      <c r="J111" s="13"/>
      <c r="M111" s="14" t="s">
        <v>4</v>
      </c>
    </row>
    <row r="112" spans="1:13" ht="26.25" thickBot="1" x14ac:dyDescent="0.3">
      <c r="A112" s="1000" t="s">
        <v>5</v>
      </c>
      <c r="B112" s="1001" t="s">
        <v>6</v>
      </c>
      <c r="C112" s="1001" t="s">
        <v>7</v>
      </c>
      <c r="D112" s="1001" t="s">
        <v>8</v>
      </c>
      <c r="E112" s="1001" t="s">
        <v>9</v>
      </c>
      <c r="F112" s="1001" t="s">
        <v>10</v>
      </c>
      <c r="G112" s="1001" t="s">
        <v>11</v>
      </c>
      <c r="H112" s="1001" t="s">
        <v>12</v>
      </c>
      <c r="I112" s="1003" t="s">
        <v>13</v>
      </c>
      <c r="J112" s="1003" t="s">
        <v>14</v>
      </c>
      <c r="K112" s="1003" t="s">
        <v>15</v>
      </c>
      <c r="L112" s="1003" t="s">
        <v>16</v>
      </c>
      <c r="M112" s="1004" t="s">
        <v>17</v>
      </c>
    </row>
    <row r="113" spans="1:13" ht="25.5" x14ac:dyDescent="0.25">
      <c r="A113" s="926">
        <v>231</v>
      </c>
      <c r="B113" s="927">
        <v>12</v>
      </c>
      <c r="C113" s="928">
        <v>4399</v>
      </c>
      <c r="D113" s="927">
        <v>5169</v>
      </c>
      <c r="E113" s="929">
        <v>0</v>
      </c>
      <c r="F113" s="1012">
        <v>104100888</v>
      </c>
      <c r="G113" s="927">
        <v>1700</v>
      </c>
      <c r="H113" s="1034">
        <v>3754000000</v>
      </c>
      <c r="I113" s="1013">
        <v>0</v>
      </c>
      <c r="J113" s="1013">
        <v>6178.58</v>
      </c>
      <c r="K113" s="1013">
        <v>-6000</v>
      </c>
      <c r="L113" s="1014">
        <f t="shared" ref="L113:L118" si="1">J113+K113</f>
        <v>178.57999999999993</v>
      </c>
      <c r="M113" s="1035" t="s">
        <v>678</v>
      </c>
    </row>
    <row r="114" spans="1:13" ht="25.5" x14ac:dyDescent="0.25">
      <c r="A114" s="926">
        <v>231</v>
      </c>
      <c r="B114" s="927">
        <v>12</v>
      </c>
      <c r="C114" s="928">
        <v>4399</v>
      </c>
      <c r="D114" s="927">
        <v>5169</v>
      </c>
      <c r="E114" s="929">
        <v>0</v>
      </c>
      <c r="F114" s="1012">
        <v>104113013</v>
      </c>
      <c r="G114" s="927">
        <v>1700</v>
      </c>
      <c r="H114" s="1034">
        <v>3754000000</v>
      </c>
      <c r="I114" s="1013">
        <v>0</v>
      </c>
      <c r="J114" s="1013">
        <v>12357.34</v>
      </c>
      <c r="K114" s="1013">
        <v>-12000</v>
      </c>
      <c r="L114" s="1014">
        <f t="shared" si="1"/>
        <v>357.34000000000015</v>
      </c>
      <c r="M114" s="1036" t="s">
        <v>679</v>
      </c>
    </row>
    <row r="115" spans="1:13" ht="26.25" thickBot="1" x14ac:dyDescent="0.3">
      <c r="A115" s="456">
        <v>231</v>
      </c>
      <c r="B115" s="457">
        <v>12</v>
      </c>
      <c r="C115" s="458">
        <v>4399</v>
      </c>
      <c r="D115" s="457">
        <v>5169</v>
      </c>
      <c r="E115" s="459">
        <v>0</v>
      </c>
      <c r="F115" s="1016">
        <v>104513013</v>
      </c>
      <c r="G115" s="457">
        <v>1700</v>
      </c>
      <c r="H115" s="461">
        <v>3754000000</v>
      </c>
      <c r="I115" s="1017">
        <v>0</v>
      </c>
      <c r="J115" s="1017">
        <v>105037.25</v>
      </c>
      <c r="K115" s="1017">
        <v>-102000</v>
      </c>
      <c r="L115" s="1017">
        <f t="shared" si="1"/>
        <v>3037.25</v>
      </c>
      <c r="M115" s="1037" t="s">
        <v>680</v>
      </c>
    </row>
    <row r="116" spans="1:13" ht="25.5" x14ac:dyDescent="0.25">
      <c r="A116" s="1038">
        <v>231</v>
      </c>
      <c r="B116" s="513">
        <v>12</v>
      </c>
      <c r="C116" s="1039">
        <v>4399</v>
      </c>
      <c r="D116" s="513">
        <v>5011</v>
      </c>
      <c r="E116" s="1040">
        <v>0</v>
      </c>
      <c r="F116" s="1041">
        <v>104100888</v>
      </c>
      <c r="G116" s="513">
        <v>1700</v>
      </c>
      <c r="H116" s="1034">
        <v>3754000000</v>
      </c>
      <c r="I116" s="1014">
        <v>0</v>
      </c>
      <c r="J116" s="1014">
        <v>8305.7900000000009</v>
      </c>
      <c r="K116" s="1014">
        <v>6000</v>
      </c>
      <c r="L116" s="1014">
        <f t="shared" si="1"/>
        <v>14305.79</v>
      </c>
      <c r="M116" s="1042" t="s">
        <v>681</v>
      </c>
    </row>
    <row r="117" spans="1:13" ht="25.5" x14ac:dyDescent="0.25">
      <c r="A117" s="926">
        <v>231</v>
      </c>
      <c r="B117" s="927">
        <v>12</v>
      </c>
      <c r="C117" s="928">
        <v>4399</v>
      </c>
      <c r="D117" s="927">
        <v>5011</v>
      </c>
      <c r="E117" s="929">
        <v>0</v>
      </c>
      <c r="F117" s="1012">
        <v>104113013</v>
      </c>
      <c r="G117" s="927">
        <v>1700</v>
      </c>
      <c r="H117" s="1034">
        <v>3754000000</v>
      </c>
      <c r="I117" s="1013">
        <v>0</v>
      </c>
      <c r="J117" s="1013">
        <v>16611.580000000002</v>
      </c>
      <c r="K117" s="1013">
        <v>12000</v>
      </c>
      <c r="L117" s="1014">
        <f t="shared" si="1"/>
        <v>28611.58</v>
      </c>
      <c r="M117" s="1036" t="s">
        <v>682</v>
      </c>
    </row>
    <row r="118" spans="1:13" ht="26.25" thickBot="1" x14ac:dyDescent="0.3">
      <c r="A118" s="548">
        <v>231</v>
      </c>
      <c r="B118" s="549">
        <v>12</v>
      </c>
      <c r="C118" s="933">
        <v>4399</v>
      </c>
      <c r="D118" s="549">
        <v>5011</v>
      </c>
      <c r="E118" s="551">
        <v>0</v>
      </c>
      <c r="F118" s="1030">
        <v>104513013</v>
      </c>
      <c r="G118" s="549">
        <v>1700</v>
      </c>
      <c r="H118" s="1043">
        <v>3754000000</v>
      </c>
      <c r="I118" s="1031">
        <v>0</v>
      </c>
      <c r="J118" s="1031">
        <v>141198.43</v>
      </c>
      <c r="K118" s="1031">
        <v>102000</v>
      </c>
      <c r="L118" s="1032">
        <f t="shared" si="1"/>
        <v>243198.43</v>
      </c>
      <c r="M118" s="1044" t="s">
        <v>683</v>
      </c>
    </row>
    <row r="119" spans="1:13" ht="16.5" thickBot="1" x14ac:dyDescent="0.3">
      <c r="A119" s="983"/>
      <c r="B119" s="341" t="s">
        <v>23</v>
      </c>
      <c r="C119" s="342"/>
      <c r="D119" s="996"/>
      <c r="E119" s="996"/>
      <c r="F119" s="997"/>
      <c r="G119" s="998"/>
      <c r="H119" s="996"/>
      <c r="I119" s="117">
        <f>SUM(I113:I118)</f>
        <v>0</v>
      </c>
      <c r="J119" s="117">
        <f>SUM(J113:J118)</f>
        <v>289688.96999999997</v>
      </c>
      <c r="K119" s="117">
        <f>SUM(K113:K118)</f>
        <v>0</v>
      </c>
      <c r="L119" s="117">
        <f>SUM(L113:L118)</f>
        <v>289688.96999999997</v>
      </c>
      <c r="M119" s="665"/>
    </row>
    <row r="120" spans="1:13" ht="15.75" x14ac:dyDescent="0.25">
      <c r="A120" s="123"/>
      <c r="B120" s="123"/>
      <c r="C120" s="123"/>
      <c r="F120" s="467"/>
      <c r="G120" s="468"/>
      <c r="J120" s="1028"/>
    </row>
    <row r="121" spans="1:13" ht="15.75" x14ac:dyDescent="0.25">
      <c r="B121" s="1459" t="s">
        <v>684</v>
      </c>
      <c r="C121" s="123"/>
      <c r="F121" s="467"/>
      <c r="G121" s="468"/>
      <c r="I121" s="1459" t="s">
        <v>675</v>
      </c>
      <c r="J121" s="1029"/>
    </row>
    <row r="122" spans="1:13" ht="15.75" x14ac:dyDescent="0.25">
      <c r="A122" s="1459"/>
      <c r="B122" s="123"/>
      <c r="C122" s="123"/>
      <c r="F122" s="467"/>
      <c r="G122" s="468"/>
      <c r="J122" s="1028"/>
    </row>
    <row r="123" spans="1:13" x14ac:dyDescent="0.25">
      <c r="F123" s="467"/>
      <c r="G123" s="468"/>
    </row>
    <row r="124" spans="1:13" x14ac:dyDescent="0.25">
      <c r="B124" s="1460" t="s">
        <v>27</v>
      </c>
      <c r="F124" s="467"/>
      <c r="G124" s="468"/>
      <c r="I124" s="1460" t="s">
        <v>27</v>
      </c>
    </row>
    <row r="125" spans="1:13" x14ac:dyDescent="0.25">
      <c r="B125" s="1459" t="s">
        <v>685</v>
      </c>
      <c r="F125" s="467"/>
      <c r="G125" s="468"/>
      <c r="I125" s="1459" t="s">
        <v>414</v>
      </c>
    </row>
    <row r="126" spans="1:13" x14ac:dyDescent="0.25">
      <c r="F126" s="467"/>
      <c r="G126" s="468"/>
    </row>
    <row r="127" spans="1:13" x14ac:dyDescent="0.25">
      <c r="F127" s="467"/>
      <c r="G127" s="468"/>
    </row>
    <row r="128" spans="1:13" ht="18.75" x14ac:dyDescent="0.3">
      <c r="A128" s="1" t="s">
        <v>392</v>
      </c>
      <c r="B128" s="1"/>
      <c r="C128" s="1"/>
      <c r="D128" s="1459"/>
      <c r="E128" s="1459"/>
      <c r="F128" s="2"/>
      <c r="G128" s="3"/>
      <c r="H128" s="1450"/>
      <c r="I128" s="4"/>
      <c r="J128" s="1459"/>
      <c r="K128" s="1459"/>
      <c r="L128" s="1459"/>
      <c r="M128" s="1459"/>
    </row>
    <row r="129" spans="1:13" x14ac:dyDescent="0.25">
      <c r="A129" s="1459"/>
      <c r="B129" s="1459"/>
      <c r="C129" s="1459"/>
      <c r="D129" s="1455"/>
      <c r="E129" s="1455"/>
      <c r="F129" s="6"/>
      <c r="G129" s="7"/>
      <c r="H129" s="1450"/>
      <c r="I129" s="8"/>
      <c r="J129" s="1455"/>
      <c r="K129" s="1459"/>
      <c r="L129" s="1459"/>
      <c r="M129" s="1459"/>
    </row>
    <row r="130" spans="1:13" ht="18.75" x14ac:dyDescent="0.3">
      <c r="A130" s="3102" t="s">
        <v>1155</v>
      </c>
      <c r="B130" s="3103"/>
      <c r="C130" s="3103"/>
      <c r="D130" s="3103"/>
      <c r="E130" s="3103"/>
      <c r="F130" s="3103"/>
      <c r="G130" s="3103"/>
      <c r="H130" s="3103"/>
      <c r="I130" s="3103"/>
      <c r="J130" s="3103"/>
      <c r="K130" s="3103"/>
      <c r="L130" s="3103"/>
      <c r="M130" s="1459"/>
    </row>
    <row r="131" spans="1:13" ht="15.75" x14ac:dyDescent="0.25">
      <c r="A131" s="1459"/>
      <c r="B131" s="1459"/>
      <c r="C131" s="1459"/>
      <c r="D131" s="1455"/>
      <c r="E131" s="1455"/>
      <c r="F131" s="9"/>
      <c r="G131" s="7"/>
      <c r="H131" s="1450"/>
      <c r="I131" s="8"/>
      <c r="J131" s="1455"/>
      <c r="K131" s="1459"/>
      <c r="L131" s="1459"/>
      <c r="M131" s="1459"/>
    </row>
    <row r="132" spans="1:13" ht="15.75" x14ac:dyDescent="0.25">
      <c r="A132" s="10" t="s">
        <v>1156</v>
      </c>
      <c r="B132" s="11"/>
      <c r="C132" s="11"/>
      <c r="D132" s="11"/>
      <c r="E132" s="11"/>
      <c r="F132" s="9"/>
      <c r="G132" s="3"/>
      <c r="H132" s="1450"/>
      <c r="I132" s="4"/>
      <c r="J132" s="1459"/>
      <c r="K132" s="1459"/>
      <c r="L132" s="1459"/>
      <c r="M132" s="1459"/>
    </row>
    <row r="133" spans="1:13" ht="15.75" thickBot="1" x14ac:dyDescent="0.3">
      <c r="A133" s="1465"/>
      <c r="B133" s="1459"/>
      <c r="C133" s="1459"/>
      <c r="D133" s="1459"/>
      <c r="E133" s="1459"/>
      <c r="F133" s="2"/>
      <c r="G133" s="3"/>
      <c r="H133" s="1450"/>
      <c r="I133" s="4"/>
      <c r="J133" s="1459"/>
      <c r="K133" s="13"/>
      <c r="L133" s="1459"/>
      <c r="M133" s="14" t="s">
        <v>4</v>
      </c>
    </row>
    <row r="134" spans="1:13" ht="27" thickBot="1" x14ac:dyDescent="0.3">
      <c r="A134" s="15" t="s">
        <v>5</v>
      </c>
      <c r="B134" s="16" t="s">
        <v>6</v>
      </c>
      <c r="C134" s="16" t="s">
        <v>7</v>
      </c>
      <c r="D134" s="16" t="s">
        <v>8</v>
      </c>
      <c r="E134" s="16" t="s">
        <v>9</v>
      </c>
      <c r="F134" s="17" t="s">
        <v>10</v>
      </c>
      <c r="G134" s="18" t="s">
        <v>11</v>
      </c>
      <c r="H134" s="16" t="s">
        <v>12</v>
      </c>
      <c r="I134" s="19" t="s">
        <v>13</v>
      </c>
      <c r="J134" s="20" t="s">
        <v>14</v>
      </c>
      <c r="K134" s="20" t="s">
        <v>15</v>
      </c>
      <c r="L134" s="92" t="s">
        <v>16</v>
      </c>
      <c r="M134" s="21" t="s">
        <v>17</v>
      </c>
    </row>
    <row r="135" spans="1:13" x14ac:dyDescent="0.25">
      <c r="A135" s="36">
        <v>231</v>
      </c>
      <c r="B135" s="37">
        <v>0</v>
      </c>
      <c r="C135" s="38">
        <v>4399</v>
      </c>
      <c r="D135" s="37">
        <v>5169</v>
      </c>
      <c r="E135" s="39">
        <v>0</v>
      </c>
      <c r="F135" s="40">
        <v>0</v>
      </c>
      <c r="G135" s="37">
        <v>1700</v>
      </c>
      <c r="H135" s="41">
        <v>17000000</v>
      </c>
      <c r="I135" s="42">
        <v>3160000</v>
      </c>
      <c r="J135" s="42">
        <v>5117050.1500000004</v>
      </c>
      <c r="K135" s="42">
        <v>-10000</v>
      </c>
      <c r="L135" s="42">
        <v>5107050.1500000004</v>
      </c>
      <c r="M135" s="318" t="s">
        <v>166</v>
      </c>
    </row>
    <row r="136" spans="1:13" ht="39.75" customHeight="1" x14ac:dyDescent="0.25">
      <c r="A136" s="57">
        <v>231</v>
      </c>
      <c r="B136" s="58">
        <v>0</v>
      </c>
      <c r="C136" s="59">
        <v>4399</v>
      </c>
      <c r="D136" s="58">
        <v>5168</v>
      </c>
      <c r="E136" s="61">
        <v>0</v>
      </c>
      <c r="F136" s="48">
        <v>0</v>
      </c>
      <c r="G136" s="58">
        <v>1700</v>
      </c>
      <c r="H136" s="52">
        <v>17000000</v>
      </c>
      <c r="I136" s="66">
        <v>0</v>
      </c>
      <c r="J136" s="66">
        <v>0</v>
      </c>
      <c r="K136" s="66">
        <v>10000</v>
      </c>
      <c r="L136" s="50">
        <v>10000</v>
      </c>
      <c r="M136" s="294" t="s">
        <v>244</v>
      </c>
    </row>
    <row r="137" spans="1:13" ht="15.75" thickBot="1" x14ac:dyDescent="0.3">
      <c r="A137" s="69"/>
      <c r="B137" s="70"/>
      <c r="C137" s="70"/>
      <c r="D137" s="71"/>
      <c r="E137" s="70"/>
      <c r="F137" s="72"/>
      <c r="G137" s="73"/>
      <c r="H137" s="74"/>
      <c r="I137" s="319"/>
      <c r="J137" s="75"/>
      <c r="K137" s="75"/>
      <c r="L137" s="76"/>
      <c r="M137" s="77"/>
    </row>
    <row r="138" spans="1:13" ht="16.5" thickBot="1" x14ac:dyDescent="0.3">
      <c r="A138" s="22"/>
      <c r="B138" s="341" t="s">
        <v>23</v>
      </c>
      <c r="C138" s="54"/>
      <c r="D138" s="23"/>
      <c r="E138" s="23"/>
      <c r="F138" s="24"/>
      <c r="G138" s="25"/>
      <c r="H138" s="23"/>
      <c r="I138" s="26">
        <f>SUM(I135:I137)</f>
        <v>3160000</v>
      </c>
      <c r="J138" s="26">
        <f>SUM(J135:J137)</f>
        <v>5117050.1500000004</v>
      </c>
      <c r="K138" s="26">
        <f>SUM(K135:K137)</f>
        <v>0</v>
      </c>
      <c r="L138" s="26">
        <f>SUM(L135:L137)</f>
        <v>5117050.1500000004</v>
      </c>
      <c r="M138" s="27"/>
    </row>
    <row r="139" spans="1:13" ht="15.75" x14ac:dyDescent="0.25">
      <c r="A139" s="28"/>
      <c r="B139" s="28"/>
      <c r="C139" s="28"/>
      <c r="D139" s="29"/>
      <c r="E139" s="29"/>
      <c r="F139" s="30"/>
      <c r="G139" s="31"/>
      <c r="H139" s="1465"/>
      <c r="I139" s="32"/>
      <c r="J139" s="29"/>
      <c r="K139" s="33"/>
      <c r="L139" s="29"/>
      <c r="M139" s="1459"/>
    </row>
    <row r="140" spans="1:13" ht="15.75" x14ac:dyDescent="0.25">
      <c r="A140" s="1459"/>
      <c r="B140" s="29" t="s">
        <v>397</v>
      </c>
      <c r="C140" s="28"/>
      <c r="D140" s="29"/>
      <c r="E140" s="29"/>
      <c r="F140" s="30"/>
      <c r="G140" s="31"/>
      <c r="H140" s="1465"/>
      <c r="I140" s="32"/>
      <c r="J140" s="34" t="s">
        <v>1157</v>
      </c>
      <c r="K140" s="35"/>
      <c r="L140" s="29"/>
      <c r="M140" s="1459"/>
    </row>
    <row r="141" spans="1:13" ht="15.75" x14ac:dyDescent="0.25">
      <c r="A141" s="29"/>
      <c r="B141" s="28"/>
      <c r="C141" s="28"/>
      <c r="D141" s="29"/>
      <c r="E141" s="29"/>
      <c r="F141" s="30"/>
      <c r="G141" s="31"/>
      <c r="H141" s="1465"/>
      <c r="I141" s="32"/>
      <c r="J141" s="29"/>
      <c r="K141" s="33"/>
      <c r="L141" s="29"/>
      <c r="M141" s="1459"/>
    </row>
    <row r="142" spans="1:13" x14ac:dyDescent="0.25">
      <c r="A142" s="1459"/>
      <c r="B142" s="1459"/>
      <c r="C142" s="1459"/>
      <c r="D142" s="1459"/>
      <c r="E142" s="1459"/>
      <c r="F142" s="2"/>
      <c r="G142" s="3"/>
      <c r="H142" s="1450"/>
      <c r="I142" s="4"/>
      <c r="J142" s="1459"/>
      <c r="K142" s="1459"/>
      <c r="L142" s="1459"/>
      <c r="M142" s="1459"/>
    </row>
    <row r="143" spans="1:13" x14ac:dyDescent="0.25">
      <c r="A143" s="1459"/>
      <c r="B143" s="1459" t="s">
        <v>27</v>
      </c>
      <c r="C143" s="1459"/>
      <c r="D143" s="1459"/>
      <c r="E143" s="1459"/>
      <c r="F143" s="2"/>
      <c r="G143" s="3"/>
      <c r="H143" s="1450"/>
      <c r="I143" s="4"/>
      <c r="J143" s="1459" t="s">
        <v>27</v>
      </c>
      <c r="K143" s="1459"/>
      <c r="L143" s="1459"/>
      <c r="M143" s="1459"/>
    </row>
    <row r="144" spans="1:13" x14ac:dyDescent="0.25">
      <c r="A144" s="1459"/>
      <c r="B144" s="1459"/>
      <c r="C144" s="1459"/>
      <c r="D144" s="1459"/>
      <c r="E144" s="1459"/>
      <c r="F144" s="2"/>
      <c r="G144" s="3"/>
      <c r="H144" s="1450"/>
      <c r="I144" s="4"/>
      <c r="J144" s="1459"/>
      <c r="K144" s="1459"/>
      <c r="L144" s="1459"/>
      <c r="M144" s="1459"/>
    </row>
    <row r="145" spans="1:13" x14ac:dyDescent="0.25">
      <c r="A145" s="1459"/>
      <c r="B145" s="1459" t="s">
        <v>399</v>
      </c>
      <c r="C145" s="1459"/>
      <c r="D145" s="1459"/>
      <c r="E145" s="1459"/>
      <c r="F145" s="2"/>
      <c r="G145" s="3"/>
      <c r="H145" s="1450"/>
      <c r="I145" s="4"/>
      <c r="J145" s="1459" t="s">
        <v>400</v>
      </c>
      <c r="K145" s="1459"/>
      <c r="L145" s="1459"/>
      <c r="M145" s="1459"/>
    </row>
    <row r="146" spans="1:13" x14ac:dyDescent="0.25">
      <c r="A146" s="1459"/>
      <c r="B146" s="1459" t="s">
        <v>401</v>
      </c>
      <c r="C146" s="1459"/>
      <c r="D146" s="1459"/>
      <c r="E146" s="1459"/>
      <c r="F146" s="2"/>
      <c r="G146" s="3"/>
      <c r="H146" s="1450"/>
      <c r="I146" s="4"/>
      <c r="J146" s="1459" t="s">
        <v>402</v>
      </c>
      <c r="K146" s="1459"/>
      <c r="L146" s="1459"/>
      <c r="M146" s="1459"/>
    </row>
    <row r="147" spans="1:13" x14ac:dyDescent="0.25">
      <c r="A147" s="1459"/>
      <c r="B147" s="1459"/>
      <c r="C147" s="1459"/>
      <c r="D147" s="1459"/>
      <c r="E147" s="1459"/>
      <c r="F147" s="2"/>
      <c r="G147" s="3"/>
      <c r="H147" s="1450"/>
      <c r="I147" s="4"/>
      <c r="J147" s="1459"/>
      <c r="K147" s="1459"/>
      <c r="L147" s="1459"/>
      <c r="M147" s="1459"/>
    </row>
    <row r="148" spans="1:13" x14ac:dyDescent="0.25">
      <c r="A148" s="1459"/>
      <c r="B148" s="1459"/>
      <c r="C148" s="1459"/>
      <c r="D148" s="1459"/>
      <c r="E148" s="1459"/>
      <c r="F148" s="2"/>
      <c r="G148" s="3"/>
      <c r="H148" s="1450"/>
      <c r="I148" s="4"/>
      <c r="J148" s="1459"/>
      <c r="K148" s="1459"/>
      <c r="L148" s="1459"/>
      <c r="M148" s="1459"/>
    </row>
    <row r="149" spans="1:13" ht="18.75" x14ac:dyDescent="0.3">
      <c r="A149" s="1" t="s">
        <v>392</v>
      </c>
      <c r="B149" s="1"/>
      <c r="C149" s="1"/>
      <c r="D149" s="1459"/>
      <c r="E149" s="1459"/>
      <c r="F149" s="2"/>
      <c r="G149" s="3"/>
      <c r="H149" s="1450"/>
      <c r="I149" s="4"/>
      <c r="J149" s="1459"/>
      <c r="K149" s="1459"/>
      <c r="L149" s="1459"/>
      <c r="M149" s="1459"/>
    </row>
    <row r="150" spans="1:13" x14ac:dyDescent="0.25">
      <c r="A150" s="1459"/>
      <c r="B150" s="1459"/>
      <c r="C150" s="1459"/>
      <c r="D150" s="1455"/>
      <c r="E150" s="1455"/>
      <c r="F150" s="6"/>
      <c r="G150" s="7"/>
      <c r="H150" s="1450"/>
      <c r="I150" s="8"/>
      <c r="J150" s="1455"/>
      <c r="K150" s="1459"/>
      <c r="L150" s="1459"/>
      <c r="M150" s="1459"/>
    </row>
    <row r="151" spans="1:13" ht="18.75" x14ac:dyDescent="0.3">
      <c r="A151" s="3102" t="s">
        <v>1158</v>
      </c>
      <c r="B151" s="3103"/>
      <c r="C151" s="3103"/>
      <c r="D151" s="3103"/>
      <c r="E151" s="3103"/>
      <c r="F151" s="3103"/>
      <c r="G151" s="3103"/>
      <c r="H151" s="3103"/>
      <c r="I151" s="3103"/>
      <c r="J151" s="3103"/>
      <c r="K151" s="3103"/>
      <c r="L151" s="3103"/>
      <c r="M151" s="1459"/>
    </row>
    <row r="152" spans="1:13" ht="15.75" x14ac:dyDescent="0.25">
      <c r="A152" s="1459"/>
      <c r="B152" s="1459"/>
      <c r="C152" s="1459"/>
      <c r="D152" s="1455"/>
      <c r="E152" s="1455"/>
      <c r="F152" s="9"/>
      <c r="G152" s="7"/>
      <c r="H152" s="1450"/>
      <c r="I152" s="8"/>
      <c r="J152" s="1455"/>
      <c r="K152" s="1459"/>
      <c r="L152" s="1459"/>
      <c r="M152" s="1459"/>
    </row>
    <row r="153" spans="1:13" ht="15.75" x14ac:dyDescent="0.25">
      <c r="A153" s="10" t="s">
        <v>1159</v>
      </c>
      <c r="B153" s="11"/>
      <c r="C153" s="11"/>
      <c r="D153" s="11"/>
      <c r="E153" s="11"/>
      <c r="F153" s="9"/>
      <c r="G153" s="3"/>
      <c r="H153" s="1450"/>
      <c r="I153" s="4"/>
      <c r="J153" s="1459"/>
      <c r="K153" s="1459"/>
      <c r="L153" s="1459"/>
      <c r="M153" s="1459"/>
    </row>
    <row r="154" spans="1:13" ht="15.75" thickBot="1" x14ac:dyDescent="0.3">
      <c r="A154" s="1465"/>
      <c r="B154" s="1459"/>
      <c r="C154" s="1459"/>
      <c r="D154" s="1459"/>
      <c r="E154" s="1459"/>
      <c r="F154" s="2"/>
      <c r="G154" s="3"/>
      <c r="H154" s="1450"/>
      <c r="I154" s="4"/>
      <c r="J154" s="1459"/>
      <c r="K154" s="13"/>
      <c r="L154" s="1459"/>
      <c r="M154" s="14" t="s">
        <v>4</v>
      </c>
    </row>
    <row r="155" spans="1:13" ht="27" thickBot="1" x14ac:dyDescent="0.3">
      <c r="A155" s="15" t="s">
        <v>5</v>
      </c>
      <c r="B155" s="16" t="s">
        <v>6</v>
      </c>
      <c r="C155" s="16" t="s">
        <v>7</v>
      </c>
      <c r="D155" s="16" t="s">
        <v>8</v>
      </c>
      <c r="E155" s="16" t="s">
        <v>9</v>
      </c>
      <c r="F155" s="17" t="s">
        <v>10</v>
      </c>
      <c r="G155" s="18" t="s">
        <v>11</v>
      </c>
      <c r="H155" s="16" t="s">
        <v>12</v>
      </c>
      <c r="I155" s="19" t="s">
        <v>13</v>
      </c>
      <c r="J155" s="20" t="s">
        <v>14</v>
      </c>
      <c r="K155" s="20" t="s">
        <v>15</v>
      </c>
      <c r="L155" s="92" t="s">
        <v>16</v>
      </c>
      <c r="M155" s="21" t="s">
        <v>17</v>
      </c>
    </row>
    <row r="156" spans="1:13" ht="27" x14ac:dyDescent="0.25">
      <c r="A156" s="36">
        <v>231</v>
      </c>
      <c r="B156" s="37">
        <v>0</v>
      </c>
      <c r="C156" s="38">
        <v>6402</v>
      </c>
      <c r="D156" s="37">
        <v>5364</v>
      </c>
      <c r="E156" s="39">
        <v>0</v>
      </c>
      <c r="F156" s="40">
        <v>104513013</v>
      </c>
      <c r="G156" s="37">
        <v>1700</v>
      </c>
      <c r="H156" s="41">
        <v>17000000</v>
      </c>
      <c r="I156" s="42">
        <v>0</v>
      </c>
      <c r="J156" s="42">
        <v>1438949.83</v>
      </c>
      <c r="K156" s="42">
        <v>-151468.4</v>
      </c>
      <c r="L156" s="42">
        <v>1287481.43</v>
      </c>
      <c r="M156" s="1045" t="s">
        <v>1160</v>
      </c>
    </row>
    <row r="157" spans="1:13" ht="27" x14ac:dyDescent="0.25">
      <c r="A157" s="57">
        <v>231</v>
      </c>
      <c r="B157" s="58">
        <v>0</v>
      </c>
      <c r="C157" s="59">
        <v>6402</v>
      </c>
      <c r="D157" s="58">
        <v>5364</v>
      </c>
      <c r="E157" s="61">
        <v>0</v>
      </c>
      <c r="F157" s="48">
        <v>104113013</v>
      </c>
      <c r="G157" s="58">
        <v>1700</v>
      </c>
      <c r="H157" s="52">
        <v>17000000</v>
      </c>
      <c r="I157" s="66">
        <v>0</v>
      </c>
      <c r="J157" s="66">
        <v>0</v>
      </c>
      <c r="K157" s="66">
        <v>151468.4</v>
      </c>
      <c r="L157" s="50">
        <v>151468.4</v>
      </c>
      <c r="M157" s="1046" t="s">
        <v>1161</v>
      </c>
    </row>
    <row r="158" spans="1:13" ht="15.75" thickBot="1" x14ac:dyDescent="0.3">
      <c r="A158" s="57"/>
      <c r="B158" s="58"/>
      <c r="C158" s="59"/>
      <c r="D158" s="58"/>
      <c r="E158" s="61"/>
      <c r="F158" s="48"/>
      <c r="G158" s="58"/>
      <c r="H158" s="292"/>
      <c r="I158" s="66"/>
      <c r="J158" s="66"/>
      <c r="K158" s="66"/>
      <c r="L158" s="66"/>
      <c r="M158" s="297"/>
    </row>
    <row r="159" spans="1:13" ht="16.5" thickBot="1" x14ac:dyDescent="0.3">
      <c r="A159" s="22"/>
      <c r="B159" s="341" t="s">
        <v>23</v>
      </c>
      <c r="C159" s="54"/>
      <c r="D159" s="23"/>
      <c r="E159" s="23"/>
      <c r="F159" s="24"/>
      <c r="G159" s="25"/>
      <c r="H159" s="23"/>
      <c r="I159" s="26">
        <f>SUM(I156:I158)</f>
        <v>0</v>
      </c>
      <c r="J159" s="26">
        <f>SUM(J156:J158)</f>
        <v>1438949.83</v>
      </c>
      <c r="K159" s="26">
        <f>SUM(K156:K158)</f>
        <v>0</v>
      </c>
      <c r="L159" s="26">
        <f>SUM(L156:L158)</f>
        <v>1438949.8299999998</v>
      </c>
      <c r="M159" s="27"/>
    </row>
    <row r="160" spans="1:13" ht="15.75" x14ac:dyDescent="0.25">
      <c r="A160" s="28"/>
      <c r="B160" s="28"/>
      <c r="C160" s="28"/>
      <c r="D160" s="29"/>
      <c r="E160" s="29"/>
      <c r="F160" s="30"/>
      <c r="G160" s="31"/>
      <c r="H160" s="1465"/>
      <c r="I160" s="32"/>
      <c r="J160" s="29"/>
      <c r="K160" s="33"/>
      <c r="L160" s="29"/>
      <c r="M160" s="1459"/>
    </row>
    <row r="161" spans="1:13" ht="15.75" x14ac:dyDescent="0.25">
      <c r="A161" s="1459"/>
      <c r="B161" s="29" t="s">
        <v>397</v>
      </c>
      <c r="C161" s="28"/>
      <c r="D161" s="29"/>
      <c r="E161" s="29"/>
      <c r="F161" s="30"/>
      <c r="G161" s="31"/>
      <c r="H161" s="1465"/>
      <c r="I161" s="32"/>
      <c r="J161" s="34" t="s">
        <v>1162</v>
      </c>
      <c r="K161" s="35"/>
      <c r="L161" s="29"/>
      <c r="M161" s="1459"/>
    </row>
    <row r="162" spans="1:13" ht="15.75" x14ac:dyDescent="0.25">
      <c r="A162" s="29"/>
      <c r="B162" s="28"/>
      <c r="C162" s="28"/>
      <c r="D162" s="29"/>
      <c r="E162" s="29"/>
      <c r="F162" s="30"/>
      <c r="G162" s="31"/>
      <c r="H162" s="1465"/>
      <c r="I162" s="32"/>
      <c r="J162" s="29"/>
      <c r="K162" s="33"/>
      <c r="L162" s="29"/>
      <c r="M162" s="1459"/>
    </row>
    <row r="163" spans="1:13" x14ac:dyDescent="0.25">
      <c r="A163" s="1459"/>
      <c r="B163" s="1459"/>
      <c r="C163" s="1459"/>
      <c r="D163" s="1459"/>
      <c r="E163" s="1459"/>
      <c r="F163" s="2"/>
      <c r="G163" s="3"/>
      <c r="H163" s="1450"/>
      <c r="I163" s="4"/>
      <c r="J163" s="1459"/>
      <c r="K163" s="1459"/>
      <c r="L163" s="1459"/>
      <c r="M163" s="1459"/>
    </row>
    <row r="164" spans="1:13" x14ac:dyDescent="0.25">
      <c r="A164" s="1459"/>
      <c r="B164" s="1459" t="s">
        <v>27</v>
      </c>
      <c r="C164" s="1459"/>
      <c r="D164" s="1459"/>
      <c r="E164" s="1459"/>
      <c r="F164" s="2"/>
      <c r="G164" s="3"/>
      <c r="H164" s="1450"/>
      <c r="I164" s="4"/>
      <c r="J164" s="1459" t="s">
        <v>27</v>
      </c>
      <c r="K164" s="1459"/>
      <c r="L164" s="1459"/>
      <c r="M164" s="1459"/>
    </row>
    <row r="165" spans="1:13" x14ac:dyDescent="0.25">
      <c r="A165" s="1459"/>
      <c r="B165" s="1459"/>
      <c r="C165" s="1459"/>
      <c r="D165" s="1459"/>
      <c r="E165" s="1459"/>
      <c r="F165" s="2"/>
      <c r="G165" s="3"/>
      <c r="H165" s="1450"/>
      <c r="I165" s="4"/>
      <c r="J165" s="1459"/>
      <c r="K165" s="1459"/>
      <c r="L165" s="1459"/>
      <c r="M165" s="1459"/>
    </row>
    <row r="166" spans="1:13" x14ac:dyDescent="0.25">
      <c r="A166" s="1459"/>
      <c r="B166" s="1459" t="s">
        <v>399</v>
      </c>
      <c r="C166" s="1459"/>
      <c r="D166" s="1459"/>
      <c r="E166" s="1459"/>
      <c r="F166" s="2"/>
      <c r="G166" s="3"/>
      <c r="H166" s="1450"/>
      <c r="I166" s="4"/>
      <c r="J166" s="1459" t="s">
        <v>400</v>
      </c>
      <c r="K166" s="1459"/>
      <c r="L166" s="1459"/>
      <c r="M166" s="1459"/>
    </row>
    <row r="167" spans="1:13" x14ac:dyDescent="0.25">
      <c r="A167" s="1459"/>
      <c r="B167" s="1459" t="s">
        <v>401</v>
      </c>
      <c r="C167" s="1459"/>
      <c r="D167" s="1459"/>
      <c r="E167" s="1459"/>
      <c r="F167" s="2"/>
      <c r="G167" s="3"/>
      <c r="H167" s="1450"/>
      <c r="I167" s="4"/>
      <c r="J167" s="1459" t="s">
        <v>402</v>
      </c>
      <c r="K167" s="1459"/>
      <c r="L167" s="1459"/>
      <c r="M167" s="1459"/>
    </row>
    <row r="168" spans="1:13" x14ac:dyDescent="0.25">
      <c r="A168" s="1459"/>
      <c r="B168" s="1459"/>
      <c r="C168" s="1459"/>
      <c r="D168" s="1459"/>
      <c r="E168" s="1459"/>
      <c r="F168" s="2"/>
      <c r="G168" s="3"/>
      <c r="H168" s="1450"/>
      <c r="I168" s="4"/>
      <c r="J168" s="1459"/>
      <c r="K168" s="1459"/>
      <c r="L168" s="1459"/>
      <c r="M168" s="1459"/>
    </row>
    <row r="169" spans="1:13" x14ac:dyDescent="0.25">
      <c r="A169" s="1459"/>
      <c r="B169" s="1459"/>
      <c r="C169" s="1459"/>
      <c r="D169" s="1459"/>
      <c r="E169" s="1459"/>
      <c r="F169" s="2"/>
      <c r="G169" s="3"/>
      <c r="H169" s="1450"/>
      <c r="I169" s="4"/>
      <c r="J169" s="1459"/>
      <c r="K169" s="1459"/>
      <c r="L169" s="1459"/>
      <c r="M169" s="1459"/>
    </row>
    <row r="170" spans="1:13" ht="18.75" x14ac:dyDescent="0.3">
      <c r="A170" s="1" t="s">
        <v>392</v>
      </c>
      <c r="B170" s="1"/>
      <c r="C170" s="1"/>
      <c r="D170" s="1459"/>
      <c r="E170" s="1459"/>
      <c r="F170" s="2"/>
      <c r="G170" s="3"/>
      <c r="H170" s="1450"/>
      <c r="I170" s="4"/>
      <c r="J170" s="1459"/>
      <c r="K170" s="1459"/>
      <c r="L170" s="1459"/>
      <c r="M170" s="1459"/>
    </row>
    <row r="171" spans="1:13" x14ac:dyDescent="0.25">
      <c r="A171" s="1459"/>
      <c r="B171" s="1459"/>
      <c r="C171" s="1459"/>
      <c r="D171" s="1455"/>
      <c r="E171" s="1455"/>
      <c r="F171" s="6"/>
      <c r="G171" s="7"/>
      <c r="H171" s="1450"/>
      <c r="I171" s="8"/>
      <c r="J171" s="1455"/>
      <c r="K171" s="1459"/>
      <c r="L171" s="1459"/>
      <c r="M171" s="1459"/>
    </row>
    <row r="172" spans="1:13" ht="18.75" x14ac:dyDescent="0.3">
      <c r="A172" s="3102" t="s">
        <v>1163</v>
      </c>
      <c r="B172" s="3103"/>
      <c r="C172" s="3103"/>
      <c r="D172" s="3103"/>
      <c r="E172" s="3103"/>
      <c r="F172" s="3103"/>
      <c r="G172" s="3103"/>
      <c r="H172" s="3103"/>
      <c r="I172" s="3103"/>
      <c r="J172" s="3103"/>
      <c r="K172" s="3103"/>
      <c r="L172" s="3103"/>
      <c r="M172" s="1459"/>
    </row>
    <row r="173" spans="1:13" ht="15.75" x14ac:dyDescent="0.25">
      <c r="A173" s="1459"/>
      <c r="B173" s="1459"/>
      <c r="C173" s="1459"/>
      <c r="D173" s="1455"/>
      <c r="E173" s="1455"/>
      <c r="F173" s="9"/>
      <c r="G173" s="7"/>
      <c r="H173" s="1450"/>
      <c r="I173" s="8"/>
      <c r="J173" s="1455"/>
      <c r="K173" s="1459"/>
      <c r="L173" s="1459"/>
      <c r="M173" s="1459"/>
    </row>
    <row r="174" spans="1:13" ht="15.75" x14ac:dyDescent="0.25">
      <c r="A174" s="10" t="s">
        <v>1164</v>
      </c>
      <c r="B174" s="11"/>
      <c r="C174" s="11"/>
      <c r="D174" s="11"/>
      <c r="E174" s="11"/>
      <c r="F174" s="9"/>
      <c r="G174" s="3"/>
      <c r="H174" s="1450"/>
      <c r="I174" s="4"/>
      <c r="J174" s="1459"/>
      <c r="K174" s="1459"/>
      <c r="L174" s="1459"/>
      <c r="M174" s="1459"/>
    </row>
    <row r="175" spans="1:13" ht="15.75" thickBot="1" x14ac:dyDescent="0.3">
      <c r="A175" s="1465"/>
      <c r="B175" s="1459"/>
      <c r="C175" s="1459"/>
      <c r="D175" s="1459"/>
      <c r="E175" s="1459"/>
      <c r="F175" s="2"/>
      <c r="G175" s="3"/>
      <c r="H175" s="1450"/>
      <c r="I175" s="4"/>
      <c r="J175" s="1459"/>
      <c r="K175" s="13"/>
      <c r="L175" s="1459"/>
      <c r="M175" s="14" t="s">
        <v>4</v>
      </c>
    </row>
    <row r="176" spans="1:13" ht="27" thickBot="1" x14ac:dyDescent="0.3">
      <c r="A176" s="15" t="s">
        <v>5</v>
      </c>
      <c r="B176" s="16" t="s">
        <v>6</v>
      </c>
      <c r="C176" s="16" t="s">
        <v>7</v>
      </c>
      <c r="D176" s="16" t="s">
        <v>8</v>
      </c>
      <c r="E176" s="16" t="s">
        <v>9</v>
      </c>
      <c r="F176" s="17" t="s">
        <v>10</v>
      </c>
      <c r="G176" s="18" t="s">
        <v>11</v>
      </c>
      <c r="H176" s="16" t="s">
        <v>12</v>
      </c>
      <c r="I176" s="19" t="s">
        <v>13</v>
      </c>
      <c r="J176" s="20" t="s">
        <v>14</v>
      </c>
      <c r="K176" s="20" t="s">
        <v>15</v>
      </c>
      <c r="L176" s="92" t="s">
        <v>16</v>
      </c>
      <c r="M176" s="21" t="s">
        <v>17</v>
      </c>
    </row>
    <row r="177" spans="1:13" x14ac:dyDescent="0.25">
      <c r="A177" s="36">
        <v>231</v>
      </c>
      <c r="B177" s="37">
        <v>0</v>
      </c>
      <c r="C177" s="38">
        <v>4339</v>
      </c>
      <c r="D177" s="37">
        <v>5169</v>
      </c>
      <c r="E177" s="39">
        <v>0</v>
      </c>
      <c r="F177" s="40">
        <v>0</v>
      </c>
      <c r="G177" s="37">
        <v>1700</v>
      </c>
      <c r="H177" s="41">
        <v>17000000</v>
      </c>
      <c r="I177" s="42">
        <v>210000</v>
      </c>
      <c r="J177" s="42">
        <v>177900</v>
      </c>
      <c r="K177" s="42">
        <v>-50000</v>
      </c>
      <c r="L177" s="42">
        <v>127900</v>
      </c>
      <c r="M177" s="320" t="s">
        <v>166</v>
      </c>
    </row>
    <row r="178" spans="1:13" x14ac:dyDescent="0.25">
      <c r="A178" s="57">
        <v>231</v>
      </c>
      <c r="B178" s="58">
        <v>0</v>
      </c>
      <c r="C178" s="59">
        <v>4339</v>
      </c>
      <c r="D178" s="58">
        <v>5175</v>
      </c>
      <c r="E178" s="61">
        <v>0</v>
      </c>
      <c r="F178" s="48">
        <v>0</v>
      </c>
      <c r="G178" s="58">
        <v>1700</v>
      </c>
      <c r="H178" s="52">
        <v>17000000</v>
      </c>
      <c r="I178" s="66">
        <v>30000</v>
      </c>
      <c r="J178" s="66">
        <v>62100</v>
      </c>
      <c r="K178" s="66">
        <v>50000</v>
      </c>
      <c r="L178" s="50">
        <v>112100</v>
      </c>
      <c r="M178" s="321" t="s">
        <v>22</v>
      </c>
    </row>
    <row r="179" spans="1:13" x14ac:dyDescent="0.25">
      <c r="A179" s="57">
        <v>231</v>
      </c>
      <c r="B179" s="58">
        <v>0</v>
      </c>
      <c r="C179" s="59">
        <v>4349</v>
      </c>
      <c r="D179" s="58">
        <v>5169</v>
      </c>
      <c r="E179" s="61">
        <v>0</v>
      </c>
      <c r="F179" s="48">
        <v>0</v>
      </c>
      <c r="G179" s="58">
        <v>1700</v>
      </c>
      <c r="H179" s="292">
        <v>17000000</v>
      </c>
      <c r="I179" s="66">
        <v>245000</v>
      </c>
      <c r="J179" s="66">
        <v>245000</v>
      </c>
      <c r="K179" s="66">
        <v>-70000</v>
      </c>
      <c r="L179" s="66">
        <v>175000</v>
      </c>
      <c r="M179" s="297" t="s">
        <v>166</v>
      </c>
    </row>
    <row r="180" spans="1:13" x14ac:dyDescent="0.25">
      <c r="A180" s="57">
        <v>231</v>
      </c>
      <c r="B180" s="58">
        <v>0</v>
      </c>
      <c r="C180" s="59">
        <v>4349</v>
      </c>
      <c r="D180" s="58">
        <v>5175</v>
      </c>
      <c r="E180" s="61">
        <v>0</v>
      </c>
      <c r="F180" s="48">
        <v>0</v>
      </c>
      <c r="G180" s="58">
        <v>1700</v>
      </c>
      <c r="H180" s="49">
        <v>17000000</v>
      </c>
      <c r="I180" s="66">
        <v>10000</v>
      </c>
      <c r="J180" s="66">
        <v>10000</v>
      </c>
      <c r="K180" s="66">
        <v>70000</v>
      </c>
      <c r="L180" s="66">
        <v>80000</v>
      </c>
      <c r="M180" s="51" t="s">
        <v>22</v>
      </c>
    </row>
    <row r="181" spans="1:13" ht="15.75" thickBot="1" x14ac:dyDescent="0.3">
      <c r="A181" s="69"/>
      <c r="B181" s="70"/>
      <c r="C181" s="70"/>
      <c r="D181" s="71"/>
      <c r="E181" s="70"/>
      <c r="F181" s="72"/>
      <c r="G181" s="73"/>
      <c r="H181" s="74"/>
      <c r="I181" s="319"/>
      <c r="J181" s="75"/>
      <c r="K181" s="75"/>
      <c r="L181" s="76"/>
      <c r="M181" s="77"/>
    </row>
    <row r="182" spans="1:13" ht="16.5" thickBot="1" x14ac:dyDescent="0.3">
      <c r="A182" s="22"/>
      <c r="B182" s="341" t="s">
        <v>23</v>
      </c>
      <c r="C182" s="54"/>
      <c r="D182" s="23"/>
      <c r="E182" s="23"/>
      <c r="F182" s="24"/>
      <c r="G182" s="25"/>
      <c r="H182" s="23"/>
      <c r="I182" s="26">
        <f>SUM(I177:I181)</f>
        <v>495000</v>
      </c>
      <c r="J182" s="26">
        <f>SUM(J177:J181)</f>
        <v>495000</v>
      </c>
      <c r="K182" s="26">
        <f>SUM(K177:K181)</f>
        <v>0</v>
      </c>
      <c r="L182" s="26">
        <f>SUM(L177:L181)</f>
        <v>495000</v>
      </c>
      <c r="M182" s="27"/>
    </row>
    <row r="183" spans="1:13" ht="15.75" x14ac:dyDescent="0.25">
      <c r="A183" s="28"/>
      <c r="B183" s="28"/>
      <c r="C183" s="28"/>
      <c r="D183" s="29"/>
      <c r="E183" s="29"/>
      <c r="F183" s="30"/>
      <c r="G183" s="31"/>
      <c r="H183" s="1465"/>
      <c r="I183" s="32"/>
      <c r="J183" s="29"/>
      <c r="K183" s="33"/>
      <c r="L183" s="29"/>
      <c r="M183" s="1459"/>
    </row>
    <row r="184" spans="1:13" ht="15.75" x14ac:dyDescent="0.25">
      <c r="A184" s="1459"/>
      <c r="B184" s="29" t="s">
        <v>397</v>
      </c>
      <c r="C184" s="28"/>
      <c r="D184" s="29"/>
      <c r="E184" s="29"/>
      <c r="F184" s="30"/>
      <c r="G184" s="31"/>
      <c r="H184" s="1465"/>
      <c r="I184" s="32"/>
      <c r="J184" s="34" t="s">
        <v>1165</v>
      </c>
      <c r="K184" s="35"/>
      <c r="L184" s="29"/>
      <c r="M184" s="1459"/>
    </row>
    <row r="185" spans="1:13" ht="15.75" x14ac:dyDescent="0.25">
      <c r="A185" s="29"/>
      <c r="B185" s="28"/>
      <c r="C185" s="28"/>
      <c r="D185" s="29"/>
      <c r="E185" s="29"/>
      <c r="F185" s="30"/>
      <c r="G185" s="31"/>
      <c r="H185" s="1465"/>
      <c r="I185" s="32"/>
      <c r="J185" s="29"/>
      <c r="K185" s="33"/>
      <c r="L185" s="29"/>
      <c r="M185" s="1459"/>
    </row>
    <row r="186" spans="1:13" x14ac:dyDescent="0.25">
      <c r="A186" s="1459"/>
      <c r="B186" s="1459"/>
      <c r="C186" s="1459"/>
      <c r="D186" s="1459"/>
      <c r="E186" s="1459"/>
      <c r="F186" s="2"/>
      <c r="G186" s="3"/>
      <c r="H186" s="1450"/>
      <c r="I186" s="4"/>
      <c r="J186" s="1459"/>
      <c r="K186" s="1459"/>
      <c r="L186" s="1459"/>
      <c r="M186" s="1459"/>
    </row>
    <row r="187" spans="1:13" x14ac:dyDescent="0.25">
      <c r="A187" s="1459"/>
      <c r="B187" s="1459" t="s">
        <v>27</v>
      </c>
      <c r="C187" s="1459"/>
      <c r="D187" s="1459"/>
      <c r="E187" s="1459"/>
      <c r="F187" s="2"/>
      <c r="G187" s="3"/>
      <c r="H187" s="1450"/>
      <c r="I187" s="4"/>
      <c r="J187" s="1459" t="s">
        <v>27</v>
      </c>
      <c r="K187" s="1459"/>
      <c r="L187" s="1459"/>
      <c r="M187" s="1459"/>
    </row>
    <row r="188" spans="1:13" x14ac:dyDescent="0.25">
      <c r="A188" s="1459"/>
      <c r="B188" s="1459"/>
      <c r="C188" s="1459"/>
      <c r="D188" s="1459"/>
      <c r="E188" s="1459"/>
      <c r="F188" s="2"/>
      <c r="G188" s="3"/>
      <c r="H188" s="1450"/>
      <c r="I188" s="4"/>
      <c r="J188" s="1459"/>
      <c r="K188" s="1459"/>
      <c r="L188" s="1459"/>
      <c r="M188" s="1459"/>
    </row>
    <row r="189" spans="1:13" x14ac:dyDescent="0.25">
      <c r="A189" s="1459"/>
      <c r="B189" s="1459" t="s">
        <v>399</v>
      </c>
      <c r="C189" s="1459"/>
      <c r="D189" s="1459"/>
      <c r="E189" s="1459"/>
      <c r="F189" s="2"/>
      <c r="G189" s="3"/>
      <c r="H189" s="1450"/>
      <c r="I189" s="4"/>
      <c r="J189" s="1459" t="s">
        <v>400</v>
      </c>
      <c r="K189" s="1459"/>
      <c r="L189" s="1459"/>
      <c r="M189" s="1459"/>
    </row>
    <row r="190" spans="1:13" x14ac:dyDescent="0.25">
      <c r="A190" s="1459"/>
      <c r="B190" s="1459" t="s">
        <v>401</v>
      </c>
      <c r="C190" s="1459"/>
      <c r="D190" s="1459"/>
      <c r="E190" s="1459"/>
      <c r="F190" s="2"/>
      <c r="G190" s="3"/>
      <c r="H190" s="1450"/>
      <c r="I190" s="4"/>
      <c r="J190" s="1459" t="s">
        <v>402</v>
      </c>
      <c r="K190" s="1459"/>
      <c r="L190" s="1459"/>
      <c r="M190" s="1459"/>
    </row>
    <row r="191" spans="1:13" x14ac:dyDescent="0.25">
      <c r="A191" s="1459"/>
      <c r="B191" s="1459"/>
      <c r="C191" s="1459"/>
      <c r="D191" s="1459"/>
      <c r="E191" s="1459"/>
      <c r="F191" s="2"/>
      <c r="G191" s="3"/>
      <c r="H191" s="1450"/>
      <c r="I191" s="4"/>
      <c r="J191" s="1459"/>
      <c r="K191" s="1459"/>
      <c r="L191" s="1459"/>
      <c r="M191" s="1459"/>
    </row>
    <row r="192" spans="1:13" x14ac:dyDescent="0.25">
      <c r="A192" s="1459"/>
      <c r="B192" s="1459"/>
      <c r="C192" s="1459"/>
      <c r="D192" s="1459"/>
      <c r="E192" s="1459"/>
      <c r="F192" s="2"/>
      <c r="G192" s="3"/>
      <c r="H192" s="1450"/>
      <c r="I192" s="4"/>
      <c r="J192" s="1459"/>
      <c r="K192" s="1459"/>
      <c r="L192" s="1459"/>
      <c r="M192" s="1459"/>
    </row>
    <row r="193" spans="1:13" ht="18.75" x14ac:dyDescent="0.3">
      <c r="A193" s="1" t="s">
        <v>392</v>
      </c>
      <c r="B193" s="1"/>
      <c r="C193" s="1"/>
      <c r="D193" s="1459"/>
      <c r="E193" s="1459"/>
      <c r="F193" s="2"/>
      <c r="G193" s="3"/>
      <c r="H193" s="1450"/>
      <c r="I193" s="4"/>
      <c r="J193" s="1459"/>
      <c r="K193" s="1459"/>
      <c r="L193" s="1459"/>
      <c r="M193" s="1459"/>
    </row>
    <row r="194" spans="1:13" x14ac:dyDescent="0.25">
      <c r="A194" s="1459"/>
      <c r="B194" s="1459"/>
      <c r="C194" s="1459"/>
      <c r="D194" s="1455"/>
      <c r="E194" s="1455"/>
      <c r="F194" s="6"/>
      <c r="G194" s="7"/>
      <c r="H194" s="1450"/>
      <c r="I194" s="8"/>
      <c r="J194" s="1455"/>
      <c r="K194" s="1459"/>
      <c r="L194" s="1459"/>
      <c r="M194" s="1459"/>
    </row>
    <row r="195" spans="1:13" ht="18.75" x14ac:dyDescent="0.3">
      <c r="A195" s="3102" t="s">
        <v>1506</v>
      </c>
      <c r="B195" s="3103"/>
      <c r="C195" s="3103"/>
      <c r="D195" s="3103"/>
      <c r="E195" s="3103"/>
      <c r="F195" s="3103"/>
      <c r="G195" s="3103"/>
      <c r="H195" s="3103"/>
      <c r="I195" s="3103"/>
      <c r="J195" s="3103"/>
      <c r="K195" s="3103"/>
      <c r="L195" s="3103"/>
      <c r="M195" s="1459"/>
    </row>
    <row r="196" spans="1:13" ht="15.75" x14ac:dyDescent="0.25">
      <c r="A196" s="1459"/>
      <c r="B196" s="1459"/>
      <c r="C196" s="1459"/>
      <c r="D196" s="1455"/>
      <c r="E196" s="1455"/>
      <c r="F196" s="9"/>
      <c r="G196" s="7"/>
      <c r="H196" s="1450"/>
      <c r="I196" s="8"/>
      <c r="J196" s="1455"/>
      <c r="K196" s="1459"/>
      <c r="L196" s="1459"/>
      <c r="M196" s="1459"/>
    </row>
    <row r="197" spans="1:13" ht="15.75" x14ac:dyDescent="0.25">
      <c r="A197" s="10" t="s">
        <v>1164</v>
      </c>
      <c r="B197" s="11"/>
      <c r="C197" s="11"/>
      <c r="D197" s="11"/>
      <c r="E197" s="11"/>
      <c r="F197" s="9"/>
      <c r="G197" s="3"/>
      <c r="H197" s="1450"/>
      <c r="I197" s="4"/>
      <c r="J197" s="1459"/>
      <c r="K197" s="1459"/>
      <c r="L197" s="1459"/>
      <c r="M197" s="1459"/>
    </row>
    <row r="198" spans="1:13" ht="15.75" thickBot="1" x14ac:dyDescent="0.3">
      <c r="A198" s="1465"/>
      <c r="B198" s="1459"/>
      <c r="C198" s="1459"/>
      <c r="D198" s="1459"/>
      <c r="E198" s="1459"/>
      <c r="F198" s="2"/>
      <c r="G198" s="3"/>
      <c r="H198" s="1450"/>
      <c r="I198" s="4"/>
      <c r="J198" s="1459"/>
      <c r="K198" s="13"/>
      <c r="L198" s="1459"/>
      <c r="M198" s="14" t="s">
        <v>4</v>
      </c>
    </row>
    <row r="199" spans="1:13" ht="27" thickBot="1" x14ac:dyDescent="0.3">
      <c r="A199" s="15" t="s">
        <v>5</v>
      </c>
      <c r="B199" s="16" t="s">
        <v>6</v>
      </c>
      <c r="C199" s="16" t="s">
        <v>7</v>
      </c>
      <c r="D199" s="16" t="s">
        <v>8</v>
      </c>
      <c r="E199" s="16" t="s">
        <v>9</v>
      </c>
      <c r="F199" s="17" t="s">
        <v>10</v>
      </c>
      <c r="G199" s="18" t="s">
        <v>11</v>
      </c>
      <c r="H199" s="16" t="s">
        <v>12</v>
      </c>
      <c r="I199" s="19" t="s">
        <v>13</v>
      </c>
      <c r="J199" s="20" t="s">
        <v>14</v>
      </c>
      <c r="K199" s="20" t="s">
        <v>15</v>
      </c>
      <c r="L199" s="92" t="s">
        <v>16</v>
      </c>
      <c r="M199" s="21" t="s">
        <v>17</v>
      </c>
    </row>
    <row r="200" spans="1:13" x14ac:dyDescent="0.25">
      <c r="A200" s="36">
        <v>231</v>
      </c>
      <c r="B200" s="37">
        <v>0</v>
      </c>
      <c r="C200" s="38">
        <v>4399</v>
      </c>
      <c r="D200" s="37">
        <v>5169</v>
      </c>
      <c r="E200" s="39">
        <v>0</v>
      </c>
      <c r="F200" s="40">
        <v>0</v>
      </c>
      <c r="G200" s="37">
        <v>1700</v>
      </c>
      <c r="H200" s="41">
        <v>17000000</v>
      </c>
      <c r="I200" s="42">
        <v>2780000</v>
      </c>
      <c r="J200" s="42">
        <v>5700000</v>
      </c>
      <c r="K200" s="42">
        <v>-100000</v>
      </c>
      <c r="L200" s="42">
        <v>5600000</v>
      </c>
      <c r="M200" s="320" t="s">
        <v>166</v>
      </c>
    </row>
    <row r="201" spans="1:13" x14ac:dyDescent="0.25">
      <c r="A201" s="57">
        <v>231</v>
      </c>
      <c r="B201" s="58">
        <v>0</v>
      </c>
      <c r="C201" s="59">
        <v>4399</v>
      </c>
      <c r="D201" s="58">
        <v>5175</v>
      </c>
      <c r="E201" s="61">
        <v>0</v>
      </c>
      <c r="F201" s="48">
        <v>0</v>
      </c>
      <c r="G201" s="58">
        <v>1700</v>
      </c>
      <c r="H201" s="52">
        <v>17000000</v>
      </c>
      <c r="I201" s="66">
        <v>40000</v>
      </c>
      <c r="J201" s="66">
        <v>40000</v>
      </c>
      <c r="K201" s="66">
        <v>100000</v>
      </c>
      <c r="L201" s="50">
        <v>140000</v>
      </c>
      <c r="M201" s="321" t="s">
        <v>22</v>
      </c>
    </row>
    <row r="202" spans="1:13" ht="15.75" thickBot="1" x14ac:dyDescent="0.3">
      <c r="A202" s="69"/>
      <c r="B202" s="70"/>
      <c r="C202" s="70"/>
      <c r="D202" s="71"/>
      <c r="E202" s="70"/>
      <c r="F202" s="72"/>
      <c r="G202" s="73"/>
      <c r="H202" s="74"/>
      <c r="I202" s="319"/>
      <c r="J202" s="75"/>
      <c r="K202" s="75"/>
      <c r="L202" s="76"/>
      <c r="M202" s="77"/>
    </row>
    <row r="203" spans="1:13" ht="16.5" thickBot="1" x14ac:dyDescent="0.3">
      <c r="A203" s="22"/>
      <c r="B203" s="341" t="s">
        <v>23</v>
      </c>
      <c r="C203" s="54"/>
      <c r="D203" s="23"/>
      <c r="E203" s="23"/>
      <c r="F203" s="24"/>
      <c r="G203" s="25"/>
      <c r="H203" s="23"/>
      <c r="I203" s="26">
        <f>SUM(I200:I202)</f>
        <v>2820000</v>
      </c>
      <c r="J203" s="26">
        <f>SUM(J200:J202)</f>
        <v>5740000</v>
      </c>
      <c r="K203" s="26">
        <f>SUM(K200:K202)</f>
        <v>0</v>
      </c>
      <c r="L203" s="26">
        <f>SUM(L200:L202)</f>
        <v>5740000</v>
      </c>
      <c r="M203" s="27"/>
    </row>
    <row r="204" spans="1:13" ht="15.75" x14ac:dyDescent="0.25">
      <c r="A204" s="28"/>
      <c r="B204" s="28"/>
      <c r="C204" s="28"/>
      <c r="D204" s="29"/>
      <c r="E204" s="29"/>
      <c r="F204" s="30"/>
      <c r="G204" s="31"/>
      <c r="H204" s="1465"/>
      <c r="I204" s="32"/>
      <c r="J204" s="29"/>
      <c r="K204" s="33"/>
      <c r="L204" s="29"/>
      <c r="M204" s="1459"/>
    </row>
    <row r="205" spans="1:13" ht="15.75" x14ac:dyDescent="0.25">
      <c r="A205" s="1459"/>
      <c r="B205" s="29" t="s">
        <v>397</v>
      </c>
      <c r="C205" s="28"/>
      <c r="D205" s="29"/>
      <c r="E205" s="29"/>
      <c r="F205" s="30"/>
      <c r="G205" s="31"/>
      <c r="H205" s="1465"/>
      <c r="I205" s="32"/>
      <c r="J205" s="34" t="s">
        <v>1507</v>
      </c>
      <c r="K205" s="35"/>
      <c r="L205" s="29"/>
      <c r="M205" s="1459"/>
    </row>
    <row r="206" spans="1:13" ht="15.75" x14ac:dyDescent="0.25">
      <c r="A206" s="29"/>
      <c r="B206" s="28"/>
      <c r="C206" s="28"/>
      <c r="D206" s="29"/>
      <c r="E206" s="29"/>
      <c r="F206" s="30"/>
      <c r="G206" s="31"/>
      <c r="H206" s="1465"/>
      <c r="I206" s="32"/>
      <c r="J206" s="29"/>
      <c r="K206" s="33"/>
      <c r="L206" s="29"/>
      <c r="M206" s="1459"/>
    </row>
    <row r="207" spans="1:13" x14ac:dyDescent="0.25">
      <c r="A207" s="1459"/>
      <c r="B207" s="1459"/>
      <c r="C207" s="1459"/>
      <c r="D207" s="1459"/>
      <c r="E207" s="1459"/>
      <c r="F207" s="2"/>
      <c r="G207" s="3"/>
      <c r="H207" s="1450"/>
      <c r="I207" s="4"/>
      <c r="J207" s="1459"/>
      <c r="K207" s="1459"/>
      <c r="L207" s="1459"/>
      <c r="M207" s="1459"/>
    </row>
    <row r="208" spans="1:13" x14ac:dyDescent="0.25">
      <c r="A208" s="1459"/>
      <c r="B208" s="1459" t="s">
        <v>27</v>
      </c>
      <c r="C208" s="1459"/>
      <c r="D208" s="1459"/>
      <c r="E208" s="1459"/>
      <c r="F208" s="2"/>
      <c r="G208" s="3"/>
      <c r="H208" s="1450"/>
      <c r="I208" s="4"/>
      <c r="J208" s="1459" t="s">
        <v>27</v>
      </c>
      <c r="K208" s="1459"/>
      <c r="L208" s="1459"/>
      <c r="M208" s="1459"/>
    </row>
    <row r="209" spans="1:13" x14ac:dyDescent="0.25">
      <c r="A209" s="1459"/>
      <c r="B209" s="1459"/>
      <c r="C209" s="1459"/>
      <c r="D209" s="1459"/>
      <c r="E209" s="1459"/>
      <c r="F209" s="2"/>
      <c r="G209" s="3"/>
      <c r="H209" s="1450"/>
      <c r="I209" s="4"/>
      <c r="J209" s="1459"/>
      <c r="K209" s="1459"/>
      <c r="L209" s="1459"/>
      <c r="M209" s="1459"/>
    </row>
    <row r="210" spans="1:13" x14ac:dyDescent="0.25">
      <c r="A210" s="1459"/>
      <c r="B210" s="1459" t="s">
        <v>399</v>
      </c>
      <c r="C210" s="1459"/>
      <c r="D210" s="1459"/>
      <c r="E210" s="1459"/>
      <c r="F210" s="2"/>
      <c r="G210" s="3"/>
      <c r="H210" s="1450"/>
      <c r="I210" s="4"/>
      <c r="J210" s="1459" t="s">
        <v>400</v>
      </c>
      <c r="K210" s="1459"/>
      <c r="L210" s="1459"/>
      <c r="M210" s="1459"/>
    </row>
    <row r="211" spans="1:13" x14ac:dyDescent="0.25">
      <c r="A211" s="1459"/>
      <c r="B211" s="1459" t="s">
        <v>401</v>
      </c>
      <c r="C211" s="1459"/>
      <c r="D211" s="1459"/>
      <c r="E211" s="1459"/>
      <c r="F211" s="2"/>
      <c r="G211" s="3"/>
      <c r="H211" s="1450"/>
      <c r="I211" s="4"/>
      <c r="J211" s="1459" t="s">
        <v>402</v>
      </c>
      <c r="K211" s="1459"/>
      <c r="L211" s="1459"/>
      <c r="M211" s="1459"/>
    </row>
    <row r="214" spans="1:13" ht="18.75" x14ac:dyDescent="0.3">
      <c r="A214" s="1" t="s">
        <v>403</v>
      </c>
      <c r="B214" s="1"/>
      <c r="C214" s="1"/>
      <c r="F214" s="467"/>
      <c r="G214" s="468"/>
    </row>
    <row r="215" spans="1:13" x14ac:dyDescent="0.25">
      <c r="D215" s="1458"/>
      <c r="E215" s="1458"/>
      <c r="F215" s="991"/>
      <c r="G215" s="992"/>
      <c r="I215" s="1458"/>
      <c r="J215" s="1458"/>
    </row>
    <row r="216" spans="1:13" ht="18.75" x14ac:dyDescent="0.3">
      <c r="A216" s="3244" t="s">
        <v>1967</v>
      </c>
      <c r="B216" s="3245"/>
      <c r="C216" s="3245"/>
      <c r="D216" s="3245"/>
      <c r="E216" s="3245"/>
      <c r="F216" s="3245"/>
      <c r="G216" s="3245"/>
      <c r="H216" s="3245"/>
      <c r="I216" s="3245"/>
      <c r="J216" s="3245"/>
      <c r="K216" s="3245"/>
      <c r="L216" s="3245"/>
    </row>
    <row r="217" spans="1:13" ht="15.75" x14ac:dyDescent="0.25">
      <c r="D217" s="1458"/>
      <c r="E217" s="1458"/>
      <c r="F217" s="9"/>
      <c r="G217" s="992"/>
      <c r="I217" s="1458"/>
      <c r="J217" s="1458"/>
    </row>
    <row r="218" spans="1:13" ht="15.75" x14ac:dyDescent="0.25">
      <c r="A218" s="10" t="s">
        <v>405</v>
      </c>
      <c r="B218" s="1047"/>
      <c r="C218" s="1047"/>
      <c r="D218" s="1047"/>
      <c r="E218" s="1047"/>
      <c r="F218" s="9"/>
      <c r="G218" s="468"/>
    </row>
    <row r="219" spans="1:13" ht="15.75" thickBot="1" x14ac:dyDescent="0.3">
      <c r="A219" s="472"/>
      <c r="F219" s="467"/>
      <c r="G219" s="468"/>
      <c r="K219" s="13"/>
      <c r="L219" s="14" t="s">
        <v>4</v>
      </c>
    </row>
    <row r="220" spans="1:13" ht="26.25" thickBot="1" x14ac:dyDescent="0.3">
      <c r="A220" s="1000" t="s">
        <v>5</v>
      </c>
      <c r="B220" s="1001" t="s">
        <v>6</v>
      </c>
      <c r="C220" s="1001" t="s">
        <v>7</v>
      </c>
      <c r="D220" s="1001" t="s">
        <v>8</v>
      </c>
      <c r="E220" s="1001" t="s">
        <v>9</v>
      </c>
      <c r="F220" s="1001" t="s">
        <v>10</v>
      </c>
      <c r="G220" s="1001" t="s">
        <v>11</v>
      </c>
      <c r="H220" s="1001" t="s">
        <v>12</v>
      </c>
      <c r="I220" s="1002" t="s">
        <v>13</v>
      </c>
      <c r="J220" s="1003" t="s">
        <v>14</v>
      </c>
      <c r="K220" s="1003" t="s">
        <v>271</v>
      </c>
      <c r="L220" s="1700" t="s">
        <v>16</v>
      </c>
      <c r="M220" s="1701" t="s">
        <v>17</v>
      </c>
    </row>
    <row r="221" spans="1:13" x14ac:dyDescent="0.25">
      <c r="A221" s="1005">
        <v>231</v>
      </c>
      <c r="B221" s="452">
        <v>80</v>
      </c>
      <c r="C221" s="1006">
        <v>4399</v>
      </c>
      <c r="D221" s="452">
        <v>5169</v>
      </c>
      <c r="E221" s="1007">
        <v>0</v>
      </c>
      <c r="F221" s="1073">
        <v>104100888</v>
      </c>
      <c r="G221" s="452">
        <v>1700</v>
      </c>
      <c r="H221" s="1009">
        <v>3753000000</v>
      </c>
      <c r="I221" s="1074">
        <v>0</v>
      </c>
      <c r="J221" s="1074">
        <v>302499.84999999998</v>
      </c>
      <c r="K221" s="1074">
        <v>-236000</v>
      </c>
      <c r="L221" s="1074">
        <f t="shared" ref="L221:L226" si="2">SUM(J221+K221)</f>
        <v>66499.849999999977</v>
      </c>
      <c r="M221" s="1702" t="s">
        <v>166</v>
      </c>
    </row>
    <row r="222" spans="1:13" x14ac:dyDescent="0.25">
      <c r="A222" s="926">
        <v>231</v>
      </c>
      <c r="B222" s="927">
        <v>80</v>
      </c>
      <c r="C222" s="928">
        <v>4399</v>
      </c>
      <c r="D222" s="927">
        <v>5169</v>
      </c>
      <c r="E222" s="929">
        <v>0</v>
      </c>
      <c r="F222" s="1075">
        <v>104113013</v>
      </c>
      <c r="G222" s="927">
        <v>1700</v>
      </c>
      <c r="H222" s="931">
        <v>3753000000</v>
      </c>
      <c r="I222" s="1703">
        <v>0</v>
      </c>
      <c r="J222" s="1076">
        <v>605000.31999999995</v>
      </c>
      <c r="K222" s="1076">
        <v>-472000</v>
      </c>
      <c r="L222" s="1703">
        <f t="shared" si="2"/>
        <v>133000.31999999995</v>
      </c>
      <c r="M222" s="1704" t="s">
        <v>166</v>
      </c>
    </row>
    <row r="223" spans="1:13" ht="15.75" thickBot="1" x14ac:dyDescent="0.3">
      <c r="A223" s="456">
        <v>231</v>
      </c>
      <c r="B223" s="457">
        <v>80</v>
      </c>
      <c r="C223" s="458">
        <v>4399</v>
      </c>
      <c r="D223" s="457">
        <v>5169</v>
      </c>
      <c r="E223" s="459">
        <v>0</v>
      </c>
      <c r="F223" s="1077">
        <v>104513013</v>
      </c>
      <c r="G223" s="457">
        <v>1700</v>
      </c>
      <c r="H223" s="1705">
        <v>3753000000</v>
      </c>
      <c r="I223" s="1706">
        <v>0</v>
      </c>
      <c r="J223" s="1078">
        <v>5141301.9000000004</v>
      </c>
      <c r="K223" s="1078">
        <v>-4012000</v>
      </c>
      <c r="L223" s="1706">
        <f t="shared" si="2"/>
        <v>1129301.9000000004</v>
      </c>
      <c r="M223" s="1707" t="s">
        <v>166</v>
      </c>
    </row>
    <row r="224" spans="1:13" x14ac:dyDescent="0.25">
      <c r="A224" s="1038">
        <v>231</v>
      </c>
      <c r="B224" s="513">
        <v>80</v>
      </c>
      <c r="C224" s="1039">
        <v>4377</v>
      </c>
      <c r="D224" s="513">
        <v>5222</v>
      </c>
      <c r="E224" s="1040">
        <v>0</v>
      </c>
      <c r="F224" s="1708">
        <v>104100888</v>
      </c>
      <c r="G224" s="513">
        <v>1700</v>
      </c>
      <c r="H224" s="1034">
        <v>3753017053</v>
      </c>
      <c r="I224" s="1076">
        <v>0</v>
      </c>
      <c r="J224" s="1703">
        <v>354000</v>
      </c>
      <c r="K224" s="1703">
        <v>236000</v>
      </c>
      <c r="L224" s="1703">
        <f t="shared" si="2"/>
        <v>590000</v>
      </c>
      <c r="M224" s="1709" t="s">
        <v>1968</v>
      </c>
    </row>
    <row r="225" spans="1:13" x14ac:dyDescent="0.25">
      <c r="A225" s="1038">
        <v>231</v>
      </c>
      <c r="B225" s="513">
        <v>80</v>
      </c>
      <c r="C225" s="1039">
        <v>4377</v>
      </c>
      <c r="D225" s="513">
        <v>5222</v>
      </c>
      <c r="E225" s="1040">
        <v>0</v>
      </c>
      <c r="F225" s="1075">
        <v>104113013</v>
      </c>
      <c r="G225" s="927">
        <v>1700</v>
      </c>
      <c r="H225" s="1034">
        <v>3753017053</v>
      </c>
      <c r="I225" s="1076">
        <v>0</v>
      </c>
      <c r="J225" s="1076">
        <v>708000</v>
      </c>
      <c r="K225" s="1076">
        <v>472000</v>
      </c>
      <c r="L225" s="1703">
        <f t="shared" si="2"/>
        <v>1180000</v>
      </c>
      <c r="M225" s="1710" t="s">
        <v>1968</v>
      </c>
    </row>
    <row r="226" spans="1:13" x14ac:dyDescent="0.25">
      <c r="A226" s="1038">
        <v>231</v>
      </c>
      <c r="B226" s="513">
        <v>80</v>
      </c>
      <c r="C226" s="1039">
        <v>4377</v>
      </c>
      <c r="D226" s="513">
        <v>5222</v>
      </c>
      <c r="E226" s="1040">
        <v>0</v>
      </c>
      <c r="F226" s="1075">
        <v>104513013</v>
      </c>
      <c r="G226" s="927">
        <v>1700</v>
      </c>
      <c r="H226" s="1034">
        <v>3753017053</v>
      </c>
      <c r="I226" s="1076">
        <v>0</v>
      </c>
      <c r="J226" s="1076">
        <v>6018000</v>
      </c>
      <c r="K226" s="1076">
        <v>4012000</v>
      </c>
      <c r="L226" s="1703">
        <f t="shared" si="2"/>
        <v>10030000</v>
      </c>
      <c r="M226" s="1710" t="s">
        <v>1968</v>
      </c>
    </row>
    <row r="227" spans="1:13" ht="16.5" thickBot="1" x14ac:dyDescent="0.3">
      <c r="A227" s="1020"/>
      <c r="B227" s="1021" t="s">
        <v>23</v>
      </c>
      <c r="C227" s="1022"/>
      <c r="D227" s="1023"/>
      <c r="E227" s="1023"/>
      <c r="F227" s="1024"/>
      <c r="G227" s="1025"/>
      <c r="H227" s="1023"/>
      <c r="I227" s="1026">
        <f>SUM(I221:I226)</f>
        <v>0</v>
      </c>
      <c r="J227" s="1026">
        <f>SUM(J221:J226)</f>
        <v>13128802.07</v>
      </c>
      <c r="K227" s="1026">
        <f>SUM(K221:K226)</f>
        <v>0</v>
      </c>
      <c r="L227" s="1026">
        <f>SUM(L221:L226)</f>
        <v>13128802.07</v>
      </c>
      <c r="M227" s="1711"/>
    </row>
    <row r="228" spans="1:13" ht="15.75" x14ac:dyDescent="0.25">
      <c r="A228" s="28"/>
      <c r="B228" s="28"/>
      <c r="C228" s="28"/>
      <c r="D228" s="482"/>
      <c r="E228" s="482"/>
      <c r="F228" s="993"/>
      <c r="G228" s="994"/>
      <c r="H228" s="472"/>
      <c r="I228" s="482"/>
      <c r="J228" s="482"/>
      <c r="K228" s="484"/>
      <c r="L228" s="482"/>
    </row>
    <row r="229" spans="1:13" ht="15.75" x14ac:dyDescent="0.25">
      <c r="B229" s="29" t="s">
        <v>1969</v>
      </c>
      <c r="C229" s="28"/>
      <c r="D229" s="482"/>
      <c r="E229" s="482"/>
      <c r="F229" s="993"/>
      <c r="G229" s="994"/>
      <c r="H229" s="472"/>
      <c r="I229" s="482"/>
      <c r="J229" s="34" t="s">
        <v>1970</v>
      </c>
      <c r="K229" s="1058"/>
      <c r="L229" s="482"/>
    </row>
    <row r="230" spans="1:13" ht="15.75" x14ac:dyDescent="0.25">
      <c r="A230" s="29"/>
      <c r="B230" s="28"/>
      <c r="C230" s="28"/>
      <c r="D230" s="482"/>
      <c r="E230" s="482"/>
      <c r="F230" s="993"/>
      <c r="G230" s="994"/>
      <c r="H230" s="472"/>
      <c r="I230" s="482"/>
      <c r="J230" s="482"/>
      <c r="K230" s="484"/>
      <c r="L230" s="482"/>
    </row>
    <row r="231" spans="1:13" x14ac:dyDescent="0.25">
      <c r="F231" s="467"/>
      <c r="G231" s="468"/>
    </row>
    <row r="232" spans="1:13" x14ac:dyDescent="0.25">
      <c r="B232" s="1460" t="s">
        <v>27</v>
      </c>
      <c r="F232" s="467"/>
      <c r="G232" s="468"/>
      <c r="J232" s="1460" t="s">
        <v>27</v>
      </c>
    </row>
    <row r="233" spans="1:13" x14ac:dyDescent="0.25">
      <c r="B233" s="1460" t="s">
        <v>413</v>
      </c>
      <c r="F233" s="467"/>
      <c r="G233" s="468"/>
      <c r="J233" s="1459" t="s">
        <v>414</v>
      </c>
    </row>
    <row r="234" spans="1:13" x14ac:dyDescent="0.25">
      <c r="F234" s="467"/>
      <c r="G234" s="468"/>
    </row>
    <row r="235" spans="1:13" x14ac:dyDescent="0.25">
      <c r="F235" s="467"/>
      <c r="G235" s="468"/>
    </row>
    <row r="236" spans="1:13" ht="18.75" x14ac:dyDescent="0.3">
      <c r="A236" s="1" t="s">
        <v>392</v>
      </c>
      <c r="B236" s="1"/>
      <c r="C236" s="1"/>
      <c r="D236" s="1459"/>
      <c r="E236" s="1459"/>
      <c r="F236" s="2"/>
      <c r="G236" s="3"/>
      <c r="H236" s="1450"/>
      <c r="I236" s="4"/>
      <c r="J236" s="1459"/>
      <c r="K236" s="1459"/>
      <c r="L236" s="1459"/>
      <c r="M236" s="1459"/>
    </row>
    <row r="237" spans="1:13" x14ac:dyDescent="0.25">
      <c r="A237" s="1459"/>
      <c r="B237" s="1459"/>
      <c r="C237" s="1459"/>
      <c r="D237" s="1455"/>
      <c r="E237" s="1455"/>
      <c r="F237" s="6"/>
      <c r="G237" s="7"/>
      <c r="H237" s="1450"/>
      <c r="I237" s="8"/>
      <c r="J237" s="1455"/>
      <c r="K237" s="1459"/>
      <c r="L237" s="1459"/>
      <c r="M237" s="1459"/>
    </row>
    <row r="238" spans="1:13" ht="18.75" x14ac:dyDescent="0.3">
      <c r="A238" s="3102" t="s">
        <v>1961</v>
      </c>
      <c r="B238" s="3103"/>
      <c r="C238" s="3103"/>
      <c r="D238" s="3103"/>
      <c r="E238" s="3103"/>
      <c r="F238" s="3103"/>
      <c r="G238" s="3103"/>
      <c r="H238" s="3103"/>
      <c r="I238" s="3103"/>
      <c r="J238" s="3103"/>
      <c r="K238" s="3103"/>
      <c r="L238" s="3103"/>
      <c r="M238" s="1459"/>
    </row>
    <row r="239" spans="1:13" ht="15.75" x14ac:dyDescent="0.25">
      <c r="A239" s="1459"/>
      <c r="B239" s="1459"/>
      <c r="C239" s="1459"/>
      <c r="D239" s="1455"/>
      <c r="E239" s="1455"/>
      <c r="F239" s="9"/>
      <c r="G239" s="7"/>
      <c r="H239" s="1450"/>
      <c r="I239" s="8"/>
      <c r="J239" s="1455"/>
      <c r="K239" s="1459"/>
      <c r="L239" s="1459"/>
      <c r="M239" s="1459"/>
    </row>
    <row r="240" spans="1:13" ht="15.75" x14ac:dyDescent="0.25">
      <c r="A240" s="10" t="s">
        <v>1962</v>
      </c>
      <c r="B240" s="11"/>
      <c r="C240" s="11"/>
      <c r="D240" s="11"/>
      <c r="E240" s="11"/>
      <c r="F240" s="9"/>
      <c r="G240" s="3"/>
      <c r="H240" s="1450"/>
      <c r="I240" s="4"/>
      <c r="J240" s="1459"/>
      <c r="K240" s="1459"/>
      <c r="L240" s="1459"/>
      <c r="M240" s="1459"/>
    </row>
    <row r="241" spans="1:13" ht="15.75" thickBot="1" x14ac:dyDescent="0.3">
      <c r="A241" s="1465"/>
      <c r="B241" s="1459"/>
      <c r="C241" s="1459"/>
      <c r="D241" s="1459"/>
      <c r="E241" s="1459"/>
      <c r="F241" s="2"/>
      <c r="G241" s="3"/>
      <c r="H241" s="1450"/>
      <c r="I241" s="4"/>
      <c r="J241" s="1459"/>
      <c r="K241" s="13"/>
      <c r="L241" s="1459"/>
      <c r="M241" s="14" t="s">
        <v>4</v>
      </c>
    </row>
    <row r="242" spans="1:13" ht="27" thickBot="1" x14ac:dyDescent="0.3">
      <c r="A242" s="15" t="s">
        <v>5</v>
      </c>
      <c r="B242" s="16" t="s">
        <v>6</v>
      </c>
      <c r="C242" s="16" t="s">
        <v>7</v>
      </c>
      <c r="D242" s="16" t="s">
        <v>8</v>
      </c>
      <c r="E242" s="16" t="s">
        <v>9</v>
      </c>
      <c r="F242" s="17" t="s">
        <v>10</v>
      </c>
      <c r="G242" s="18" t="s">
        <v>11</v>
      </c>
      <c r="H242" s="16" t="s">
        <v>12</v>
      </c>
      <c r="I242" s="19" t="s">
        <v>13</v>
      </c>
      <c r="J242" s="20" t="s">
        <v>14</v>
      </c>
      <c r="K242" s="20" t="s">
        <v>15</v>
      </c>
      <c r="L242" s="92" t="s">
        <v>16</v>
      </c>
      <c r="M242" s="21" t="s">
        <v>17</v>
      </c>
    </row>
    <row r="243" spans="1:13" x14ac:dyDescent="0.25">
      <c r="A243" s="36">
        <v>231</v>
      </c>
      <c r="B243" s="37">
        <v>0</v>
      </c>
      <c r="C243" s="38">
        <v>4357</v>
      </c>
      <c r="D243" s="37">
        <v>6121</v>
      </c>
      <c r="E243" s="39">
        <v>0</v>
      </c>
      <c r="F243" s="40">
        <v>107500999</v>
      </c>
      <c r="G243" s="37">
        <v>1700</v>
      </c>
      <c r="H243" s="41">
        <v>5624000000</v>
      </c>
      <c r="I243" s="42">
        <v>0</v>
      </c>
      <c r="J243" s="42">
        <v>6840000</v>
      </c>
      <c r="K243" s="42">
        <v>-1608327.9</v>
      </c>
      <c r="L243" s="42">
        <v>5231672.0999999996</v>
      </c>
      <c r="M243" s="320" t="s">
        <v>1963</v>
      </c>
    </row>
    <row r="244" spans="1:13" x14ac:dyDescent="0.25">
      <c r="A244" s="57">
        <v>231</v>
      </c>
      <c r="B244" s="58">
        <v>0</v>
      </c>
      <c r="C244" s="59">
        <v>4357</v>
      </c>
      <c r="D244" s="58">
        <v>6130</v>
      </c>
      <c r="E244" s="61">
        <v>0</v>
      </c>
      <c r="F244" s="48">
        <v>107500999</v>
      </c>
      <c r="G244" s="58">
        <v>1700</v>
      </c>
      <c r="H244" s="52">
        <v>5624000000</v>
      </c>
      <c r="I244" s="66">
        <v>0</v>
      </c>
      <c r="J244" s="66">
        <v>0</v>
      </c>
      <c r="K244" s="66">
        <v>1608327.9</v>
      </c>
      <c r="L244" s="50">
        <v>1608327.9</v>
      </c>
      <c r="M244" s="1148" t="s">
        <v>1964</v>
      </c>
    </row>
    <row r="245" spans="1:13" x14ac:dyDescent="0.25">
      <c r="A245" s="57">
        <v>231</v>
      </c>
      <c r="B245" s="58">
        <v>0</v>
      </c>
      <c r="C245" s="59">
        <v>4357</v>
      </c>
      <c r="D245" s="58">
        <v>6121</v>
      </c>
      <c r="E245" s="61">
        <v>0</v>
      </c>
      <c r="F245" s="48">
        <v>107500999</v>
      </c>
      <c r="G245" s="58">
        <v>1700</v>
      </c>
      <c r="H245" s="52">
        <v>5624000000</v>
      </c>
      <c r="I245" s="66">
        <v>0</v>
      </c>
      <c r="J245" s="66">
        <v>5231672.0999999996</v>
      </c>
      <c r="K245" s="66">
        <v>-360000</v>
      </c>
      <c r="L245" s="50">
        <v>4871672.0999999996</v>
      </c>
      <c r="M245" s="1149" t="s">
        <v>1963</v>
      </c>
    </row>
    <row r="246" spans="1:13" x14ac:dyDescent="0.25">
      <c r="A246" s="57">
        <v>231</v>
      </c>
      <c r="B246" s="58">
        <v>0</v>
      </c>
      <c r="C246" s="59">
        <v>4357</v>
      </c>
      <c r="D246" s="58">
        <v>6121</v>
      </c>
      <c r="E246" s="61">
        <v>0</v>
      </c>
      <c r="F246" s="48">
        <v>107100888</v>
      </c>
      <c r="G246" s="58">
        <v>1700</v>
      </c>
      <c r="H246" s="52">
        <v>5624000000</v>
      </c>
      <c r="I246" s="66">
        <v>0</v>
      </c>
      <c r="J246" s="66">
        <v>360000</v>
      </c>
      <c r="K246" s="66">
        <v>-178703.1</v>
      </c>
      <c r="L246" s="66">
        <v>181296.9</v>
      </c>
      <c r="M246" s="321" t="s">
        <v>1963</v>
      </c>
    </row>
    <row r="247" spans="1:13" x14ac:dyDescent="0.25">
      <c r="A247" s="57">
        <v>231</v>
      </c>
      <c r="B247" s="58">
        <v>0</v>
      </c>
      <c r="C247" s="59">
        <v>4357</v>
      </c>
      <c r="D247" s="58">
        <v>6130</v>
      </c>
      <c r="E247" s="61">
        <v>0</v>
      </c>
      <c r="F247" s="48">
        <v>107100888</v>
      </c>
      <c r="G247" s="58">
        <v>1700</v>
      </c>
      <c r="H247" s="52">
        <v>5624000000</v>
      </c>
      <c r="I247" s="66">
        <v>0</v>
      </c>
      <c r="J247" s="66">
        <v>0</v>
      </c>
      <c r="K247" s="66">
        <v>178703.1</v>
      </c>
      <c r="L247" s="66">
        <v>178703.1</v>
      </c>
      <c r="M247" s="297" t="s">
        <v>1964</v>
      </c>
    </row>
    <row r="248" spans="1:13" x14ac:dyDescent="0.25">
      <c r="A248" s="824">
        <v>231</v>
      </c>
      <c r="B248" s="58">
        <v>0</v>
      </c>
      <c r="C248" s="59">
        <v>4357</v>
      </c>
      <c r="D248" s="60" t="s">
        <v>318</v>
      </c>
      <c r="E248" s="61">
        <v>0</v>
      </c>
      <c r="F248" s="48">
        <v>107100888</v>
      </c>
      <c r="G248" s="58">
        <v>1700</v>
      </c>
      <c r="H248" s="52">
        <v>5624000000</v>
      </c>
      <c r="I248" s="1150" t="s">
        <v>1965</v>
      </c>
      <c r="J248" s="63">
        <v>181296.9</v>
      </c>
      <c r="K248" s="63">
        <v>360000</v>
      </c>
      <c r="L248" s="64">
        <v>541296.9</v>
      </c>
      <c r="M248" s="321" t="s">
        <v>1963</v>
      </c>
    </row>
    <row r="249" spans="1:13" ht="15.75" thickBot="1" x14ac:dyDescent="0.3">
      <c r="A249" s="69"/>
      <c r="B249" s="70"/>
      <c r="C249" s="70"/>
      <c r="D249" s="71"/>
      <c r="E249" s="70"/>
      <c r="F249" s="72"/>
      <c r="G249" s="73"/>
      <c r="H249" s="74"/>
      <c r="I249" s="319"/>
      <c r="J249" s="75"/>
      <c r="K249" s="75"/>
      <c r="L249" s="76"/>
      <c r="M249" s="77"/>
    </row>
    <row r="250" spans="1:13" ht="16.5" thickBot="1" x14ac:dyDescent="0.3">
      <c r="A250" s="22"/>
      <c r="B250" s="341" t="s">
        <v>23</v>
      </c>
      <c r="C250" s="54"/>
      <c r="D250" s="23"/>
      <c r="E250" s="23"/>
      <c r="F250" s="24"/>
      <c r="G250" s="25"/>
      <c r="H250" s="23"/>
      <c r="I250" s="26">
        <f>SUM(I243:I249)</f>
        <v>0</v>
      </c>
      <c r="J250" s="26">
        <f>SUM(J243:J249)</f>
        <v>12612969</v>
      </c>
      <c r="K250" s="26">
        <f>SUM(K243:K249)</f>
        <v>0</v>
      </c>
      <c r="L250" s="26">
        <f>SUM(L243:L249)</f>
        <v>12612969</v>
      </c>
      <c r="M250" s="27"/>
    </row>
    <row r="251" spans="1:13" ht="15.75" x14ac:dyDescent="0.25">
      <c r="A251" s="28"/>
      <c r="B251" s="28"/>
      <c r="C251" s="28"/>
      <c r="D251" s="29"/>
      <c r="E251" s="29"/>
      <c r="F251" s="30"/>
      <c r="G251" s="31"/>
      <c r="H251" s="1465"/>
      <c r="I251" s="32"/>
      <c r="J251" s="29"/>
      <c r="K251" s="33"/>
      <c r="L251" s="29"/>
      <c r="M251" s="1459"/>
    </row>
    <row r="252" spans="1:13" ht="15.75" x14ac:dyDescent="0.25">
      <c r="A252" s="1459"/>
      <c r="B252" s="29" t="s">
        <v>397</v>
      </c>
      <c r="C252" s="28"/>
      <c r="D252" s="29"/>
      <c r="E252" s="29"/>
      <c r="F252" s="30"/>
      <c r="G252" s="31"/>
      <c r="H252" s="1465"/>
      <c r="I252" s="32"/>
      <c r="J252" s="34" t="s">
        <v>1966</v>
      </c>
      <c r="K252" s="35"/>
      <c r="L252" s="29"/>
      <c r="M252" s="1459"/>
    </row>
    <row r="253" spans="1:13" ht="15.75" x14ac:dyDescent="0.25">
      <c r="A253" s="29"/>
      <c r="B253" s="28"/>
      <c r="C253" s="28"/>
      <c r="D253" s="29"/>
      <c r="E253" s="29"/>
      <c r="F253" s="30"/>
      <c r="G253" s="31"/>
      <c r="H253" s="1465"/>
      <c r="I253" s="32"/>
      <c r="J253" s="29"/>
      <c r="K253" s="33"/>
      <c r="L253" s="29"/>
      <c r="M253" s="1459"/>
    </row>
    <row r="254" spans="1:13" x14ac:dyDescent="0.25">
      <c r="A254" s="1459"/>
      <c r="B254" s="1459"/>
      <c r="C254" s="1459"/>
      <c r="D254" s="1459"/>
      <c r="E254" s="1459"/>
      <c r="F254" s="2"/>
      <c r="G254" s="3"/>
      <c r="H254" s="1450"/>
      <c r="I254" s="4"/>
      <c r="J254" s="1459"/>
      <c r="K254" s="1459"/>
      <c r="L254" s="1459"/>
      <c r="M254" s="1459"/>
    </row>
    <row r="255" spans="1:13" x14ac:dyDescent="0.25">
      <c r="A255" s="1459"/>
      <c r="B255" s="1459" t="s">
        <v>27</v>
      </c>
      <c r="C255" s="1459"/>
      <c r="D255" s="1459"/>
      <c r="E255" s="1459"/>
      <c r="F255" s="2"/>
      <c r="G255" s="3"/>
      <c r="H255" s="1450"/>
      <c r="I255" s="4"/>
      <c r="J255" s="1459" t="s">
        <v>27</v>
      </c>
      <c r="K255" s="1459"/>
      <c r="L255" s="1459"/>
      <c r="M255" s="1459"/>
    </row>
    <row r="256" spans="1:13" x14ac:dyDescent="0.25">
      <c r="A256" s="1459"/>
      <c r="B256" s="1459"/>
      <c r="C256" s="1459"/>
      <c r="D256" s="1459"/>
      <c r="E256" s="1459"/>
      <c r="F256" s="2"/>
      <c r="G256" s="3"/>
      <c r="H256" s="1450"/>
      <c r="I256" s="4"/>
      <c r="J256" s="1459"/>
      <c r="K256" s="1459"/>
      <c r="L256" s="1459"/>
      <c r="M256" s="1459"/>
    </row>
    <row r="257" spans="1:13" x14ac:dyDescent="0.25">
      <c r="A257" s="1459"/>
      <c r="B257" s="1459" t="s">
        <v>399</v>
      </c>
      <c r="C257" s="1459"/>
      <c r="D257" s="1459"/>
      <c r="E257" s="1459"/>
      <c r="F257" s="2"/>
      <c r="G257" s="3"/>
      <c r="H257" s="1450"/>
      <c r="I257" s="4"/>
      <c r="J257" s="1459" t="s">
        <v>400</v>
      </c>
      <c r="K257" s="1459"/>
      <c r="L257" s="1459"/>
      <c r="M257" s="1459"/>
    </row>
    <row r="258" spans="1:13" x14ac:dyDescent="0.25">
      <c r="A258" s="1459"/>
      <c r="B258" s="1459" t="s">
        <v>401</v>
      </c>
      <c r="C258" s="1459"/>
      <c r="D258" s="1459"/>
      <c r="E258" s="1459"/>
      <c r="F258" s="2"/>
      <c r="G258" s="3"/>
      <c r="H258" s="1450"/>
      <c r="I258" s="4"/>
      <c r="J258" s="1459" t="s">
        <v>402</v>
      </c>
      <c r="K258" s="1459"/>
      <c r="L258" s="1459"/>
      <c r="M258" s="1459"/>
    </row>
    <row r="259" spans="1:13" x14ac:dyDescent="0.25">
      <c r="A259" s="1459"/>
      <c r="B259" s="1459"/>
      <c r="C259" s="1459"/>
      <c r="D259" s="1459"/>
      <c r="E259" s="1459"/>
      <c r="F259" s="2"/>
      <c r="G259" s="3"/>
      <c r="H259" s="1450"/>
      <c r="I259" s="4"/>
      <c r="J259" s="1459"/>
      <c r="K259" s="1459"/>
      <c r="L259" s="1459"/>
      <c r="M259" s="1459"/>
    </row>
    <row r="261" spans="1:13" ht="18.75" x14ac:dyDescent="0.3">
      <c r="A261" s="1" t="s">
        <v>392</v>
      </c>
      <c r="B261" s="1"/>
      <c r="C261" s="1"/>
      <c r="D261" s="1459"/>
      <c r="E261" s="1459"/>
      <c r="F261" s="2"/>
      <c r="G261" s="3"/>
      <c r="H261" s="1450"/>
      <c r="I261" s="4"/>
      <c r="J261" s="1459"/>
      <c r="K261" s="1459"/>
      <c r="L261" s="1459"/>
      <c r="M261" s="1459"/>
    </row>
    <row r="262" spans="1:13" x14ac:dyDescent="0.25">
      <c r="A262" s="1459"/>
      <c r="B262" s="1459"/>
      <c r="C262" s="1459"/>
      <c r="D262" s="1455"/>
      <c r="E262" s="1455"/>
      <c r="F262" s="6"/>
      <c r="G262" s="7"/>
      <c r="H262" s="1450"/>
      <c r="I262" s="8"/>
      <c r="J262" s="1455"/>
      <c r="K262" s="1459"/>
      <c r="L262" s="1459"/>
      <c r="M262" s="1459"/>
    </row>
    <row r="263" spans="1:13" ht="18.75" x14ac:dyDescent="0.3">
      <c r="A263" s="3102" t="s">
        <v>2084</v>
      </c>
      <c r="B263" s="3103"/>
      <c r="C263" s="3103"/>
      <c r="D263" s="3103"/>
      <c r="E263" s="3103"/>
      <c r="F263" s="3103"/>
      <c r="G263" s="3103"/>
      <c r="H263" s="3103"/>
      <c r="I263" s="3103"/>
      <c r="J263" s="3103"/>
      <c r="K263" s="3103"/>
      <c r="L263" s="3103"/>
      <c r="M263" s="1459"/>
    </row>
    <row r="264" spans="1:13" ht="15.75" x14ac:dyDescent="0.25">
      <c r="A264" s="1459"/>
      <c r="B264" s="1459"/>
      <c r="C264" s="1459"/>
      <c r="D264" s="1455"/>
      <c r="E264" s="1455"/>
      <c r="F264" s="9"/>
      <c r="G264" s="7"/>
      <c r="H264" s="1450"/>
      <c r="I264" s="8"/>
      <c r="J264" s="1455"/>
      <c r="K264" s="1459"/>
      <c r="L264" s="1459"/>
      <c r="M264" s="1459"/>
    </row>
    <row r="265" spans="1:13" ht="15.75" x14ac:dyDescent="0.25">
      <c r="A265" s="10" t="s">
        <v>2119</v>
      </c>
      <c r="B265" s="11"/>
      <c r="C265" s="11"/>
      <c r="D265" s="11"/>
      <c r="E265" s="11"/>
      <c r="F265" s="9"/>
      <c r="G265" s="3"/>
      <c r="H265" s="1450"/>
      <c r="I265" s="4"/>
      <c r="J265" s="1459"/>
      <c r="K265" s="1459"/>
      <c r="L265" s="1459"/>
      <c r="M265" s="1459"/>
    </row>
    <row r="266" spans="1:13" ht="15.75" thickBot="1" x14ac:dyDescent="0.3">
      <c r="A266" s="1465"/>
      <c r="B266" s="1459"/>
      <c r="C266" s="1459"/>
      <c r="D266" s="1459"/>
      <c r="E266" s="1459"/>
      <c r="F266" s="2"/>
      <c r="G266" s="3"/>
      <c r="H266" s="1450"/>
      <c r="I266" s="4"/>
      <c r="J266" s="1459"/>
      <c r="K266" s="13"/>
      <c r="L266" s="1459"/>
      <c r="M266" s="14" t="s">
        <v>4</v>
      </c>
    </row>
    <row r="267" spans="1:13" s="233" customFormat="1" ht="26.25" thickBot="1" x14ac:dyDescent="0.25">
      <c r="A267" s="15" t="s">
        <v>5</v>
      </c>
      <c r="B267" s="16" t="s">
        <v>6</v>
      </c>
      <c r="C267" s="16" t="s">
        <v>7</v>
      </c>
      <c r="D267" s="16" t="s">
        <v>8</v>
      </c>
      <c r="E267" s="16" t="s">
        <v>9</v>
      </c>
      <c r="F267" s="17" t="s">
        <v>10</v>
      </c>
      <c r="G267" s="18" t="s">
        <v>11</v>
      </c>
      <c r="H267" s="16" t="s">
        <v>12</v>
      </c>
      <c r="I267" s="19" t="s">
        <v>13</v>
      </c>
      <c r="J267" s="20" t="s">
        <v>14</v>
      </c>
      <c r="K267" s="20" t="s">
        <v>15</v>
      </c>
      <c r="L267" s="92" t="s">
        <v>16</v>
      </c>
      <c r="M267" s="21" t="s">
        <v>17</v>
      </c>
    </row>
    <row r="268" spans="1:13" s="233" customFormat="1" ht="38.25" x14ac:dyDescent="0.2">
      <c r="A268" s="1713">
        <v>231</v>
      </c>
      <c r="B268" s="1714" t="s">
        <v>51</v>
      </c>
      <c r="C268" s="1715">
        <v>4399</v>
      </c>
      <c r="D268" s="1716">
        <v>5229</v>
      </c>
      <c r="E268" s="1717" t="s">
        <v>52</v>
      </c>
      <c r="F268" s="1718">
        <v>100</v>
      </c>
      <c r="G268" s="1719">
        <v>1700</v>
      </c>
      <c r="H268" s="1714" t="s">
        <v>2120</v>
      </c>
      <c r="I268" s="1720" t="s">
        <v>2121</v>
      </c>
      <c r="J268" s="1721">
        <v>35000000</v>
      </c>
      <c r="K268" s="1722">
        <v>-35000000</v>
      </c>
      <c r="L268" s="1721">
        <v>0</v>
      </c>
      <c r="M268" s="1723" t="s">
        <v>2122</v>
      </c>
    </row>
    <row r="269" spans="1:13" s="233" customFormat="1" ht="25.5" x14ac:dyDescent="0.2">
      <c r="A269" s="1724">
        <v>231</v>
      </c>
      <c r="B269" s="927">
        <v>0</v>
      </c>
      <c r="C269" s="1696">
        <v>4356</v>
      </c>
      <c r="D269" s="1697">
        <v>5221</v>
      </c>
      <c r="E269" s="1725">
        <v>0</v>
      </c>
      <c r="F269" s="1726">
        <v>100</v>
      </c>
      <c r="G269" s="1727">
        <v>1700</v>
      </c>
      <c r="H269" s="1764" t="s">
        <v>2123</v>
      </c>
      <c r="I269" s="1728">
        <v>0</v>
      </c>
      <c r="J269" s="932">
        <v>0</v>
      </c>
      <c r="K269" s="1693">
        <v>600000</v>
      </c>
      <c r="L269" s="1694">
        <v>600000</v>
      </c>
      <c r="M269" s="1695" t="s">
        <v>2124</v>
      </c>
    </row>
    <row r="270" spans="1:13" s="233" customFormat="1" ht="12.75" x14ac:dyDescent="0.2">
      <c r="A270" s="1724">
        <v>231</v>
      </c>
      <c r="B270" s="927">
        <v>0</v>
      </c>
      <c r="C270" s="1696">
        <v>4339</v>
      </c>
      <c r="D270" s="1697">
        <v>5222</v>
      </c>
      <c r="E270" s="1725">
        <v>0</v>
      </c>
      <c r="F270" s="1726">
        <v>100</v>
      </c>
      <c r="G270" s="1727">
        <v>1700</v>
      </c>
      <c r="H270" s="1764" t="s">
        <v>2125</v>
      </c>
      <c r="I270" s="1728">
        <v>0</v>
      </c>
      <c r="J270" s="932">
        <v>0</v>
      </c>
      <c r="K270" s="1693">
        <v>376800</v>
      </c>
      <c r="L270" s="1694">
        <v>376800</v>
      </c>
      <c r="M270" s="1695" t="s">
        <v>2126</v>
      </c>
    </row>
    <row r="271" spans="1:13" s="233" customFormat="1" ht="25.5" x14ac:dyDescent="0.2">
      <c r="A271" s="1724">
        <v>231</v>
      </c>
      <c r="B271" s="927">
        <v>0</v>
      </c>
      <c r="C271" s="1696">
        <v>4350</v>
      </c>
      <c r="D271" s="1697">
        <v>5223</v>
      </c>
      <c r="E271" s="1725">
        <v>0</v>
      </c>
      <c r="F271" s="1726">
        <v>100</v>
      </c>
      <c r="G271" s="1727">
        <v>1700</v>
      </c>
      <c r="H271" s="1764" t="s">
        <v>2127</v>
      </c>
      <c r="I271" s="1728">
        <v>0</v>
      </c>
      <c r="J271" s="932">
        <v>0</v>
      </c>
      <c r="K271" s="1693">
        <v>600000</v>
      </c>
      <c r="L271" s="1694">
        <v>600000</v>
      </c>
      <c r="M271" s="1695" t="s">
        <v>2128</v>
      </c>
    </row>
    <row r="272" spans="1:13" s="233" customFormat="1" ht="12.75" x14ac:dyDescent="0.2">
      <c r="A272" s="1724">
        <v>231</v>
      </c>
      <c r="B272" s="927">
        <v>0</v>
      </c>
      <c r="C272" s="1696">
        <v>4339</v>
      </c>
      <c r="D272" s="1697">
        <v>5222</v>
      </c>
      <c r="E272" s="1725">
        <v>0</v>
      </c>
      <c r="F272" s="1726">
        <v>100</v>
      </c>
      <c r="G272" s="1727">
        <v>1700</v>
      </c>
      <c r="H272" s="1764" t="s">
        <v>2086</v>
      </c>
      <c r="I272" s="1728">
        <v>0</v>
      </c>
      <c r="J272" s="932">
        <v>0</v>
      </c>
      <c r="K272" s="1693">
        <v>353100</v>
      </c>
      <c r="L272" s="1694">
        <v>353100</v>
      </c>
      <c r="M272" s="1695" t="s">
        <v>2087</v>
      </c>
    </row>
    <row r="273" spans="1:13" s="233" customFormat="1" ht="25.5" x14ac:dyDescent="0.2">
      <c r="A273" s="1724">
        <v>231</v>
      </c>
      <c r="B273" s="927">
        <v>0</v>
      </c>
      <c r="C273" s="1696">
        <v>4371</v>
      </c>
      <c r="D273" s="1697">
        <v>5221</v>
      </c>
      <c r="E273" s="1725">
        <v>0</v>
      </c>
      <c r="F273" s="1726">
        <v>100</v>
      </c>
      <c r="G273" s="1727">
        <v>1700</v>
      </c>
      <c r="H273" s="1764" t="s">
        <v>2129</v>
      </c>
      <c r="I273" s="1728">
        <v>0</v>
      </c>
      <c r="J273" s="932">
        <v>0</v>
      </c>
      <c r="K273" s="1693">
        <v>280000</v>
      </c>
      <c r="L273" s="1694">
        <v>280000</v>
      </c>
      <c r="M273" s="1695" t="s">
        <v>2130</v>
      </c>
    </row>
    <row r="274" spans="1:13" s="233" customFormat="1" ht="25.5" x14ac:dyDescent="0.2">
      <c r="A274" s="1729">
        <v>231</v>
      </c>
      <c r="B274" s="927">
        <v>0</v>
      </c>
      <c r="C274" s="1696">
        <v>4342</v>
      </c>
      <c r="D274" s="1697">
        <v>5221</v>
      </c>
      <c r="E274" s="1725">
        <v>0</v>
      </c>
      <c r="F274" s="1726">
        <v>100</v>
      </c>
      <c r="G274" s="1727">
        <v>1700</v>
      </c>
      <c r="H274" s="1764" t="s">
        <v>2131</v>
      </c>
      <c r="I274" s="1728">
        <v>0</v>
      </c>
      <c r="J274" s="932">
        <v>0</v>
      </c>
      <c r="K274" s="1693">
        <v>403236</v>
      </c>
      <c r="L274" s="1694">
        <v>403236</v>
      </c>
      <c r="M274" s="1695" t="s">
        <v>2132</v>
      </c>
    </row>
    <row r="275" spans="1:13" s="233" customFormat="1" ht="51" x14ac:dyDescent="0.2">
      <c r="A275" s="1724">
        <v>231</v>
      </c>
      <c r="B275" s="927">
        <v>0</v>
      </c>
      <c r="C275" s="1696">
        <v>4379</v>
      </c>
      <c r="D275" s="1697">
        <v>5221</v>
      </c>
      <c r="E275" s="1725">
        <v>0</v>
      </c>
      <c r="F275" s="1726">
        <v>100</v>
      </c>
      <c r="G275" s="1727">
        <v>1700</v>
      </c>
      <c r="H275" s="1764" t="s">
        <v>2133</v>
      </c>
      <c r="I275" s="1728">
        <v>0</v>
      </c>
      <c r="J275" s="932">
        <v>0</v>
      </c>
      <c r="K275" s="1693">
        <v>245700</v>
      </c>
      <c r="L275" s="1694">
        <v>245700</v>
      </c>
      <c r="M275" s="1695" t="s">
        <v>2134</v>
      </c>
    </row>
    <row r="276" spans="1:13" s="233" customFormat="1" ht="38.25" x14ac:dyDescent="0.2">
      <c r="A276" s="1729">
        <v>231</v>
      </c>
      <c r="B276" s="927">
        <v>0</v>
      </c>
      <c r="C276" s="1696">
        <v>4351</v>
      </c>
      <c r="D276" s="1697">
        <v>5221</v>
      </c>
      <c r="E276" s="1725">
        <v>0</v>
      </c>
      <c r="F276" s="1726">
        <v>100</v>
      </c>
      <c r="G276" s="1727">
        <v>1700</v>
      </c>
      <c r="H276" s="1764" t="s">
        <v>2135</v>
      </c>
      <c r="I276" s="1728">
        <v>0</v>
      </c>
      <c r="J276" s="932">
        <v>0</v>
      </c>
      <c r="K276" s="1693">
        <v>589000</v>
      </c>
      <c r="L276" s="1694">
        <v>589000</v>
      </c>
      <c r="M276" s="1695" t="s">
        <v>2136</v>
      </c>
    </row>
    <row r="277" spans="1:13" s="233" customFormat="1" ht="38.25" x14ac:dyDescent="0.2">
      <c r="A277" s="1724">
        <v>231</v>
      </c>
      <c r="B277" s="927">
        <v>0</v>
      </c>
      <c r="C277" s="1696">
        <v>4351</v>
      </c>
      <c r="D277" s="1697">
        <v>6321</v>
      </c>
      <c r="E277" s="1725">
        <v>0</v>
      </c>
      <c r="F277" s="1726">
        <v>100</v>
      </c>
      <c r="G277" s="1727">
        <v>1700</v>
      </c>
      <c r="H277" s="1764" t="s">
        <v>2137</v>
      </c>
      <c r="I277" s="1728">
        <v>0</v>
      </c>
      <c r="J277" s="932">
        <v>0</v>
      </c>
      <c r="K277" s="1693">
        <v>540000</v>
      </c>
      <c r="L277" s="1694">
        <v>540000</v>
      </c>
      <c r="M277" s="1695" t="s">
        <v>2138</v>
      </c>
    </row>
    <row r="278" spans="1:13" s="233" customFormat="1" ht="25.5" x14ac:dyDescent="0.2">
      <c r="A278" s="1729">
        <v>231</v>
      </c>
      <c r="B278" s="927">
        <v>0</v>
      </c>
      <c r="C278" s="1696">
        <v>4312</v>
      </c>
      <c r="D278" s="1697">
        <v>5221</v>
      </c>
      <c r="E278" s="1725">
        <v>0</v>
      </c>
      <c r="F278" s="1726">
        <v>100</v>
      </c>
      <c r="G278" s="1727">
        <v>1700</v>
      </c>
      <c r="H278" s="1764" t="s">
        <v>2139</v>
      </c>
      <c r="I278" s="1728">
        <v>0</v>
      </c>
      <c r="J278" s="932">
        <v>0</v>
      </c>
      <c r="K278" s="1693">
        <v>195000</v>
      </c>
      <c r="L278" s="1694">
        <v>195000</v>
      </c>
      <c r="M278" s="1695" t="s">
        <v>2140</v>
      </c>
    </row>
    <row r="279" spans="1:13" s="233" customFormat="1" ht="51" x14ac:dyDescent="0.2">
      <c r="A279" s="1724">
        <v>231</v>
      </c>
      <c r="B279" s="927">
        <v>0</v>
      </c>
      <c r="C279" s="1696">
        <v>4379</v>
      </c>
      <c r="D279" s="1697">
        <v>5222</v>
      </c>
      <c r="E279" s="1725">
        <v>0</v>
      </c>
      <c r="F279" s="1726">
        <v>100</v>
      </c>
      <c r="G279" s="1727">
        <v>1700</v>
      </c>
      <c r="H279" s="1764" t="s">
        <v>2141</v>
      </c>
      <c r="I279" s="1728">
        <v>0</v>
      </c>
      <c r="J279" s="932">
        <v>0</v>
      </c>
      <c r="K279" s="1693">
        <v>599140</v>
      </c>
      <c r="L279" s="1694">
        <v>599140</v>
      </c>
      <c r="M279" s="1695" t="s">
        <v>2142</v>
      </c>
    </row>
    <row r="280" spans="1:13" s="233" customFormat="1" ht="25.5" x14ac:dyDescent="0.2">
      <c r="A280" s="1729">
        <v>231</v>
      </c>
      <c r="B280" s="927">
        <v>0</v>
      </c>
      <c r="C280" s="1696">
        <v>4372</v>
      </c>
      <c r="D280" s="1697">
        <v>5222</v>
      </c>
      <c r="E280" s="1725">
        <v>0</v>
      </c>
      <c r="F280" s="1726">
        <v>100</v>
      </c>
      <c r="G280" s="1727">
        <v>1700</v>
      </c>
      <c r="H280" s="1764" t="s">
        <v>2088</v>
      </c>
      <c r="I280" s="1728">
        <v>0</v>
      </c>
      <c r="J280" s="932">
        <v>0</v>
      </c>
      <c r="K280" s="1693">
        <v>380000</v>
      </c>
      <c r="L280" s="1694">
        <v>380000</v>
      </c>
      <c r="M280" s="1695" t="s">
        <v>2089</v>
      </c>
    </row>
    <row r="281" spans="1:13" s="233" customFormat="1" ht="25.5" x14ac:dyDescent="0.2">
      <c r="A281" s="1724">
        <v>231</v>
      </c>
      <c r="B281" s="927">
        <v>0</v>
      </c>
      <c r="C281" s="1696">
        <v>4371</v>
      </c>
      <c r="D281" s="1697">
        <v>5223</v>
      </c>
      <c r="E281" s="1725">
        <v>0</v>
      </c>
      <c r="F281" s="1726">
        <v>100</v>
      </c>
      <c r="G281" s="1727">
        <v>1700</v>
      </c>
      <c r="H281" s="1764" t="s">
        <v>2143</v>
      </c>
      <c r="I281" s="1728">
        <v>0</v>
      </c>
      <c r="J281" s="932">
        <v>0</v>
      </c>
      <c r="K281" s="1693">
        <v>500000</v>
      </c>
      <c r="L281" s="1694">
        <v>500000</v>
      </c>
      <c r="M281" s="1695" t="s">
        <v>2144</v>
      </c>
    </row>
    <row r="282" spans="1:13" s="233" customFormat="1" ht="38.25" x14ac:dyDescent="0.2">
      <c r="A282" s="1729">
        <v>231</v>
      </c>
      <c r="B282" s="927">
        <v>0</v>
      </c>
      <c r="C282" s="1696">
        <v>4357</v>
      </c>
      <c r="D282" s="1697">
        <v>5223</v>
      </c>
      <c r="E282" s="1725">
        <v>0</v>
      </c>
      <c r="F282" s="1726">
        <v>100</v>
      </c>
      <c r="G282" s="1727">
        <v>1700</v>
      </c>
      <c r="H282" s="1764" t="s">
        <v>2145</v>
      </c>
      <c r="I282" s="1728">
        <v>0</v>
      </c>
      <c r="J282" s="932">
        <v>0</v>
      </c>
      <c r="K282" s="1693">
        <v>600000</v>
      </c>
      <c r="L282" s="1694">
        <v>600000</v>
      </c>
      <c r="M282" s="1695" t="s">
        <v>2146</v>
      </c>
    </row>
    <row r="283" spans="1:13" s="233" customFormat="1" ht="25.5" x14ac:dyDescent="0.2">
      <c r="A283" s="1724">
        <v>231</v>
      </c>
      <c r="B283" s="927">
        <v>0</v>
      </c>
      <c r="C283" s="1696">
        <v>4351</v>
      </c>
      <c r="D283" s="1697">
        <v>5223</v>
      </c>
      <c r="E283" s="1725">
        <v>0</v>
      </c>
      <c r="F283" s="1726">
        <v>100</v>
      </c>
      <c r="G283" s="1727">
        <v>1700</v>
      </c>
      <c r="H283" s="1764" t="s">
        <v>2147</v>
      </c>
      <c r="I283" s="1728">
        <v>0</v>
      </c>
      <c r="J283" s="932">
        <v>0</v>
      </c>
      <c r="K283" s="1693">
        <v>544300</v>
      </c>
      <c r="L283" s="1694">
        <v>544300</v>
      </c>
      <c r="M283" s="1695" t="s">
        <v>2148</v>
      </c>
    </row>
    <row r="284" spans="1:13" s="233" customFormat="1" ht="25.5" x14ac:dyDescent="0.2">
      <c r="A284" s="1729">
        <v>231</v>
      </c>
      <c r="B284" s="927">
        <v>0</v>
      </c>
      <c r="C284" s="1696">
        <v>4351</v>
      </c>
      <c r="D284" s="1697">
        <v>5222</v>
      </c>
      <c r="E284" s="1725">
        <v>0</v>
      </c>
      <c r="F284" s="1726">
        <v>100</v>
      </c>
      <c r="G284" s="1727">
        <v>1700</v>
      </c>
      <c r="H284" s="1764" t="s">
        <v>2090</v>
      </c>
      <c r="I284" s="1728">
        <v>0</v>
      </c>
      <c r="J284" s="932">
        <v>0</v>
      </c>
      <c r="K284" s="1693">
        <v>540450</v>
      </c>
      <c r="L284" s="1694">
        <v>540450</v>
      </c>
      <c r="M284" s="1695" t="s">
        <v>2091</v>
      </c>
    </row>
    <row r="285" spans="1:13" s="233" customFormat="1" ht="25.5" x14ac:dyDescent="0.2">
      <c r="A285" s="1724">
        <v>231</v>
      </c>
      <c r="B285" s="927">
        <v>0</v>
      </c>
      <c r="C285" s="1696">
        <v>4356</v>
      </c>
      <c r="D285" s="1697">
        <v>5222</v>
      </c>
      <c r="E285" s="1725">
        <v>0</v>
      </c>
      <c r="F285" s="1726">
        <v>100</v>
      </c>
      <c r="G285" s="1727">
        <v>1700</v>
      </c>
      <c r="H285" s="1764" t="s">
        <v>2092</v>
      </c>
      <c r="I285" s="1728">
        <v>0</v>
      </c>
      <c r="J285" s="932">
        <v>0</v>
      </c>
      <c r="K285" s="1693">
        <v>237570</v>
      </c>
      <c r="L285" s="1694">
        <v>237570</v>
      </c>
      <c r="M285" s="1695" t="s">
        <v>2093</v>
      </c>
    </row>
    <row r="286" spans="1:13" s="233" customFormat="1" ht="25.5" x14ac:dyDescent="0.2">
      <c r="A286" s="1729">
        <v>231</v>
      </c>
      <c r="B286" s="927">
        <v>0</v>
      </c>
      <c r="C286" s="1696">
        <v>4350</v>
      </c>
      <c r="D286" s="1697">
        <v>6359</v>
      </c>
      <c r="E286" s="1725">
        <v>0</v>
      </c>
      <c r="F286" s="1726">
        <v>100</v>
      </c>
      <c r="G286" s="1727">
        <v>1700</v>
      </c>
      <c r="H286" s="1764" t="s">
        <v>2149</v>
      </c>
      <c r="I286" s="1728">
        <v>0</v>
      </c>
      <c r="J286" s="932">
        <v>0</v>
      </c>
      <c r="K286" s="1693">
        <v>230915</v>
      </c>
      <c r="L286" s="1694">
        <v>230915</v>
      </c>
      <c r="M286" s="1695" t="s">
        <v>2150</v>
      </c>
    </row>
    <row r="287" spans="1:13" s="233" customFormat="1" ht="25.5" x14ac:dyDescent="0.2">
      <c r="A287" s="1724">
        <v>231</v>
      </c>
      <c r="B287" s="927">
        <v>0</v>
      </c>
      <c r="C287" s="1696">
        <v>4357</v>
      </c>
      <c r="D287" s="1697">
        <v>6321</v>
      </c>
      <c r="E287" s="1725">
        <v>0</v>
      </c>
      <c r="F287" s="1726">
        <v>100</v>
      </c>
      <c r="G287" s="1727">
        <v>1700</v>
      </c>
      <c r="H287" s="1764" t="s">
        <v>2151</v>
      </c>
      <c r="I287" s="1728">
        <v>0</v>
      </c>
      <c r="J287" s="932">
        <v>0</v>
      </c>
      <c r="K287" s="1693">
        <v>360000</v>
      </c>
      <c r="L287" s="1694">
        <v>360000</v>
      </c>
      <c r="M287" s="1695" t="s">
        <v>2152</v>
      </c>
    </row>
    <row r="288" spans="1:13" s="233" customFormat="1" ht="38.25" x14ac:dyDescent="0.2">
      <c r="A288" s="1729">
        <v>231</v>
      </c>
      <c r="B288" s="927">
        <v>0</v>
      </c>
      <c r="C288" s="1696">
        <v>4357</v>
      </c>
      <c r="D288" s="1697">
        <v>5213</v>
      </c>
      <c r="E288" s="1725">
        <v>0</v>
      </c>
      <c r="F288" s="1726">
        <v>100</v>
      </c>
      <c r="G288" s="1727">
        <v>1700</v>
      </c>
      <c r="H288" s="1764" t="s">
        <v>2153</v>
      </c>
      <c r="I288" s="1728">
        <v>0</v>
      </c>
      <c r="J288" s="932">
        <v>0</v>
      </c>
      <c r="K288" s="1693">
        <v>600000</v>
      </c>
      <c r="L288" s="1694">
        <v>600000</v>
      </c>
      <c r="M288" s="1695" t="s">
        <v>2154</v>
      </c>
    </row>
    <row r="289" spans="1:13" s="233" customFormat="1" ht="25.5" x14ac:dyDescent="0.2">
      <c r="A289" s="1724">
        <v>231</v>
      </c>
      <c r="B289" s="927">
        <v>0</v>
      </c>
      <c r="C289" s="1696">
        <v>4356</v>
      </c>
      <c r="D289" s="1697">
        <v>5221</v>
      </c>
      <c r="E289" s="1725">
        <v>0</v>
      </c>
      <c r="F289" s="1726">
        <v>100</v>
      </c>
      <c r="G289" s="1727">
        <v>1700</v>
      </c>
      <c r="H289" s="1764" t="s">
        <v>2155</v>
      </c>
      <c r="I289" s="1728">
        <v>0</v>
      </c>
      <c r="J289" s="932">
        <v>0</v>
      </c>
      <c r="K289" s="1693">
        <v>200000</v>
      </c>
      <c r="L289" s="1694">
        <v>200000</v>
      </c>
      <c r="M289" s="1695" t="s">
        <v>2156</v>
      </c>
    </row>
    <row r="290" spans="1:13" s="233" customFormat="1" ht="38.25" x14ac:dyDescent="0.2">
      <c r="A290" s="1729">
        <v>231</v>
      </c>
      <c r="B290" s="927">
        <v>0</v>
      </c>
      <c r="C290" s="1696">
        <v>4350</v>
      </c>
      <c r="D290" s="1697">
        <v>5336</v>
      </c>
      <c r="E290" s="1725">
        <v>0</v>
      </c>
      <c r="F290" s="1726">
        <v>100</v>
      </c>
      <c r="G290" s="1727">
        <v>1700</v>
      </c>
      <c r="H290" s="1764" t="s">
        <v>2157</v>
      </c>
      <c r="I290" s="1728">
        <v>0</v>
      </c>
      <c r="J290" s="932">
        <v>0</v>
      </c>
      <c r="K290" s="1693">
        <v>600000</v>
      </c>
      <c r="L290" s="1694">
        <v>600000</v>
      </c>
      <c r="M290" s="1695" t="s">
        <v>2158</v>
      </c>
    </row>
    <row r="291" spans="1:13" s="233" customFormat="1" ht="12.75" x14ac:dyDescent="0.2">
      <c r="A291" s="1724">
        <v>231</v>
      </c>
      <c r="B291" s="927">
        <v>0</v>
      </c>
      <c r="C291" s="1696">
        <v>4371</v>
      </c>
      <c r="D291" s="1697">
        <v>5222</v>
      </c>
      <c r="E291" s="1725">
        <v>0</v>
      </c>
      <c r="F291" s="1726">
        <v>100</v>
      </c>
      <c r="G291" s="1727">
        <v>1700</v>
      </c>
      <c r="H291" s="1764" t="s">
        <v>2094</v>
      </c>
      <c r="I291" s="1728">
        <v>0</v>
      </c>
      <c r="J291" s="932">
        <v>0</v>
      </c>
      <c r="K291" s="1693">
        <v>358000</v>
      </c>
      <c r="L291" s="1694">
        <v>358000</v>
      </c>
      <c r="M291" s="1695" t="s">
        <v>2095</v>
      </c>
    </row>
    <row r="292" spans="1:13" s="233" customFormat="1" ht="25.5" x14ac:dyDescent="0.2">
      <c r="A292" s="1729">
        <v>231</v>
      </c>
      <c r="B292" s="927">
        <v>0</v>
      </c>
      <c r="C292" s="1696">
        <v>4357</v>
      </c>
      <c r="D292" s="1697">
        <v>5223</v>
      </c>
      <c r="E292" s="1725">
        <v>0</v>
      </c>
      <c r="F292" s="1726">
        <v>100</v>
      </c>
      <c r="G292" s="1727">
        <v>1700</v>
      </c>
      <c r="H292" s="1764" t="s">
        <v>2159</v>
      </c>
      <c r="I292" s="1728">
        <v>0</v>
      </c>
      <c r="J292" s="932">
        <v>0</v>
      </c>
      <c r="K292" s="1693">
        <v>600000</v>
      </c>
      <c r="L292" s="1694">
        <v>600000</v>
      </c>
      <c r="M292" s="1695" t="s">
        <v>2160</v>
      </c>
    </row>
    <row r="293" spans="1:13" s="233" customFormat="1" ht="38.25" x14ac:dyDescent="0.2">
      <c r="A293" s="1724">
        <v>231</v>
      </c>
      <c r="B293" s="927">
        <v>0</v>
      </c>
      <c r="C293" s="1696">
        <v>4375</v>
      </c>
      <c r="D293" s="1697">
        <v>5223</v>
      </c>
      <c r="E293" s="1725">
        <v>0</v>
      </c>
      <c r="F293" s="1726">
        <v>100</v>
      </c>
      <c r="G293" s="1727">
        <v>1700</v>
      </c>
      <c r="H293" s="1764" t="s">
        <v>2161</v>
      </c>
      <c r="I293" s="1728">
        <v>0</v>
      </c>
      <c r="J293" s="932">
        <v>0</v>
      </c>
      <c r="K293" s="1693">
        <v>100000</v>
      </c>
      <c r="L293" s="1694">
        <v>100000</v>
      </c>
      <c r="M293" s="1695" t="s">
        <v>2162</v>
      </c>
    </row>
    <row r="294" spans="1:13" s="233" customFormat="1" ht="25.5" x14ac:dyDescent="0.2">
      <c r="A294" s="1729">
        <v>231</v>
      </c>
      <c r="B294" s="927">
        <v>0</v>
      </c>
      <c r="C294" s="1696">
        <v>4351</v>
      </c>
      <c r="D294" s="1697">
        <v>6323</v>
      </c>
      <c r="E294" s="1725">
        <v>0</v>
      </c>
      <c r="F294" s="1726">
        <v>100</v>
      </c>
      <c r="G294" s="1727">
        <v>1700</v>
      </c>
      <c r="H294" s="1764" t="s">
        <v>2163</v>
      </c>
      <c r="I294" s="1728">
        <v>0</v>
      </c>
      <c r="J294" s="932">
        <v>0</v>
      </c>
      <c r="K294" s="1693">
        <v>540000</v>
      </c>
      <c r="L294" s="1694">
        <v>540000</v>
      </c>
      <c r="M294" s="1695" t="s">
        <v>2164</v>
      </c>
    </row>
    <row r="295" spans="1:13" s="233" customFormat="1" ht="25.5" x14ac:dyDescent="0.2">
      <c r="A295" s="1724">
        <v>231</v>
      </c>
      <c r="B295" s="927">
        <v>0</v>
      </c>
      <c r="C295" s="1696">
        <v>4351</v>
      </c>
      <c r="D295" s="1697">
        <v>5223</v>
      </c>
      <c r="E295" s="1725">
        <v>0</v>
      </c>
      <c r="F295" s="1726">
        <v>100</v>
      </c>
      <c r="G295" s="1727">
        <v>1700</v>
      </c>
      <c r="H295" s="1764" t="s">
        <v>2165</v>
      </c>
      <c r="I295" s="1728">
        <v>0</v>
      </c>
      <c r="J295" s="932">
        <v>0</v>
      </c>
      <c r="K295" s="1693">
        <v>600000</v>
      </c>
      <c r="L295" s="1694">
        <v>600000</v>
      </c>
      <c r="M295" s="1695" t="s">
        <v>2166</v>
      </c>
    </row>
    <row r="296" spans="1:13" s="233" customFormat="1" ht="25.5" x14ac:dyDescent="0.2">
      <c r="A296" s="1729">
        <v>231</v>
      </c>
      <c r="B296" s="927">
        <v>0</v>
      </c>
      <c r="C296" s="1696">
        <v>4354</v>
      </c>
      <c r="D296" s="1697">
        <v>6322</v>
      </c>
      <c r="E296" s="1725">
        <v>0</v>
      </c>
      <c r="F296" s="1726">
        <v>100</v>
      </c>
      <c r="G296" s="1727">
        <v>1700</v>
      </c>
      <c r="H296" s="1764" t="s">
        <v>2096</v>
      </c>
      <c r="I296" s="1728">
        <v>0</v>
      </c>
      <c r="J296" s="932">
        <v>0</v>
      </c>
      <c r="K296" s="1693">
        <v>405000</v>
      </c>
      <c r="L296" s="1694">
        <v>405000</v>
      </c>
      <c r="M296" s="1695" t="s">
        <v>2097</v>
      </c>
    </row>
    <row r="297" spans="1:13" s="233" customFormat="1" ht="38.25" x14ac:dyDescent="0.2">
      <c r="A297" s="1724">
        <v>231</v>
      </c>
      <c r="B297" s="927">
        <v>0</v>
      </c>
      <c r="C297" s="1696">
        <v>4377</v>
      </c>
      <c r="D297" s="1697">
        <v>6321</v>
      </c>
      <c r="E297" s="1725">
        <v>0</v>
      </c>
      <c r="F297" s="1726">
        <v>100</v>
      </c>
      <c r="G297" s="1727">
        <v>1700</v>
      </c>
      <c r="H297" s="1764" t="s">
        <v>2167</v>
      </c>
      <c r="I297" s="1728">
        <v>0</v>
      </c>
      <c r="J297" s="932">
        <v>0</v>
      </c>
      <c r="K297" s="1693">
        <v>272000</v>
      </c>
      <c r="L297" s="1694">
        <v>272000</v>
      </c>
      <c r="M297" s="1695" t="s">
        <v>2168</v>
      </c>
    </row>
    <row r="298" spans="1:13" s="233" customFormat="1" ht="25.5" x14ac:dyDescent="0.2">
      <c r="A298" s="1729">
        <v>231</v>
      </c>
      <c r="B298" s="927">
        <v>0</v>
      </c>
      <c r="C298" s="1696">
        <v>4351</v>
      </c>
      <c r="D298" s="1697">
        <v>5222</v>
      </c>
      <c r="E298" s="1725">
        <v>0</v>
      </c>
      <c r="F298" s="1726">
        <v>100</v>
      </c>
      <c r="G298" s="1727">
        <v>1700</v>
      </c>
      <c r="H298" s="1764" t="s">
        <v>2169</v>
      </c>
      <c r="I298" s="1728">
        <v>0</v>
      </c>
      <c r="J298" s="932">
        <v>0</v>
      </c>
      <c r="K298" s="1693">
        <v>600000</v>
      </c>
      <c r="L298" s="1694">
        <v>600000</v>
      </c>
      <c r="M298" s="1695" t="s">
        <v>2170</v>
      </c>
    </row>
    <row r="299" spans="1:13" s="233" customFormat="1" ht="25.5" x14ac:dyDescent="0.2">
      <c r="A299" s="1724">
        <v>231</v>
      </c>
      <c r="B299" s="927">
        <v>0</v>
      </c>
      <c r="C299" s="1696">
        <v>4351</v>
      </c>
      <c r="D299" s="1697">
        <v>5221</v>
      </c>
      <c r="E299" s="1725">
        <v>0</v>
      </c>
      <c r="F299" s="1726">
        <v>100</v>
      </c>
      <c r="G299" s="1727">
        <v>1700</v>
      </c>
      <c r="H299" s="1764" t="s">
        <v>2171</v>
      </c>
      <c r="I299" s="1728">
        <v>0</v>
      </c>
      <c r="J299" s="932">
        <v>0</v>
      </c>
      <c r="K299" s="1693">
        <v>250000</v>
      </c>
      <c r="L299" s="1694">
        <v>250000</v>
      </c>
      <c r="M299" s="1695" t="s">
        <v>2172</v>
      </c>
    </row>
    <row r="300" spans="1:13" s="233" customFormat="1" ht="25.5" x14ac:dyDescent="0.2">
      <c r="A300" s="1729">
        <v>231</v>
      </c>
      <c r="B300" s="927">
        <v>0</v>
      </c>
      <c r="C300" s="1696">
        <v>4351</v>
      </c>
      <c r="D300" s="1697">
        <v>6341</v>
      </c>
      <c r="E300" s="1725">
        <v>0</v>
      </c>
      <c r="F300" s="1726">
        <v>100</v>
      </c>
      <c r="G300" s="1727">
        <v>1700</v>
      </c>
      <c r="H300" s="1764" t="s">
        <v>2173</v>
      </c>
      <c r="I300" s="1728">
        <v>0</v>
      </c>
      <c r="J300" s="932">
        <v>0</v>
      </c>
      <c r="K300" s="1693">
        <v>432000</v>
      </c>
      <c r="L300" s="1694">
        <v>432000</v>
      </c>
      <c r="M300" s="1695" t="s">
        <v>2174</v>
      </c>
    </row>
    <row r="301" spans="1:13" s="233" customFormat="1" ht="25.5" x14ac:dyDescent="0.2">
      <c r="A301" s="1724">
        <v>231</v>
      </c>
      <c r="B301" s="927">
        <v>0</v>
      </c>
      <c r="C301" s="1696">
        <v>4351</v>
      </c>
      <c r="D301" s="1697">
        <v>5222</v>
      </c>
      <c r="E301" s="1725">
        <v>0</v>
      </c>
      <c r="F301" s="1726">
        <v>100</v>
      </c>
      <c r="G301" s="1727">
        <v>1700</v>
      </c>
      <c r="H301" s="1764" t="s">
        <v>2098</v>
      </c>
      <c r="I301" s="1728">
        <v>0</v>
      </c>
      <c r="J301" s="932">
        <v>0</v>
      </c>
      <c r="K301" s="1693">
        <v>600000</v>
      </c>
      <c r="L301" s="1694">
        <v>600000</v>
      </c>
      <c r="M301" s="1695" t="s">
        <v>2099</v>
      </c>
    </row>
    <row r="302" spans="1:13" s="233" customFormat="1" ht="25.5" x14ac:dyDescent="0.2">
      <c r="A302" s="1729">
        <v>231</v>
      </c>
      <c r="B302" s="927">
        <v>0</v>
      </c>
      <c r="C302" s="1696">
        <v>4349</v>
      </c>
      <c r="D302" s="1697">
        <v>5321</v>
      </c>
      <c r="E302" s="1725">
        <v>0</v>
      </c>
      <c r="F302" s="1726">
        <v>100</v>
      </c>
      <c r="G302" s="1727">
        <v>1700</v>
      </c>
      <c r="H302" s="1764" t="s">
        <v>2175</v>
      </c>
      <c r="I302" s="1728">
        <v>0</v>
      </c>
      <c r="J302" s="932">
        <v>0</v>
      </c>
      <c r="K302" s="1693">
        <v>150000</v>
      </c>
      <c r="L302" s="1694">
        <v>150000</v>
      </c>
      <c r="M302" s="1695" t="s">
        <v>2176</v>
      </c>
    </row>
    <row r="303" spans="1:13" s="233" customFormat="1" ht="38.25" x14ac:dyDescent="0.2">
      <c r="A303" s="1724">
        <v>231</v>
      </c>
      <c r="B303" s="927">
        <v>0</v>
      </c>
      <c r="C303" s="1696">
        <v>4312</v>
      </c>
      <c r="D303" s="1697">
        <v>5222</v>
      </c>
      <c r="E303" s="1725">
        <v>0</v>
      </c>
      <c r="F303" s="1726">
        <v>100</v>
      </c>
      <c r="G303" s="1727">
        <v>1700</v>
      </c>
      <c r="H303" s="1764" t="s">
        <v>2177</v>
      </c>
      <c r="I303" s="1728">
        <v>0</v>
      </c>
      <c r="J303" s="932">
        <v>0</v>
      </c>
      <c r="K303" s="1693">
        <v>600000</v>
      </c>
      <c r="L303" s="1694">
        <v>600000</v>
      </c>
      <c r="M303" s="1695" t="s">
        <v>2178</v>
      </c>
    </row>
    <row r="304" spans="1:13" s="233" customFormat="1" ht="25.5" x14ac:dyDescent="0.2">
      <c r="A304" s="1729">
        <v>231</v>
      </c>
      <c r="B304" s="927">
        <v>0</v>
      </c>
      <c r="C304" s="1696">
        <v>4351</v>
      </c>
      <c r="D304" s="1697">
        <v>5221</v>
      </c>
      <c r="E304" s="1725">
        <v>0</v>
      </c>
      <c r="F304" s="1726">
        <v>100</v>
      </c>
      <c r="G304" s="1727">
        <v>1700</v>
      </c>
      <c r="H304" s="1764" t="s">
        <v>2179</v>
      </c>
      <c r="I304" s="1728">
        <v>0</v>
      </c>
      <c r="J304" s="932">
        <v>0</v>
      </c>
      <c r="K304" s="1693">
        <v>275200</v>
      </c>
      <c r="L304" s="1694">
        <v>275200</v>
      </c>
      <c r="M304" s="1695" t="s">
        <v>2180</v>
      </c>
    </row>
    <row r="305" spans="1:13" s="233" customFormat="1" ht="12.75" x14ac:dyDescent="0.2">
      <c r="A305" s="1724">
        <v>231</v>
      </c>
      <c r="B305" s="927">
        <v>0</v>
      </c>
      <c r="C305" s="1696">
        <v>4349</v>
      </c>
      <c r="D305" s="1697">
        <v>5321</v>
      </c>
      <c r="E305" s="1725">
        <v>0</v>
      </c>
      <c r="F305" s="1726">
        <v>100</v>
      </c>
      <c r="G305" s="1727">
        <v>1700</v>
      </c>
      <c r="H305" s="1764" t="s">
        <v>2181</v>
      </c>
      <c r="I305" s="1728">
        <v>0</v>
      </c>
      <c r="J305" s="932">
        <v>0</v>
      </c>
      <c r="K305" s="1693">
        <v>101700</v>
      </c>
      <c r="L305" s="1694">
        <v>101700</v>
      </c>
      <c r="M305" s="1695" t="s">
        <v>2182</v>
      </c>
    </row>
    <row r="306" spans="1:13" s="233" customFormat="1" ht="25.5" x14ac:dyDescent="0.2">
      <c r="A306" s="1729">
        <v>231</v>
      </c>
      <c r="B306" s="927">
        <v>0</v>
      </c>
      <c r="C306" s="1696">
        <v>4351</v>
      </c>
      <c r="D306" s="1697">
        <v>5321</v>
      </c>
      <c r="E306" s="1725">
        <v>0</v>
      </c>
      <c r="F306" s="1726">
        <v>100</v>
      </c>
      <c r="G306" s="1727">
        <v>1700</v>
      </c>
      <c r="H306" s="1764" t="s">
        <v>2183</v>
      </c>
      <c r="I306" s="1728">
        <v>0</v>
      </c>
      <c r="J306" s="932">
        <v>0</v>
      </c>
      <c r="K306" s="1693">
        <v>270200</v>
      </c>
      <c r="L306" s="1694">
        <v>270200</v>
      </c>
      <c r="M306" s="1695" t="s">
        <v>2184</v>
      </c>
    </row>
    <row r="307" spans="1:13" s="233" customFormat="1" ht="25.5" x14ac:dyDescent="0.2">
      <c r="A307" s="1724">
        <v>231</v>
      </c>
      <c r="B307" s="927">
        <v>0</v>
      </c>
      <c r="C307" s="1696">
        <v>4351</v>
      </c>
      <c r="D307" s="1697">
        <v>5222</v>
      </c>
      <c r="E307" s="1725">
        <v>0</v>
      </c>
      <c r="F307" s="1726">
        <v>100</v>
      </c>
      <c r="G307" s="1727">
        <v>1700</v>
      </c>
      <c r="H307" s="1764" t="s">
        <v>2100</v>
      </c>
      <c r="I307" s="1728">
        <v>0</v>
      </c>
      <c r="J307" s="932">
        <v>0</v>
      </c>
      <c r="K307" s="1693">
        <v>600000</v>
      </c>
      <c r="L307" s="1694">
        <v>600000</v>
      </c>
      <c r="M307" s="1695" t="s">
        <v>2101</v>
      </c>
    </row>
    <row r="308" spans="1:13" s="233" customFormat="1" ht="12.75" x14ac:dyDescent="0.2">
      <c r="A308" s="1729">
        <v>231</v>
      </c>
      <c r="B308" s="927">
        <v>0</v>
      </c>
      <c r="C308" s="1696">
        <v>4349</v>
      </c>
      <c r="D308" s="1697">
        <v>5222</v>
      </c>
      <c r="E308" s="1725">
        <v>0</v>
      </c>
      <c r="F308" s="1726">
        <v>100</v>
      </c>
      <c r="G308" s="1727">
        <v>1700</v>
      </c>
      <c r="H308" s="1764" t="s">
        <v>2102</v>
      </c>
      <c r="I308" s="1728">
        <v>0</v>
      </c>
      <c r="J308" s="932">
        <v>0</v>
      </c>
      <c r="K308" s="1693">
        <v>550000</v>
      </c>
      <c r="L308" s="1694">
        <v>550000</v>
      </c>
      <c r="M308" s="1695" t="s">
        <v>2103</v>
      </c>
    </row>
    <row r="309" spans="1:13" s="233" customFormat="1" ht="25.5" x14ac:dyDescent="0.2">
      <c r="A309" s="1724">
        <v>231</v>
      </c>
      <c r="B309" s="927">
        <v>0</v>
      </c>
      <c r="C309" s="1696">
        <v>4351</v>
      </c>
      <c r="D309" s="1697">
        <v>5213</v>
      </c>
      <c r="E309" s="1725">
        <v>0</v>
      </c>
      <c r="F309" s="1726">
        <v>100</v>
      </c>
      <c r="G309" s="1727">
        <v>1700</v>
      </c>
      <c r="H309" s="1764" t="s">
        <v>2185</v>
      </c>
      <c r="I309" s="1728">
        <v>0</v>
      </c>
      <c r="J309" s="932">
        <v>0</v>
      </c>
      <c r="K309" s="1693">
        <v>400000</v>
      </c>
      <c r="L309" s="1694">
        <v>400000</v>
      </c>
      <c r="M309" s="1695" t="s">
        <v>2186</v>
      </c>
    </row>
    <row r="310" spans="1:13" s="233" customFormat="1" ht="12.75" x14ac:dyDescent="0.2">
      <c r="A310" s="1729">
        <v>231</v>
      </c>
      <c r="B310" s="927">
        <v>0</v>
      </c>
      <c r="C310" s="1696">
        <v>4339</v>
      </c>
      <c r="D310" s="1697">
        <v>5222</v>
      </c>
      <c r="E310" s="1725">
        <v>0</v>
      </c>
      <c r="F310" s="1726">
        <v>100</v>
      </c>
      <c r="G310" s="1727">
        <v>1700</v>
      </c>
      <c r="H310" s="1764" t="s">
        <v>2187</v>
      </c>
      <c r="I310" s="1728">
        <v>0</v>
      </c>
      <c r="J310" s="932">
        <v>0</v>
      </c>
      <c r="K310" s="1693">
        <v>432901</v>
      </c>
      <c r="L310" s="1694">
        <v>432901</v>
      </c>
      <c r="M310" s="1695" t="s">
        <v>2188</v>
      </c>
    </row>
    <row r="311" spans="1:13" s="233" customFormat="1" ht="25.5" x14ac:dyDescent="0.2">
      <c r="A311" s="1724">
        <v>231</v>
      </c>
      <c r="B311" s="927">
        <v>0</v>
      </c>
      <c r="C311" s="1696">
        <v>4376</v>
      </c>
      <c r="D311" s="1697">
        <v>5221</v>
      </c>
      <c r="E311" s="1725">
        <v>0</v>
      </c>
      <c r="F311" s="1726">
        <v>100</v>
      </c>
      <c r="G311" s="1727">
        <v>1700</v>
      </c>
      <c r="H311" s="1764" t="s">
        <v>2189</v>
      </c>
      <c r="I311" s="1728">
        <v>0</v>
      </c>
      <c r="J311" s="932">
        <v>0</v>
      </c>
      <c r="K311" s="1693">
        <v>600000</v>
      </c>
      <c r="L311" s="1694">
        <v>600000</v>
      </c>
      <c r="M311" s="1695" t="s">
        <v>2190</v>
      </c>
    </row>
    <row r="312" spans="1:13" s="233" customFormat="1" ht="38.25" x14ac:dyDescent="0.2">
      <c r="A312" s="1729">
        <v>231</v>
      </c>
      <c r="B312" s="927">
        <v>0</v>
      </c>
      <c r="C312" s="1696">
        <v>4379</v>
      </c>
      <c r="D312" s="1697">
        <v>6321</v>
      </c>
      <c r="E312" s="1725">
        <v>0</v>
      </c>
      <c r="F312" s="1726">
        <v>100</v>
      </c>
      <c r="G312" s="1727">
        <v>1700</v>
      </c>
      <c r="H312" s="1764" t="s">
        <v>2191</v>
      </c>
      <c r="I312" s="1728">
        <v>0</v>
      </c>
      <c r="J312" s="932">
        <v>0</v>
      </c>
      <c r="K312" s="1693">
        <v>540000</v>
      </c>
      <c r="L312" s="1694">
        <v>540000</v>
      </c>
      <c r="M312" s="1695" t="s">
        <v>2192</v>
      </c>
    </row>
    <row r="313" spans="1:13" s="233" customFormat="1" ht="25.5" x14ac:dyDescent="0.2">
      <c r="A313" s="1724">
        <v>231</v>
      </c>
      <c r="B313" s="927">
        <v>0</v>
      </c>
      <c r="C313" s="1696">
        <v>4351</v>
      </c>
      <c r="D313" s="1697">
        <v>5213</v>
      </c>
      <c r="E313" s="1725">
        <v>0</v>
      </c>
      <c r="F313" s="1726">
        <v>100</v>
      </c>
      <c r="G313" s="1727">
        <v>1700</v>
      </c>
      <c r="H313" s="1764" t="s">
        <v>2193</v>
      </c>
      <c r="I313" s="1728">
        <v>0</v>
      </c>
      <c r="J313" s="932">
        <v>0</v>
      </c>
      <c r="K313" s="1693">
        <v>268800</v>
      </c>
      <c r="L313" s="1694">
        <v>268800</v>
      </c>
      <c r="M313" s="1695" t="s">
        <v>2194</v>
      </c>
    </row>
    <row r="314" spans="1:13" s="233" customFormat="1" ht="12.75" x14ac:dyDescent="0.2">
      <c r="A314" s="1729">
        <v>231</v>
      </c>
      <c r="B314" s="927">
        <v>0</v>
      </c>
      <c r="C314" s="1696">
        <v>4339</v>
      </c>
      <c r="D314" s="1697">
        <v>5222</v>
      </c>
      <c r="E314" s="1725">
        <v>0</v>
      </c>
      <c r="F314" s="1726">
        <v>100</v>
      </c>
      <c r="G314" s="1727">
        <v>1700</v>
      </c>
      <c r="H314" s="1764" t="s">
        <v>2195</v>
      </c>
      <c r="I314" s="1728">
        <v>0</v>
      </c>
      <c r="J314" s="932">
        <v>0</v>
      </c>
      <c r="K314" s="1693">
        <v>486270</v>
      </c>
      <c r="L314" s="1694">
        <v>486270</v>
      </c>
      <c r="M314" s="1695" t="s">
        <v>2196</v>
      </c>
    </row>
    <row r="315" spans="1:13" s="233" customFormat="1" ht="25.5" x14ac:dyDescent="0.2">
      <c r="A315" s="1724">
        <v>231</v>
      </c>
      <c r="B315" s="927">
        <v>0</v>
      </c>
      <c r="C315" s="1696">
        <v>4354</v>
      </c>
      <c r="D315" s="1697">
        <v>5221</v>
      </c>
      <c r="E315" s="1725">
        <v>0</v>
      </c>
      <c r="F315" s="1726">
        <v>100</v>
      </c>
      <c r="G315" s="1727">
        <v>1700</v>
      </c>
      <c r="H315" s="1764" t="s">
        <v>2197</v>
      </c>
      <c r="I315" s="1728">
        <v>0</v>
      </c>
      <c r="J315" s="932">
        <v>0</v>
      </c>
      <c r="K315" s="1693">
        <v>295000</v>
      </c>
      <c r="L315" s="1694">
        <v>295000</v>
      </c>
      <c r="M315" s="1695" t="s">
        <v>2198</v>
      </c>
    </row>
    <row r="316" spans="1:13" s="233" customFormat="1" ht="25.5" x14ac:dyDescent="0.2">
      <c r="A316" s="1729">
        <v>231</v>
      </c>
      <c r="B316" s="927">
        <v>0</v>
      </c>
      <c r="C316" s="1696">
        <v>4351</v>
      </c>
      <c r="D316" s="1697">
        <v>5321</v>
      </c>
      <c r="E316" s="1725">
        <v>0</v>
      </c>
      <c r="F316" s="1726">
        <v>100</v>
      </c>
      <c r="G316" s="1727">
        <v>1700</v>
      </c>
      <c r="H316" s="1764" t="s">
        <v>2199</v>
      </c>
      <c r="I316" s="1728">
        <v>0</v>
      </c>
      <c r="J316" s="932">
        <v>0</v>
      </c>
      <c r="K316" s="1693">
        <v>472500</v>
      </c>
      <c r="L316" s="1694">
        <v>472500</v>
      </c>
      <c r="M316" s="1695" t="s">
        <v>2200</v>
      </c>
    </row>
    <row r="317" spans="1:13" s="233" customFormat="1" ht="25.5" x14ac:dyDescent="0.2">
      <c r="A317" s="1724">
        <v>231</v>
      </c>
      <c r="B317" s="927">
        <v>0</v>
      </c>
      <c r="C317" s="1696">
        <v>4351</v>
      </c>
      <c r="D317" s="1697">
        <v>6341</v>
      </c>
      <c r="E317" s="1725">
        <v>0</v>
      </c>
      <c r="F317" s="1726">
        <v>100</v>
      </c>
      <c r="G317" s="1727">
        <v>1700</v>
      </c>
      <c r="H317" s="1764" t="s">
        <v>2201</v>
      </c>
      <c r="I317" s="1728">
        <v>0</v>
      </c>
      <c r="J317" s="932">
        <v>0</v>
      </c>
      <c r="K317" s="1693">
        <v>480000</v>
      </c>
      <c r="L317" s="1694">
        <v>480000</v>
      </c>
      <c r="M317" s="1695" t="s">
        <v>2202</v>
      </c>
    </row>
    <row r="318" spans="1:13" s="233" customFormat="1" ht="51" x14ac:dyDescent="0.2">
      <c r="A318" s="1729">
        <v>231</v>
      </c>
      <c r="B318" s="927">
        <v>0</v>
      </c>
      <c r="C318" s="1696">
        <v>4351</v>
      </c>
      <c r="D318" s="1697">
        <v>6359</v>
      </c>
      <c r="E318" s="1725">
        <v>0</v>
      </c>
      <c r="F318" s="1726">
        <v>100</v>
      </c>
      <c r="G318" s="1727">
        <v>1700</v>
      </c>
      <c r="H318" s="1764" t="s">
        <v>2203</v>
      </c>
      <c r="I318" s="1728">
        <v>0</v>
      </c>
      <c r="J318" s="932">
        <v>0</v>
      </c>
      <c r="K318" s="1693">
        <v>600000</v>
      </c>
      <c r="L318" s="1694">
        <v>600000</v>
      </c>
      <c r="M318" s="1695" t="s">
        <v>2204</v>
      </c>
    </row>
    <row r="319" spans="1:13" s="233" customFormat="1" ht="25.5" x14ac:dyDescent="0.2">
      <c r="A319" s="1724">
        <v>231</v>
      </c>
      <c r="B319" s="927">
        <v>0</v>
      </c>
      <c r="C319" s="1696">
        <v>4351</v>
      </c>
      <c r="D319" s="1697">
        <v>6321</v>
      </c>
      <c r="E319" s="1725">
        <v>0</v>
      </c>
      <c r="F319" s="1726">
        <v>100</v>
      </c>
      <c r="G319" s="1727">
        <v>1700</v>
      </c>
      <c r="H319" s="1764" t="s">
        <v>2205</v>
      </c>
      <c r="I319" s="1728">
        <v>0</v>
      </c>
      <c r="J319" s="932">
        <v>0</v>
      </c>
      <c r="K319" s="1693">
        <v>472000</v>
      </c>
      <c r="L319" s="1694">
        <v>472000</v>
      </c>
      <c r="M319" s="1695" t="s">
        <v>2206</v>
      </c>
    </row>
    <row r="320" spans="1:13" s="233" customFormat="1" ht="38.25" x14ac:dyDescent="0.2">
      <c r="A320" s="1729">
        <v>231</v>
      </c>
      <c r="B320" s="927">
        <v>0</v>
      </c>
      <c r="C320" s="1696">
        <v>4357</v>
      </c>
      <c r="D320" s="1697">
        <v>5222</v>
      </c>
      <c r="E320" s="1725">
        <v>0</v>
      </c>
      <c r="F320" s="1726">
        <v>100</v>
      </c>
      <c r="G320" s="1727">
        <v>1700</v>
      </c>
      <c r="H320" s="1764" t="s">
        <v>2104</v>
      </c>
      <c r="I320" s="1728">
        <v>0</v>
      </c>
      <c r="J320" s="932">
        <v>0</v>
      </c>
      <c r="K320" s="1693">
        <v>600000</v>
      </c>
      <c r="L320" s="1694">
        <v>600000</v>
      </c>
      <c r="M320" s="1695" t="s">
        <v>2105</v>
      </c>
    </row>
    <row r="321" spans="1:13" s="233" customFormat="1" ht="51" x14ac:dyDescent="0.2">
      <c r="A321" s="1724">
        <v>231</v>
      </c>
      <c r="B321" s="927">
        <v>0</v>
      </c>
      <c r="C321" s="1696">
        <v>4379</v>
      </c>
      <c r="D321" s="1697">
        <v>5223</v>
      </c>
      <c r="E321" s="1725">
        <v>0</v>
      </c>
      <c r="F321" s="1726">
        <v>100</v>
      </c>
      <c r="G321" s="1727">
        <v>1700</v>
      </c>
      <c r="H321" s="1764" t="s">
        <v>2207</v>
      </c>
      <c r="I321" s="1728">
        <v>0</v>
      </c>
      <c r="J321" s="932">
        <v>0</v>
      </c>
      <c r="K321" s="1693">
        <v>336000</v>
      </c>
      <c r="L321" s="1694">
        <v>336000</v>
      </c>
      <c r="M321" s="1695" t="s">
        <v>2208</v>
      </c>
    </row>
    <row r="322" spans="1:13" s="233" customFormat="1" ht="25.5" x14ac:dyDescent="0.2">
      <c r="A322" s="1729">
        <v>231</v>
      </c>
      <c r="B322" s="927">
        <v>0</v>
      </c>
      <c r="C322" s="1696">
        <v>4351</v>
      </c>
      <c r="D322" s="1697">
        <v>5336</v>
      </c>
      <c r="E322" s="1725">
        <v>0</v>
      </c>
      <c r="F322" s="1726">
        <v>100</v>
      </c>
      <c r="G322" s="1727">
        <v>1700</v>
      </c>
      <c r="H322" s="1764" t="s">
        <v>2209</v>
      </c>
      <c r="I322" s="1728">
        <v>0</v>
      </c>
      <c r="J322" s="932">
        <v>0</v>
      </c>
      <c r="K322" s="1693">
        <v>600000</v>
      </c>
      <c r="L322" s="1694">
        <v>600000</v>
      </c>
      <c r="M322" s="1695" t="s">
        <v>2210</v>
      </c>
    </row>
    <row r="323" spans="1:13" s="233" customFormat="1" ht="25.5" x14ac:dyDescent="0.2">
      <c r="A323" s="1724">
        <v>231</v>
      </c>
      <c r="B323" s="927">
        <v>0</v>
      </c>
      <c r="C323" s="1696">
        <v>4349</v>
      </c>
      <c r="D323" s="1697">
        <v>5321</v>
      </c>
      <c r="E323" s="1725">
        <v>0</v>
      </c>
      <c r="F323" s="1726">
        <v>100</v>
      </c>
      <c r="G323" s="1727">
        <v>1700</v>
      </c>
      <c r="H323" s="1764" t="s">
        <v>2211</v>
      </c>
      <c r="I323" s="1728">
        <v>0</v>
      </c>
      <c r="J323" s="932">
        <v>0</v>
      </c>
      <c r="K323" s="1693">
        <v>250000</v>
      </c>
      <c r="L323" s="1694">
        <v>250000</v>
      </c>
      <c r="M323" s="1695" t="s">
        <v>2212</v>
      </c>
    </row>
    <row r="324" spans="1:13" s="233" customFormat="1" ht="38.25" x14ac:dyDescent="0.2">
      <c r="A324" s="1729">
        <v>231</v>
      </c>
      <c r="B324" s="927">
        <v>0</v>
      </c>
      <c r="C324" s="1696">
        <v>4375</v>
      </c>
      <c r="D324" s="1697">
        <v>5222</v>
      </c>
      <c r="E324" s="1725">
        <v>0</v>
      </c>
      <c r="F324" s="1726">
        <v>100</v>
      </c>
      <c r="G324" s="1727">
        <v>1700</v>
      </c>
      <c r="H324" s="1764" t="s">
        <v>2213</v>
      </c>
      <c r="I324" s="1728">
        <v>0</v>
      </c>
      <c r="J324" s="932">
        <v>0</v>
      </c>
      <c r="K324" s="1693">
        <v>372700</v>
      </c>
      <c r="L324" s="1694">
        <v>372700</v>
      </c>
      <c r="M324" s="1695" t="s">
        <v>2214</v>
      </c>
    </row>
    <row r="325" spans="1:13" s="233" customFormat="1" ht="25.5" x14ac:dyDescent="0.2">
      <c r="A325" s="1724">
        <v>231</v>
      </c>
      <c r="B325" s="927">
        <v>0</v>
      </c>
      <c r="C325" s="1696">
        <v>4354</v>
      </c>
      <c r="D325" s="1697">
        <v>5222</v>
      </c>
      <c r="E325" s="1725">
        <v>0</v>
      </c>
      <c r="F325" s="1726">
        <v>100</v>
      </c>
      <c r="G325" s="1727">
        <v>1700</v>
      </c>
      <c r="H325" s="1764" t="s">
        <v>2106</v>
      </c>
      <c r="I325" s="1728">
        <v>0</v>
      </c>
      <c r="J325" s="932">
        <v>0</v>
      </c>
      <c r="K325" s="1693">
        <v>600000</v>
      </c>
      <c r="L325" s="1694">
        <v>600000</v>
      </c>
      <c r="M325" s="1695" t="s">
        <v>2107</v>
      </c>
    </row>
    <row r="326" spans="1:13" s="233" customFormat="1" ht="25.5" x14ac:dyDescent="0.2">
      <c r="A326" s="1729">
        <v>231</v>
      </c>
      <c r="B326" s="927">
        <v>0</v>
      </c>
      <c r="C326" s="1696">
        <v>4379</v>
      </c>
      <c r="D326" s="1697">
        <v>5222</v>
      </c>
      <c r="E326" s="1725">
        <v>0</v>
      </c>
      <c r="F326" s="1726">
        <v>100</v>
      </c>
      <c r="G326" s="1727">
        <v>1700</v>
      </c>
      <c r="H326" s="1764" t="s">
        <v>2215</v>
      </c>
      <c r="I326" s="1728">
        <v>0</v>
      </c>
      <c r="J326" s="932">
        <v>0</v>
      </c>
      <c r="K326" s="1693">
        <v>120000</v>
      </c>
      <c r="L326" s="1694">
        <v>120000</v>
      </c>
      <c r="M326" s="1695" t="s">
        <v>2216</v>
      </c>
    </row>
    <row r="327" spans="1:13" s="233" customFormat="1" ht="38.25" x14ac:dyDescent="0.2">
      <c r="A327" s="1724">
        <v>231</v>
      </c>
      <c r="B327" s="927">
        <v>0</v>
      </c>
      <c r="C327" s="1696">
        <v>4379</v>
      </c>
      <c r="D327" s="1697">
        <v>5221</v>
      </c>
      <c r="E327" s="1725">
        <v>0</v>
      </c>
      <c r="F327" s="1726">
        <v>100</v>
      </c>
      <c r="G327" s="1727">
        <v>1700</v>
      </c>
      <c r="H327" s="1764" t="s">
        <v>2217</v>
      </c>
      <c r="I327" s="1728">
        <v>0</v>
      </c>
      <c r="J327" s="932">
        <v>0</v>
      </c>
      <c r="K327" s="1693">
        <v>407500</v>
      </c>
      <c r="L327" s="1694">
        <v>407500</v>
      </c>
      <c r="M327" s="1695" t="s">
        <v>2218</v>
      </c>
    </row>
    <row r="328" spans="1:13" s="233" customFormat="1" ht="38.25" x14ac:dyDescent="0.2">
      <c r="A328" s="1729">
        <v>231</v>
      </c>
      <c r="B328" s="927">
        <v>0</v>
      </c>
      <c r="C328" s="1696">
        <v>4379</v>
      </c>
      <c r="D328" s="1697">
        <v>5321</v>
      </c>
      <c r="E328" s="1725">
        <v>0</v>
      </c>
      <c r="F328" s="1726">
        <v>100</v>
      </c>
      <c r="G328" s="1727">
        <v>1700</v>
      </c>
      <c r="H328" s="1764" t="s">
        <v>2219</v>
      </c>
      <c r="I328" s="1728">
        <v>0</v>
      </c>
      <c r="J328" s="932">
        <v>0</v>
      </c>
      <c r="K328" s="1693">
        <v>4976</v>
      </c>
      <c r="L328" s="1694">
        <v>4976</v>
      </c>
      <c r="M328" s="1695" t="s">
        <v>2220</v>
      </c>
    </row>
    <row r="329" spans="1:13" s="233" customFormat="1" ht="25.5" x14ac:dyDescent="0.2">
      <c r="A329" s="1724">
        <v>231</v>
      </c>
      <c r="B329" s="927">
        <v>0</v>
      </c>
      <c r="C329" s="1696">
        <v>4379</v>
      </c>
      <c r="D329" s="1697">
        <v>5212</v>
      </c>
      <c r="E329" s="1725">
        <v>0</v>
      </c>
      <c r="F329" s="1726">
        <v>100</v>
      </c>
      <c r="G329" s="1727">
        <v>1700</v>
      </c>
      <c r="H329" s="1764" t="s">
        <v>2221</v>
      </c>
      <c r="I329" s="1728">
        <v>0</v>
      </c>
      <c r="J329" s="932">
        <v>0</v>
      </c>
      <c r="K329" s="1693">
        <v>427080</v>
      </c>
      <c r="L329" s="1694">
        <v>427080</v>
      </c>
      <c r="M329" s="1695" t="s">
        <v>2222</v>
      </c>
    </row>
    <row r="330" spans="1:13" s="233" customFormat="1" ht="12.75" x14ac:dyDescent="0.2">
      <c r="A330" s="1729">
        <v>231</v>
      </c>
      <c r="B330" s="927">
        <v>0</v>
      </c>
      <c r="C330" s="1696">
        <v>4339</v>
      </c>
      <c r="D330" s="1697">
        <v>5222</v>
      </c>
      <c r="E330" s="1725">
        <v>0</v>
      </c>
      <c r="F330" s="1726">
        <v>100</v>
      </c>
      <c r="G330" s="1727">
        <v>1700</v>
      </c>
      <c r="H330" s="1764" t="s">
        <v>2223</v>
      </c>
      <c r="I330" s="1728">
        <v>0</v>
      </c>
      <c r="J330" s="932">
        <v>0</v>
      </c>
      <c r="K330" s="1693">
        <v>400000</v>
      </c>
      <c r="L330" s="1694">
        <v>400000</v>
      </c>
      <c r="M330" s="1695" t="s">
        <v>2224</v>
      </c>
    </row>
    <row r="331" spans="1:13" s="233" customFormat="1" ht="25.5" x14ac:dyDescent="0.2">
      <c r="A331" s="1724">
        <v>231</v>
      </c>
      <c r="B331" s="927">
        <v>0</v>
      </c>
      <c r="C331" s="1696">
        <v>4339</v>
      </c>
      <c r="D331" s="1697">
        <v>5222</v>
      </c>
      <c r="E331" s="1725">
        <v>0</v>
      </c>
      <c r="F331" s="1726">
        <v>100</v>
      </c>
      <c r="G331" s="1727">
        <v>1700</v>
      </c>
      <c r="H331" s="1764" t="s">
        <v>2225</v>
      </c>
      <c r="I331" s="1728">
        <v>0</v>
      </c>
      <c r="J331" s="932">
        <v>0</v>
      </c>
      <c r="K331" s="1693">
        <v>120250</v>
      </c>
      <c r="L331" s="1694">
        <v>120250</v>
      </c>
      <c r="M331" s="1695" t="s">
        <v>2226</v>
      </c>
    </row>
    <row r="332" spans="1:13" s="233" customFormat="1" ht="25.5" x14ac:dyDescent="0.2">
      <c r="A332" s="1729">
        <v>231</v>
      </c>
      <c r="B332" s="927">
        <v>0</v>
      </c>
      <c r="C332" s="1696">
        <v>4351</v>
      </c>
      <c r="D332" s="1697">
        <v>5321</v>
      </c>
      <c r="E332" s="1725">
        <v>0</v>
      </c>
      <c r="F332" s="1726">
        <v>100</v>
      </c>
      <c r="G332" s="1727">
        <v>1700</v>
      </c>
      <c r="H332" s="1764" t="s">
        <v>2227</v>
      </c>
      <c r="I332" s="1728">
        <v>0</v>
      </c>
      <c r="J332" s="932">
        <v>0</v>
      </c>
      <c r="K332" s="1693">
        <v>600000</v>
      </c>
      <c r="L332" s="1694">
        <v>600000</v>
      </c>
      <c r="M332" s="1695" t="s">
        <v>2228</v>
      </c>
    </row>
    <row r="333" spans="1:13" s="233" customFormat="1" ht="38.25" x14ac:dyDescent="0.2">
      <c r="A333" s="1724">
        <v>231</v>
      </c>
      <c r="B333" s="927">
        <v>0</v>
      </c>
      <c r="C333" s="1696">
        <v>4356</v>
      </c>
      <c r="D333" s="1697">
        <v>5222</v>
      </c>
      <c r="E333" s="1725">
        <v>0</v>
      </c>
      <c r="F333" s="1726">
        <v>100</v>
      </c>
      <c r="G333" s="1727">
        <v>1700</v>
      </c>
      <c r="H333" s="1764" t="s">
        <v>2108</v>
      </c>
      <c r="I333" s="1728">
        <v>0</v>
      </c>
      <c r="J333" s="932">
        <v>0</v>
      </c>
      <c r="K333" s="1693">
        <v>100000</v>
      </c>
      <c r="L333" s="1694">
        <v>100000</v>
      </c>
      <c r="M333" s="1695" t="s">
        <v>2109</v>
      </c>
    </row>
    <row r="334" spans="1:13" s="233" customFormat="1" ht="38.25" x14ac:dyDescent="0.2">
      <c r="A334" s="1729">
        <v>231</v>
      </c>
      <c r="B334" s="927">
        <v>0</v>
      </c>
      <c r="C334" s="1696">
        <v>4375</v>
      </c>
      <c r="D334" s="1697">
        <v>5222</v>
      </c>
      <c r="E334" s="1725">
        <v>0</v>
      </c>
      <c r="F334" s="1726">
        <v>100</v>
      </c>
      <c r="G334" s="1727">
        <v>1700</v>
      </c>
      <c r="H334" s="1764" t="s">
        <v>2110</v>
      </c>
      <c r="I334" s="1728">
        <v>0</v>
      </c>
      <c r="J334" s="932">
        <v>0</v>
      </c>
      <c r="K334" s="1693">
        <v>286592</v>
      </c>
      <c r="L334" s="1694">
        <v>286592</v>
      </c>
      <c r="M334" s="1695" t="s">
        <v>2111</v>
      </c>
    </row>
    <row r="335" spans="1:13" s="233" customFormat="1" ht="25.5" x14ac:dyDescent="0.2">
      <c r="A335" s="1724">
        <v>231</v>
      </c>
      <c r="B335" s="927">
        <v>0</v>
      </c>
      <c r="C335" s="1696">
        <v>4357</v>
      </c>
      <c r="D335" s="1697">
        <v>5213</v>
      </c>
      <c r="E335" s="1725">
        <v>0</v>
      </c>
      <c r="F335" s="1726">
        <v>100</v>
      </c>
      <c r="G335" s="1727">
        <v>1700</v>
      </c>
      <c r="H335" s="1764" t="s">
        <v>2229</v>
      </c>
      <c r="I335" s="1728">
        <v>0</v>
      </c>
      <c r="J335" s="932">
        <v>0</v>
      </c>
      <c r="K335" s="1693">
        <v>480000</v>
      </c>
      <c r="L335" s="1694">
        <v>480000</v>
      </c>
      <c r="M335" s="1695" t="s">
        <v>2230</v>
      </c>
    </row>
    <row r="336" spans="1:13" s="233" customFormat="1" ht="76.5" x14ac:dyDescent="0.2">
      <c r="A336" s="1729">
        <v>231</v>
      </c>
      <c r="B336" s="927">
        <v>0</v>
      </c>
      <c r="C336" s="1696">
        <v>4379</v>
      </c>
      <c r="D336" s="1697">
        <v>5222</v>
      </c>
      <c r="E336" s="1725">
        <v>0</v>
      </c>
      <c r="F336" s="1726">
        <v>100</v>
      </c>
      <c r="G336" s="1727">
        <v>1700</v>
      </c>
      <c r="H336" s="1764" t="s">
        <v>2231</v>
      </c>
      <c r="I336" s="1728">
        <v>0</v>
      </c>
      <c r="J336" s="932">
        <v>0</v>
      </c>
      <c r="K336" s="1693">
        <v>115000</v>
      </c>
      <c r="L336" s="1694">
        <v>115000</v>
      </c>
      <c r="M336" s="1695" t="s">
        <v>2232</v>
      </c>
    </row>
    <row r="337" spans="1:13" s="233" customFormat="1" ht="25.5" x14ac:dyDescent="0.2">
      <c r="A337" s="1724">
        <v>231</v>
      </c>
      <c r="B337" s="927">
        <v>0</v>
      </c>
      <c r="C337" s="1696">
        <v>4351</v>
      </c>
      <c r="D337" s="1697">
        <v>5222</v>
      </c>
      <c r="E337" s="1725">
        <v>0</v>
      </c>
      <c r="F337" s="1726">
        <v>100</v>
      </c>
      <c r="G337" s="1727">
        <v>1700</v>
      </c>
      <c r="H337" s="1764" t="s">
        <v>2233</v>
      </c>
      <c r="I337" s="1728">
        <v>0</v>
      </c>
      <c r="J337" s="932">
        <v>0</v>
      </c>
      <c r="K337" s="1693">
        <v>100000</v>
      </c>
      <c r="L337" s="1694">
        <v>100000</v>
      </c>
      <c r="M337" s="1695" t="s">
        <v>2234</v>
      </c>
    </row>
    <row r="338" spans="1:13" s="233" customFormat="1" ht="25.5" x14ac:dyDescent="0.2">
      <c r="A338" s="1729">
        <v>231</v>
      </c>
      <c r="B338" s="927">
        <v>0</v>
      </c>
      <c r="C338" s="1696">
        <v>4355</v>
      </c>
      <c r="D338" s="1697">
        <v>5222</v>
      </c>
      <c r="E338" s="1725">
        <v>0</v>
      </c>
      <c r="F338" s="1726">
        <v>100</v>
      </c>
      <c r="G338" s="1727">
        <v>1700</v>
      </c>
      <c r="H338" s="1764" t="s">
        <v>2235</v>
      </c>
      <c r="I338" s="1728">
        <v>0</v>
      </c>
      <c r="J338" s="932">
        <v>0</v>
      </c>
      <c r="K338" s="1693">
        <v>600000</v>
      </c>
      <c r="L338" s="1694">
        <v>600000</v>
      </c>
      <c r="M338" s="1695" t="s">
        <v>2236</v>
      </c>
    </row>
    <row r="339" spans="1:13" s="233" customFormat="1" ht="25.5" x14ac:dyDescent="0.2">
      <c r="A339" s="1724">
        <v>231</v>
      </c>
      <c r="B339" s="927">
        <v>0</v>
      </c>
      <c r="C339" s="1696">
        <v>4371</v>
      </c>
      <c r="D339" s="1697">
        <v>5222</v>
      </c>
      <c r="E339" s="1725">
        <v>0</v>
      </c>
      <c r="F339" s="1726">
        <v>100</v>
      </c>
      <c r="G339" s="1727">
        <v>1700</v>
      </c>
      <c r="H339" s="1764" t="s">
        <v>2237</v>
      </c>
      <c r="I339" s="1728">
        <v>0</v>
      </c>
      <c r="J339" s="932">
        <v>0</v>
      </c>
      <c r="K339" s="1693">
        <v>440000</v>
      </c>
      <c r="L339" s="1694">
        <v>440000</v>
      </c>
      <c r="M339" s="1695" t="s">
        <v>2238</v>
      </c>
    </row>
    <row r="340" spans="1:13" s="233" customFormat="1" ht="25.5" x14ac:dyDescent="0.2">
      <c r="A340" s="1729">
        <v>231</v>
      </c>
      <c r="B340" s="927">
        <v>0</v>
      </c>
      <c r="C340" s="1696">
        <v>4356</v>
      </c>
      <c r="D340" s="1697">
        <v>5222</v>
      </c>
      <c r="E340" s="1725">
        <v>0</v>
      </c>
      <c r="F340" s="1726">
        <v>100</v>
      </c>
      <c r="G340" s="1727">
        <v>1700</v>
      </c>
      <c r="H340" s="1764" t="s">
        <v>2239</v>
      </c>
      <c r="I340" s="1728">
        <v>0</v>
      </c>
      <c r="J340" s="932">
        <v>0</v>
      </c>
      <c r="K340" s="1693">
        <v>600000</v>
      </c>
      <c r="L340" s="1694">
        <v>600000</v>
      </c>
      <c r="M340" s="1695" t="s">
        <v>2240</v>
      </c>
    </row>
    <row r="341" spans="1:13" s="233" customFormat="1" ht="38.25" x14ac:dyDescent="0.2">
      <c r="A341" s="1724">
        <v>231</v>
      </c>
      <c r="B341" s="927">
        <v>0</v>
      </c>
      <c r="C341" s="1696">
        <v>4351</v>
      </c>
      <c r="D341" s="1697">
        <v>5221</v>
      </c>
      <c r="E341" s="1725">
        <v>0</v>
      </c>
      <c r="F341" s="1726">
        <v>100</v>
      </c>
      <c r="G341" s="1727">
        <v>1700</v>
      </c>
      <c r="H341" s="1764" t="s">
        <v>2241</v>
      </c>
      <c r="I341" s="1728">
        <v>0</v>
      </c>
      <c r="J341" s="932">
        <v>0</v>
      </c>
      <c r="K341" s="1693">
        <v>600000</v>
      </c>
      <c r="L341" s="1694">
        <v>600000</v>
      </c>
      <c r="M341" s="1695" t="s">
        <v>2242</v>
      </c>
    </row>
    <row r="342" spans="1:13" s="233" customFormat="1" ht="51" x14ac:dyDescent="0.2">
      <c r="A342" s="1729">
        <v>231</v>
      </c>
      <c r="B342" s="927">
        <v>0</v>
      </c>
      <c r="C342" s="1696">
        <v>4312</v>
      </c>
      <c r="D342" s="1697">
        <v>5222</v>
      </c>
      <c r="E342" s="1725">
        <v>0</v>
      </c>
      <c r="F342" s="1726">
        <v>100</v>
      </c>
      <c r="G342" s="1727">
        <v>1700</v>
      </c>
      <c r="H342" s="1764" t="s">
        <v>2243</v>
      </c>
      <c r="I342" s="1728">
        <v>0</v>
      </c>
      <c r="J342" s="932">
        <v>0</v>
      </c>
      <c r="K342" s="1693">
        <v>236260</v>
      </c>
      <c r="L342" s="1694">
        <v>236260</v>
      </c>
      <c r="M342" s="1695" t="s">
        <v>2244</v>
      </c>
    </row>
    <row r="343" spans="1:13" s="233" customFormat="1" ht="51" x14ac:dyDescent="0.2">
      <c r="A343" s="1724">
        <v>231</v>
      </c>
      <c r="B343" s="927">
        <v>0</v>
      </c>
      <c r="C343" s="1696">
        <v>4312</v>
      </c>
      <c r="D343" s="1697">
        <v>5222</v>
      </c>
      <c r="E343" s="1725">
        <v>0</v>
      </c>
      <c r="F343" s="1726">
        <v>100</v>
      </c>
      <c r="G343" s="1727">
        <v>1700</v>
      </c>
      <c r="H343" s="1764" t="s">
        <v>2245</v>
      </c>
      <c r="I343" s="1728">
        <v>0</v>
      </c>
      <c r="J343" s="932">
        <v>0</v>
      </c>
      <c r="K343" s="1693">
        <v>238860</v>
      </c>
      <c r="L343" s="1694">
        <v>238860</v>
      </c>
      <c r="M343" s="1695" t="s">
        <v>2246</v>
      </c>
    </row>
    <row r="344" spans="1:13" s="233" customFormat="1" ht="63.75" x14ac:dyDescent="0.2">
      <c r="A344" s="1729">
        <v>231</v>
      </c>
      <c r="B344" s="927">
        <v>0</v>
      </c>
      <c r="C344" s="1696">
        <v>4379</v>
      </c>
      <c r="D344" s="1697">
        <v>5222</v>
      </c>
      <c r="E344" s="1725">
        <v>0</v>
      </c>
      <c r="F344" s="1726">
        <v>100</v>
      </c>
      <c r="G344" s="1727">
        <v>1700</v>
      </c>
      <c r="H344" s="1764" t="s">
        <v>2247</v>
      </c>
      <c r="I344" s="1728">
        <v>0</v>
      </c>
      <c r="J344" s="932">
        <v>0</v>
      </c>
      <c r="K344" s="1693">
        <v>350000</v>
      </c>
      <c r="L344" s="1694">
        <v>350000</v>
      </c>
      <c r="M344" s="1695" t="s">
        <v>2248</v>
      </c>
    </row>
    <row r="345" spans="1:13" s="233" customFormat="1" ht="51" x14ac:dyDescent="0.2">
      <c r="A345" s="1724">
        <v>231</v>
      </c>
      <c r="B345" s="927">
        <v>0</v>
      </c>
      <c r="C345" s="1696">
        <v>4379</v>
      </c>
      <c r="D345" s="1697">
        <v>5222</v>
      </c>
      <c r="E345" s="1725">
        <v>0</v>
      </c>
      <c r="F345" s="1726">
        <v>100</v>
      </c>
      <c r="G345" s="1727">
        <v>1700</v>
      </c>
      <c r="H345" s="1764" t="s">
        <v>2112</v>
      </c>
      <c r="I345" s="1728">
        <v>0</v>
      </c>
      <c r="J345" s="932">
        <v>0</v>
      </c>
      <c r="K345" s="1693">
        <v>600000</v>
      </c>
      <c r="L345" s="1694">
        <v>600000</v>
      </c>
      <c r="M345" s="1695" t="s">
        <v>2113</v>
      </c>
    </row>
    <row r="346" spans="1:13" s="233" customFormat="1" ht="25.5" x14ac:dyDescent="0.2">
      <c r="A346" s="1729">
        <v>231</v>
      </c>
      <c r="B346" s="927">
        <v>0</v>
      </c>
      <c r="C346" s="1696">
        <v>4344</v>
      </c>
      <c r="D346" s="1697">
        <v>5221</v>
      </c>
      <c r="E346" s="1725">
        <v>0</v>
      </c>
      <c r="F346" s="1726">
        <v>100</v>
      </c>
      <c r="G346" s="1727">
        <v>1700</v>
      </c>
      <c r="H346" s="1764" t="s">
        <v>2249</v>
      </c>
      <c r="I346" s="1728">
        <v>0</v>
      </c>
      <c r="J346" s="932">
        <v>0</v>
      </c>
      <c r="K346" s="1693">
        <v>250000</v>
      </c>
      <c r="L346" s="1694">
        <v>250000</v>
      </c>
      <c r="M346" s="1695" t="s">
        <v>2250</v>
      </c>
    </row>
    <row r="347" spans="1:13" s="233" customFormat="1" ht="25.5" x14ac:dyDescent="0.2">
      <c r="A347" s="1724">
        <v>231</v>
      </c>
      <c r="B347" s="927">
        <v>0</v>
      </c>
      <c r="C347" s="1696">
        <v>4359</v>
      </c>
      <c r="D347" s="1697">
        <v>5221</v>
      </c>
      <c r="E347" s="1725">
        <v>0</v>
      </c>
      <c r="F347" s="1726">
        <v>100</v>
      </c>
      <c r="G347" s="1727">
        <v>1700</v>
      </c>
      <c r="H347" s="1764" t="s">
        <v>2251</v>
      </c>
      <c r="I347" s="1728">
        <v>0</v>
      </c>
      <c r="J347" s="932">
        <v>0</v>
      </c>
      <c r="K347" s="1693">
        <v>600000</v>
      </c>
      <c r="L347" s="1694">
        <v>600000</v>
      </c>
      <c r="M347" s="1695" t="s">
        <v>2252</v>
      </c>
    </row>
    <row r="348" spans="1:13" s="233" customFormat="1" ht="25.5" x14ac:dyDescent="0.2">
      <c r="A348" s="1729">
        <v>231</v>
      </c>
      <c r="B348" s="927">
        <v>0</v>
      </c>
      <c r="C348" s="1696">
        <v>4344</v>
      </c>
      <c r="D348" s="1697">
        <v>5221</v>
      </c>
      <c r="E348" s="1725">
        <v>0</v>
      </c>
      <c r="F348" s="1726">
        <v>100</v>
      </c>
      <c r="G348" s="1727">
        <v>1700</v>
      </c>
      <c r="H348" s="1764" t="s">
        <v>2253</v>
      </c>
      <c r="I348" s="1728">
        <v>0</v>
      </c>
      <c r="J348" s="932">
        <v>0</v>
      </c>
      <c r="K348" s="1693">
        <v>280000</v>
      </c>
      <c r="L348" s="1694">
        <v>280000</v>
      </c>
      <c r="M348" s="1695" t="s">
        <v>2254</v>
      </c>
    </row>
    <row r="349" spans="1:13" s="233" customFormat="1" ht="25.5" x14ac:dyDescent="0.2">
      <c r="A349" s="1724">
        <v>231</v>
      </c>
      <c r="B349" s="927">
        <v>0</v>
      </c>
      <c r="C349" s="1696">
        <v>4351</v>
      </c>
      <c r="D349" s="1697">
        <v>5221</v>
      </c>
      <c r="E349" s="1725">
        <v>0</v>
      </c>
      <c r="F349" s="1726">
        <v>100</v>
      </c>
      <c r="G349" s="1727">
        <v>1700</v>
      </c>
      <c r="H349" s="1764" t="s">
        <v>2255</v>
      </c>
      <c r="I349" s="1728">
        <v>0</v>
      </c>
      <c r="J349" s="932">
        <v>0</v>
      </c>
      <c r="K349" s="1693">
        <v>600000</v>
      </c>
      <c r="L349" s="1694">
        <v>600000</v>
      </c>
      <c r="M349" s="1695" t="s">
        <v>2256</v>
      </c>
    </row>
    <row r="350" spans="1:13" s="233" customFormat="1" ht="25.5" x14ac:dyDescent="0.2">
      <c r="A350" s="1729">
        <v>231</v>
      </c>
      <c r="B350" s="927">
        <v>0</v>
      </c>
      <c r="C350" s="1696">
        <v>4354</v>
      </c>
      <c r="D350" s="1697">
        <v>5222</v>
      </c>
      <c r="E350" s="1725">
        <v>0</v>
      </c>
      <c r="F350" s="1726">
        <v>100</v>
      </c>
      <c r="G350" s="1727">
        <v>1700</v>
      </c>
      <c r="H350" s="1764" t="s">
        <v>2114</v>
      </c>
      <c r="I350" s="1728">
        <v>0</v>
      </c>
      <c r="J350" s="932">
        <v>0</v>
      </c>
      <c r="K350" s="1693">
        <v>270000</v>
      </c>
      <c r="L350" s="1694">
        <v>270000</v>
      </c>
      <c r="M350" s="1695" t="s">
        <v>2115</v>
      </c>
    </row>
    <row r="351" spans="1:13" s="233" customFormat="1" ht="25.5" x14ac:dyDescent="0.2">
      <c r="A351" s="1724">
        <v>231</v>
      </c>
      <c r="B351" s="927">
        <v>0</v>
      </c>
      <c r="C351" s="1696">
        <v>4354</v>
      </c>
      <c r="D351" s="1697">
        <v>5221</v>
      </c>
      <c r="E351" s="1725">
        <v>0</v>
      </c>
      <c r="F351" s="1726">
        <v>100</v>
      </c>
      <c r="G351" s="1727">
        <v>1700</v>
      </c>
      <c r="H351" s="1764" t="s">
        <v>2257</v>
      </c>
      <c r="I351" s="1728">
        <v>0</v>
      </c>
      <c r="J351" s="932">
        <v>0</v>
      </c>
      <c r="K351" s="1693">
        <v>600000</v>
      </c>
      <c r="L351" s="1694">
        <v>600000</v>
      </c>
      <c r="M351" s="1695" t="s">
        <v>2258</v>
      </c>
    </row>
    <row r="352" spans="1:13" s="233" customFormat="1" ht="25.5" x14ac:dyDescent="0.2">
      <c r="A352" s="1729">
        <v>231</v>
      </c>
      <c r="B352" s="927">
        <v>0</v>
      </c>
      <c r="C352" s="1696">
        <v>4351</v>
      </c>
      <c r="D352" s="1697">
        <v>6341</v>
      </c>
      <c r="E352" s="1725">
        <v>0</v>
      </c>
      <c r="F352" s="1726">
        <v>100</v>
      </c>
      <c r="G352" s="1727">
        <v>1700</v>
      </c>
      <c r="H352" s="1764" t="s">
        <v>2259</v>
      </c>
      <c r="I352" s="1728">
        <v>0</v>
      </c>
      <c r="J352" s="932">
        <v>0</v>
      </c>
      <c r="K352" s="1693">
        <v>288000</v>
      </c>
      <c r="L352" s="1694">
        <v>288000</v>
      </c>
      <c r="M352" s="1695" t="s">
        <v>2260</v>
      </c>
    </row>
    <row r="353" spans="1:13" s="233" customFormat="1" ht="25.5" x14ac:dyDescent="0.2">
      <c r="A353" s="1724">
        <v>231</v>
      </c>
      <c r="B353" s="927">
        <v>0</v>
      </c>
      <c r="C353" s="1696">
        <v>4352</v>
      </c>
      <c r="D353" s="1697">
        <v>5222</v>
      </c>
      <c r="E353" s="1725">
        <v>0</v>
      </c>
      <c r="F353" s="1726">
        <v>100</v>
      </c>
      <c r="G353" s="1727">
        <v>1700</v>
      </c>
      <c r="H353" s="1764" t="s">
        <v>2116</v>
      </c>
      <c r="I353" s="1728">
        <v>0</v>
      </c>
      <c r="J353" s="932">
        <v>0</v>
      </c>
      <c r="K353" s="1693">
        <v>600000</v>
      </c>
      <c r="L353" s="1694">
        <v>600000</v>
      </c>
      <c r="M353" s="1695" t="s">
        <v>2117</v>
      </c>
    </row>
    <row r="354" spans="1:13" ht="15.75" thickBot="1" x14ac:dyDescent="0.3">
      <c r="A354" s="1766"/>
      <c r="B354" s="1767"/>
      <c r="C354" s="1768"/>
      <c r="D354" s="1769"/>
      <c r="E354" s="1770"/>
      <c r="F354" s="1771"/>
      <c r="G354" s="1772"/>
      <c r="H354" s="1773"/>
      <c r="I354" s="1774"/>
      <c r="J354" s="1775"/>
      <c r="K354" s="1775"/>
      <c r="L354" s="1776"/>
      <c r="M354" s="1777"/>
    </row>
    <row r="355" spans="1:13" ht="16.5" thickBot="1" x14ac:dyDescent="0.3">
      <c r="A355" s="1730"/>
      <c r="B355" s="2179" t="s">
        <v>23</v>
      </c>
      <c r="C355" s="1170"/>
      <c r="D355" s="1731"/>
      <c r="E355" s="1731"/>
      <c r="F355" s="1732"/>
      <c r="G355" s="1733"/>
      <c r="H355" s="1731"/>
      <c r="I355" s="1734">
        <f>SUM(I269:I354)</f>
        <v>0</v>
      </c>
      <c r="J355" s="1734">
        <f>SUM(J269:J354)</f>
        <v>0</v>
      </c>
      <c r="K355" s="1734">
        <f>SUM(K269:K354)</f>
        <v>35000000</v>
      </c>
      <c r="L355" s="1734">
        <f>SUM(L269:L354)</f>
        <v>35000000</v>
      </c>
      <c r="M355" s="1735"/>
    </row>
    <row r="356" spans="1:13" ht="15.75" x14ac:dyDescent="0.25">
      <c r="A356" s="1736"/>
      <c r="B356" s="1736"/>
      <c r="C356" s="1171"/>
      <c r="D356" s="1737"/>
      <c r="E356" s="1737"/>
      <c r="F356" s="1738"/>
      <c r="G356" s="1739"/>
      <c r="H356" s="1756"/>
      <c r="I356" s="1740"/>
      <c r="J356" s="1737"/>
      <c r="K356" s="1741"/>
      <c r="L356" s="1737"/>
      <c r="M356" s="1289"/>
    </row>
    <row r="357" spans="1:13" x14ac:dyDescent="0.25">
      <c r="A357" s="1289"/>
      <c r="B357" s="1737" t="s">
        <v>397</v>
      </c>
      <c r="C357" s="1172"/>
      <c r="D357" s="1737"/>
      <c r="E357" s="1737"/>
      <c r="F357" s="1738"/>
      <c r="G357" s="1739"/>
      <c r="H357" s="1756"/>
      <c r="I357" s="1740"/>
      <c r="J357" s="1742" t="s">
        <v>2261</v>
      </c>
      <c r="K357" s="1743"/>
      <c r="L357" s="1737"/>
      <c r="M357" s="1289"/>
    </row>
    <row r="358" spans="1:13" ht="15.75" x14ac:dyDescent="0.25">
      <c r="A358" s="1737"/>
      <c r="B358" s="1736"/>
      <c r="C358" s="1172"/>
      <c r="D358" s="1737"/>
      <c r="E358" s="1737"/>
      <c r="F358" s="1738"/>
      <c r="G358" s="1739"/>
      <c r="H358" s="1756"/>
      <c r="I358" s="1740"/>
      <c r="J358" s="1737"/>
      <c r="K358" s="1741"/>
      <c r="L358" s="1737"/>
      <c r="M358" s="1289"/>
    </row>
    <row r="359" spans="1:13" x14ac:dyDescent="0.25">
      <c r="A359" s="1289"/>
      <c r="B359" s="1289"/>
      <c r="C359" s="1172"/>
      <c r="D359" s="1289"/>
      <c r="E359" s="1289"/>
      <c r="F359" s="1744"/>
      <c r="G359" s="1745"/>
      <c r="H359" s="1760"/>
      <c r="I359" s="1746"/>
      <c r="J359" s="1289"/>
      <c r="K359" s="1289"/>
      <c r="L359" s="1289"/>
      <c r="M359" s="1289"/>
    </row>
    <row r="360" spans="1:13" x14ac:dyDescent="0.25">
      <c r="A360" s="1289"/>
      <c r="B360" s="1289" t="s">
        <v>27</v>
      </c>
      <c r="C360" s="1172"/>
      <c r="D360" s="1289"/>
      <c r="E360" s="1289"/>
      <c r="F360" s="1744"/>
      <c r="G360" s="1745"/>
      <c r="H360" s="1760"/>
      <c r="I360" s="1746"/>
      <c r="J360" s="1289" t="s">
        <v>27</v>
      </c>
      <c r="K360" s="1289"/>
      <c r="L360" s="1289"/>
      <c r="M360" s="1289"/>
    </row>
    <row r="361" spans="1:13" x14ac:dyDescent="0.25">
      <c r="A361" s="1289"/>
      <c r="B361" s="1289"/>
      <c r="C361" s="1172"/>
      <c r="D361" s="1289"/>
      <c r="E361" s="1289"/>
      <c r="F361" s="1744"/>
      <c r="G361" s="1745"/>
      <c r="H361" s="1760"/>
      <c r="I361" s="1746"/>
      <c r="J361" s="1289"/>
      <c r="K361" s="1289"/>
      <c r="L361" s="1289"/>
      <c r="M361" s="1289"/>
    </row>
    <row r="362" spans="1:13" x14ac:dyDescent="0.25">
      <c r="A362" s="1289"/>
      <c r="B362" s="1289" t="s">
        <v>399</v>
      </c>
      <c r="C362" s="1172"/>
      <c r="D362" s="1289"/>
      <c r="E362" s="1289"/>
      <c r="F362" s="1744"/>
      <c r="G362" s="1745"/>
      <c r="H362" s="1760"/>
      <c r="I362" s="1746"/>
      <c r="J362" s="1289" t="s">
        <v>400</v>
      </c>
      <c r="K362" s="1289"/>
      <c r="L362" s="1289"/>
      <c r="M362" s="1289"/>
    </row>
    <row r="363" spans="1:13" x14ac:dyDescent="0.25">
      <c r="A363" s="1289"/>
      <c r="B363" s="1289" t="s">
        <v>401</v>
      </c>
      <c r="C363" s="1172"/>
      <c r="D363" s="1289"/>
      <c r="E363" s="1289"/>
      <c r="F363" s="1744"/>
      <c r="G363" s="1745"/>
      <c r="H363" s="1760"/>
      <c r="I363" s="1746"/>
      <c r="J363" s="1289" t="s">
        <v>402</v>
      </c>
      <c r="K363" s="1289"/>
      <c r="L363" s="1289"/>
      <c r="M363" s="1289"/>
    </row>
    <row r="364" spans="1:13" x14ac:dyDescent="0.25">
      <c r="A364" s="1289"/>
      <c r="B364" s="1289"/>
      <c r="C364" s="1172"/>
      <c r="D364" s="1289"/>
      <c r="E364" s="1289"/>
      <c r="F364" s="1744"/>
      <c r="G364" s="1745"/>
      <c r="H364" s="1760"/>
      <c r="I364" s="1746"/>
      <c r="J364" s="1289"/>
      <c r="K364" s="1289"/>
      <c r="L364" s="1289"/>
      <c r="M364" s="1289"/>
    </row>
    <row r="365" spans="1:13" x14ac:dyDescent="0.25">
      <c r="A365" s="1747"/>
      <c r="B365" s="1747"/>
      <c r="C365" s="1747"/>
      <c r="D365" s="1747"/>
      <c r="E365" s="1747"/>
      <c r="F365" s="1747"/>
      <c r="G365" s="1747"/>
      <c r="H365" s="1761"/>
      <c r="I365" s="1747"/>
      <c r="J365" s="1747"/>
      <c r="K365" s="1747"/>
      <c r="L365" s="1747"/>
      <c r="M365" s="1747"/>
    </row>
    <row r="366" spans="1:13" ht="18.75" x14ac:dyDescent="0.25">
      <c r="A366" s="1748" t="s">
        <v>392</v>
      </c>
      <c r="B366" s="1748"/>
      <c r="C366" s="1748"/>
      <c r="D366" s="1289"/>
      <c r="E366" s="1289"/>
      <c r="F366" s="1744"/>
      <c r="G366" s="1745"/>
      <c r="H366" s="1760"/>
      <c r="I366" s="1746"/>
      <c r="J366" s="1289"/>
      <c r="K366" s="1289"/>
      <c r="L366" s="1289"/>
      <c r="M366" s="1289"/>
    </row>
    <row r="367" spans="1:13" x14ac:dyDescent="0.25">
      <c r="A367" s="1289"/>
      <c r="B367" s="1289"/>
      <c r="C367" s="1289"/>
      <c r="D367" s="1749"/>
      <c r="E367" s="1749"/>
      <c r="F367" s="1750"/>
      <c r="G367" s="1751"/>
      <c r="H367" s="1760"/>
      <c r="I367" s="1752"/>
      <c r="J367" s="1749"/>
      <c r="K367" s="1289"/>
      <c r="L367" s="1289"/>
      <c r="M367" s="1289"/>
    </row>
    <row r="368" spans="1:13" ht="18.75" x14ac:dyDescent="0.25">
      <c r="A368" s="3242" t="s">
        <v>2262</v>
      </c>
      <c r="B368" s="3243"/>
      <c r="C368" s="3243"/>
      <c r="D368" s="3243"/>
      <c r="E368" s="3243"/>
      <c r="F368" s="3243"/>
      <c r="G368" s="3243"/>
      <c r="H368" s="3243"/>
      <c r="I368" s="3243"/>
      <c r="J368" s="3243"/>
      <c r="K368" s="3243"/>
      <c r="L368" s="3243"/>
      <c r="M368" s="1289"/>
    </row>
    <row r="369" spans="1:13" ht="15.75" x14ac:dyDescent="0.25">
      <c r="A369" s="1289"/>
      <c r="B369" s="1289"/>
      <c r="C369" s="1289"/>
      <c r="D369" s="1749"/>
      <c r="E369" s="1749"/>
      <c r="F369" s="1753"/>
      <c r="G369" s="1751"/>
      <c r="H369" s="1760"/>
      <c r="I369" s="1752"/>
      <c r="J369" s="1749"/>
      <c r="K369" s="1289"/>
      <c r="L369" s="1289"/>
      <c r="M369" s="1289"/>
    </row>
    <row r="370" spans="1:13" ht="15.75" x14ac:dyDescent="0.25">
      <c r="A370" s="1754" t="s">
        <v>2085</v>
      </c>
      <c r="B370" s="1755"/>
      <c r="C370" s="1755"/>
      <c r="D370" s="1755"/>
      <c r="E370" s="1755"/>
      <c r="F370" s="1753"/>
      <c r="G370" s="1745"/>
      <c r="H370" s="1760"/>
      <c r="I370" s="1746"/>
      <c r="J370" s="1289"/>
      <c r="K370" s="1289"/>
      <c r="L370" s="1289"/>
      <c r="M370" s="1289"/>
    </row>
    <row r="371" spans="1:13" ht="15.75" thickBot="1" x14ac:dyDescent="0.3">
      <c r="A371" s="1756"/>
      <c r="B371" s="1289"/>
      <c r="C371" s="1289"/>
      <c r="D371" s="1289"/>
      <c r="E371" s="1289"/>
      <c r="F371" s="1744"/>
      <c r="G371" s="1745"/>
      <c r="H371" s="1760"/>
      <c r="I371" s="1746"/>
      <c r="J371" s="1289"/>
      <c r="K371" s="1757"/>
      <c r="L371" s="1289"/>
      <c r="M371" s="1758" t="s">
        <v>4</v>
      </c>
    </row>
    <row r="372" spans="1:13" s="233" customFormat="1" ht="26.25" thickBot="1" x14ac:dyDescent="0.25">
      <c r="A372" s="1048" t="s">
        <v>5</v>
      </c>
      <c r="B372" s="1049" t="s">
        <v>6</v>
      </c>
      <c r="C372" s="1049" t="s">
        <v>7</v>
      </c>
      <c r="D372" s="1049" t="s">
        <v>8</v>
      </c>
      <c r="E372" s="1049" t="s">
        <v>9</v>
      </c>
      <c r="F372" s="1050" t="s">
        <v>10</v>
      </c>
      <c r="G372" s="1051" t="s">
        <v>11</v>
      </c>
      <c r="H372" s="1049" t="s">
        <v>12</v>
      </c>
      <c r="I372" s="1052" t="s">
        <v>13</v>
      </c>
      <c r="J372" s="1053" t="s">
        <v>14</v>
      </c>
      <c r="K372" s="1053" t="s">
        <v>15</v>
      </c>
      <c r="L372" s="1759" t="s">
        <v>16</v>
      </c>
      <c r="M372" s="1054" t="s">
        <v>17</v>
      </c>
    </row>
    <row r="373" spans="1:13" s="233" customFormat="1" ht="12.75" x14ac:dyDescent="0.2">
      <c r="A373" s="1724">
        <v>231</v>
      </c>
      <c r="B373" s="927">
        <v>0</v>
      </c>
      <c r="C373" s="1696">
        <v>4339</v>
      </c>
      <c r="D373" s="1697">
        <v>5222</v>
      </c>
      <c r="E373" s="1725">
        <v>0</v>
      </c>
      <c r="F373" s="1726">
        <v>100</v>
      </c>
      <c r="G373" s="1727">
        <v>1700</v>
      </c>
      <c r="H373" s="1764" t="s">
        <v>2086</v>
      </c>
      <c r="I373" s="1728">
        <v>0</v>
      </c>
      <c r="J373" s="932">
        <v>353100</v>
      </c>
      <c r="K373" s="1693">
        <v>-353100</v>
      </c>
      <c r="L373" s="1694">
        <v>0</v>
      </c>
      <c r="M373" s="1695" t="s">
        <v>2087</v>
      </c>
    </row>
    <row r="374" spans="1:13" s="233" customFormat="1" ht="12.75" x14ac:dyDescent="0.2">
      <c r="A374" s="1724">
        <v>231</v>
      </c>
      <c r="B374" s="927">
        <v>0</v>
      </c>
      <c r="C374" s="1696">
        <v>4339</v>
      </c>
      <c r="D374" s="1697">
        <v>5221</v>
      </c>
      <c r="E374" s="1725">
        <v>0</v>
      </c>
      <c r="F374" s="1726">
        <v>100</v>
      </c>
      <c r="G374" s="1727">
        <v>1700</v>
      </c>
      <c r="H374" s="1764" t="s">
        <v>2086</v>
      </c>
      <c r="I374" s="1728">
        <v>0</v>
      </c>
      <c r="J374" s="932">
        <v>0</v>
      </c>
      <c r="K374" s="1693">
        <v>353100</v>
      </c>
      <c r="L374" s="1694">
        <v>353100</v>
      </c>
      <c r="M374" s="1695" t="s">
        <v>2087</v>
      </c>
    </row>
    <row r="375" spans="1:13" s="233" customFormat="1" ht="25.5" x14ac:dyDescent="0.2">
      <c r="A375" s="1729">
        <v>231</v>
      </c>
      <c r="B375" s="927">
        <v>0</v>
      </c>
      <c r="C375" s="1696">
        <v>4372</v>
      </c>
      <c r="D375" s="1697">
        <v>5222</v>
      </c>
      <c r="E375" s="1725">
        <v>0</v>
      </c>
      <c r="F375" s="1726">
        <v>100</v>
      </c>
      <c r="G375" s="1727">
        <v>1700</v>
      </c>
      <c r="H375" s="1764" t="s">
        <v>2088</v>
      </c>
      <c r="I375" s="1728">
        <v>0</v>
      </c>
      <c r="J375" s="932">
        <v>380000</v>
      </c>
      <c r="K375" s="1693">
        <v>-380000</v>
      </c>
      <c r="L375" s="1694">
        <v>0</v>
      </c>
      <c r="M375" s="1695" t="s">
        <v>2089</v>
      </c>
    </row>
    <row r="376" spans="1:13" s="233" customFormat="1" ht="25.5" x14ac:dyDescent="0.2">
      <c r="A376" s="1724">
        <v>231</v>
      </c>
      <c r="B376" s="927">
        <v>0</v>
      </c>
      <c r="C376" s="1696">
        <v>4372</v>
      </c>
      <c r="D376" s="1697">
        <v>5221</v>
      </c>
      <c r="E376" s="1725">
        <v>0</v>
      </c>
      <c r="F376" s="1726">
        <v>100</v>
      </c>
      <c r="G376" s="1727">
        <v>1700</v>
      </c>
      <c r="H376" s="1764" t="s">
        <v>2088</v>
      </c>
      <c r="I376" s="1728">
        <v>0</v>
      </c>
      <c r="J376" s="932">
        <v>0</v>
      </c>
      <c r="K376" s="1693">
        <v>380000</v>
      </c>
      <c r="L376" s="1694">
        <v>380000</v>
      </c>
      <c r="M376" s="1695" t="s">
        <v>2089</v>
      </c>
    </row>
    <row r="377" spans="1:13" s="233" customFormat="1" ht="25.5" x14ac:dyDescent="0.2">
      <c r="A377" s="1724">
        <v>231</v>
      </c>
      <c r="B377" s="927">
        <v>0</v>
      </c>
      <c r="C377" s="1696">
        <v>4351</v>
      </c>
      <c r="D377" s="1697">
        <v>5222</v>
      </c>
      <c r="E377" s="1725">
        <v>0</v>
      </c>
      <c r="F377" s="1726">
        <v>100</v>
      </c>
      <c r="G377" s="1727">
        <v>1700</v>
      </c>
      <c r="H377" s="1764" t="s">
        <v>2090</v>
      </c>
      <c r="I377" s="1728"/>
      <c r="J377" s="932">
        <v>540450</v>
      </c>
      <c r="K377" s="1693">
        <v>-540450</v>
      </c>
      <c r="L377" s="1694">
        <v>0</v>
      </c>
      <c r="M377" s="1695" t="s">
        <v>2091</v>
      </c>
    </row>
    <row r="378" spans="1:13" s="233" customFormat="1" ht="25.5" x14ac:dyDescent="0.2">
      <c r="A378" s="1729">
        <v>231</v>
      </c>
      <c r="B378" s="927">
        <v>0</v>
      </c>
      <c r="C378" s="1696">
        <v>4351</v>
      </c>
      <c r="D378" s="1697">
        <v>5221</v>
      </c>
      <c r="E378" s="1725">
        <v>0</v>
      </c>
      <c r="F378" s="1726">
        <v>100</v>
      </c>
      <c r="G378" s="1727">
        <v>1700</v>
      </c>
      <c r="H378" s="1764" t="s">
        <v>2090</v>
      </c>
      <c r="I378" s="1728">
        <v>0</v>
      </c>
      <c r="J378" s="932">
        <v>0</v>
      </c>
      <c r="K378" s="1693">
        <v>540450</v>
      </c>
      <c r="L378" s="1694">
        <v>540450</v>
      </c>
      <c r="M378" s="1695" t="s">
        <v>2091</v>
      </c>
    </row>
    <row r="379" spans="1:13" s="233" customFormat="1" ht="25.5" x14ac:dyDescent="0.2">
      <c r="A379" s="1724">
        <v>231</v>
      </c>
      <c r="B379" s="927">
        <v>0</v>
      </c>
      <c r="C379" s="1696">
        <v>4356</v>
      </c>
      <c r="D379" s="1697">
        <v>5222</v>
      </c>
      <c r="E379" s="1725">
        <v>0</v>
      </c>
      <c r="F379" s="1726">
        <v>100</v>
      </c>
      <c r="G379" s="1727">
        <v>1700</v>
      </c>
      <c r="H379" s="1764" t="s">
        <v>2092</v>
      </c>
      <c r="I379" s="1728">
        <v>0</v>
      </c>
      <c r="J379" s="932">
        <v>237570</v>
      </c>
      <c r="K379" s="1693">
        <v>-237570</v>
      </c>
      <c r="L379" s="1694">
        <v>0</v>
      </c>
      <c r="M379" s="1695" t="s">
        <v>2093</v>
      </c>
    </row>
    <row r="380" spans="1:13" s="233" customFormat="1" ht="25.5" x14ac:dyDescent="0.2">
      <c r="A380" s="1729">
        <v>231</v>
      </c>
      <c r="B380" s="927">
        <v>0</v>
      </c>
      <c r="C380" s="1696">
        <v>4356</v>
      </c>
      <c r="D380" s="1697">
        <v>5221</v>
      </c>
      <c r="E380" s="1725">
        <v>0</v>
      </c>
      <c r="F380" s="1726">
        <v>100</v>
      </c>
      <c r="G380" s="1727">
        <v>1700</v>
      </c>
      <c r="H380" s="1764" t="s">
        <v>2092</v>
      </c>
      <c r="I380" s="1728">
        <v>0</v>
      </c>
      <c r="J380" s="932">
        <v>0</v>
      </c>
      <c r="K380" s="1693">
        <v>237570</v>
      </c>
      <c r="L380" s="1694">
        <v>237570</v>
      </c>
      <c r="M380" s="1695" t="s">
        <v>2093</v>
      </c>
    </row>
    <row r="381" spans="1:13" s="233" customFormat="1" ht="12.75" x14ac:dyDescent="0.2">
      <c r="A381" s="1724">
        <v>231</v>
      </c>
      <c r="B381" s="927">
        <v>0</v>
      </c>
      <c r="C381" s="1696">
        <v>4371</v>
      </c>
      <c r="D381" s="1697">
        <v>5222</v>
      </c>
      <c r="E381" s="1725">
        <v>0</v>
      </c>
      <c r="F381" s="1726">
        <v>100</v>
      </c>
      <c r="G381" s="1727">
        <v>1700</v>
      </c>
      <c r="H381" s="1764" t="s">
        <v>2094</v>
      </c>
      <c r="I381" s="1728">
        <v>0</v>
      </c>
      <c r="J381" s="932">
        <v>358000</v>
      </c>
      <c r="K381" s="1693">
        <v>-358000</v>
      </c>
      <c r="L381" s="1694">
        <v>0</v>
      </c>
      <c r="M381" s="1695" t="s">
        <v>2095</v>
      </c>
    </row>
    <row r="382" spans="1:13" s="233" customFormat="1" ht="12.75" x14ac:dyDescent="0.2">
      <c r="A382" s="1729">
        <v>231</v>
      </c>
      <c r="B382" s="927">
        <v>0</v>
      </c>
      <c r="C382" s="1696">
        <v>4371</v>
      </c>
      <c r="D382" s="1697">
        <v>5221</v>
      </c>
      <c r="E382" s="1725">
        <v>0</v>
      </c>
      <c r="F382" s="1726">
        <v>100</v>
      </c>
      <c r="G382" s="1727">
        <v>1700</v>
      </c>
      <c r="H382" s="1764" t="s">
        <v>2094</v>
      </c>
      <c r="I382" s="1728">
        <v>0</v>
      </c>
      <c r="J382" s="932">
        <v>0</v>
      </c>
      <c r="K382" s="1693">
        <v>358000</v>
      </c>
      <c r="L382" s="1694">
        <v>358000</v>
      </c>
      <c r="M382" s="1695" t="s">
        <v>2095</v>
      </c>
    </row>
    <row r="383" spans="1:13" s="233" customFormat="1" ht="25.5" x14ac:dyDescent="0.2">
      <c r="A383" s="1729">
        <v>231</v>
      </c>
      <c r="B383" s="927">
        <v>0</v>
      </c>
      <c r="C383" s="1696">
        <v>4354</v>
      </c>
      <c r="D383" s="1697">
        <v>6322</v>
      </c>
      <c r="E383" s="1725">
        <v>0</v>
      </c>
      <c r="F383" s="1726">
        <v>100</v>
      </c>
      <c r="G383" s="1727">
        <v>1700</v>
      </c>
      <c r="H383" s="1764" t="s">
        <v>2096</v>
      </c>
      <c r="I383" s="1728">
        <v>0</v>
      </c>
      <c r="J383" s="932">
        <v>405000</v>
      </c>
      <c r="K383" s="1693">
        <v>-405000</v>
      </c>
      <c r="L383" s="1694">
        <v>0</v>
      </c>
      <c r="M383" s="1695" t="s">
        <v>2097</v>
      </c>
    </row>
    <row r="384" spans="1:13" s="233" customFormat="1" ht="25.5" x14ac:dyDescent="0.2">
      <c r="A384" s="1724">
        <v>231</v>
      </c>
      <c r="B384" s="927">
        <v>0</v>
      </c>
      <c r="C384" s="1696">
        <v>4354</v>
      </c>
      <c r="D384" s="1697">
        <v>6321</v>
      </c>
      <c r="E384" s="1725">
        <v>0</v>
      </c>
      <c r="F384" s="1726">
        <v>100</v>
      </c>
      <c r="G384" s="1727">
        <v>1700</v>
      </c>
      <c r="H384" s="1764" t="s">
        <v>2096</v>
      </c>
      <c r="I384" s="1728">
        <v>0</v>
      </c>
      <c r="J384" s="932">
        <v>0</v>
      </c>
      <c r="K384" s="1693">
        <v>405000</v>
      </c>
      <c r="L384" s="1694">
        <v>405000</v>
      </c>
      <c r="M384" s="1695" t="s">
        <v>2097</v>
      </c>
    </row>
    <row r="385" spans="1:13" s="233" customFormat="1" ht="25.5" x14ac:dyDescent="0.2">
      <c r="A385" s="1724">
        <v>231</v>
      </c>
      <c r="B385" s="927">
        <v>0</v>
      </c>
      <c r="C385" s="1696">
        <v>4351</v>
      </c>
      <c r="D385" s="1697">
        <v>5222</v>
      </c>
      <c r="E385" s="1725">
        <v>0</v>
      </c>
      <c r="F385" s="1726">
        <v>100</v>
      </c>
      <c r="G385" s="1727">
        <v>1700</v>
      </c>
      <c r="H385" s="1764" t="s">
        <v>2098</v>
      </c>
      <c r="I385" s="1728">
        <v>0</v>
      </c>
      <c r="J385" s="932">
        <v>600000</v>
      </c>
      <c r="K385" s="1693">
        <v>-600000</v>
      </c>
      <c r="L385" s="1694">
        <v>0</v>
      </c>
      <c r="M385" s="1695" t="s">
        <v>2099</v>
      </c>
    </row>
    <row r="386" spans="1:13" s="233" customFormat="1" ht="25.5" x14ac:dyDescent="0.2">
      <c r="A386" s="1729">
        <v>231</v>
      </c>
      <c r="B386" s="927">
        <v>0</v>
      </c>
      <c r="C386" s="1696">
        <v>4351</v>
      </c>
      <c r="D386" s="1697">
        <v>5221</v>
      </c>
      <c r="E386" s="1725">
        <v>0</v>
      </c>
      <c r="F386" s="1726">
        <v>100</v>
      </c>
      <c r="G386" s="1727">
        <v>1700</v>
      </c>
      <c r="H386" s="1764" t="s">
        <v>2098</v>
      </c>
      <c r="I386" s="1728">
        <v>0</v>
      </c>
      <c r="J386" s="932">
        <v>0</v>
      </c>
      <c r="K386" s="1693">
        <v>600000</v>
      </c>
      <c r="L386" s="1694">
        <v>600000</v>
      </c>
      <c r="M386" s="1695" t="s">
        <v>2099</v>
      </c>
    </row>
    <row r="387" spans="1:13" s="233" customFormat="1" ht="25.5" x14ac:dyDescent="0.2">
      <c r="A387" s="1729">
        <v>231</v>
      </c>
      <c r="B387" s="927">
        <v>0</v>
      </c>
      <c r="C387" s="1696">
        <v>4351</v>
      </c>
      <c r="D387" s="1697">
        <v>5222</v>
      </c>
      <c r="E387" s="1725">
        <v>0</v>
      </c>
      <c r="F387" s="1726">
        <v>100</v>
      </c>
      <c r="G387" s="1727">
        <v>1700</v>
      </c>
      <c r="H387" s="1764" t="s">
        <v>2100</v>
      </c>
      <c r="I387" s="1728">
        <v>0</v>
      </c>
      <c r="J387" s="932">
        <v>600000</v>
      </c>
      <c r="K387" s="1693">
        <v>-600000</v>
      </c>
      <c r="L387" s="1694">
        <v>0</v>
      </c>
      <c r="M387" s="1695" t="s">
        <v>2101</v>
      </c>
    </row>
    <row r="388" spans="1:13" s="233" customFormat="1" ht="25.5" x14ac:dyDescent="0.2">
      <c r="A388" s="1724">
        <v>231</v>
      </c>
      <c r="B388" s="927">
        <v>0</v>
      </c>
      <c r="C388" s="1696">
        <v>4351</v>
      </c>
      <c r="D388" s="1697">
        <v>5221</v>
      </c>
      <c r="E388" s="1725">
        <v>0</v>
      </c>
      <c r="F388" s="1726">
        <v>100</v>
      </c>
      <c r="G388" s="1727">
        <v>1700</v>
      </c>
      <c r="H388" s="1764" t="s">
        <v>2100</v>
      </c>
      <c r="I388" s="1728">
        <v>0</v>
      </c>
      <c r="J388" s="932">
        <v>0</v>
      </c>
      <c r="K388" s="1693">
        <v>600000</v>
      </c>
      <c r="L388" s="1694">
        <v>600000</v>
      </c>
      <c r="M388" s="1695" t="s">
        <v>2101</v>
      </c>
    </row>
    <row r="389" spans="1:13" s="233" customFormat="1" ht="12.75" x14ac:dyDescent="0.2">
      <c r="A389" s="1729">
        <v>231</v>
      </c>
      <c r="B389" s="927">
        <v>0</v>
      </c>
      <c r="C389" s="1696">
        <v>4349</v>
      </c>
      <c r="D389" s="1697">
        <v>5222</v>
      </c>
      <c r="E389" s="1725">
        <v>0</v>
      </c>
      <c r="F389" s="1726">
        <v>100</v>
      </c>
      <c r="G389" s="1727">
        <v>1700</v>
      </c>
      <c r="H389" s="1764" t="s">
        <v>2102</v>
      </c>
      <c r="I389" s="1728">
        <v>0</v>
      </c>
      <c r="J389" s="932">
        <v>550000</v>
      </c>
      <c r="K389" s="1693">
        <v>-550000</v>
      </c>
      <c r="L389" s="1694">
        <v>0</v>
      </c>
      <c r="M389" s="1695" t="s">
        <v>2103</v>
      </c>
    </row>
    <row r="390" spans="1:13" s="233" customFormat="1" ht="12.75" x14ac:dyDescent="0.2">
      <c r="A390" s="1724">
        <v>231</v>
      </c>
      <c r="B390" s="927">
        <v>0</v>
      </c>
      <c r="C390" s="1696">
        <v>4349</v>
      </c>
      <c r="D390" s="1697">
        <v>5221</v>
      </c>
      <c r="E390" s="1725">
        <v>0</v>
      </c>
      <c r="F390" s="1726">
        <v>100</v>
      </c>
      <c r="G390" s="1727">
        <v>1700</v>
      </c>
      <c r="H390" s="1764" t="s">
        <v>2102</v>
      </c>
      <c r="I390" s="1728">
        <v>0</v>
      </c>
      <c r="J390" s="932">
        <v>0</v>
      </c>
      <c r="K390" s="1693">
        <v>550000</v>
      </c>
      <c r="L390" s="1694">
        <v>550000</v>
      </c>
      <c r="M390" s="1695" t="s">
        <v>2103</v>
      </c>
    </row>
    <row r="391" spans="1:13" s="233" customFormat="1" ht="38.25" x14ac:dyDescent="0.2">
      <c r="A391" s="1729">
        <v>231</v>
      </c>
      <c r="B391" s="927">
        <v>0</v>
      </c>
      <c r="C391" s="1696">
        <v>4357</v>
      </c>
      <c r="D391" s="1697">
        <v>5222</v>
      </c>
      <c r="E391" s="1725">
        <v>0</v>
      </c>
      <c r="F391" s="1726">
        <v>100</v>
      </c>
      <c r="G391" s="1727">
        <v>1700</v>
      </c>
      <c r="H391" s="1764" t="s">
        <v>2104</v>
      </c>
      <c r="I391" s="1728">
        <v>0</v>
      </c>
      <c r="J391" s="932">
        <v>600000</v>
      </c>
      <c r="K391" s="1693">
        <v>-600000</v>
      </c>
      <c r="L391" s="1694">
        <v>0</v>
      </c>
      <c r="M391" s="1695" t="s">
        <v>2105</v>
      </c>
    </row>
    <row r="392" spans="1:13" s="233" customFormat="1" ht="38.25" x14ac:dyDescent="0.2">
      <c r="A392" s="1724">
        <v>231</v>
      </c>
      <c r="B392" s="927">
        <v>0</v>
      </c>
      <c r="C392" s="1696">
        <v>4357</v>
      </c>
      <c r="D392" s="1697">
        <v>5221</v>
      </c>
      <c r="E392" s="1725">
        <v>0</v>
      </c>
      <c r="F392" s="1726">
        <v>100</v>
      </c>
      <c r="G392" s="1727">
        <v>1700</v>
      </c>
      <c r="H392" s="1764" t="s">
        <v>2104</v>
      </c>
      <c r="I392" s="1728">
        <v>0</v>
      </c>
      <c r="J392" s="932">
        <v>0</v>
      </c>
      <c r="K392" s="1693">
        <v>600000</v>
      </c>
      <c r="L392" s="1694">
        <v>600000</v>
      </c>
      <c r="M392" s="1695" t="s">
        <v>2105</v>
      </c>
    </row>
    <row r="393" spans="1:13" s="233" customFormat="1" ht="25.5" x14ac:dyDescent="0.2">
      <c r="A393" s="1724">
        <v>231</v>
      </c>
      <c r="B393" s="927">
        <v>0</v>
      </c>
      <c r="C393" s="1696">
        <v>4354</v>
      </c>
      <c r="D393" s="1697">
        <v>5222</v>
      </c>
      <c r="E393" s="1725">
        <v>0</v>
      </c>
      <c r="F393" s="1726">
        <v>100</v>
      </c>
      <c r="G393" s="1727">
        <v>1700</v>
      </c>
      <c r="H393" s="1764" t="s">
        <v>2106</v>
      </c>
      <c r="I393" s="1728">
        <v>0</v>
      </c>
      <c r="J393" s="932">
        <v>600000</v>
      </c>
      <c r="K393" s="1693">
        <v>-600000</v>
      </c>
      <c r="L393" s="1694">
        <v>0</v>
      </c>
      <c r="M393" s="1695" t="s">
        <v>2107</v>
      </c>
    </row>
    <row r="394" spans="1:13" s="233" customFormat="1" ht="25.5" x14ac:dyDescent="0.2">
      <c r="A394" s="1729">
        <v>231</v>
      </c>
      <c r="B394" s="927">
        <v>0</v>
      </c>
      <c r="C394" s="1696">
        <v>4354</v>
      </c>
      <c r="D394" s="1697">
        <v>5221</v>
      </c>
      <c r="E394" s="1725">
        <v>0</v>
      </c>
      <c r="F394" s="1726">
        <v>100</v>
      </c>
      <c r="G394" s="1727">
        <v>1700</v>
      </c>
      <c r="H394" s="1764" t="s">
        <v>2106</v>
      </c>
      <c r="I394" s="1728">
        <v>0</v>
      </c>
      <c r="J394" s="932">
        <v>0</v>
      </c>
      <c r="K394" s="1693">
        <v>600000</v>
      </c>
      <c r="L394" s="1694">
        <v>600000</v>
      </c>
      <c r="M394" s="1695" t="s">
        <v>2107</v>
      </c>
    </row>
    <row r="395" spans="1:13" s="233" customFormat="1" ht="38.25" x14ac:dyDescent="0.2">
      <c r="A395" s="1729">
        <v>231</v>
      </c>
      <c r="B395" s="927">
        <v>0</v>
      </c>
      <c r="C395" s="1696">
        <v>4356</v>
      </c>
      <c r="D395" s="1697">
        <v>5222</v>
      </c>
      <c r="E395" s="1725">
        <v>0</v>
      </c>
      <c r="F395" s="1726">
        <v>100</v>
      </c>
      <c r="G395" s="1727">
        <v>1700</v>
      </c>
      <c r="H395" s="1764" t="s">
        <v>2108</v>
      </c>
      <c r="I395" s="1728"/>
      <c r="J395" s="932">
        <v>100000</v>
      </c>
      <c r="K395" s="1693">
        <v>-100000</v>
      </c>
      <c r="L395" s="1694">
        <v>0</v>
      </c>
      <c r="M395" s="1695" t="s">
        <v>2109</v>
      </c>
    </row>
    <row r="396" spans="1:13" s="233" customFormat="1" ht="38.25" x14ac:dyDescent="0.2">
      <c r="A396" s="1724">
        <v>231</v>
      </c>
      <c r="B396" s="927">
        <v>0</v>
      </c>
      <c r="C396" s="1696">
        <v>4356</v>
      </c>
      <c r="D396" s="1697">
        <v>5221</v>
      </c>
      <c r="E396" s="1725">
        <v>0</v>
      </c>
      <c r="F396" s="1726">
        <v>100</v>
      </c>
      <c r="G396" s="1727">
        <v>1700</v>
      </c>
      <c r="H396" s="1764" t="s">
        <v>2108</v>
      </c>
      <c r="I396" s="1728">
        <v>0</v>
      </c>
      <c r="J396" s="932">
        <v>0</v>
      </c>
      <c r="K396" s="1693">
        <v>100000</v>
      </c>
      <c r="L396" s="1694">
        <v>100000</v>
      </c>
      <c r="M396" s="1695" t="s">
        <v>2109</v>
      </c>
    </row>
    <row r="397" spans="1:13" s="233" customFormat="1" ht="38.25" x14ac:dyDescent="0.2">
      <c r="A397" s="1729">
        <v>231</v>
      </c>
      <c r="B397" s="927">
        <v>0</v>
      </c>
      <c r="C397" s="1696">
        <v>4375</v>
      </c>
      <c r="D397" s="1697">
        <v>5222</v>
      </c>
      <c r="E397" s="1725">
        <v>0</v>
      </c>
      <c r="F397" s="1726">
        <v>100</v>
      </c>
      <c r="G397" s="1727">
        <v>1700</v>
      </c>
      <c r="H397" s="1764" t="s">
        <v>2110</v>
      </c>
      <c r="I397" s="1728">
        <v>0</v>
      </c>
      <c r="J397" s="932">
        <v>286592</v>
      </c>
      <c r="K397" s="1693">
        <v>-286592</v>
      </c>
      <c r="L397" s="1694">
        <v>0</v>
      </c>
      <c r="M397" s="1695" t="s">
        <v>2111</v>
      </c>
    </row>
    <row r="398" spans="1:13" s="233" customFormat="1" ht="38.25" x14ac:dyDescent="0.2">
      <c r="A398" s="1724">
        <v>231</v>
      </c>
      <c r="B398" s="927">
        <v>0</v>
      </c>
      <c r="C398" s="1696">
        <v>4375</v>
      </c>
      <c r="D398" s="1697">
        <v>5221</v>
      </c>
      <c r="E398" s="1725">
        <v>0</v>
      </c>
      <c r="F398" s="1726">
        <v>100</v>
      </c>
      <c r="G398" s="1727">
        <v>1700</v>
      </c>
      <c r="H398" s="1764" t="s">
        <v>2110</v>
      </c>
      <c r="I398" s="1728">
        <v>0</v>
      </c>
      <c r="J398" s="932">
        <v>0</v>
      </c>
      <c r="K398" s="1693">
        <v>286592</v>
      </c>
      <c r="L398" s="1694">
        <v>286592</v>
      </c>
      <c r="M398" s="1695" t="s">
        <v>2111</v>
      </c>
    </row>
    <row r="399" spans="1:13" s="233" customFormat="1" ht="51" x14ac:dyDescent="0.2">
      <c r="A399" s="1724">
        <v>231</v>
      </c>
      <c r="B399" s="927">
        <v>0</v>
      </c>
      <c r="C399" s="1696">
        <v>4379</v>
      </c>
      <c r="D399" s="1697">
        <v>5222</v>
      </c>
      <c r="E399" s="1725">
        <v>0</v>
      </c>
      <c r="F399" s="1726">
        <v>100</v>
      </c>
      <c r="G399" s="1727">
        <v>1700</v>
      </c>
      <c r="H399" s="1764" t="s">
        <v>2112</v>
      </c>
      <c r="I399" s="1728">
        <v>0</v>
      </c>
      <c r="J399" s="932">
        <v>600000</v>
      </c>
      <c r="K399" s="1693">
        <v>-600000</v>
      </c>
      <c r="L399" s="1694">
        <v>0</v>
      </c>
      <c r="M399" s="1695" t="s">
        <v>2113</v>
      </c>
    </row>
    <row r="400" spans="1:13" s="233" customFormat="1" ht="51" x14ac:dyDescent="0.2">
      <c r="A400" s="1729">
        <v>231</v>
      </c>
      <c r="B400" s="927">
        <v>0</v>
      </c>
      <c r="C400" s="1696">
        <v>4379</v>
      </c>
      <c r="D400" s="1697">
        <v>5221</v>
      </c>
      <c r="E400" s="1725">
        <v>0</v>
      </c>
      <c r="F400" s="1726">
        <v>100</v>
      </c>
      <c r="G400" s="1727">
        <v>1700</v>
      </c>
      <c r="H400" s="1764" t="s">
        <v>2112</v>
      </c>
      <c r="I400" s="1728">
        <v>0</v>
      </c>
      <c r="J400" s="932">
        <v>0</v>
      </c>
      <c r="K400" s="1693">
        <v>600000</v>
      </c>
      <c r="L400" s="1694">
        <v>600000</v>
      </c>
      <c r="M400" s="1695" t="s">
        <v>2113</v>
      </c>
    </row>
    <row r="401" spans="1:13" s="233" customFormat="1" ht="25.5" x14ac:dyDescent="0.2">
      <c r="A401" s="1729">
        <v>231</v>
      </c>
      <c r="B401" s="927">
        <v>0</v>
      </c>
      <c r="C401" s="1696">
        <v>4354</v>
      </c>
      <c r="D401" s="1697">
        <v>5222</v>
      </c>
      <c r="E401" s="1725">
        <v>0</v>
      </c>
      <c r="F401" s="1726">
        <v>100</v>
      </c>
      <c r="G401" s="1727">
        <v>1700</v>
      </c>
      <c r="H401" s="1764" t="s">
        <v>2114</v>
      </c>
      <c r="I401" s="1728">
        <v>0</v>
      </c>
      <c r="J401" s="932">
        <v>270000</v>
      </c>
      <c r="K401" s="1693">
        <v>-270000</v>
      </c>
      <c r="L401" s="1694">
        <v>0</v>
      </c>
      <c r="M401" s="1695" t="s">
        <v>2115</v>
      </c>
    </row>
    <row r="402" spans="1:13" s="233" customFormat="1" ht="25.5" x14ac:dyDescent="0.2">
      <c r="A402" s="1724">
        <v>231</v>
      </c>
      <c r="B402" s="927">
        <v>0</v>
      </c>
      <c r="C402" s="1696">
        <v>4354</v>
      </c>
      <c r="D402" s="1697">
        <v>5221</v>
      </c>
      <c r="E402" s="1725">
        <v>0</v>
      </c>
      <c r="F402" s="1726">
        <v>100</v>
      </c>
      <c r="G402" s="1727">
        <v>1700</v>
      </c>
      <c r="H402" s="1764" t="s">
        <v>2114</v>
      </c>
      <c r="I402" s="1728">
        <v>0</v>
      </c>
      <c r="J402" s="932">
        <v>0</v>
      </c>
      <c r="K402" s="1693">
        <v>270000</v>
      </c>
      <c r="L402" s="1694">
        <v>270000</v>
      </c>
      <c r="M402" s="1695" t="s">
        <v>2115</v>
      </c>
    </row>
    <row r="403" spans="1:13" s="233" customFormat="1" ht="26.25" thickBot="1" x14ac:dyDescent="0.25">
      <c r="A403" s="1729">
        <v>231</v>
      </c>
      <c r="B403" s="927">
        <v>0</v>
      </c>
      <c r="C403" s="1696">
        <v>4352</v>
      </c>
      <c r="D403" s="1697">
        <v>5222</v>
      </c>
      <c r="E403" s="1725">
        <v>0</v>
      </c>
      <c r="F403" s="1726">
        <v>100</v>
      </c>
      <c r="G403" s="1727">
        <v>1700</v>
      </c>
      <c r="H403" s="1765" t="s">
        <v>2116</v>
      </c>
      <c r="I403" s="1728">
        <v>0</v>
      </c>
      <c r="J403" s="932">
        <v>600000</v>
      </c>
      <c r="K403" s="1693">
        <v>-600000</v>
      </c>
      <c r="L403" s="1694">
        <v>0</v>
      </c>
      <c r="M403" s="1699" t="s">
        <v>2117</v>
      </c>
    </row>
    <row r="404" spans="1:13" s="233" customFormat="1" ht="25.5" x14ac:dyDescent="0.2">
      <c r="A404" s="1724">
        <v>231</v>
      </c>
      <c r="B404" s="927">
        <v>0</v>
      </c>
      <c r="C404" s="1696">
        <v>4352</v>
      </c>
      <c r="D404" s="1697">
        <v>5221</v>
      </c>
      <c r="E404" s="1725">
        <v>0</v>
      </c>
      <c r="F404" s="1726">
        <v>100</v>
      </c>
      <c r="G404" s="1727">
        <v>1700</v>
      </c>
      <c r="H404" s="1764" t="s">
        <v>2116</v>
      </c>
      <c r="I404" s="1728">
        <v>0</v>
      </c>
      <c r="J404" s="932">
        <v>0</v>
      </c>
      <c r="K404" s="1693">
        <v>600000</v>
      </c>
      <c r="L404" s="1694">
        <v>600000</v>
      </c>
      <c r="M404" s="1695" t="s">
        <v>2117</v>
      </c>
    </row>
    <row r="405" spans="1:13" s="233" customFormat="1" ht="13.5" thickBot="1" x14ac:dyDescent="0.25">
      <c r="A405" s="1778"/>
      <c r="B405" s="1779"/>
      <c r="C405" s="1780"/>
      <c r="D405" s="1781"/>
      <c r="E405" s="1782"/>
      <c r="F405" s="1783"/>
      <c r="G405" s="1784"/>
      <c r="H405" s="1785"/>
      <c r="I405" s="1786"/>
      <c r="J405" s="1787"/>
      <c r="K405" s="1787"/>
      <c r="L405" s="1788"/>
      <c r="M405" s="1789"/>
    </row>
    <row r="406" spans="1:13" ht="16.5" thickBot="1" x14ac:dyDescent="0.3">
      <c r="A406" s="22"/>
      <c r="B406" s="341" t="s">
        <v>23</v>
      </c>
      <c r="C406" s="1170"/>
      <c r="D406" s="23"/>
      <c r="E406" s="23"/>
      <c r="F406" s="24"/>
      <c r="G406" s="25"/>
      <c r="H406" s="23"/>
      <c r="I406" s="26">
        <f>SUM(I373:I405)</f>
        <v>0</v>
      </c>
      <c r="J406" s="26">
        <f>SUM(J373:J405)</f>
        <v>7080712</v>
      </c>
      <c r="K406" s="26">
        <f>SUM(K373:K405)</f>
        <v>0</v>
      </c>
      <c r="L406" s="26">
        <f>SUM(L373:L405)</f>
        <v>7080712</v>
      </c>
      <c r="M406" s="27"/>
    </row>
    <row r="407" spans="1:13" ht="15.75" x14ac:dyDescent="0.25">
      <c r="A407" s="28"/>
      <c r="B407" s="28"/>
      <c r="C407" s="1171"/>
      <c r="D407" s="29"/>
      <c r="E407" s="29"/>
      <c r="F407" s="30"/>
      <c r="G407" s="31"/>
      <c r="H407" s="1465"/>
      <c r="I407" s="32"/>
      <c r="J407" s="29"/>
      <c r="K407" s="33"/>
      <c r="L407" s="29"/>
      <c r="M407" s="1459"/>
    </row>
    <row r="408" spans="1:13" x14ac:dyDescent="0.25">
      <c r="A408" s="1459"/>
      <c r="B408" s="29" t="s">
        <v>397</v>
      </c>
      <c r="C408" s="1172"/>
      <c r="D408" s="29"/>
      <c r="E408" s="29"/>
      <c r="F408" s="30"/>
      <c r="G408" s="31"/>
      <c r="H408" s="1465"/>
      <c r="I408" s="32"/>
      <c r="J408" s="34" t="s">
        <v>2118</v>
      </c>
      <c r="K408" s="35"/>
      <c r="L408" s="29"/>
      <c r="M408" s="1459"/>
    </row>
    <row r="409" spans="1:13" ht="15.75" x14ac:dyDescent="0.25">
      <c r="A409" s="29"/>
      <c r="B409" s="28"/>
      <c r="C409" s="1172"/>
      <c r="D409" s="29"/>
      <c r="E409" s="29"/>
      <c r="F409" s="30"/>
      <c r="G409" s="31"/>
      <c r="H409" s="1465"/>
      <c r="I409" s="32"/>
      <c r="J409" s="29"/>
      <c r="K409" s="33"/>
      <c r="L409" s="29"/>
      <c r="M409" s="1459"/>
    </row>
    <row r="410" spans="1:13" x14ac:dyDescent="0.25">
      <c r="A410" s="1459"/>
      <c r="B410" s="1459"/>
      <c r="C410" s="1172"/>
      <c r="D410" s="1459"/>
      <c r="E410" s="1459"/>
      <c r="F410" s="2"/>
      <c r="G410" s="3"/>
      <c r="H410" s="1450"/>
      <c r="I410" s="4"/>
      <c r="J410" s="1459"/>
      <c r="K410" s="1459"/>
      <c r="L410" s="1459"/>
      <c r="M410" s="1459"/>
    </row>
    <row r="411" spans="1:13" x14ac:dyDescent="0.25">
      <c r="A411" s="1459"/>
      <c r="B411" s="1459" t="s">
        <v>27</v>
      </c>
      <c r="C411" s="1172"/>
      <c r="D411" s="1459"/>
      <c r="E411" s="1459"/>
      <c r="F411" s="2"/>
      <c r="G411" s="3"/>
      <c r="H411" s="1450"/>
      <c r="I411" s="4"/>
      <c r="J411" s="1459" t="s">
        <v>27</v>
      </c>
      <c r="K411" s="1459"/>
      <c r="L411" s="1459"/>
      <c r="M411" s="1459"/>
    </row>
    <row r="412" spans="1:13" x14ac:dyDescent="0.25">
      <c r="A412" s="1459"/>
      <c r="B412" s="1459"/>
      <c r="C412" s="1172"/>
      <c r="D412" s="1459"/>
      <c r="E412" s="1459"/>
      <c r="F412" s="2"/>
      <c r="G412" s="3"/>
      <c r="H412" s="1450"/>
      <c r="I412" s="4"/>
      <c r="J412" s="1459"/>
      <c r="K412" s="1459"/>
      <c r="L412" s="1459"/>
      <c r="M412" s="1459"/>
    </row>
    <row r="413" spans="1:13" x14ac:dyDescent="0.25">
      <c r="A413" s="1459"/>
      <c r="B413" s="1459" t="s">
        <v>399</v>
      </c>
      <c r="C413" s="1172"/>
      <c r="D413" s="1459"/>
      <c r="E413" s="1459"/>
      <c r="F413" s="2"/>
      <c r="G413" s="3"/>
      <c r="H413" s="1450"/>
      <c r="I413" s="4"/>
      <c r="J413" s="1459" t="s">
        <v>400</v>
      </c>
      <c r="K413" s="1459"/>
      <c r="L413" s="1459"/>
      <c r="M413" s="1459"/>
    </row>
    <row r="414" spans="1:13" x14ac:dyDescent="0.25">
      <c r="A414" s="1459"/>
      <c r="B414" s="1459" t="s">
        <v>401</v>
      </c>
      <c r="C414" s="1172"/>
      <c r="D414" s="1459"/>
      <c r="E414" s="1459"/>
      <c r="F414" s="2"/>
      <c r="G414" s="3"/>
      <c r="H414" s="1450"/>
      <c r="I414" s="4"/>
      <c r="J414" s="1459" t="s">
        <v>402</v>
      </c>
      <c r="K414" s="1459"/>
      <c r="L414" s="1459"/>
      <c r="M414" s="1459"/>
    </row>
    <row r="415" spans="1:13" x14ac:dyDescent="0.25">
      <c r="A415" s="1459"/>
      <c r="B415" s="1459"/>
      <c r="C415" s="1172"/>
      <c r="D415" s="1459"/>
      <c r="E415" s="1459"/>
      <c r="F415" s="2"/>
      <c r="G415" s="3"/>
      <c r="H415" s="1450"/>
      <c r="I415" s="4"/>
      <c r="J415" s="1459"/>
      <c r="K415" s="1459"/>
      <c r="L415" s="1459"/>
      <c r="M415" s="1459"/>
    </row>
    <row r="416" spans="1:13" x14ac:dyDescent="0.25">
      <c r="A416" s="1459"/>
      <c r="B416" s="1459"/>
      <c r="C416" s="1172"/>
      <c r="D416" s="1459"/>
      <c r="E416" s="1459"/>
      <c r="F416" s="2"/>
      <c r="G416" s="3"/>
      <c r="H416" s="1450"/>
      <c r="I416" s="4"/>
      <c r="J416" s="1459"/>
      <c r="K416" s="1459"/>
      <c r="L416" s="1459"/>
      <c r="M416" s="1459"/>
    </row>
    <row r="417" spans="1:13" ht="18.75" x14ac:dyDescent="0.3">
      <c r="A417" s="1" t="s">
        <v>392</v>
      </c>
      <c r="B417" s="1"/>
      <c r="C417" s="1"/>
      <c r="D417" s="1459"/>
      <c r="E417" s="1459"/>
      <c r="F417" s="2"/>
      <c r="G417" s="3"/>
      <c r="H417" s="1450"/>
      <c r="I417" s="4"/>
      <c r="J417" s="1459"/>
      <c r="K417" s="1459"/>
      <c r="L417" s="1459"/>
      <c r="M417" s="1459"/>
    </row>
    <row r="418" spans="1:13" x14ac:dyDescent="0.25">
      <c r="A418" s="1459"/>
      <c r="B418" s="1459"/>
      <c r="C418" s="1459"/>
      <c r="D418" s="1455"/>
      <c r="E418" s="1455"/>
      <c r="F418" s="6"/>
      <c r="G418" s="7"/>
      <c r="H418" s="1450"/>
      <c r="I418" s="8"/>
      <c r="J418" s="1455"/>
      <c r="K418" s="1459"/>
      <c r="L418" s="1459"/>
      <c r="M418" s="1459"/>
    </row>
    <row r="419" spans="1:13" ht="18.75" x14ac:dyDescent="0.3">
      <c r="A419" s="3102" t="s">
        <v>2955</v>
      </c>
      <c r="B419" s="3103"/>
      <c r="C419" s="3103"/>
      <c r="D419" s="3103"/>
      <c r="E419" s="3103"/>
      <c r="F419" s="3103"/>
      <c r="G419" s="3103"/>
      <c r="H419" s="3103"/>
      <c r="I419" s="3103"/>
      <c r="J419" s="3103"/>
      <c r="K419" s="3103"/>
      <c r="L419" s="3103"/>
      <c r="M419" s="1459"/>
    </row>
    <row r="420" spans="1:13" ht="15.75" x14ac:dyDescent="0.25">
      <c r="A420" s="1459"/>
      <c r="B420" s="1459"/>
      <c r="C420" s="1459"/>
      <c r="D420" s="1455"/>
      <c r="E420" s="1455"/>
      <c r="F420" s="9"/>
      <c r="G420" s="7"/>
      <c r="H420" s="1450"/>
      <c r="I420" s="8"/>
      <c r="J420" s="1455"/>
      <c r="K420" s="1459"/>
      <c r="L420" s="1459"/>
      <c r="M420" s="1459"/>
    </row>
    <row r="421" spans="1:13" ht="15.75" x14ac:dyDescent="0.25">
      <c r="A421" s="10" t="s">
        <v>2956</v>
      </c>
      <c r="B421" s="11"/>
      <c r="C421" s="11"/>
      <c r="D421" s="11"/>
      <c r="E421" s="11"/>
      <c r="F421" s="9"/>
      <c r="G421" s="3"/>
      <c r="H421" s="1450"/>
      <c r="I421" s="4"/>
      <c r="J421" s="1459"/>
      <c r="K421" s="1459"/>
      <c r="L421" s="1459"/>
      <c r="M421" s="1459"/>
    </row>
    <row r="422" spans="1:13" ht="15.75" thickBot="1" x14ac:dyDescent="0.3">
      <c r="A422" s="1465"/>
      <c r="B422" s="1459"/>
      <c r="C422" s="1459"/>
      <c r="D422" s="1459"/>
      <c r="E422" s="1459"/>
      <c r="F422" s="2"/>
      <c r="G422" s="3"/>
      <c r="H422" s="1450"/>
      <c r="I422" s="4"/>
      <c r="J422" s="1459"/>
      <c r="K422" s="13"/>
      <c r="L422" s="1459"/>
      <c r="M422" s="14" t="s">
        <v>4</v>
      </c>
    </row>
    <row r="423" spans="1:13" ht="27" thickBot="1" x14ac:dyDescent="0.3">
      <c r="A423" s="15" t="s">
        <v>5</v>
      </c>
      <c r="B423" s="16" t="s">
        <v>6</v>
      </c>
      <c r="C423" s="16" t="s">
        <v>7</v>
      </c>
      <c r="D423" s="16" t="s">
        <v>8</v>
      </c>
      <c r="E423" s="16" t="s">
        <v>9</v>
      </c>
      <c r="F423" s="17" t="s">
        <v>10</v>
      </c>
      <c r="G423" s="18" t="s">
        <v>11</v>
      </c>
      <c r="H423" s="16" t="s">
        <v>12</v>
      </c>
      <c r="I423" s="19" t="s">
        <v>13</v>
      </c>
      <c r="J423" s="20" t="s">
        <v>14</v>
      </c>
      <c r="K423" s="20" t="s">
        <v>15</v>
      </c>
      <c r="L423" s="20" t="s">
        <v>16</v>
      </c>
      <c r="M423" s="21" t="s">
        <v>17</v>
      </c>
    </row>
    <row r="424" spans="1:13" ht="27" thickBot="1" x14ac:dyDescent="0.3">
      <c r="A424" s="36">
        <v>231</v>
      </c>
      <c r="B424" s="37">
        <v>0</v>
      </c>
      <c r="C424" s="38">
        <v>4354</v>
      </c>
      <c r="D424" s="37">
        <v>6121</v>
      </c>
      <c r="E424" s="39">
        <v>0</v>
      </c>
      <c r="F424" s="40">
        <v>0</v>
      </c>
      <c r="G424" s="37">
        <v>1700</v>
      </c>
      <c r="H424" s="41">
        <v>5781001714</v>
      </c>
      <c r="I424" s="42">
        <v>0</v>
      </c>
      <c r="J424" s="42">
        <v>2000000</v>
      </c>
      <c r="K424" s="42">
        <v>-2000000</v>
      </c>
      <c r="L424" s="42">
        <v>0</v>
      </c>
      <c r="M424" s="43" t="s">
        <v>2957</v>
      </c>
    </row>
    <row r="425" spans="1:13" ht="26.25" x14ac:dyDescent="0.25">
      <c r="A425" s="57">
        <v>231</v>
      </c>
      <c r="B425" s="58">
        <v>0</v>
      </c>
      <c r="C425" s="59">
        <v>4354</v>
      </c>
      <c r="D425" s="58">
        <v>6121</v>
      </c>
      <c r="E425" s="61">
        <v>0</v>
      </c>
      <c r="F425" s="62">
        <v>0</v>
      </c>
      <c r="G425" s="58">
        <v>1700</v>
      </c>
      <c r="H425" s="49">
        <v>5781000000</v>
      </c>
      <c r="I425" s="66">
        <v>0</v>
      </c>
      <c r="J425" s="66">
        <v>0</v>
      </c>
      <c r="K425" s="66">
        <v>2000000</v>
      </c>
      <c r="L425" s="66">
        <v>2000000</v>
      </c>
      <c r="M425" s="43" t="s">
        <v>2957</v>
      </c>
    </row>
    <row r="426" spans="1:13" ht="15.75" thickBot="1" x14ac:dyDescent="0.3">
      <c r="A426" s="69"/>
      <c r="B426" s="70"/>
      <c r="C426" s="70"/>
      <c r="D426" s="71"/>
      <c r="E426" s="70"/>
      <c r="F426" s="72"/>
      <c r="G426" s="73"/>
      <c r="H426" s="74"/>
      <c r="I426" s="319"/>
      <c r="J426" s="75"/>
      <c r="K426" s="75"/>
      <c r="L426" s="76"/>
      <c r="M426" s="77"/>
    </row>
    <row r="427" spans="1:13" ht="16.5" thickBot="1" x14ac:dyDescent="0.3">
      <c r="A427" s="326"/>
      <c r="B427" s="341" t="s">
        <v>23</v>
      </c>
      <c r="C427" s="342"/>
      <c r="D427" s="343"/>
      <c r="E427" s="343"/>
      <c r="F427" s="344"/>
      <c r="G427" s="345"/>
      <c r="H427" s="343"/>
      <c r="I427" s="346">
        <f>SUM(I424:I426)</f>
        <v>0</v>
      </c>
      <c r="J427" s="347">
        <f>SUM(J424:J426)</f>
        <v>2000000</v>
      </c>
      <c r="K427" s="347">
        <f>SUM(K424:K426)</f>
        <v>0</v>
      </c>
      <c r="L427" s="347">
        <f>SUM(L424:L426)</f>
        <v>2000000</v>
      </c>
      <c r="M427" s="172"/>
    </row>
    <row r="428" spans="1:13" ht="15.75" x14ac:dyDescent="0.25">
      <c r="A428" s="28"/>
      <c r="B428" s="28"/>
      <c r="C428" s="28"/>
      <c r="D428" s="29"/>
      <c r="E428" s="29"/>
      <c r="F428" s="30"/>
      <c r="G428" s="31"/>
      <c r="H428" s="1465"/>
      <c r="I428" s="32"/>
      <c r="J428" s="29"/>
      <c r="K428" s="33"/>
      <c r="L428" s="29"/>
      <c r="M428" s="1459"/>
    </row>
    <row r="429" spans="1:13" ht="15.75" x14ac:dyDescent="0.25">
      <c r="A429" s="1459"/>
      <c r="B429" s="29" t="s">
        <v>24</v>
      </c>
      <c r="C429" s="28"/>
      <c r="D429" s="29"/>
      <c r="E429" s="29"/>
      <c r="F429" s="30"/>
      <c r="G429" s="31"/>
      <c r="H429" s="1465"/>
      <c r="I429" s="32"/>
      <c r="J429" s="34" t="s">
        <v>3498</v>
      </c>
      <c r="K429" s="35"/>
      <c r="L429" s="29"/>
      <c r="M429" s="1459"/>
    </row>
    <row r="430" spans="1:13" ht="15.75" x14ac:dyDescent="0.25">
      <c r="A430" s="29"/>
      <c r="B430" s="28"/>
      <c r="C430" s="28"/>
      <c r="D430" s="29"/>
      <c r="E430" s="29"/>
      <c r="F430" s="30"/>
      <c r="G430" s="31"/>
      <c r="H430" s="1465"/>
      <c r="I430" s="32"/>
      <c r="J430" s="29"/>
      <c r="K430" s="33"/>
      <c r="L430" s="29"/>
      <c r="M430" s="1459"/>
    </row>
    <row r="431" spans="1:13" x14ac:dyDescent="0.25">
      <c r="A431" s="1459"/>
      <c r="B431" s="1459"/>
      <c r="C431" s="1459"/>
      <c r="D431" s="1459"/>
      <c r="E431" s="1459"/>
      <c r="F431" s="2"/>
      <c r="G431" s="3"/>
      <c r="H431" s="1450"/>
      <c r="I431" s="4"/>
      <c r="J431" s="1459"/>
      <c r="K431" s="1459"/>
      <c r="L431" s="1459"/>
      <c r="M431" s="1459"/>
    </row>
    <row r="432" spans="1:13" x14ac:dyDescent="0.25">
      <c r="A432" s="1459"/>
      <c r="B432" s="1459" t="s">
        <v>27</v>
      </c>
      <c r="C432" s="1459"/>
      <c r="D432" s="1459"/>
      <c r="E432" s="1459"/>
      <c r="F432" s="2"/>
      <c r="G432" s="3"/>
      <c r="H432" s="1450"/>
      <c r="I432" s="4"/>
      <c r="J432" s="1459" t="s">
        <v>27</v>
      </c>
      <c r="K432" s="1459"/>
      <c r="L432" s="1459"/>
      <c r="M432" s="1459"/>
    </row>
    <row r="433" spans="1:13" x14ac:dyDescent="0.25">
      <c r="A433" s="1459"/>
      <c r="B433" s="1459"/>
      <c r="C433" s="1459"/>
      <c r="D433" s="1459"/>
      <c r="E433" s="1459"/>
      <c r="F433" s="2"/>
      <c r="G433" s="3"/>
      <c r="H433" s="1450"/>
      <c r="I433" s="4"/>
      <c r="J433" s="1459"/>
      <c r="K433" s="1459"/>
      <c r="L433" s="1459"/>
      <c r="M433" s="1459"/>
    </row>
    <row r="434" spans="1:13" x14ac:dyDescent="0.25">
      <c r="A434" s="1459"/>
      <c r="B434" s="1459" t="s">
        <v>2958</v>
      </c>
      <c r="C434" s="1459"/>
      <c r="D434" s="1459"/>
      <c r="E434" s="1459"/>
      <c r="F434" s="2"/>
      <c r="G434" s="3"/>
      <c r="H434" s="1450"/>
      <c r="I434" s="4"/>
      <c r="J434" s="1459" t="s">
        <v>2959</v>
      </c>
      <c r="K434" s="1459"/>
      <c r="L434" s="1459"/>
      <c r="M434" s="1459"/>
    </row>
    <row r="435" spans="1:13" x14ac:dyDescent="0.25">
      <c r="A435" s="1459"/>
      <c r="B435" s="1459"/>
      <c r="C435" s="1459"/>
      <c r="D435" s="1459"/>
      <c r="E435" s="1459"/>
      <c r="F435" s="2"/>
      <c r="G435" s="3"/>
      <c r="H435" s="1450"/>
      <c r="I435" s="4"/>
      <c r="J435" s="1459"/>
      <c r="K435" s="1459"/>
      <c r="L435" s="1459"/>
      <c r="M435" s="1459"/>
    </row>
    <row r="437" spans="1:13" ht="18.75" x14ac:dyDescent="0.3">
      <c r="A437" s="1" t="s">
        <v>392</v>
      </c>
    </row>
    <row r="439" spans="1:13" ht="18.75" x14ac:dyDescent="0.3">
      <c r="A439" s="3102" t="s">
        <v>2962</v>
      </c>
      <c r="B439" s="3103"/>
      <c r="C439" s="3103"/>
      <c r="D439" s="3103"/>
      <c r="E439" s="3103"/>
      <c r="F439" s="3103"/>
      <c r="G439" s="3103"/>
      <c r="H439" s="3103"/>
      <c r="I439" s="3103"/>
      <c r="J439" s="3103"/>
      <c r="K439" s="3103"/>
      <c r="L439" s="3103"/>
      <c r="M439" s="1459"/>
    </row>
    <row r="440" spans="1:13" ht="15.75" x14ac:dyDescent="0.25">
      <c r="A440" s="1459"/>
      <c r="B440" s="1459"/>
      <c r="C440" s="1459"/>
      <c r="D440" s="1455"/>
      <c r="E440" s="1455"/>
      <c r="F440" s="9"/>
      <c r="G440" s="7"/>
      <c r="H440" s="1450"/>
      <c r="I440" s="8"/>
      <c r="J440" s="1455"/>
      <c r="K440" s="1459"/>
      <c r="L440" s="1459"/>
      <c r="M440" s="1459"/>
    </row>
    <row r="441" spans="1:13" ht="15.75" x14ac:dyDescent="0.25">
      <c r="A441" s="10" t="s">
        <v>2085</v>
      </c>
      <c r="B441" s="11"/>
      <c r="C441" s="11"/>
      <c r="D441" s="11"/>
      <c r="E441" s="11"/>
      <c r="F441" s="9"/>
      <c r="G441" s="3"/>
      <c r="H441" s="1450"/>
      <c r="I441" s="4"/>
      <c r="J441" s="1459"/>
      <c r="K441" s="1459"/>
      <c r="L441" s="1459"/>
      <c r="M441" s="1459"/>
    </row>
    <row r="442" spans="1:13" ht="15.75" thickBot="1" x14ac:dyDescent="0.3">
      <c r="A442" s="1465"/>
      <c r="B442" s="1459"/>
      <c r="C442" s="1459"/>
      <c r="D442" s="1459"/>
      <c r="E442" s="1459"/>
      <c r="F442" s="2"/>
      <c r="G442" s="3"/>
      <c r="H442" s="1450"/>
      <c r="I442" s="4"/>
      <c r="J442" s="1459"/>
      <c r="K442" s="13"/>
      <c r="L442" s="1459"/>
      <c r="M442" s="14" t="s">
        <v>4</v>
      </c>
    </row>
    <row r="443" spans="1:13" s="233" customFormat="1" ht="26.25" thickBot="1" x14ac:dyDescent="0.25">
      <c r="A443" s="15" t="s">
        <v>5</v>
      </c>
      <c r="B443" s="16" t="s">
        <v>6</v>
      </c>
      <c r="C443" s="16" t="s">
        <v>7</v>
      </c>
      <c r="D443" s="16" t="s">
        <v>8</v>
      </c>
      <c r="E443" s="16" t="s">
        <v>9</v>
      </c>
      <c r="F443" s="17" t="s">
        <v>10</v>
      </c>
      <c r="G443" s="18" t="s">
        <v>11</v>
      </c>
      <c r="H443" s="16" t="s">
        <v>12</v>
      </c>
      <c r="I443" s="19" t="s">
        <v>13</v>
      </c>
      <c r="J443" s="20" t="s">
        <v>14</v>
      </c>
      <c r="K443" s="20" t="s">
        <v>15</v>
      </c>
      <c r="L443" s="92" t="s">
        <v>16</v>
      </c>
      <c r="M443" s="21" t="s">
        <v>17</v>
      </c>
    </row>
    <row r="444" spans="1:13" s="233" customFormat="1" ht="25.5" x14ac:dyDescent="0.2">
      <c r="A444" s="1724">
        <v>231</v>
      </c>
      <c r="B444" s="927">
        <v>0</v>
      </c>
      <c r="C444" s="1696">
        <v>4350</v>
      </c>
      <c r="D444" s="1697">
        <v>6359</v>
      </c>
      <c r="E444" s="1725">
        <v>0</v>
      </c>
      <c r="F444" s="1726">
        <v>100</v>
      </c>
      <c r="G444" s="1727">
        <v>1700</v>
      </c>
      <c r="H444" s="1764" t="s">
        <v>2149</v>
      </c>
      <c r="I444" s="1728">
        <v>0</v>
      </c>
      <c r="J444" s="932">
        <v>230915</v>
      </c>
      <c r="K444" s="1693">
        <v>-230915</v>
      </c>
      <c r="L444" s="1694">
        <v>0</v>
      </c>
      <c r="M444" s="1695" t="s">
        <v>2150</v>
      </c>
    </row>
    <row r="445" spans="1:13" s="233" customFormat="1" ht="25.5" x14ac:dyDescent="0.2">
      <c r="A445" s="1724">
        <v>231</v>
      </c>
      <c r="B445" s="927">
        <v>0</v>
      </c>
      <c r="C445" s="1696">
        <v>4350</v>
      </c>
      <c r="D445" s="1697">
        <v>6341</v>
      </c>
      <c r="E445" s="1725">
        <v>0</v>
      </c>
      <c r="F445" s="1726">
        <v>100</v>
      </c>
      <c r="G445" s="1727">
        <v>1700</v>
      </c>
      <c r="H445" s="1764" t="s">
        <v>2149</v>
      </c>
      <c r="I445" s="1728">
        <v>0</v>
      </c>
      <c r="J445" s="932">
        <v>0</v>
      </c>
      <c r="K445" s="1693">
        <v>230915</v>
      </c>
      <c r="L445" s="1694">
        <v>230915</v>
      </c>
      <c r="M445" s="1695" t="s">
        <v>2150</v>
      </c>
    </row>
    <row r="446" spans="1:13" s="233" customFormat="1" ht="51" x14ac:dyDescent="0.2">
      <c r="A446" s="1729">
        <v>231</v>
      </c>
      <c r="B446" s="927">
        <v>0</v>
      </c>
      <c r="C446" s="1696">
        <v>4351</v>
      </c>
      <c r="D446" s="1697">
        <v>6359</v>
      </c>
      <c r="E446" s="1725">
        <v>0</v>
      </c>
      <c r="F446" s="1726">
        <v>100</v>
      </c>
      <c r="G446" s="1727">
        <v>1700</v>
      </c>
      <c r="H446" s="1764" t="s">
        <v>2203</v>
      </c>
      <c r="I446" s="1728">
        <v>0</v>
      </c>
      <c r="J446" s="932">
        <v>600000</v>
      </c>
      <c r="K446" s="1693">
        <v>-600000</v>
      </c>
      <c r="L446" s="1694">
        <v>0</v>
      </c>
      <c r="M446" s="1695" t="s">
        <v>2204</v>
      </c>
    </row>
    <row r="447" spans="1:13" s="233" customFormat="1" ht="51" x14ac:dyDescent="0.2">
      <c r="A447" s="1724">
        <v>231</v>
      </c>
      <c r="B447" s="927">
        <v>0</v>
      </c>
      <c r="C447" s="1696">
        <v>4351</v>
      </c>
      <c r="D447" s="1697">
        <v>6341</v>
      </c>
      <c r="E447" s="1725">
        <v>0</v>
      </c>
      <c r="F447" s="1726">
        <v>100</v>
      </c>
      <c r="G447" s="1727">
        <v>1700</v>
      </c>
      <c r="H447" s="1764" t="s">
        <v>2203</v>
      </c>
      <c r="I447" s="1728">
        <v>0</v>
      </c>
      <c r="J447" s="932">
        <v>0</v>
      </c>
      <c r="K447" s="1693">
        <v>600000</v>
      </c>
      <c r="L447" s="1694">
        <v>600000</v>
      </c>
      <c r="M447" s="1695" t="s">
        <v>2204</v>
      </c>
    </row>
    <row r="448" spans="1:13" s="233" customFormat="1" ht="25.5" x14ac:dyDescent="0.2">
      <c r="A448" s="1724">
        <v>231</v>
      </c>
      <c r="B448" s="927">
        <v>0</v>
      </c>
      <c r="C448" s="1696">
        <v>4351</v>
      </c>
      <c r="D448" s="1697">
        <v>5336</v>
      </c>
      <c r="E448" s="1725">
        <v>0</v>
      </c>
      <c r="F448" s="1726">
        <v>100</v>
      </c>
      <c r="G448" s="1727">
        <v>1700</v>
      </c>
      <c r="H448" s="1764" t="s">
        <v>2209</v>
      </c>
      <c r="I448" s="1728"/>
      <c r="J448" s="932">
        <v>600000</v>
      </c>
      <c r="K448" s="1693">
        <v>-600000</v>
      </c>
      <c r="L448" s="1694">
        <v>0</v>
      </c>
      <c r="M448" s="1695" t="s">
        <v>2210</v>
      </c>
    </row>
    <row r="449" spans="1:13" s="233" customFormat="1" ht="25.5" x14ac:dyDescent="0.2">
      <c r="A449" s="1729">
        <v>231</v>
      </c>
      <c r="B449" s="927">
        <v>0</v>
      </c>
      <c r="C449" s="1696">
        <v>4351</v>
      </c>
      <c r="D449" s="1697">
        <v>5321</v>
      </c>
      <c r="E449" s="1725">
        <v>0</v>
      </c>
      <c r="F449" s="1726">
        <v>100</v>
      </c>
      <c r="G449" s="1727">
        <v>1700</v>
      </c>
      <c r="H449" s="1764" t="s">
        <v>2963</v>
      </c>
      <c r="I449" s="1728">
        <v>0</v>
      </c>
      <c r="J449" s="932">
        <v>0</v>
      </c>
      <c r="K449" s="1693">
        <v>600000</v>
      </c>
      <c r="L449" s="1694">
        <v>600000</v>
      </c>
      <c r="M449" s="1695" t="s">
        <v>2210</v>
      </c>
    </row>
    <row r="450" spans="1:13" s="233" customFormat="1" ht="13.5" thickBot="1" x14ac:dyDescent="0.25">
      <c r="A450" s="69"/>
      <c r="B450" s="1169"/>
      <c r="C450" s="1698"/>
      <c r="D450" s="71"/>
      <c r="E450" s="70"/>
      <c r="F450" s="72"/>
      <c r="G450" s="73"/>
      <c r="H450" s="74"/>
      <c r="I450" s="319"/>
      <c r="J450" s="75"/>
      <c r="K450" s="75"/>
      <c r="L450" s="76"/>
      <c r="M450" s="77"/>
    </row>
    <row r="451" spans="1:13" ht="16.5" thickBot="1" x14ac:dyDescent="0.3">
      <c r="A451" s="22"/>
      <c r="B451" s="341" t="s">
        <v>23</v>
      </c>
      <c r="C451" s="1170"/>
      <c r="D451" s="23"/>
      <c r="E451" s="23"/>
      <c r="F451" s="24"/>
      <c r="G451" s="25"/>
      <c r="H451" s="23"/>
      <c r="I451" s="26">
        <f>SUM(I444:I450)</f>
        <v>0</v>
      </c>
      <c r="J451" s="26">
        <f>SUM(J444:J450)</f>
        <v>1430915</v>
      </c>
      <c r="K451" s="26">
        <f>SUM(K444:K450)</f>
        <v>0</v>
      </c>
      <c r="L451" s="26">
        <f>SUM(L444:L450)</f>
        <v>1430915</v>
      </c>
      <c r="M451" s="27"/>
    </row>
    <row r="452" spans="1:13" ht="15.75" x14ac:dyDescent="0.25">
      <c r="A452" s="28"/>
      <c r="B452" s="28"/>
      <c r="C452" s="1171"/>
      <c r="D452" s="29"/>
      <c r="E452" s="29"/>
      <c r="F452" s="30"/>
      <c r="G452" s="31"/>
      <c r="H452" s="1465"/>
      <c r="I452" s="32"/>
      <c r="J452" s="29"/>
      <c r="K452" s="33"/>
      <c r="L452" s="29"/>
      <c r="M452" s="1459"/>
    </row>
    <row r="453" spans="1:13" x14ac:dyDescent="0.25">
      <c r="A453" s="1459"/>
      <c r="B453" s="29" t="s">
        <v>397</v>
      </c>
      <c r="C453" s="1172"/>
      <c r="D453" s="29"/>
      <c r="E453" s="29"/>
      <c r="F453" s="30"/>
      <c r="G453" s="31"/>
      <c r="H453" s="1465"/>
      <c r="I453" s="32"/>
      <c r="J453" s="34" t="s">
        <v>2827</v>
      </c>
      <c r="K453" s="35"/>
      <c r="L453" s="29"/>
      <c r="M453" s="1459"/>
    </row>
    <row r="454" spans="1:13" ht="15.75" x14ac:dyDescent="0.25">
      <c r="A454" s="29"/>
      <c r="B454" s="28"/>
      <c r="C454" s="1172"/>
      <c r="D454" s="29"/>
      <c r="E454" s="29"/>
      <c r="F454" s="30"/>
      <c r="G454" s="31"/>
      <c r="H454" s="1465"/>
      <c r="I454" s="32"/>
      <c r="J454" s="29"/>
      <c r="K454" s="33"/>
      <c r="L454" s="29"/>
      <c r="M454" s="1459"/>
    </row>
    <row r="455" spans="1:13" x14ac:dyDescent="0.25">
      <c r="A455" s="1459"/>
      <c r="B455" s="1459"/>
      <c r="C455" s="1172"/>
      <c r="D455" s="1459"/>
      <c r="E455" s="1459"/>
      <c r="F455" s="2"/>
      <c r="G455" s="3"/>
      <c r="H455" s="1450"/>
      <c r="I455" s="4"/>
      <c r="J455" s="1459"/>
      <c r="K455" s="1459"/>
      <c r="L455" s="1459"/>
      <c r="M455" s="1459"/>
    </row>
    <row r="456" spans="1:13" x14ac:dyDescent="0.25">
      <c r="A456" s="1459"/>
      <c r="B456" s="1459" t="s">
        <v>27</v>
      </c>
      <c r="C456" s="1172"/>
      <c r="D456" s="1459"/>
      <c r="E456" s="1459"/>
      <c r="F456" s="2"/>
      <c r="G456" s="3"/>
      <c r="H456" s="1450"/>
      <c r="I456" s="4"/>
      <c r="J456" s="1459" t="s">
        <v>27</v>
      </c>
      <c r="K456" s="1459"/>
      <c r="L456" s="1459"/>
      <c r="M456" s="1459"/>
    </row>
    <row r="457" spans="1:13" x14ac:dyDescent="0.25">
      <c r="A457" s="1459"/>
      <c r="B457" s="1459"/>
      <c r="C457" s="1172"/>
      <c r="D457" s="1459"/>
      <c r="E457" s="1459"/>
      <c r="F457" s="2"/>
      <c r="G457" s="3"/>
      <c r="H457" s="1450"/>
      <c r="I457" s="4"/>
      <c r="J457" s="1459"/>
      <c r="K457" s="1459"/>
      <c r="L457" s="1459"/>
      <c r="M457" s="1459"/>
    </row>
    <row r="458" spans="1:13" x14ac:dyDescent="0.25">
      <c r="A458" s="1459"/>
      <c r="B458" s="1459" t="s">
        <v>399</v>
      </c>
      <c r="C458" s="1172"/>
      <c r="D458" s="1459"/>
      <c r="E458" s="1459"/>
      <c r="F458" s="2"/>
      <c r="G458" s="3"/>
      <c r="H458" s="1450"/>
      <c r="I458" s="4"/>
      <c r="J458" s="1459" t="s">
        <v>400</v>
      </c>
      <c r="K458" s="1459"/>
      <c r="L458" s="1459"/>
      <c r="M458" s="1459"/>
    </row>
    <row r="459" spans="1:13" x14ac:dyDescent="0.25">
      <c r="A459" s="1459"/>
      <c r="B459" s="1459" t="s">
        <v>401</v>
      </c>
      <c r="C459" s="1172"/>
      <c r="D459" s="1459"/>
      <c r="E459" s="1459"/>
      <c r="F459" s="2"/>
      <c r="G459" s="3"/>
      <c r="H459" s="1450"/>
      <c r="I459" s="4"/>
      <c r="J459" s="1459" t="s">
        <v>402</v>
      </c>
      <c r="K459" s="1459"/>
      <c r="L459" s="1459"/>
      <c r="M459" s="1459"/>
    </row>
    <row r="460" spans="1:13" x14ac:dyDescent="0.25">
      <c r="A460" s="1459"/>
      <c r="B460" s="1459"/>
      <c r="C460" s="1172"/>
      <c r="D460" s="1459"/>
      <c r="E460" s="1459"/>
      <c r="F460" s="2"/>
      <c r="G460" s="3"/>
      <c r="H460" s="1450"/>
      <c r="I460" s="4"/>
      <c r="J460" s="1459"/>
      <c r="K460" s="1459"/>
      <c r="L460" s="1459"/>
      <c r="M460" s="1459"/>
    </row>
    <row r="461" spans="1:13" x14ac:dyDescent="0.25">
      <c r="A461" s="1459"/>
      <c r="B461" s="1459"/>
      <c r="C461" s="1172"/>
      <c r="D461" s="1459"/>
      <c r="E461" s="1459"/>
      <c r="F461" s="2"/>
      <c r="G461" s="3"/>
      <c r="H461" s="1450"/>
      <c r="I461" s="4"/>
      <c r="J461" s="1459"/>
      <c r="K461" s="1459"/>
      <c r="L461" s="1459"/>
      <c r="M461" s="1459"/>
    </row>
    <row r="462" spans="1:13" ht="18.75" x14ac:dyDescent="0.3">
      <c r="A462" s="1" t="s">
        <v>392</v>
      </c>
      <c r="B462" s="1459"/>
      <c r="C462" s="1172"/>
      <c r="D462" s="1459"/>
      <c r="E462" s="1459"/>
      <c r="F462" s="2"/>
      <c r="G462" s="3"/>
      <c r="H462" s="1450"/>
      <c r="I462" s="4"/>
      <c r="J462" s="1459"/>
      <c r="K462" s="1459"/>
      <c r="L462" s="1459"/>
      <c r="M462" s="1459"/>
    </row>
    <row r="464" spans="1:13" ht="18.75" x14ac:dyDescent="0.3">
      <c r="A464" s="3102" t="s">
        <v>3006</v>
      </c>
      <c r="B464" s="3103"/>
      <c r="C464" s="3103"/>
      <c r="D464" s="3103"/>
      <c r="E464" s="3103"/>
      <c r="F464" s="3103"/>
      <c r="G464" s="3103"/>
      <c r="H464" s="3103"/>
      <c r="I464" s="3103"/>
      <c r="J464" s="3103"/>
      <c r="K464" s="3103"/>
      <c r="L464" s="3103"/>
      <c r="M464" s="1459"/>
    </row>
    <row r="465" spans="1:13" ht="15.75" x14ac:dyDescent="0.25">
      <c r="A465" s="1459"/>
      <c r="B465" s="1459"/>
      <c r="C465" s="1459"/>
      <c r="D465" s="1455"/>
      <c r="E465" s="1455"/>
      <c r="F465" s="9"/>
      <c r="G465" s="7"/>
      <c r="H465" s="1450"/>
      <c r="I465" s="8"/>
      <c r="J465" s="1455"/>
      <c r="K465" s="1459"/>
      <c r="L465" s="1459"/>
      <c r="M465" s="1459"/>
    </row>
    <row r="466" spans="1:13" ht="15.75" x14ac:dyDescent="0.25">
      <c r="A466" s="10" t="s">
        <v>2085</v>
      </c>
      <c r="B466" s="11"/>
      <c r="C466" s="11"/>
      <c r="D466" s="11"/>
      <c r="E466" s="11"/>
      <c r="F466" s="9"/>
      <c r="G466" s="3"/>
      <c r="H466" s="1450"/>
      <c r="I466" s="4"/>
      <c r="J466" s="1459"/>
      <c r="K466" s="1459"/>
      <c r="L466" s="1459"/>
      <c r="M466" s="1459"/>
    </row>
    <row r="467" spans="1:13" ht="15.75" thickBot="1" x14ac:dyDescent="0.3">
      <c r="A467" s="1465"/>
      <c r="B467" s="1459"/>
      <c r="C467" s="1459"/>
      <c r="D467" s="1459"/>
      <c r="E467" s="1459"/>
      <c r="F467" s="2"/>
      <c r="G467" s="3"/>
      <c r="H467" s="1450"/>
      <c r="I467" s="4"/>
      <c r="J467" s="1459"/>
      <c r="K467" s="13"/>
      <c r="L467" s="1459"/>
      <c r="M467" s="14" t="s">
        <v>4</v>
      </c>
    </row>
    <row r="468" spans="1:13" s="233" customFormat="1" ht="26.25" thickBot="1" x14ac:dyDescent="0.25">
      <c r="A468" s="15" t="s">
        <v>5</v>
      </c>
      <c r="B468" s="16" t="s">
        <v>6</v>
      </c>
      <c r="C468" s="16" t="s">
        <v>7</v>
      </c>
      <c r="D468" s="16" t="s">
        <v>8</v>
      </c>
      <c r="E468" s="16" t="s">
        <v>9</v>
      </c>
      <c r="F468" s="17" t="s">
        <v>10</v>
      </c>
      <c r="G468" s="18" t="s">
        <v>11</v>
      </c>
      <c r="H468" s="16" t="s">
        <v>12</v>
      </c>
      <c r="I468" s="19" t="s">
        <v>13</v>
      </c>
      <c r="J468" s="20" t="s">
        <v>14</v>
      </c>
      <c r="K468" s="20" t="s">
        <v>15</v>
      </c>
      <c r="L468" s="92" t="s">
        <v>16</v>
      </c>
      <c r="M468" s="21" t="s">
        <v>17</v>
      </c>
    </row>
    <row r="469" spans="1:13" s="233" customFormat="1" ht="12.75" x14ac:dyDescent="0.2">
      <c r="A469" s="1163">
        <v>231</v>
      </c>
      <c r="B469" s="58">
        <v>0</v>
      </c>
      <c r="C469" s="1696">
        <v>4339</v>
      </c>
      <c r="D469" s="1697">
        <v>5222</v>
      </c>
      <c r="E469" s="1164">
        <v>0</v>
      </c>
      <c r="F469" s="62">
        <v>100</v>
      </c>
      <c r="G469" s="1165">
        <v>1700</v>
      </c>
      <c r="H469" s="1764" t="s">
        <v>2125</v>
      </c>
      <c r="I469" s="1166">
        <v>0</v>
      </c>
      <c r="J469" s="66">
        <v>376800</v>
      </c>
      <c r="K469" s="1693">
        <v>-376800</v>
      </c>
      <c r="L469" s="1694">
        <v>0</v>
      </c>
      <c r="M469" s="1695" t="s">
        <v>3007</v>
      </c>
    </row>
    <row r="470" spans="1:13" s="233" customFormat="1" ht="12.75" x14ac:dyDescent="0.2">
      <c r="A470" s="1163">
        <v>231</v>
      </c>
      <c r="B470" s="58">
        <v>0</v>
      </c>
      <c r="C470" s="1696">
        <v>4339</v>
      </c>
      <c r="D470" s="1697">
        <v>5222</v>
      </c>
      <c r="E470" s="1164">
        <v>0</v>
      </c>
      <c r="F470" s="62">
        <v>100</v>
      </c>
      <c r="G470" s="1165">
        <v>1700</v>
      </c>
      <c r="H470" s="1762" t="s">
        <v>3008</v>
      </c>
      <c r="I470" s="1166">
        <v>0</v>
      </c>
      <c r="J470" s="66">
        <v>0</v>
      </c>
      <c r="K470" s="1693">
        <v>376800</v>
      </c>
      <c r="L470" s="1694">
        <v>376800</v>
      </c>
      <c r="M470" s="1695" t="s">
        <v>3007</v>
      </c>
    </row>
    <row r="471" spans="1:13" s="233" customFormat="1" ht="25.5" x14ac:dyDescent="0.2">
      <c r="A471" s="1167">
        <v>231</v>
      </c>
      <c r="B471" s="58">
        <v>0</v>
      </c>
      <c r="C471" s="1696">
        <v>4339</v>
      </c>
      <c r="D471" s="1697">
        <v>5221</v>
      </c>
      <c r="E471" s="1164">
        <v>0</v>
      </c>
      <c r="F471" s="62">
        <v>100</v>
      </c>
      <c r="G471" s="1165">
        <v>1700</v>
      </c>
      <c r="H471" s="1763" t="s">
        <v>2086</v>
      </c>
      <c r="I471" s="1166">
        <v>0</v>
      </c>
      <c r="J471" s="66">
        <v>353100</v>
      </c>
      <c r="K471" s="1693">
        <v>-353100</v>
      </c>
      <c r="L471" s="1694">
        <v>0</v>
      </c>
      <c r="M471" s="1712" t="s">
        <v>3009</v>
      </c>
    </row>
    <row r="472" spans="1:13" s="233" customFormat="1" ht="25.5" x14ac:dyDescent="0.2">
      <c r="A472" s="1163">
        <v>231</v>
      </c>
      <c r="B472" s="58">
        <v>0</v>
      </c>
      <c r="C472" s="1696">
        <v>4339</v>
      </c>
      <c r="D472" s="1697">
        <v>5221</v>
      </c>
      <c r="E472" s="1164">
        <v>0</v>
      </c>
      <c r="F472" s="62">
        <v>100</v>
      </c>
      <c r="G472" s="1165">
        <v>1700</v>
      </c>
      <c r="H472" s="1763" t="s">
        <v>3010</v>
      </c>
      <c r="I472" s="1166">
        <v>0</v>
      </c>
      <c r="J472" s="66">
        <v>0</v>
      </c>
      <c r="K472" s="1693">
        <v>353100</v>
      </c>
      <c r="L472" s="1694">
        <v>353100</v>
      </c>
      <c r="M472" s="1712" t="s">
        <v>3009</v>
      </c>
    </row>
    <row r="473" spans="1:13" s="233" customFormat="1" ht="38.25" x14ac:dyDescent="0.2">
      <c r="A473" s="1163">
        <v>231</v>
      </c>
      <c r="B473" s="58">
        <v>0</v>
      </c>
      <c r="C473" s="1696">
        <v>4350</v>
      </c>
      <c r="D473" s="1697">
        <v>5336</v>
      </c>
      <c r="E473" s="1164">
        <v>0</v>
      </c>
      <c r="F473" s="62">
        <v>100</v>
      </c>
      <c r="G473" s="1165">
        <v>1700</v>
      </c>
      <c r="H473" s="1763" t="s">
        <v>2157</v>
      </c>
      <c r="I473" s="1166"/>
      <c r="J473" s="66">
        <v>600000</v>
      </c>
      <c r="K473" s="1693">
        <v>-600000</v>
      </c>
      <c r="L473" s="1694">
        <v>0</v>
      </c>
      <c r="M473" s="1712" t="s">
        <v>3011</v>
      </c>
    </row>
    <row r="474" spans="1:13" s="233" customFormat="1" ht="38.25" x14ac:dyDescent="0.2">
      <c r="A474" s="1167">
        <v>231</v>
      </c>
      <c r="B474" s="58">
        <v>0</v>
      </c>
      <c r="C474" s="1696">
        <v>4350</v>
      </c>
      <c r="D474" s="1697">
        <v>5321</v>
      </c>
      <c r="E474" s="1164">
        <v>0</v>
      </c>
      <c r="F474" s="62">
        <v>100</v>
      </c>
      <c r="G474" s="1165">
        <v>1700</v>
      </c>
      <c r="H474" s="1763" t="s">
        <v>2157</v>
      </c>
      <c r="I474" s="1166">
        <v>0</v>
      </c>
      <c r="J474" s="66">
        <v>0</v>
      </c>
      <c r="K474" s="1693">
        <v>600000</v>
      </c>
      <c r="L474" s="1694">
        <v>600000</v>
      </c>
      <c r="M474" s="1712" t="s">
        <v>3011</v>
      </c>
    </row>
    <row r="475" spans="1:13" ht="15.75" thickBot="1" x14ac:dyDescent="0.3">
      <c r="A475" s="69"/>
      <c r="B475" s="1169"/>
      <c r="C475" s="1168"/>
      <c r="D475" s="71"/>
      <c r="E475" s="70"/>
      <c r="F475" s="72"/>
      <c r="G475" s="73"/>
      <c r="H475" s="74"/>
      <c r="I475" s="319"/>
      <c r="J475" s="75"/>
      <c r="K475" s="75"/>
      <c r="L475" s="76"/>
      <c r="M475" s="77"/>
    </row>
    <row r="476" spans="1:13" ht="16.5" thickBot="1" x14ac:dyDescent="0.3">
      <c r="A476" s="22"/>
      <c r="B476" s="53" t="s">
        <v>23</v>
      </c>
      <c r="C476" s="1170"/>
      <c r="D476" s="23"/>
      <c r="E476" s="23"/>
      <c r="F476" s="24"/>
      <c r="G476" s="25"/>
      <c r="H476" s="23"/>
      <c r="I476" s="26">
        <f>SUM(I469:I475)</f>
        <v>0</v>
      </c>
      <c r="J476" s="26">
        <f>SUM(J469:J475)</f>
        <v>1329900</v>
      </c>
      <c r="K476" s="26">
        <f>SUM(K469:K475)</f>
        <v>0</v>
      </c>
      <c r="L476" s="26">
        <f>SUM(L469:L475)</f>
        <v>1329900</v>
      </c>
      <c r="M476" s="27"/>
    </row>
    <row r="477" spans="1:13" ht="15.75" x14ac:dyDescent="0.25">
      <c r="A477" s="28"/>
      <c r="B477" s="28"/>
      <c r="C477" s="1171"/>
      <c r="D477" s="29"/>
      <c r="E477" s="29"/>
      <c r="F477" s="30"/>
      <c r="G477" s="31"/>
      <c r="H477" s="1465"/>
      <c r="I477" s="32"/>
      <c r="J477" s="29"/>
      <c r="K477" s="33"/>
      <c r="L477" s="29"/>
      <c r="M477" s="1459"/>
    </row>
    <row r="478" spans="1:13" x14ac:dyDescent="0.25">
      <c r="A478" s="1459"/>
      <c r="B478" s="29" t="s">
        <v>397</v>
      </c>
      <c r="C478" s="1172"/>
      <c r="D478" s="29"/>
      <c r="E478" s="29"/>
      <c r="F478" s="30"/>
      <c r="G478" s="31"/>
      <c r="H478" s="1465"/>
      <c r="I478" s="32"/>
      <c r="J478" s="34" t="s">
        <v>2998</v>
      </c>
      <c r="K478" s="35"/>
      <c r="L478" s="29"/>
      <c r="M478" s="1459"/>
    </row>
    <row r="479" spans="1:13" ht="15.75" x14ac:dyDescent="0.25">
      <c r="A479" s="29"/>
      <c r="B479" s="28"/>
      <c r="C479" s="1172"/>
      <c r="D479" s="29"/>
      <c r="E479" s="29"/>
      <c r="F479" s="30"/>
      <c r="G479" s="31"/>
      <c r="H479" s="1465"/>
      <c r="I479" s="32"/>
      <c r="J479" s="29"/>
      <c r="K479" s="33"/>
      <c r="L479" s="29"/>
      <c r="M479" s="1459"/>
    </row>
    <row r="480" spans="1:13" x14ac:dyDescent="0.25">
      <c r="A480" s="1459"/>
      <c r="B480" s="1459"/>
      <c r="C480" s="1172"/>
      <c r="D480" s="1459"/>
      <c r="E480" s="1459"/>
      <c r="F480" s="2"/>
      <c r="G480" s="3"/>
      <c r="H480" s="1450"/>
      <c r="I480" s="4"/>
      <c r="J480" s="1459"/>
      <c r="K480" s="1459"/>
      <c r="L480" s="1459"/>
      <c r="M480" s="1459"/>
    </row>
    <row r="481" spans="1:13" x14ac:dyDescent="0.25">
      <c r="A481" s="1459"/>
      <c r="B481" s="1459" t="s">
        <v>27</v>
      </c>
      <c r="C481" s="1172"/>
      <c r="D481" s="1459"/>
      <c r="E481" s="1459"/>
      <c r="F481" s="2"/>
      <c r="G481" s="3"/>
      <c r="H481" s="1450"/>
      <c r="I481" s="4"/>
      <c r="J481" s="1459" t="s">
        <v>27</v>
      </c>
      <c r="K481" s="1459"/>
      <c r="L481" s="1459"/>
      <c r="M481" s="1459"/>
    </row>
    <row r="482" spans="1:13" x14ac:dyDescent="0.25">
      <c r="A482" s="1459"/>
      <c r="B482" s="1459"/>
      <c r="C482" s="1172"/>
      <c r="D482" s="1459"/>
      <c r="E482" s="1459"/>
      <c r="F482" s="2"/>
      <c r="G482" s="3"/>
      <c r="H482" s="1450"/>
      <c r="I482" s="4"/>
      <c r="J482" s="1459"/>
      <c r="K482" s="1459"/>
      <c r="L482" s="1459"/>
      <c r="M482" s="1459"/>
    </row>
    <row r="483" spans="1:13" x14ac:dyDescent="0.25">
      <c r="A483" s="1459"/>
      <c r="B483" s="1459" t="s">
        <v>399</v>
      </c>
      <c r="C483" s="1172"/>
      <c r="D483" s="1459"/>
      <c r="E483" s="1459"/>
      <c r="F483" s="2"/>
      <c r="G483" s="3"/>
      <c r="H483" s="1450"/>
      <c r="I483" s="4"/>
      <c r="J483" s="1459" t="s">
        <v>400</v>
      </c>
      <c r="K483" s="1459"/>
      <c r="L483" s="1459"/>
      <c r="M483" s="1459"/>
    </row>
    <row r="484" spans="1:13" x14ac:dyDescent="0.25">
      <c r="A484" s="1459"/>
      <c r="B484" s="1459" t="s">
        <v>401</v>
      </c>
      <c r="C484" s="1172"/>
      <c r="D484" s="1459"/>
      <c r="E484" s="1459"/>
      <c r="F484" s="2"/>
      <c r="G484" s="3"/>
      <c r="H484" s="1450"/>
      <c r="I484" s="4"/>
      <c r="J484" s="1459" t="s">
        <v>402</v>
      </c>
      <c r="K484" s="1459"/>
      <c r="L484" s="1459"/>
      <c r="M484" s="1459"/>
    </row>
    <row r="485" spans="1:13" x14ac:dyDescent="0.25">
      <c r="A485" s="1459"/>
      <c r="B485" s="1459"/>
      <c r="C485" s="1172"/>
      <c r="D485" s="1459"/>
      <c r="E485" s="1459"/>
      <c r="F485" s="2"/>
      <c r="G485" s="3"/>
      <c r="H485" s="1450"/>
      <c r="I485" s="4"/>
      <c r="J485" s="1459"/>
      <c r="K485" s="1459"/>
      <c r="L485" s="1459"/>
      <c r="M485" s="1459"/>
    </row>
    <row r="486" spans="1:13" x14ac:dyDescent="0.25">
      <c r="A486" s="1459"/>
      <c r="B486" s="1459"/>
      <c r="C486" s="1172"/>
      <c r="D486" s="1459"/>
      <c r="E486" s="1459"/>
      <c r="F486" s="2"/>
      <c r="G486" s="3"/>
      <c r="H486" s="1450"/>
      <c r="I486" s="4"/>
      <c r="J486" s="1459"/>
      <c r="K486" s="1459"/>
      <c r="L486" s="1459"/>
      <c r="M486" s="1459"/>
    </row>
    <row r="487" spans="1:13" ht="18.75" x14ac:dyDescent="0.3">
      <c r="A487" s="1" t="s">
        <v>3012</v>
      </c>
      <c r="B487" s="1"/>
      <c r="C487" s="1"/>
      <c r="D487" s="1459"/>
      <c r="E487" s="1459"/>
      <c r="F487" s="2"/>
      <c r="G487" s="3"/>
      <c r="H487" s="1450"/>
      <c r="I487" s="4"/>
      <c r="J487" s="1459"/>
      <c r="K487" s="1459"/>
      <c r="L487" s="1459"/>
      <c r="M487" s="1459"/>
    </row>
    <row r="488" spans="1:13" x14ac:dyDescent="0.25">
      <c r="A488" s="1459"/>
      <c r="B488" s="1459"/>
      <c r="C488" s="1459"/>
      <c r="D488" s="1455"/>
      <c r="E488" s="1455"/>
      <c r="F488" s="6"/>
      <c r="G488" s="7"/>
      <c r="H488" s="1450"/>
      <c r="I488" s="8"/>
      <c r="J488" s="1455"/>
      <c r="K488" s="1459"/>
      <c r="L488" s="1459"/>
      <c r="M488" s="1459"/>
    </row>
    <row r="489" spans="1:13" ht="18.75" x14ac:dyDescent="0.3">
      <c r="A489" s="3102" t="s">
        <v>3013</v>
      </c>
      <c r="B489" s="3103"/>
      <c r="C489" s="3103"/>
      <c r="D489" s="3103"/>
      <c r="E489" s="3103"/>
      <c r="F489" s="3103"/>
      <c r="G489" s="3103"/>
      <c r="H489" s="3103"/>
      <c r="I489" s="3103"/>
      <c r="J489" s="3103"/>
      <c r="K489" s="3103"/>
      <c r="L489" s="3103"/>
      <c r="M489" s="1459"/>
    </row>
    <row r="490" spans="1:13" ht="15.75" x14ac:dyDescent="0.25">
      <c r="A490" s="1459"/>
      <c r="B490" s="1459"/>
      <c r="C490" s="1459"/>
      <c r="D490" s="1455"/>
      <c r="E490" s="1455"/>
      <c r="F490" s="9"/>
      <c r="G490" s="7"/>
      <c r="H490" s="1450"/>
      <c r="I490" s="8"/>
      <c r="J490" s="1455"/>
      <c r="K490" s="1459"/>
      <c r="L490" s="1459"/>
      <c r="M490" s="1459"/>
    </row>
    <row r="491" spans="1:13" ht="15.75" x14ac:dyDescent="0.25">
      <c r="A491" s="10" t="s">
        <v>3014</v>
      </c>
      <c r="B491" s="11"/>
      <c r="C491" s="11"/>
      <c r="D491" s="11"/>
      <c r="E491" s="11"/>
      <c r="F491" s="9"/>
      <c r="G491" s="3"/>
      <c r="H491" s="1450"/>
      <c r="I491" s="4"/>
      <c r="J491" s="1459"/>
      <c r="K491" s="1459"/>
      <c r="L491" s="1459"/>
      <c r="M491" s="1459"/>
    </row>
    <row r="492" spans="1:13" ht="15.75" thickBot="1" x14ac:dyDescent="0.3">
      <c r="A492" s="1465"/>
      <c r="B492" s="1459"/>
      <c r="C492" s="1459"/>
      <c r="D492" s="1459"/>
      <c r="E492" s="1459"/>
      <c r="F492" s="2"/>
      <c r="G492" s="3"/>
      <c r="H492" s="1450"/>
      <c r="I492" s="4"/>
      <c r="J492" s="1459"/>
      <c r="K492" s="13"/>
      <c r="L492" s="1459"/>
      <c r="M492" s="14" t="s">
        <v>4</v>
      </c>
    </row>
    <row r="493" spans="1:13" ht="27" thickBot="1" x14ac:dyDescent="0.3">
      <c r="A493" s="15" t="s">
        <v>5</v>
      </c>
      <c r="B493" s="16" t="s">
        <v>6</v>
      </c>
      <c r="C493" s="16" t="s">
        <v>7</v>
      </c>
      <c r="D493" s="16" t="s">
        <v>8</v>
      </c>
      <c r="E493" s="16" t="s">
        <v>9</v>
      </c>
      <c r="F493" s="17" t="s">
        <v>10</v>
      </c>
      <c r="G493" s="18" t="s">
        <v>11</v>
      </c>
      <c r="H493" s="16" t="s">
        <v>12</v>
      </c>
      <c r="I493" s="19" t="s">
        <v>13</v>
      </c>
      <c r="J493" s="20" t="s">
        <v>14</v>
      </c>
      <c r="K493" s="20" t="s">
        <v>15</v>
      </c>
      <c r="L493" s="20" t="s">
        <v>16</v>
      </c>
      <c r="M493" s="21" t="s">
        <v>17</v>
      </c>
    </row>
    <row r="494" spans="1:13" x14ac:dyDescent="0.25">
      <c r="A494" s="36">
        <v>231</v>
      </c>
      <c r="B494" s="37">
        <v>0</v>
      </c>
      <c r="C494" s="38">
        <v>4359</v>
      </c>
      <c r="D494" s="37">
        <v>5221</v>
      </c>
      <c r="E494" s="39">
        <v>0</v>
      </c>
      <c r="F494" s="40">
        <v>13305</v>
      </c>
      <c r="G494" s="37">
        <v>1700</v>
      </c>
      <c r="H494" s="41">
        <v>17117046</v>
      </c>
      <c r="I494" s="42">
        <v>0</v>
      </c>
      <c r="J494" s="42">
        <v>465000</v>
      </c>
      <c r="K494" s="42">
        <v>-465000</v>
      </c>
      <c r="L494" s="42">
        <v>0</v>
      </c>
      <c r="M494" s="43"/>
    </row>
    <row r="495" spans="1:13" x14ac:dyDescent="0.25">
      <c r="A495" s="57">
        <v>231</v>
      </c>
      <c r="B495" s="58">
        <v>0</v>
      </c>
      <c r="C495" s="59">
        <v>4359</v>
      </c>
      <c r="D495" s="58">
        <v>5221</v>
      </c>
      <c r="E495" s="61">
        <v>0</v>
      </c>
      <c r="F495" s="62">
        <v>13305</v>
      </c>
      <c r="G495" s="58">
        <v>1700</v>
      </c>
      <c r="H495" s="49">
        <v>17017198</v>
      </c>
      <c r="I495" s="66">
        <v>0</v>
      </c>
      <c r="J495" s="66">
        <v>0</v>
      </c>
      <c r="K495" s="66">
        <v>465000</v>
      </c>
      <c r="L495" s="66">
        <v>465000</v>
      </c>
      <c r="M495" s="56"/>
    </row>
    <row r="496" spans="1:13" ht="15.75" thickBot="1" x14ac:dyDescent="0.3">
      <c r="A496" s="69"/>
      <c r="B496" s="70"/>
      <c r="C496" s="70"/>
      <c r="D496" s="71"/>
      <c r="E496" s="70"/>
      <c r="F496" s="72"/>
      <c r="G496" s="73"/>
      <c r="H496" s="74"/>
      <c r="I496" s="319"/>
      <c r="J496" s="75"/>
      <c r="K496" s="75"/>
      <c r="L496" s="76"/>
      <c r="M496" s="77"/>
    </row>
    <row r="497" spans="1:13" ht="16.5" thickBot="1" x14ac:dyDescent="0.3">
      <c r="A497" s="326"/>
      <c r="B497" s="341" t="s">
        <v>23</v>
      </c>
      <c r="C497" s="342"/>
      <c r="D497" s="343"/>
      <c r="E497" s="343"/>
      <c r="F497" s="344"/>
      <c r="G497" s="345"/>
      <c r="H497" s="343"/>
      <c r="I497" s="346">
        <f>SUM(I494:I496)</f>
        <v>0</v>
      </c>
      <c r="J497" s="347">
        <f>SUM(J494:J496)</f>
        <v>465000</v>
      </c>
      <c r="K497" s="347">
        <f>SUM(K494:K496)</f>
        <v>0</v>
      </c>
      <c r="L497" s="347">
        <f>SUM(L494:L496)</f>
        <v>465000</v>
      </c>
      <c r="M497" s="172"/>
    </row>
    <row r="498" spans="1:13" ht="15.75" x14ac:dyDescent="0.25">
      <c r="A498" s="28"/>
      <c r="B498" s="28"/>
      <c r="C498" s="28"/>
      <c r="D498" s="29"/>
      <c r="E498" s="29"/>
      <c r="F498" s="30"/>
      <c r="G498" s="31"/>
      <c r="H498" s="1465"/>
      <c r="I498" s="32"/>
      <c r="J498" s="29"/>
      <c r="K498" s="33"/>
      <c r="L498" s="29"/>
      <c r="M498" s="1459"/>
    </row>
    <row r="499" spans="1:13" ht="15.75" x14ac:dyDescent="0.25">
      <c r="A499" s="1459"/>
      <c r="B499" s="29" t="s">
        <v>3015</v>
      </c>
      <c r="C499" s="28"/>
      <c r="D499" s="29"/>
      <c r="E499" s="29"/>
      <c r="F499" s="30"/>
      <c r="G499" s="31"/>
      <c r="H499" s="1465"/>
      <c r="I499" s="32"/>
      <c r="J499" s="34" t="s">
        <v>25</v>
      </c>
      <c r="K499" s="35">
        <v>43712</v>
      </c>
      <c r="L499" s="29"/>
      <c r="M499" s="1459"/>
    </row>
    <row r="500" spans="1:13" ht="15.75" x14ac:dyDescent="0.25">
      <c r="A500" s="29"/>
      <c r="B500" s="28"/>
      <c r="C500" s="28"/>
      <c r="D500" s="29"/>
      <c r="E500" s="29"/>
      <c r="F500" s="30"/>
      <c r="G500" s="31"/>
      <c r="H500" s="1465"/>
      <c r="I500" s="32"/>
      <c r="J500" s="29"/>
      <c r="K500" s="33"/>
      <c r="L500" s="29"/>
      <c r="M500" s="1459"/>
    </row>
    <row r="501" spans="1:13" x14ac:dyDescent="0.25">
      <c r="A501" s="1459"/>
      <c r="B501" s="1459"/>
      <c r="C501" s="1459"/>
      <c r="D501" s="1459"/>
      <c r="E501" s="1459"/>
      <c r="F501" s="2"/>
      <c r="G501" s="3"/>
      <c r="H501" s="1450"/>
      <c r="I501" s="4"/>
      <c r="J501" s="1459"/>
      <c r="K501" s="1459"/>
      <c r="L501" s="1459"/>
      <c r="M501" s="1459"/>
    </row>
    <row r="502" spans="1:13" x14ac:dyDescent="0.25">
      <c r="A502" s="1459"/>
      <c r="B502" s="1459" t="s">
        <v>27</v>
      </c>
      <c r="C502" s="1459"/>
      <c r="D502" s="1459"/>
      <c r="E502" s="1459"/>
      <c r="F502" s="2"/>
      <c r="G502" s="3"/>
      <c r="H502" s="1450"/>
      <c r="I502" s="4"/>
      <c r="J502" s="1459" t="s">
        <v>27</v>
      </c>
      <c r="K502" s="1459"/>
      <c r="L502" s="1459"/>
      <c r="M502" s="1459"/>
    </row>
    <row r="503" spans="1:13" x14ac:dyDescent="0.25">
      <c r="A503" s="1459"/>
      <c r="B503" s="1459"/>
      <c r="C503" s="1459"/>
      <c r="D503" s="1459"/>
      <c r="E503" s="1459"/>
      <c r="F503" s="2"/>
      <c r="G503" s="3"/>
      <c r="H503" s="1450"/>
      <c r="I503" s="4"/>
      <c r="J503" s="1459"/>
      <c r="K503" s="1459"/>
      <c r="L503" s="1459"/>
      <c r="M503" s="1459"/>
    </row>
    <row r="504" spans="1:13" x14ac:dyDescent="0.25">
      <c r="A504" s="1459"/>
      <c r="B504" s="1459" t="s">
        <v>399</v>
      </c>
      <c r="C504" s="1459"/>
      <c r="D504" s="1459"/>
      <c r="E504" s="1459"/>
      <c r="F504" s="2"/>
      <c r="G504" s="3"/>
      <c r="H504" s="1450"/>
      <c r="I504" s="4"/>
      <c r="J504" s="1459" t="s">
        <v>400</v>
      </c>
      <c r="K504" s="1459"/>
      <c r="L504" s="1459"/>
      <c r="M504" s="1459"/>
    </row>
    <row r="505" spans="1:13" x14ac:dyDescent="0.25">
      <c r="A505" s="1459"/>
      <c r="B505" s="1459" t="s">
        <v>401</v>
      </c>
      <c r="C505" s="1459"/>
      <c r="D505" s="1459"/>
      <c r="E505" s="1459"/>
      <c r="F505" s="2"/>
      <c r="G505" s="3"/>
      <c r="H505" s="1450"/>
      <c r="I505" s="4"/>
      <c r="J505" s="1459" t="s">
        <v>3016</v>
      </c>
      <c r="K505" s="1459"/>
      <c r="L505" s="1459"/>
      <c r="M505" s="1459"/>
    </row>
    <row r="506" spans="1:13" x14ac:dyDescent="0.25">
      <c r="A506" s="1459"/>
      <c r="B506" s="1459"/>
      <c r="C506" s="1459"/>
      <c r="D506" s="1459"/>
      <c r="E506" s="1459"/>
      <c r="F506" s="2"/>
      <c r="G506" s="3"/>
      <c r="H506" s="1450"/>
      <c r="I506" s="4"/>
      <c r="J506" s="1459"/>
      <c r="K506" s="1459"/>
      <c r="L506" s="1459"/>
      <c r="M506" s="1459"/>
    </row>
    <row r="507" spans="1:13" x14ac:dyDescent="0.25">
      <c r="A507" s="1459"/>
      <c r="B507" s="1459"/>
      <c r="C507" s="1459"/>
      <c r="D507" s="1459"/>
      <c r="E507" s="1459"/>
      <c r="F507" s="2"/>
      <c r="G507" s="3"/>
      <c r="H507" s="1450"/>
      <c r="I507" s="4"/>
      <c r="J507" s="1459"/>
      <c r="K507" s="1459"/>
      <c r="L507" s="1459"/>
      <c r="M507" s="1459"/>
    </row>
    <row r="508" spans="1:13" ht="18.75" x14ac:dyDescent="0.3">
      <c r="A508" s="1" t="s">
        <v>3012</v>
      </c>
      <c r="B508" s="2264"/>
      <c r="C508" s="2264"/>
      <c r="D508" s="2264"/>
      <c r="E508" s="2264"/>
      <c r="F508" s="2"/>
      <c r="G508" s="3"/>
      <c r="H508" s="2260"/>
      <c r="I508" s="4"/>
      <c r="J508" s="2264"/>
      <c r="K508" s="2264"/>
      <c r="L508" s="2264"/>
      <c r="M508" s="2264"/>
    </row>
    <row r="509" spans="1:13" x14ac:dyDescent="0.25">
      <c r="A509" s="2264"/>
      <c r="B509" s="2264"/>
      <c r="C509" s="2264"/>
      <c r="D509" s="2264"/>
      <c r="E509" s="2264"/>
      <c r="F509" s="2"/>
      <c r="G509" s="3"/>
      <c r="H509" s="2260"/>
      <c r="I509" s="4"/>
      <c r="J509" s="2264"/>
      <c r="K509" s="2264"/>
      <c r="L509" s="2264"/>
      <c r="M509" s="2264"/>
    </row>
    <row r="510" spans="1:13" ht="18.75" x14ac:dyDescent="0.3">
      <c r="A510" s="3102" t="s">
        <v>3735</v>
      </c>
      <c r="B510" s="3103"/>
      <c r="C510" s="3103"/>
      <c r="D510" s="3103"/>
      <c r="E510" s="3103"/>
      <c r="F510" s="3103"/>
      <c r="G510" s="3103"/>
      <c r="H510" s="3103"/>
      <c r="I510" s="3103"/>
      <c r="J510" s="3103"/>
      <c r="K510" s="3103"/>
      <c r="L510" s="3103"/>
      <c r="M510" s="2264"/>
    </row>
    <row r="511" spans="1:13" ht="15.75" x14ac:dyDescent="0.25">
      <c r="A511" s="2264"/>
      <c r="B511" s="2264"/>
      <c r="C511" s="2264"/>
      <c r="D511" s="2261"/>
      <c r="E511" s="2261"/>
      <c r="F511" s="9"/>
      <c r="G511" s="7"/>
      <c r="H511" s="2261"/>
      <c r="I511" s="8"/>
      <c r="J511" s="2261"/>
      <c r="K511" s="2264"/>
      <c r="L511" s="2264"/>
      <c r="M511" s="2264"/>
    </row>
    <row r="512" spans="1:13" ht="15.75" x14ac:dyDescent="0.25">
      <c r="A512" s="10" t="s">
        <v>3736</v>
      </c>
      <c r="B512" s="11"/>
      <c r="C512" s="11"/>
      <c r="D512" s="11"/>
      <c r="E512" s="11"/>
      <c r="F512" s="9"/>
      <c r="G512" s="3"/>
      <c r="H512" s="2264"/>
      <c r="I512" s="4"/>
      <c r="J512" s="2264"/>
      <c r="K512" s="2264"/>
      <c r="L512" s="2264"/>
      <c r="M512" s="2264"/>
    </row>
    <row r="513" spans="1:13" ht="15.75" thickBot="1" x14ac:dyDescent="0.3">
      <c r="A513" s="1465"/>
      <c r="B513" s="2264"/>
      <c r="C513" s="2264"/>
      <c r="D513" s="2264"/>
      <c r="E513" s="2264"/>
      <c r="F513" s="2"/>
      <c r="G513" s="3"/>
      <c r="H513" s="2264"/>
      <c r="I513" s="4"/>
      <c r="J513" s="2264"/>
      <c r="K513" s="13"/>
      <c r="L513" s="2264"/>
      <c r="M513" s="14" t="s">
        <v>4</v>
      </c>
    </row>
    <row r="514" spans="1:13" ht="27" thickBot="1" x14ac:dyDescent="0.3">
      <c r="A514" s="87" t="s">
        <v>5</v>
      </c>
      <c r="B514" s="88" t="s">
        <v>6</v>
      </c>
      <c r="C514" s="88" t="s">
        <v>7</v>
      </c>
      <c r="D514" s="88" t="s">
        <v>8</v>
      </c>
      <c r="E514" s="88" t="s">
        <v>9</v>
      </c>
      <c r="F514" s="89" t="s">
        <v>10</v>
      </c>
      <c r="G514" s="90" t="s">
        <v>11</v>
      </c>
      <c r="H514" s="88" t="s">
        <v>12</v>
      </c>
      <c r="I514" s="91" t="s">
        <v>13</v>
      </c>
      <c r="J514" s="92" t="s">
        <v>14</v>
      </c>
      <c r="K514" s="92" t="s">
        <v>15</v>
      </c>
      <c r="L514" s="92" t="s">
        <v>16</v>
      </c>
      <c r="M514" s="121" t="s">
        <v>17</v>
      </c>
    </row>
    <row r="515" spans="1:13" x14ac:dyDescent="0.25">
      <c r="A515" s="2373">
        <v>231</v>
      </c>
      <c r="B515" s="37">
        <v>0</v>
      </c>
      <c r="C515" s="2374">
        <v>4342</v>
      </c>
      <c r="D515" s="2375">
        <v>5164</v>
      </c>
      <c r="E515" s="2376">
        <v>0</v>
      </c>
      <c r="F515" s="40">
        <v>0</v>
      </c>
      <c r="G515" s="2377">
        <v>1700</v>
      </c>
      <c r="H515" s="2378" t="s">
        <v>2120</v>
      </c>
      <c r="I515" s="2379">
        <v>20000</v>
      </c>
      <c r="J515" s="42">
        <v>20000</v>
      </c>
      <c r="K515" s="2380">
        <v>-20000</v>
      </c>
      <c r="L515" s="2381">
        <v>0</v>
      </c>
      <c r="M515" s="2382" t="s">
        <v>257</v>
      </c>
    </row>
    <row r="516" spans="1:13" x14ac:dyDescent="0.25">
      <c r="A516" s="1163">
        <v>231</v>
      </c>
      <c r="B516" s="58">
        <v>0</v>
      </c>
      <c r="C516" s="1696">
        <v>4342</v>
      </c>
      <c r="D516" s="1697">
        <v>5169</v>
      </c>
      <c r="E516" s="1164">
        <v>0</v>
      </c>
      <c r="F516" s="62">
        <v>0</v>
      </c>
      <c r="G516" s="1165">
        <v>1700</v>
      </c>
      <c r="H516" s="1762" t="s">
        <v>2120</v>
      </c>
      <c r="I516" s="1166">
        <v>20000</v>
      </c>
      <c r="J516" s="66">
        <v>20000</v>
      </c>
      <c r="K516" s="1693">
        <v>20000</v>
      </c>
      <c r="L516" s="1694">
        <v>40000</v>
      </c>
      <c r="M516" s="1695" t="s">
        <v>237</v>
      </c>
    </row>
    <row r="517" spans="1:13" ht="15.75" thickBot="1" x14ac:dyDescent="0.3">
      <c r="A517" s="2383"/>
      <c r="B517" s="575"/>
      <c r="C517" s="2384"/>
      <c r="D517" s="1168"/>
      <c r="E517" s="2385"/>
      <c r="F517" s="777"/>
      <c r="G517" s="2386"/>
      <c r="H517" s="2387"/>
      <c r="I517" s="2388"/>
      <c r="J517" s="2389"/>
      <c r="K517" s="2390"/>
      <c r="L517" s="2391"/>
      <c r="M517" s="2392"/>
    </row>
    <row r="518" spans="1:13" ht="16.5" thickBot="1" x14ac:dyDescent="0.3">
      <c r="A518" s="2054"/>
      <c r="B518" s="2055" t="s">
        <v>23</v>
      </c>
      <c r="C518" s="1170"/>
      <c r="D518" s="2057"/>
      <c r="E518" s="2057"/>
      <c r="F518" s="2058"/>
      <c r="G518" s="2059"/>
      <c r="H518" s="2057"/>
      <c r="I518" s="131">
        <f>SUM(I515:I517)</f>
        <v>40000</v>
      </c>
      <c r="J518" s="131">
        <f>SUM(J515:J517)</f>
        <v>40000</v>
      </c>
      <c r="K518" s="131">
        <f>SUM(K515:K517)</f>
        <v>0</v>
      </c>
      <c r="L518" s="131">
        <f>SUM(L515:L517)</f>
        <v>40000</v>
      </c>
      <c r="M518" s="1789"/>
    </row>
    <row r="519" spans="1:13" ht="15.75" x14ac:dyDescent="0.25">
      <c r="A519" s="28"/>
      <c r="B519" s="28"/>
      <c r="C519" s="1171"/>
      <c r="D519" s="29"/>
      <c r="E519" s="29"/>
      <c r="F519" s="30"/>
      <c r="G519" s="31"/>
      <c r="H519" s="29"/>
      <c r="I519" s="32"/>
      <c r="J519" s="29"/>
      <c r="K519" s="33"/>
      <c r="L519" s="29"/>
      <c r="M519" s="2264"/>
    </row>
    <row r="520" spans="1:13" x14ac:dyDescent="0.25">
      <c r="A520" s="2264"/>
      <c r="B520" s="29" t="s">
        <v>397</v>
      </c>
      <c r="C520" s="1172"/>
      <c r="D520" s="29"/>
      <c r="E520" s="29"/>
      <c r="F520" s="30"/>
      <c r="G520" s="31"/>
      <c r="H520" s="29"/>
      <c r="I520" s="32"/>
      <c r="J520" s="34" t="s">
        <v>3737</v>
      </c>
      <c r="K520" s="35"/>
      <c r="L520" s="29"/>
      <c r="M520" s="2264"/>
    </row>
    <row r="521" spans="1:13" ht="15.75" x14ac:dyDescent="0.25">
      <c r="A521" s="29"/>
      <c r="B521" s="28"/>
      <c r="C521" s="1172"/>
      <c r="D521" s="29"/>
      <c r="E521" s="29"/>
      <c r="F521" s="30"/>
      <c r="G521" s="31"/>
      <c r="H521" s="29"/>
      <c r="I521" s="32"/>
      <c r="J521" s="29"/>
      <c r="K521" s="33"/>
      <c r="L521" s="29"/>
      <c r="M521" s="2264"/>
    </row>
    <row r="522" spans="1:13" x14ac:dyDescent="0.25">
      <c r="A522" s="2264"/>
      <c r="B522" s="2264"/>
      <c r="C522" s="1172"/>
      <c r="D522" s="2264"/>
      <c r="E522" s="2264"/>
      <c r="F522" s="2"/>
      <c r="G522" s="3"/>
      <c r="H522" s="2264"/>
      <c r="I522" s="4"/>
      <c r="J522" s="2264"/>
      <c r="K522" s="2264"/>
      <c r="L522" s="2264"/>
      <c r="M522" s="2264"/>
    </row>
    <row r="523" spans="1:13" x14ac:dyDescent="0.25">
      <c r="A523" s="2264"/>
      <c r="B523" s="2264" t="s">
        <v>27</v>
      </c>
      <c r="C523" s="1172"/>
      <c r="D523" s="2264"/>
      <c r="E523" s="2264"/>
      <c r="F523" s="2"/>
      <c r="G523" s="3"/>
      <c r="H523" s="2264"/>
      <c r="I523" s="4"/>
      <c r="J523" s="2264" t="s">
        <v>27</v>
      </c>
      <c r="K523" s="2264"/>
      <c r="L523" s="2264"/>
      <c r="M523" s="2264"/>
    </row>
    <row r="524" spans="1:13" x14ac:dyDescent="0.25">
      <c r="A524" s="2264"/>
      <c r="B524" s="2264"/>
      <c r="C524" s="1172"/>
      <c r="D524" s="2264"/>
      <c r="E524" s="2264"/>
      <c r="F524" s="2"/>
      <c r="G524" s="3"/>
      <c r="H524" s="2264"/>
      <c r="I524" s="4"/>
      <c r="J524" s="2264"/>
      <c r="K524" s="2264"/>
      <c r="L524" s="2264"/>
      <c r="M524" s="2264"/>
    </row>
    <row r="525" spans="1:13" x14ac:dyDescent="0.25">
      <c r="A525" s="2264"/>
      <c r="B525" s="2264" t="s">
        <v>399</v>
      </c>
      <c r="C525" s="1172"/>
      <c r="D525" s="2264"/>
      <c r="E525" s="2264"/>
      <c r="F525" s="2"/>
      <c r="G525" s="3"/>
      <c r="H525" s="2264"/>
      <c r="I525" s="4"/>
      <c r="J525" s="2264" t="s">
        <v>400</v>
      </c>
      <c r="K525" s="2264"/>
      <c r="L525" s="2264"/>
      <c r="M525" s="2264"/>
    </row>
    <row r="526" spans="1:13" x14ac:dyDescent="0.25">
      <c r="A526" s="2264"/>
      <c r="B526" s="2264" t="s">
        <v>401</v>
      </c>
      <c r="C526" s="1172"/>
      <c r="D526" s="2264"/>
      <c r="E526" s="2264"/>
      <c r="F526" s="2"/>
      <c r="G526" s="3"/>
      <c r="H526" s="2264"/>
      <c r="I526" s="4"/>
      <c r="J526" s="2264" t="s">
        <v>402</v>
      </c>
      <c r="K526" s="2264"/>
      <c r="L526" s="2264"/>
      <c r="M526" s="2264"/>
    </row>
    <row r="527" spans="1:13" x14ac:dyDescent="0.25">
      <c r="A527" s="2264"/>
      <c r="B527" s="2264"/>
      <c r="C527" s="1172"/>
      <c r="D527" s="2264"/>
      <c r="E527" s="2264"/>
      <c r="F527" s="2"/>
      <c r="G527" s="3"/>
      <c r="H527" s="2264"/>
      <c r="I527" s="4"/>
      <c r="J527" s="2264"/>
      <c r="K527" s="2264"/>
      <c r="L527" s="2264"/>
      <c r="M527" s="2264"/>
    </row>
    <row r="529" spans="1:13" ht="18.75" x14ac:dyDescent="0.3">
      <c r="A529" s="1" t="s">
        <v>392</v>
      </c>
      <c r="B529" s="1"/>
      <c r="C529" s="1"/>
      <c r="D529" s="2449"/>
      <c r="E529" s="2449"/>
      <c r="F529" s="2"/>
      <c r="G529" s="3"/>
      <c r="H529" s="2449"/>
      <c r="I529" s="4"/>
      <c r="J529" s="2449"/>
      <c r="K529" s="2449"/>
      <c r="L529" s="2449"/>
      <c r="M529" s="2449"/>
    </row>
    <row r="530" spans="1:13" x14ac:dyDescent="0.25">
      <c r="A530" s="2449"/>
      <c r="B530" s="2449"/>
      <c r="C530" s="2449"/>
      <c r="D530" s="2445"/>
      <c r="E530" s="2445"/>
      <c r="F530" s="6"/>
      <c r="G530" s="2451"/>
      <c r="H530" s="2445"/>
      <c r="I530" s="8"/>
      <c r="J530" s="2445"/>
      <c r="K530" s="2449"/>
      <c r="L530" s="2449"/>
      <c r="M530" s="2449"/>
    </row>
    <row r="531" spans="1:13" ht="18.75" x14ac:dyDescent="0.3">
      <c r="A531" s="3102" t="s">
        <v>4120</v>
      </c>
      <c r="B531" s="3103"/>
      <c r="C531" s="3103"/>
      <c r="D531" s="3103"/>
      <c r="E531" s="3103"/>
      <c r="F531" s="3103"/>
      <c r="G531" s="3103"/>
      <c r="H531" s="3103"/>
      <c r="I531" s="3103"/>
      <c r="J531" s="3103"/>
      <c r="K531" s="3103"/>
      <c r="L531" s="3103"/>
      <c r="M531" s="2449"/>
    </row>
    <row r="532" spans="1:13" ht="15.75" x14ac:dyDescent="0.25">
      <c r="A532" s="2449"/>
      <c r="B532" s="2449"/>
      <c r="C532" s="2449"/>
      <c r="D532" s="2445"/>
      <c r="E532" s="2445"/>
      <c r="F532" s="9"/>
      <c r="G532" s="2451"/>
      <c r="H532" s="2445"/>
      <c r="I532" s="8"/>
      <c r="J532" s="2445"/>
      <c r="K532" s="2449"/>
      <c r="L532" s="2449"/>
      <c r="M532" s="2449"/>
    </row>
    <row r="533" spans="1:13" ht="15.75" x14ac:dyDescent="0.25">
      <c r="A533" s="10" t="s">
        <v>4121</v>
      </c>
      <c r="B533" s="11"/>
      <c r="C533" s="11"/>
      <c r="D533" s="11"/>
      <c r="E533" s="11"/>
      <c r="F533" s="9"/>
      <c r="G533" s="3"/>
      <c r="H533" s="2449"/>
      <c r="I533" s="4"/>
      <c r="J533" s="2449"/>
      <c r="K533" s="2449"/>
      <c r="L533" s="2449"/>
      <c r="M533" s="2449"/>
    </row>
    <row r="534" spans="1:13" ht="15.75" thickBot="1" x14ac:dyDescent="0.3">
      <c r="A534" s="1465"/>
      <c r="B534" s="2449"/>
      <c r="C534" s="2449"/>
      <c r="D534" s="2449"/>
      <c r="E534" s="2449"/>
      <c r="F534" s="2"/>
      <c r="G534" s="3"/>
      <c r="H534" s="2449"/>
      <c r="I534" s="4"/>
      <c r="J534" s="2449"/>
      <c r="K534" s="13"/>
      <c r="L534" s="2449"/>
      <c r="M534" s="14" t="s">
        <v>4</v>
      </c>
    </row>
    <row r="535" spans="1:13" ht="27" thickBot="1" x14ac:dyDescent="0.3">
      <c r="A535" s="87" t="s">
        <v>5</v>
      </c>
      <c r="B535" s="88" t="s">
        <v>6</v>
      </c>
      <c r="C535" s="88" t="s">
        <v>7</v>
      </c>
      <c r="D535" s="88" t="s">
        <v>8</v>
      </c>
      <c r="E535" s="88" t="s">
        <v>9</v>
      </c>
      <c r="F535" s="89" t="s">
        <v>10</v>
      </c>
      <c r="G535" s="90" t="s">
        <v>11</v>
      </c>
      <c r="H535" s="88" t="s">
        <v>12</v>
      </c>
      <c r="I535" s="91" t="s">
        <v>13</v>
      </c>
      <c r="J535" s="92" t="s">
        <v>14</v>
      </c>
      <c r="K535" s="92" t="s">
        <v>15</v>
      </c>
      <c r="L535" s="92" t="s">
        <v>16</v>
      </c>
      <c r="M535" s="121" t="s">
        <v>17</v>
      </c>
    </row>
    <row r="536" spans="1:13" ht="25.5" x14ac:dyDescent="0.25">
      <c r="A536" s="2373">
        <v>231</v>
      </c>
      <c r="B536" s="37">
        <v>0</v>
      </c>
      <c r="C536" s="2608">
        <v>4350</v>
      </c>
      <c r="D536" s="2609">
        <v>6351</v>
      </c>
      <c r="E536" s="2376">
        <v>0</v>
      </c>
      <c r="F536" s="40">
        <v>106500999</v>
      </c>
      <c r="G536" s="2377">
        <v>1700</v>
      </c>
      <c r="H536" s="2610" t="s">
        <v>4122</v>
      </c>
      <c r="I536" s="2379">
        <v>0</v>
      </c>
      <c r="J536" s="42">
        <v>4363450</v>
      </c>
      <c r="K536" s="2611">
        <v>-4363450</v>
      </c>
      <c r="L536" s="2612">
        <v>0</v>
      </c>
      <c r="M536" s="2382" t="s">
        <v>4123</v>
      </c>
    </row>
    <row r="537" spans="1:13" ht="25.5" x14ac:dyDescent="0.25">
      <c r="A537" s="1163">
        <v>231</v>
      </c>
      <c r="B537" s="58">
        <v>0</v>
      </c>
      <c r="C537" s="2613">
        <v>4350</v>
      </c>
      <c r="D537" s="2614">
        <v>6451</v>
      </c>
      <c r="E537" s="1164">
        <v>0</v>
      </c>
      <c r="F537" s="62">
        <v>106500999</v>
      </c>
      <c r="G537" s="1165">
        <v>1700</v>
      </c>
      <c r="H537" s="2615" t="s">
        <v>4122</v>
      </c>
      <c r="I537" s="1166">
        <v>0</v>
      </c>
      <c r="J537" s="66">
        <v>0</v>
      </c>
      <c r="K537" s="2616">
        <v>4363450</v>
      </c>
      <c r="L537" s="2617">
        <v>4363450</v>
      </c>
      <c r="M537" s="1712" t="s">
        <v>4124</v>
      </c>
    </row>
    <row r="538" spans="1:13" ht="25.5" x14ac:dyDescent="0.25">
      <c r="A538" s="1163">
        <v>231</v>
      </c>
      <c r="B538" s="58">
        <v>0</v>
      </c>
      <c r="C538" s="2613">
        <v>4350</v>
      </c>
      <c r="D538" s="2614">
        <v>6351</v>
      </c>
      <c r="E538" s="1164">
        <v>0</v>
      </c>
      <c r="F538" s="62">
        <v>106500999</v>
      </c>
      <c r="G538" s="1165">
        <v>1700</v>
      </c>
      <c r="H538" s="2615" t="s">
        <v>4122</v>
      </c>
      <c r="I538" s="1166">
        <v>0</v>
      </c>
      <c r="J538" s="66">
        <v>5000000</v>
      </c>
      <c r="K538" s="2616">
        <v>-5000000</v>
      </c>
      <c r="L538" s="2617">
        <v>0</v>
      </c>
      <c r="M538" s="1695" t="s">
        <v>4123</v>
      </c>
    </row>
    <row r="539" spans="1:13" ht="25.5" x14ac:dyDescent="0.25">
      <c r="A539" s="1163">
        <v>231</v>
      </c>
      <c r="B539" s="58">
        <v>0</v>
      </c>
      <c r="C539" s="2613">
        <v>4350</v>
      </c>
      <c r="D539" s="2614">
        <v>6451</v>
      </c>
      <c r="E539" s="1164">
        <v>0</v>
      </c>
      <c r="F539" s="62">
        <v>106500999</v>
      </c>
      <c r="G539" s="1165">
        <v>1700</v>
      </c>
      <c r="H539" s="2615" t="s">
        <v>4122</v>
      </c>
      <c r="I539" s="1166">
        <v>0</v>
      </c>
      <c r="J539" s="66">
        <v>4363450</v>
      </c>
      <c r="K539" s="2616">
        <v>5000000</v>
      </c>
      <c r="L539" s="2617">
        <v>9363450</v>
      </c>
      <c r="M539" s="1712" t="s">
        <v>4124</v>
      </c>
    </row>
    <row r="540" spans="1:13" ht="15.75" thickBot="1" x14ac:dyDescent="0.3">
      <c r="A540" s="2618"/>
      <c r="B540" s="575"/>
      <c r="C540" s="2384"/>
      <c r="D540" s="1168"/>
      <c r="E540" s="2385"/>
      <c r="F540" s="777"/>
      <c r="G540" s="2386"/>
      <c r="H540" s="2387"/>
      <c r="I540" s="2388"/>
      <c r="J540" s="2389"/>
      <c r="K540" s="2390"/>
      <c r="L540" s="2391"/>
      <c r="M540" s="2392"/>
    </row>
    <row r="541" spans="1:13" ht="16.5" thickBot="1" x14ac:dyDescent="0.3">
      <c r="A541" s="2054"/>
      <c r="B541" s="2055" t="s">
        <v>23</v>
      </c>
      <c r="C541" s="1170"/>
      <c r="D541" s="2057"/>
      <c r="E541" s="2057"/>
      <c r="F541" s="2058"/>
      <c r="G541" s="2059"/>
      <c r="H541" s="2057"/>
      <c r="I541" s="131">
        <f>SUM(I536:I540)</f>
        <v>0</v>
      </c>
      <c r="J541" s="131">
        <f>SUM(J536:J540)</f>
        <v>13726900</v>
      </c>
      <c r="K541" s="131">
        <f>SUM(K536:K540)</f>
        <v>0</v>
      </c>
      <c r="L541" s="131">
        <f>SUM(L536:L540)</f>
        <v>13726900</v>
      </c>
      <c r="M541" s="1789"/>
    </row>
    <row r="542" spans="1:13" ht="15.75" x14ac:dyDescent="0.25">
      <c r="A542" s="28"/>
      <c r="B542" s="28"/>
      <c r="C542" s="1171"/>
      <c r="D542" s="29"/>
      <c r="E542" s="29"/>
      <c r="F542" s="30"/>
      <c r="G542" s="31"/>
      <c r="H542" s="29"/>
      <c r="I542" s="32"/>
      <c r="J542" s="29"/>
      <c r="K542" s="33"/>
      <c r="L542" s="29"/>
      <c r="M542" s="2449"/>
    </row>
    <row r="543" spans="1:13" x14ac:dyDescent="0.25">
      <c r="A543" s="2449"/>
      <c r="B543" s="29" t="s">
        <v>397</v>
      </c>
      <c r="C543" s="1172"/>
      <c r="D543" s="29"/>
      <c r="E543" s="29"/>
      <c r="F543" s="30"/>
      <c r="G543" s="31"/>
      <c r="H543" s="29"/>
      <c r="I543" s="32"/>
      <c r="J543" s="34" t="s">
        <v>4125</v>
      </c>
      <c r="K543" s="35"/>
      <c r="L543" s="29"/>
      <c r="M543" s="2449"/>
    </row>
    <row r="544" spans="1:13" ht="15.75" x14ac:dyDescent="0.25">
      <c r="A544" s="29"/>
      <c r="B544" s="28"/>
      <c r="C544" s="1172"/>
      <c r="D544" s="29"/>
      <c r="E544" s="29"/>
      <c r="F544" s="30"/>
      <c r="G544" s="31"/>
      <c r="H544" s="29"/>
      <c r="I544" s="32"/>
      <c r="J544" s="29"/>
      <c r="K544" s="33"/>
      <c r="L544" s="29"/>
      <c r="M544" s="2449"/>
    </row>
    <row r="545" spans="1:13" x14ac:dyDescent="0.25">
      <c r="A545" s="2449"/>
      <c r="B545" s="2449"/>
      <c r="C545" s="1172"/>
      <c r="D545" s="2449"/>
      <c r="E545" s="2449"/>
      <c r="F545" s="2"/>
      <c r="G545" s="3"/>
      <c r="H545" s="2449"/>
      <c r="I545" s="4"/>
      <c r="J545" s="2449"/>
      <c r="K545" s="2449"/>
      <c r="L545" s="2449"/>
      <c r="M545" s="2449"/>
    </row>
    <row r="546" spans="1:13" x14ac:dyDescent="0.25">
      <c r="A546" s="2449"/>
      <c r="B546" s="2449" t="s">
        <v>27</v>
      </c>
      <c r="C546" s="1172"/>
      <c r="D546" s="2449"/>
      <c r="E546" s="2449"/>
      <c r="F546" s="2"/>
      <c r="G546" s="3"/>
      <c r="H546" s="2449"/>
      <c r="I546" s="4"/>
      <c r="J546" s="2449" t="s">
        <v>27</v>
      </c>
      <c r="K546" s="2449"/>
      <c r="L546" s="2449"/>
      <c r="M546" s="2449"/>
    </row>
    <row r="547" spans="1:13" x14ac:dyDescent="0.25">
      <c r="A547" s="2449"/>
      <c r="B547" s="2449"/>
      <c r="C547" s="1172"/>
      <c r="D547" s="2449"/>
      <c r="E547" s="2449"/>
      <c r="F547" s="2"/>
      <c r="G547" s="3"/>
      <c r="H547" s="2449"/>
      <c r="I547" s="4"/>
      <c r="J547" s="2449"/>
      <c r="K547" s="2449"/>
      <c r="L547" s="2449"/>
      <c r="M547" s="2449"/>
    </row>
    <row r="548" spans="1:13" x14ac:dyDescent="0.25">
      <c r="A548" s="2449"/>
      <c r="B548" s="2449" t="s">
        <v>399</v>
      </c>
      <c r="C548" s="1172"/>
      <c r="D548" s="2449"/>
      <c r="E548" s="2449"/>
      <c r="F548" s="2"/>
      <c r="G548" s="3"/>
      <c r="H548" s="2449"/>
      <c r="I548" s="4"/>
      <c r="J548" s="2449" t="s">
        <v>400</v>
      </c>
      <c r="K548" s="2449"/>
      <c r="L548" s="2449"/>
      <c r="M548" s="2449"/>
    </row>
    <row r="549" spans="1:13" x14ac:dyDescent="0.25">
      <c r="A549" s="2449"/>
      <c r="B549" s="2449" t="s">
        <v>401</v>
      </c>
      <c r="C549" s="1172"/>
      <c r="D549" s="2449"/>
      <c r="E549" s="2449"/>
      <c r="F549" s="2"/>
      <c r="G549" s="3"/>
      <c r="H549" s="2449"/>
      <c r="I549" s="4"/>
      <c r="J549" s="2449" t="s">
        <v>402</v>
      </c>
      <c r="K549" s="2449"/>
      <c r="L549" s="2449"/>
      <c r="M549" s="2449"/>
    </row>
    <row r="550" spans="1:13" x14ac:dyDescent="0.25">
      <c r="A550" s="2449"/>
      <c r="B550" s="2449"/>
      <c r="C550" s="1172"/>
      <c r="D550" s="2449"/>
      <c r="E550" s="2449"/>
      <c r="F550" s="2"/>
      <c r="G550" s="3"/>
      <c r="H550" s="2449"/>
      <c r="I550" s="4"/>
      <c r="J550" s="2449"/>
      <c r="K550" s="2449"/>
      <c r="L550" s="2449"/>
      <c r="M550" s="2449"/>
    </row>
    <row r="551" spans="1:13" x14ac:dyDescent="0.25">
      <c r="A551" s="2450"/>
      <c r="B551" s="2450"/>
      <c r="C551" s="2450"/>
      <c r="D551" s="2450"/>
      <c r="E551" s="2450"/>
      <c r="F551" s="2450"/>
      <c r="G551" s="2450"/>
      <c r="H551" s="2453"/>
      <c r="I551" s="2450"/>
      <c r="J551" s="2450"/>
      <c r="K551" s="2450"/>
      <c r="L551" s="2450"/>
      <c r="M551" s="2450"/>
    </row>
    <row r="552" spans="1:13" ht="18.75" x14ac:dyDescent="0.3">
      <c r="A552" s="1" t="s">
        <v>392</v>
      </c>
      <c r="B552" s="1"/>
      <c r="C552" s="1"/>
      <c r="D552" s="2449"/>
      <c r="E552" s="2449"/>
      <c r="F552" s="2"/>
      <c r="G552" s="3"/>
      <c r="H552" s="2449"/>
      <c r="I552" s="4"/>
      <c r="J552" s="2449"/>
      <c r="K552" s="2449"/>
      <c r="L552" s="2449"/>
      <c r="M552" s="2449"/>
    </row>
    <row r="553" spans="1:13" x14ac:dyDescent="0.25">
      <c r="A553" s="2449"/>
      <c r="B553" s="2449"/>
      <c r="C553" s="2449"/>
      <c r="D553" s="2445"/>
      <c r="E553" s="2445"/>
      <c r="F553" s="6"/>
      <c r="G553" s="2451"/>
      <c r="H553" s="2445"/>
      <c r="I553" s="8"/>
      <c r="J553" s="2445"/>
      <c r="K553" s="2449"/>
      <c r="L553" s="2449"/>
      <c r="M553" s="2449"/>
    </row>
    <row r="554" spans="1:13" ht="18.75" x14ac:dyDescent="0.3">
      <c r="A554" s="3102" t="s">
        <v>4126</v>
      </c>
      <c r="B554" s="3103"/>
      <c r="C554" s="3103"/>
      <c r="D554" s="3103"/>
      <c r="E554" s="3103"/>
      <c r="F554" s="3103"/>
      <c r="G554" s="3103"/>
      <c r="H554" s="3103"/>
      <c r="I554" s="3103"/>
      <c r="J554" s="3103"/>
      <c r="K554" s="3103"/>
      <c r="L554" s="3103"/>
      <c r="M554" s="2449"/>
    </row>
    <row r="555" spans="1:13" ht="15.75" x14ac:dyDescent="0.25">
      <c r="A555" s="2449"/>
      <c r="B555" s="2449"/>
      <c r="C555" s="2449"/>
      <c r="D555" s="2445"/>
      <c r="E555" s="2445"/>
      <c r="F555" s="9"/>
      <c r="G555" s="2451"/>
      <c r="H555" s="2445"/>
      <c r="I555" s="8"/>
      <c r="J555" s="2445"/>
      <c r="K555" s="2449"/>
      <c r="L555" s="2449"/>
      <c r="M555" s="2449"/>
    </row>
    <row r="556" spans="1:13" ht="15.75" x14ac:dyDescent="0.25">
      <c r="A556" s="10" t="s">
        <v>4127</v>
      </c>
      <c r="B556" s="11"/>
      <c r="C556" s="11"/>
      <c r="D556" s="11"/>
      <c r="E556" s="11"/>
      <c r="F556" s="9"/>
      <c r="G556" s="3"/>
      <c r="H556" s="2449"/>
      <c r="I556" s="4"/>
      <c r="J556" s="2449"/>
      <c r="K556" s="2449"/>
      <c r="L556" s="2449"/>
      <c r="M556" s="2449"/>
    </row>
    <row r="557" spans="1:13" ht="15.75" thickBot="1" x14ac:dyDescent="0.3">
      <c r="A557" s="1465"/>
      <c r="B557" s="2449"/>
      <c r="C557" s="2449"/>
      <c r="D557" s="2449"/>
      <c r="E557" s="2449"/>
      <c r="F557" s="2"/>
      <c r="G557" s="3"/>
      <c r="H557" s="2449"/>
      <c r="I557" s="4"/>
      <c r="J557" s="2449"/>
      <c r="K557" s="13"/>
      <c r="L557" s="2449"/>
      <c r="M557" s="14" t="s">
        <v>4</v>
      </c>
    </row>
    <row r="558" spans="1:13" ht="27" thickBot="1" x14ac:dyDescent="0.3">
      <c r="A558" s="15" t="s">
        <v>5</v>
      </c>
      <c r="B558" s="16" t="s">
        <v>6</v>
      </c>
      <c r="C558" s="16" t="s">
        <v>7</v>
      </c>
      <c r="D558" s="16" t="s">
        <v>8</v>
      </c>
      <c r="E558" s="16" t="s">
        <v>9</v>
      </c>
      <c r="F558" s="17" t="s">
        <v>10</v>
      </c>
      <c r="G558" s="18" t="s">
        <v>11</v>
      </c>
      <c r="H558" s="16" t="s">
        <v>12</v>
      </c>
      <c r="I558" s="19" t="s">
        <v>13</v>
      </c>
      <c r="J558" s="20" t="s">
        <v>14</v>
      </c>
      <c r="K558" s="20" t="s">
        <v>15</v>
      </c>
      <c r="L558" s="92" t="s">
        <v>16</v>
      </c>
      <c r="M558" s="21" t="s">
        <v>17</v>
      </c>
    </row>
    <row r="559" spans="1:13" ht="39" x14ac:dyDescent="0.25">
      <c r="A559" s="1163">
        <v>231</v>
      </c>
      <c r="B559" s="58">
        <v>0</v>
      </c>
      <c r="C559" s="2613">
        <v>4399</v>
      </c>
      <c r="D559" s="2614">
        <v>5168</v>
      </c>
      <c r="E559" s="1164">
        <v>0</v>
      </c>
      <c r="F559" s="62">
        <v>0</v>
      </c>
      <c r="G559" s="1165">
        <v>1700</v>
      </c>
      <c r="H559" s="2615" t="s">
        <v>2120</v>
      </c>
      <c r="I559" s="1166">
        <v>0</v>
      </c>
      <c r="J559" s="66">
        <v>3560000</v>
      </c>
      <c r="K559" s="2616">
        <v>-2162875</v>
      </c>
      <c r="L559" s="2617">
        <v>1397125</v>
      </c>
      <c r="M559" s="2607" t="s">
        <v>19</v>
      </c>
    </row>
    <row r="560" spans="1:13" ht="39" x14ac:dyDescent="0.25">
      <c r="A560" s="1163">
        <v>231</v>
      </c>
      <c r="B560" s="58">
        <v>0</v>
      </c>
      <c r="C560" s="2613">
        <v>4399</v>
      </c>
      <c r="D560" s="2614">
        <v>5168</v>
      </c>
      <c r="E560" s="1164">
        <v>0</v>
      </c>
      <c r="F560" s="62">
        <v>0</v>
      </c>
      <c r="G560" s="1165">
        <v>1700</v>
      </c>
      <c r="H560" s="2615" t="s">
        <v>4128</v>
      </c>
      <c r="I560" s="1166">
        <v>0</v>
      </c>
      <c r="J560" s="66">
        <v>0</v>
      </c>
      <c r="K560" s="2616">
        <v>2162875</v>
      </c>
      <c r="L560" s="2617">
        <v>2162875</v>
      </c>
      <c r="M560" s="2607" t="s">
        <v>19</v>
      </c>
    </row>
    <row r="561" spans="1:13" ht="15.75" thickBot="1" x14ac:dyDescent="0.3">
      <c r="A561" s="69"/>
      <c r="B561" s="1169"/>
      <c r="C561" s="1168"/>
      <c r="D561" s="71"/>
      <c r="E561" s="70"/>
      <c r="F561" s="72"/>
      <c r="G561" s="73"/>
      <c r="H561" s="74"/>
      <c r="I561" s="319"/>
      <c r="J561" s="75"/>
      <c r="K561" s="75"/>
      <c r="L561" s="76"/>
      <c r="M561" s="77"/>
    </row>
    <row r="562" spans="1:13" ht="16.5" thickBot="1" x14ac:dyDescent="0.3">
      <c r="A562" s="22"/>
      <c r="B562" s="53" t="s">
        <v>23</v>
      </c>
      <c r="C562" s="1170"/>
      <c r="D562" s="23"/>
      <c r="E562" s="23"/>
      <c r="F562" s="24"/>
      <c r="G562" s="25"/>
      <c r="H562" s="23"/>
      <c r="I562" s="26">
        <f>SUM(I559:I561)</f>
        <v>0</v>
      </c>
      <c r="J562" s="26">
        <f>SUM(J559:J561)</f>
        <v>3560000</v>
      </c>
      <c r="K562" s="26">
        <f>SUM(K559:K561)</f>
        <v>0</v>
      </c>
      <c r="L562" s="26">
        <f>SUM(L559:L561)</f>
        <v>3560000</v>
      </c>
      <c r="M562" s="27"/>
    </row>
    <row r="563" spans="1:13" ht="15.75" x14ac:dyDescent="0.25">
      <c r="A563" s="28"/>
      <c r="B563" s="28"/>
      <c r="C563" s="1171"/>
      <c r="D563" s="29"/>
      <c r="E563" s="29"/>
      <c r="F563" s="30"/>
      <c r="G563" s="31"/>
      <c r="H563" s="29"/>
      <c r="I563" s="32"/>
      <c r="J563" s="29"/>
      <c r="K563" s="33"/>
      <c r="L563" s="29"/>
      <c r="M563" s="2449"/>
    </row>
    <row r="564" spans="1:13" x14ac:dyDescent="0.25">
      <c r="A564" s="2449"/>
      <c r="B564" s="29" t="s">
        <v>397</v>
      </c>
      <c r="C564" s="1172"/>
      <c r="D564" s="29"/>
      <c r="E564" s="29"/>
      <c r="F564" s="30"/>
      <c r="G564" s="31"/>
      <c r="H564" s="29"/>
      <c r="I564" s="32"/>
      <c r="J564" s="34" t="s">
        <v>4129</v>
      </c>
      <c r="K564" s="35"/>
      <c r="L564" s="29"/>
      <c r="M564" s="2449"/>
    </row>
    <row r="565" spans="1:13" ht="15.75" x14ac:dyDescent="0.25">
      <c r="A565" s="29"/>
      <c r="B565" s="28"/>
      <c r="C565" s="1172"/>
      <c r="D565" s="29"/>
      <c r="E565" s="29"/>
      <c r="F565" s="30"/>
      <c r="G565" s="31"/>
      <c r="H565" s="29"/>
      <c r="I565" s="32"/>
      <c r="J565" s="29"/>
      <c r="K565" s="33"/>
      <c r="L565" s="29"/>
      <c r="M565" s="2449"/>
    </row>
    <row r="566" spans="1:13" x14ac:dyDescent="0.25">
      <c r="A566" s="2449"/>
      <c r="B566" s="2449"/>
      <c r="C566" s="1172"/>
      <c r="D566" s="2449"/>
      <c r="E566" s="2449"/>
      <c r="F566" s="2"/>
      <c r="G566" s="3"/>
      <c r="H566" s="2449"/>
      <c r="I566" s="4"/>
      <c r="J566" s="2449"/>
      <c r="K566" s="2449"/>
      <c r="L566" s="2449"/>
      <c r="M566" s="2449"/>
    </row>
    <row r="567" spans="1:13" x14ac:dyDescent="0.25">
      <c r="A567" s="2449"/>
      <c r="B567" s="2449" t="s">
        <v>27</v>
      </c>
      <c r="C567" s="1172"/>
      <c r="D567" s="2449"/>
      <c r="E567" s="2449"/>
      <c r="F567" s="2"/>
      <c r="G567" s="3"/>
      <c r="H567" s="2449"/>
      <c r="I567" s="4"/>
      <c r="J567" s="2449" t="s">
        <v>27</v>
      </c>
      <c r="K567" s="2449"/>
      <c r="L567" s="2449"/>
      <c r="M567" s="2449"/>
    </row>
    <row r="568" spans="1:13" x14ac:dyDescent="0.25">
      <c r="A568" s="2449"/>
      <c r="B568" s="2449"/>
      <c r="C568" s="1172"/>
      <c r="D568" s="2449"/>
      <c r="E568" s="2449"/>
      <c r="F568" s="2"/>
      <c r="G568" s="3"/>
      <c r="H568" s="2449"/>
      <c r="I568" s="4"/>
      <c r="J568" s="2449"/>
      <c r="K568" s="2449"/>
      <c r="L568" s="2449"/>
      <c r="M568" s="2449"/>
    </row>
    <row r="569" spans="1:13" x14ac:dyDescent="0.25">
      <c r="A569" s="2449"/>
      <c r="B569" s="2449" t="s">
        <v>399</v>
      </c>
      <c r="C569" s="1172"/>
      <c r="D569" s="2449"/>
      <c r="E569" s="2449"/>
      <c r="F569" s="2"/>
      <c r="G569" s="3"/>
      <c r="H569" s="2449"/>
      <c r="I569" s="4"/>
      <c r="J569" s="2449" t="s">
        <v>400</v>
      </c>
      <c r="K569" s="2449"/>
      <c r="L569" s="2449"/>
      <c r="M569" s="2449"/>
    </row>
    <row r="570" spans="1:13" x14ac:dyDescent="0.25">
      <c r="A570" s="2449"/>
      <c r="B570" s="2449" t="s">
        <v>401</v>
      </c>
      <c r="C570" s="1172"/>
      <c r="D570" s="2449"/>
      <c r="E570" s="2449"/>
      <c r="F570" s="2"/>
      <c r="G570" s="3"/>
      <c r="H570" s="2449"/>
      <c r="I570" s="4"/>
      <c r="J570" s="2449" t="s">
        <v>402</v>
      </c>
      <c r="K570" s="2449"/>
      <c r="L570" s="2449"/>
      <c r="M570" s="2449"/>
    </row>
    <row r="571" spans="1:13" x14ac:dyDescent="0.25">
      <c r="A571" s="2450"/>
      <c r="B571" s="2450"/>
      <c r="C571" s="2450"/>
      <c r="D571" s="2450"/>
      <c r="E571" s="2450"/>
      <c r="F571" s="2450"/>
      <c r="G571" s="2450"/>
      <c r="H571" s="2453"/>
      <c r="I571" s="2450"/>
      <c r="J571" s="2450"/>
      <c r="K571" s="2450"/>
      <c r="L571" s="2450"/>
      <c r="M571" s="2450"/>
    </row>
    <row r="572" spans="1:13" x14ac:dyDescent="0.25">
      <c r="A572" s="2450"/>
      <c r="B572" s="2450"/>
      <c r="C572" s="2450"/>
      <c r="D572" s="2450"/>
      <c r="E572" s="2450"/>
      <c r="F572" s="2450"/>
      <c r="G572" s="2450"/>
      <c r="H572" s="2453"/>
      <c r="I572" s="2450"/>
      <c r="J572" s="2450"/>
      <c r="K572" s="2450"/>
      <c r="L572" s="2450"/>
      <c r="M572" s="2450"/>
    </row>
    <row r="573" spans="1:13" ht="18.75" x14ac:dyDescent="0.3">
      <c r="A573" s="1" t="s">
        <v>392</v>
      </c>
      <c r="B573" s="1"/>
      <c r="C573" s="1"/>
      <c r="D573" s="2449"/>
      <c r="E573" s="2449"/>
      <c r="F573" s="2"/>
      <c r="G573" s="3"/>
      <c r="H573" s="2449"/>
      <c r="I573" s="4"/>
      <c r="J573" s="2449"/>
      <c r="K573" s="2449"/>
      <c r="L573" s="2449"/>
      <c r="M573" s="2449"/>
    </row>
    <row r="574" spans="1:13" x14ac:dyDescent="0.25">
      <c r="A574" s="2449"/>
      <c r="B574" s="2449"/>
      <c r="C574" s="2449"/>
      <c r="D574" s="2445"/>
      <c r="E574" s="2445"/>
      <c r="F574" s="6"/>
      <c r="G574" s="2451"/>
      <c r="H574" s="2445"/>
      <c r="I574" s="8"/>
      <c r="J574" s="2445"/>
      <c r="K574" s="2449"/>
      <c r="L574" s="2449"/>
      <c r="M574" s="2449"/>
    </row>
    <row r="575" spans="1:13" ht="18.75" x14ac:dyDescent="0.3">
      <c r="A575" s="3102" t="s">
        <v>4130</v>
      </c>
      <c r="B575" s="3103"/>
      <c r="C575" s="3103"/>
      <c r="D575" s="3103"/>
      <c r="E575" s="3103"/>
      <c r="F575" s="3103"/>
      <c r="G575" s="3103"/>
      <c r="H575" s="3103"/>
      <c r="I575" s="3103"/>
      <c r="J575" s="3103"/>
      <c r="K575" s="3103"/>
      <c r="L575" s="3103"/>
      <c r="M575" s="2449"/>
    </row>
    <row r="576" spans="1:13" ht="15.75" x14ac:dyDescent="0.25">
      <c r="A576" s="2449"/>
      <c r="B576" s="2449"/>
      <c r="C576" s="2449"/>
      <c r="D576" s="2445"/>
      <c r="E576" s="2445"/>
      <c r="F576" s="9"/>
      <c r="G576" s="2451"/>
      <c r="H576" s="2445"/>
      <c r="I576" s="8"/>
      <c r="J576" s="2445"/>
      <c r="K576" s="2449"/>
      <c r="L576" s="2449"/>
      <c r="M576" s="2449"/>
    </row>
    <row r="577" spans="1:13" ht="15.75" x14ac:dyDescent="0.25">
      <c r="A577" s="10" t="s">
        <v>4131</v>
      </c>
      <c r="B577" s="11"/>
      <c r="C577" s="11"/>
      <c r="D577" s="11"/>
      <c r="E577" s="11"/>
      <c r="F577" s="9"/>
      <c r="G577" s="3"/>
      <c r="H577" s="2449"/>
      <c r="I577" s="4"/>
      <c r="J577" s="2449"/>
      <c r="K577" s="2449"/>
      <c r="L577" s="2449"/>
      <c r="M577" s="2449"/>
    </row>
    <row r="578" spans="1:13" ht="15.75" thickBot="1" x14ac:dyDescent="0.3">
      <c r="A578" s="1465"/>
      <c r="B578" s="2449"/>
      <c r="C578" s="2449"/>
      <c r="D578" s="2449"/>
      <c r="E578" s="2449"/>
      <c r="F578" s="2"/>
      <c r="G578" s="3"/>
      <c r="H578" s="2449"/>
      <c r="I578" s="4"/>
      <c r="J578" s="2449"/>
      <c r="K578" s="13"/>
      <c r="L578" s="2449"/>
      <c r="M578" s="14" t="s">
        <v>4</v>
      </c>
    </row>
    <row r="579" spans="1:13" ht="27" thickBot="1" x14ac:dyDescent="0.3">
      <c r="A579" s="15" t="s">
        <v>5</v>
      </c>
      <c r="B579" s="16" t="s">
        <v>6</v>
      </c>
      <c r="C579" s="16" t="s">
        <v>7</v>
      </c>
      <c r="D579" s="16" t="s">
        <v>8</v>
      </c>
      <c r="E579" s="16" t="s">
        <v>9</v>
      </c>
      <c r="F579" s="17" t="s">
        <v>10</v>
      </c>
      <c r="G579" s="18" t="s">
        <v>11</v>
      </c>
      <c r="H579" s="16" t="s">
        <v>12</v>
      </c>
      <c r="I579" s="19" t="s">
        <v>13</v>
      </c>
      <c r="J579" s="20" t="s">
        <v>14</v>
      </c>
      <c r="K579" s="20" t="s">
        <v>15</v>
      </c>
      <c r="L579" s="20" t="s">
        <v>16</v>
      </c>
      <c r="M579" s="21" t="s">
        <v>17</v>
      </c>
    </row>
    <row r="580" spans="1:13" ht="38.25" x14ac:dyDescent="0.25">
      <c r="A580" s="2373">
        <v>231</v>
      </c>
      <c r="B580" s="37">
        <v>0</v>
      </c>
      <c r="C580" s="2608">
        <v>4324</v>
      </c>
      <c r="D580" s="2609">
        <v>5221</v>
      </c>
      <c r="E580" s="2376">
        <v>0</v>
      </c>
      <c r="F580" s="40">
        <v>13307</v>
      </c>
      <c r="G580" s="2377">
        <v>1700</v>
      </c>
      <c r="H580" s="2610" t="s">
        <v>4132</v>
      </c>
      <c r="I580" s="2379">
        <v>0</v>
      </c>
      <c r="J580" s="42">
        <v>2300000</v>
      </c>
      <c r="K580" s="2611">
        <v>-1300000</v>
      </c>
      <c r="L580" s="2612">
        <v>1000000</v>
      </c>
      <c r="M580" s="2619" t="s">
        <v>4133</v>
      </c>
    </row>
    <row r="581" spans="1:13" x14ac:dyDescent="0.25">
      <c r="A581" s="1163">
        <v>231</v>
      </c>
      <c r="B581" s="58">
        <v>0</v>
      </c>
      <c r="C581" s="1696">
        <v>4324</v>
      </c>
      <c r="D581" s="1697">
        <v>5222</v>
      </c>
      <c r="E581" s="1164">
        <v>0</v>
      </c>
      <c r="F581" s="62">
        <v>13307</v>
      </c>
      <c r="G581" s="1165">
        <v>1700</v>
      </c>
      <c r="H581" s="1762" t="s">
        <v>4134</v>
      </c>
      <c r="I581" s="1166">
        <v>0</v>
      </c>
      <c r="J581" s="66">
        <v>5000000</v>
      </c>
      <c r="K581" s="1693">
        <v>1000000</v>
      </c>
      <c r="L581" s="1694">
        <v>6000000</v>
      </c>
      <c r="M581" s="1712" t="s">
        <v>4135</v>
      </c>
    </row>
    <row r="582" spans="1:13" x14ac:dyDescent="0.25">
      <c r="A582" s="1163">
        <v>231</v>
      </c>
      <c r="B582" s="58">
        <v>0</v>
      </c>
      <c r="C582" s="1696">
        <v>4324</v>
      </c>
      <c r="D582" s="1697">
        <v>5336</v>
      </c>
      <c r="E582" s="1164">
        <v>0</v>
      </c>
      <c r="F582" s="62">
        <v>13307</v>
      </c>
      <c r="G582" s="1165">
        <v>1700</v>
      </c>
      <c r="H582" s="1762" t="s">
        <v>4136</v>
      </c>
      <c r="I582" s="1166">
        <v>0</v>
      </c>
      <c r="J582" s="66">
        <v>2842198</v>
      </c>
      <c r="K582" s="1693">
        <v>300000</v>
      </c>
      <c r="L582" s="1694">
        <v>3142198</v>
      </c>
      <c r="M582" s="1712" t="s">
        <v>4137</v>
      </c>
    </row>
    <row r="583" spans="1:13" ht="15.75" thickBot="1" x14ac:dyDescent="0.3">
      <c r="A583" s="2618"/>
      <c r="B583" s="575"/>
      <c r="C583" s="2384"/>
      <c r="D583" s="1168"/>
      <c r="E583" s="2385"/>
      <c r="F583" s="777"/>
      <c r="G583" s="2386"/>
      <c r="H583" s="2620"/>
      <c r="I583" s="2388"/>
      <c r="J583" s="2389"/>
      <c r="K583" s="2390"/>
      <c r="L583" s="2391"/>
      <c r="M583" s="2392"/>
    </row>
    <row r="584" spans="1:13" ht="16.5" thickBot="1" x14ac:dyDescent="0.3">
      <c r="A584" s="2054"/>
      <c r="B584" s="2055" t="s">
        <v>23</v>
      </c>
      <c r="C584" s="2621"/>
      <c r="D584" s="2057"/>
      <c r="E584" s="2057"/>
      <c r="F584" s="2058"/>
      <c r="G584" s="2059"/>
      <c r="H584" s="2057"/>
      <c r="I584" s="131">
        <f>SUM(I580:I583)</f>
        <v>0</v>
      </c>
      <c r="J584" s="131">
        <f>SUM(J580:J583)</f>
        <v>10142198</v>
      </c>
      <c r="K584" s="131">
        <f>SUM(K580:K583)</f>
        <v>0</v>
      </c>
      <c r="L584" s="131">
        <f>SUM(L580:L583)</f>
        <v>10142198</v>
      </c>
      <c r="M584" s="1789"/>
    </row>
    <row r="585" spans="1:13" ht="15.75" x14ac:dyDescent="0.25">
      <c r="A585" s="28"/>
      <c r="B585" s="28"/>
      <c r="C585" s="1171"/>
      <c r="D585" s="29"/>
      <c r="E585" s="29"/>
      <c r="F585" s="30"/>
      <c r="G585" s="31"/>
      <c r="H585" s="29"/>
      <c r="I585" s="32"/>
      <c r="J585" s="29"/>
      <c r="K585" s="33"/>
      <c r="L585" s="29"/>
      <c r="M585" s="2449"/>
    </row>
    <row r="586" spans="1:13" x14ac:dyDescent="0.25">
      <c r="A586" s="2449"/>
      <c r="B586" s="29" t="s">
        <v>397</v>
      </c>
      <c r="C586" s="1172"/>
      <c r="D586" s="29"/>
      <c r="E586" s="29"/>
      <c r="F586" s="30"/>
      <c r="G586" s="31"/>
      <c r="H586" s="29"/>
      <c r="I586" s="32"/>
      <c r="J586" s="34" t="s">
        <v>4138</v>
      </c>
      <c r="K586" s="35"/>
      <c r="L586" s="29"/>
      <c r="M586" s="2449"/>
    </row>
    <row r="587" spans="1:13" ht="15.75" x14ac:dyDescent="0.25">
      <c r="A587" s="29"/>
      <c r="B587" s="28"/>
      <c r="C587" s="1172"/>
      <c r="D587" s="29"/>
      <c r="E587" s="29"/>
      <c r="F587" s="30"/>
      <c r="G587" s="31"/>
      <c r="H587" s="29"/>
      <c r="I587" s="32"/>
      <c r="J587" s="29"/>
      <c r="K587" s="33"/>
      <c r="L587" s="29"/>
      <c r="M587" s="2449"/>
    </row>
    <row r="588" spans="1:13" x14ac:dyDescent="0.25">
      <c r="A588" s="2449"/>
      <c r="B588" s="2449"/>
      <c r="C588" s="1172"/>
      <c r="D588" s="2449"/>
      <c r="E588" s="2449"/>
      <c r="F588" s="2"/>
      <c r="G588" s="3"/>
      <c r="H588" s="2449"/>
      <c r="I588" s="4"/>
      <c r="J588" s="2449"/>
      <c r="K588" s="2449"/>
      <c r="L588" s="2449"/>
      <c r="M588" s="2449"/>
    </row>
    <row r="589" spans="1:13" x14ac:dyDescent="0.25">
      <c r="A589" s="2449"/>
      <c r="B589" s="2449" t="s">
        <v>27</v>
      </c>
      <c r="C589" s="1172"/>
      <c r="D589" s="2449"/>
      <c r="E589" s="2449"/>
      <c r="F589" s="2"/>
      <c r="G589" s="3"/>
      <c r="H589" s="2449"/>
      <c r="I589" s="4"/>
      <c r="J589" s="2449" t="s">
        <v>27</v>
      </c>
      <c r="K589" s="2449"/>
      <c r="L589" s="2449"/>
      <c r="M589" s="2449"/>
    </row>
    <row r="590" spans="1:13" x14ac:dyDescent="0.25">
      <c r="A590" s="2449"/>
      <c r="B590" s="2449"/>
      <c r="C590" s="1172"/>
      <c r="D590" s="2449"/>
      <c r="E590" s="2449"/>
      <c r="F590" s="2"/>
      <c r="G590" s="3"/>
      <c r="H590" s="2449"/>
      <c r="I590" s="4"/>
      <c r="J590" s="2449"/>
      <c r="K590" s="2449"/>
      <c r="L590" s="2449"/>
      <c r="M590" s="2449"/>
    </row>
    <row r="591" spans="1:13" x14ac:dyDescent="0.25">
      <c r="A591" s="2449"/>
      <c r="B591" s="2449" t="s">
        <v>399</v>
      </c>
      <c r="C591" s="1172"/>
      <c r="D591" s="2449"/>
      <c r="E591" s="2449"/>
      <c r="F591" s="2"/>
      <c r="G591" s="3"/>
      <c r="H591" s="2449"/>
      <c r="I591" s="4"/>
      <c r="J591" s="2449" t="s">
        <v>400</v>
      </c>
      <c r="K591" s="2449"/>
      <c r="L591" s="2449"/>
      <c r="M591" s="2449"/>
    </row>
    <row r="592" spans="1:13" x14ac:dyDescent="0.25">
      <c r="A592" s="2449"/>
      <c r="B592" s="2449" t="s">
        <v>401</v>
      </c>
      <c r="C592" s="1172"/>
      <c r="D592" s="2449"/>
      <c r="E592" s="2449"/>
      <c r="F592" s="2"/>
      <c r="G592" s="3"/>
      <c r="H592" s="2449"/>
      <c r="I592" s="4"/>
      <c r="J592" s="2449" t="s">
        <v>402</v>
      </c>
      <c r="K592" s="2449"/>
      <c r="L592" s="2449"/>
      <c r="M592" s="2449"/>
    </row>
    <row r="593" spans="1:13" x14ac:dyDescent="0.25">
      <c r="A593" s="2449"/>
      <c r="B593" s="2449"/>
      <c r="C593" s="1172"/>
      <c r="D593" s="2449"/>
      <c r="E593" s="2449"/>
      <c r="F593" s="2"/>
      <c r="G593" s="3"/>
      <c r="H593" s="2449"/>
      <c r="I593" s="4"/>
      <c r="J593" s="2449"/>
      <c r="K593" s="2449"/>
      <c r="L593" s="2449"/>
      <c r="M593" s="2449"/>
    </row>
    <row r="595" spans="1:13" ht="18.75" x14ac:dyDescent="0.3">
      <c r="A595" s="2273" t="s">
        <v>174</v>
      </c>
      <c r="B595" s="2906"/>
      <c r="C595" s="2273">
        <v>17</v>
      </c>
      <c r="D595"/>
      <c r="E595"/>
      <c r="F595" s="2907"/>
      <c r="G595" s="2908"/>
      <c r="H595"/>
      <c r="I595" s="2909"/>
      <c r="J595"/>
      <c r="K595"/>
      <c r="L595"/>
      <c r="M595"/>
    </row>
    <row r="596" spans="1:13" ht="18.75" x14ac:dyDescent="0.3">
      <c r="A596" s="3102" t="s">
        <v>4549</v>
      </c>
      <c r="B596" s="3102"/>
      <c r="C596" s="3102"/>
      <c r="D596" s="3102"/>
      <c r="E596" s="3102"/>
      <c r="F596" s="3102"/>
      <c r="G596" s="3102"/>
      <c r="H596" s="3102"/>
      <c r="I596" s="3102"/>
      <c r="J596" s="3102"/>
      <c r="K596" s="3102"/>
      <c r="L596" s="3102"/>
      <c r="M596" s="3102"/>
    </row>
    <row r="597" spans="1:13" ht="18.75" x14ac:dyDescent="0.3">
      <c r="A597" s="2455"/>
      <c r="B597" s="2473"/>
      <c r="C597" s="2473"/>
      <c r="D597" s="2473"/>
      <c r="E597" s="2473"/>
      <c r="F597" s="2473"/>
      <c r="G597" s="2473"/>
      <c r="H597" s="2473"/>
      <c r="I597" s="2473"/>
      <c r="J597" s="2473"/>
      <c r="K597" s="2473"/>
      <c r="L597" s="2473"/>
      <c r="M597" s="2468"/>
    </row>
    <row r="598" spans="1:13" ht="19.5" thickBot="1" x14ac:dyDescent="0.35">
      <c r="A598" s="3206" t="s">
        <v>4550</v>
      </c>
      <c r="B598" s="3206"/>
      <c r="C598" s="3206"/>
      <c r="D598" s="3206"/>
      <c r="E598" s="3206"/>
      <c r="F598" s="3206"/>
      <c r="G598" s="3206"/>
      <c r="H598" s="3206"/>
      <c r="I598" s="3206"/>
      <c r="J598" s="3206"/>
      <c r="K598" s="3206"/>
      <c r="L598" s="3206"/>
      <c r="M598" s="3206"/>
    </row>
    <row r="599" spans="1:13" ht="27" thickBot="1" x14ac:dyDescent="0.3">
      <c r="A599" s="2304" t="s">
        <v>5</v>
      </c>
      <c r="B599" s="2305" t="s">
        <v>6</v>
      </c>
      <c r="C599" s="2305" t="s">
        <v>7</v>
      </c>
      <c r="D599" s="2305" t="s">
        <v>8</v>
      </c>
      <c r="E599" s="2305" t="s">
        <v>9</v>
      </c>
      <c r="F599" s="2306" t="s">
        <v>10</v>
      </c>
      <c r="G599" s="2307" t="s">
        <v>11</v>
      </c>
      <c r="H599" s="2305" t="s">
        <v>12</v>
      </c>
      <c r="I599" s="2308" t="s">
        <v>13</v>
      </c>
      <c r="J599" s="2309" t="s">
        <v>14</v>
      </c>
      <c r="K599" s="2309" t="s">
        <v>15</v>
      </c>
      <c r="L599" s="2309" t="s">
        <v>16</v>
      </c>
      <c r="M599" s="2910" t="s">
        <v>17</v>
      </c>
    </row>
    <row r="600" spans="1:13" x14ac:dyDescent="0.25">
      <c r="A600" s="2832">
        <v>231</v>
      </c>
      <c r="B600" s="2833">
        <v>0</v>
      </c>
      <c r="C600" s="2834">
        <v>4357</v>
      </c>
      <c r="D600" s="2833">
        <v>6121</v>
      </c>
      <c r="E600" s="2835">
        <v>0</v>
      </c>
      <c r="F600" s="2911">
        <v>811</v>
      </c>
      <c r="G600" s="2833">
        <v>1700</v>
      </c>
      <c r="H600" s="2912">
        <v>4587000000</v>
      </c>
      <c r="I600" s="2838">
        <v>0</v>
      </c>
      <c r="J600" s="2838">
        <v>5301718.32</v>
      </c>
      <c r="K600" s="2838">
        <v>-1</v>
      </c>
      <c r="L600" s="2838">
        <f>J600+K600</f>
        <v>5301717.32</v>
      </c>
      <c r="M600" s="2844" t="s">
        <v>4551</v>
      </c>
    </row>
    <row r="601" spans="1:13" ht="15.75" thickBot="1" x14ac:dyDescent="0.3">
      <c r="A601" s="1135">
        <v>231</v>
      </c>
      <c r="B601" s="1117">
        <v>0</v>
      </c>
      <c r="C601" s="1118">
        <v>4357</v>
      </c>
      <c r="D601" s="1117">
        <v>6121</v>
      </c>
      <c r="E601" s="1116">
        <v>0</v>
      </c>
      <c r="F601" s="2913">
        <v>911</v>
      </c>
      <c r="G601" s="1117">
        <v>1700</v>
      </c>
      <c r="H601" s="2914">
        <v>4587000000</v>
      </c>
      <c r="I601" s="2842">
        <v>0</v>
      </c>
      <c r="J601" s="2842">
        <v>2537582.08</v>
      </c>
      <c r="K601" s="2842">
        <v>1</v>
      </c>
      <c r="L601" s="2842">
        <f>J601+K601</f>
        <v>2537583.08</v>
      </c>
      <c r="M601" s="2845" t="s">
        <v>4552</v>
      </c>
    </row>
    <row r="602" spans="1:13" ht="15.75" thickBot="1" x14ac:dyDescent="0.3">
      <c r="A602" s="3247" t="s">
        <v>2460</v>
      </c>
      <c r="B602" s="3248"/>
      <c r="C602" s="3248"/>
      <c r="D602" s="3248"/>
      <c r="E602" s="3248"/>
      <c r="F602" s="3248"/>
      <c r="G602" s="3248"/>
      <c r="H602" s="3249"/>
      <c r="I602" s="2915">
        <v>0</v>
      </c>
      <c r="J602" s="2916">
        <f>J600+J601</f>
        <v>7839300.4000000004</v>
      </c>
      <c r="K602" s="2915">
        <v>0</v>
      </c>
      <c r="L602" s="2915">
        <f>L600+L601</f>
        <v>7839300.4000000004</v>
      </c>
      <c r="M602" s="2917"/>
    </row>
    <row r="603" spans="1:13" ht="15.75" x14ac:dyDescent="0.25">
      <c r="A603" s="2918"/>
      <c r="B603" s="2918"/>
      <c r="C603" s="2918"/>
      <c r="D603" s="2918"/>
      <c r="E603" s="2918"/>
      <c r="F603" s="2919"/>
      <c r="G603" s="2920"/>
      <c r="H603" s="2918"/>
      <c r="I603" s="2921"/>
      <c r="J603" s="2918"/>
      <c r="K603" s="2918"/>
      <c r="L603" s="2918"/>
      <c r="M603"/>
    </row>
    <row r="604" spans="1:13" ht="15.75" x14ac:dyDescent="0.25">
      <c r="A604" s="2922"/>
      <c r="B604" s="2922"/>
      <c r="C604" s="2922"/>
      <c r="D604" s="2922"/>
      <c r="E604" s="2922"/>
      <c r="F604" s="2923"/>
      <c r="G604" s="2924"/>
      <c r="H604" s="2922"/>
      <c r="I604" s="2925"/>
      <c r="J604" s="2922"/>
      <c r="K604" s="2922"/>
      <c r="L604" s="2922"/>
      <c r="M604" s="1890"/>
    </row>
    <row r="605" spans="1:13" ht="15.75" x14ac:dyDescent="0.25">
      <c r="A605" s="2922" t="s">
        <v>2461</v>
      </c>
      <c r="B605" s="2922"/>
      <c r="C605" s="2922" t="s">
        <v>4553</v>
      </c>
      <c r="D605" s="2922"/>
      <c r="E605" s="2922"/>
      <c r="F605" s="2923"/>
      <c r="G605" s="2924"/>
      <c r="H605" s="2922"/>
      <c r="I605" s="2925" t="s">
        <v>4554</v>
      </c>
      <c r="J605" s="2922"/>
      <c r="K605" s="2922"/>
      <c r="L605" s="2922"/>
      <c r="M605" s="1890"/>
    </row>
    <row r="606" spans="1:13" ht="15.75" x14ac:dyDescent="0.25">
      <c r="A606" s="2922"/>
      <c r="B606" s="2922"/>
      <c r="C606" s="2922" t="s">
        <v>4555</v>
      </c>
      <c r="D606" s="2922"/>
      <c r="E606" s="2922"/>
      <c r="F606" s="2923"/>
      <c r="G606" s="2924"/>
      <c r="H606" s="2922"/>
      <c r="I606" s="2925"/>
      <c r="J606" s="2922"/>
      <c r="K606" s="2926"/>
      <c r="L606" s="2922"/>
      <c r="M606" s="1890"/>
    </row>
    <row r="607" spans="1:13" ht="15.75" x14ac:dyDescent="0.25">
      <c r="A607" s="2922"/>
      <c r="B607" s="2922"/>
      <c r="C607" s="2922"/>
      <c r="D607" s="2922"/>
      <c r="E607" s="2922"/>
      <c r="F607" s="2923"/>
      <c r="G607" s="2924"/>
      <c r="H607" s="2922"/>
      <c r="I607" s="2925"/>
      <c r="J607" s="2922"/>
      <c r="K607" s="2922"/>
      <c r="L607" s="2922"/>
      <c r="M607" s="1890"/>
    </row>
    <row r="608" spans="1:13" ht="15.75" x14ac:dyDescent="0.25">
      <c r="A608" s="2922" t="s">
        <v>2464</v>
      </c>
      <c r="B608" s="2922"/>
      <c r="C608" s="2922"/>
      <c r="D608" s="2922"/>
      <c r="E608" s="2922"/>
      <c r="F608" s="2923"/>
      <c r="G608" s="2924"/>
      <c r="H608" s="2922"/>
      <c r="I608" s="2925" t="s">
        <v>2464</v>
      </c>
      <c r="J608" s="2922"/>
      <c r="K608" s="2922"/>
      <c r="L608" s="2922"/>
      <c r="M608" s="1890"/>
    </row>
    <row r="609" spans="1:13" ht="15.75" x14ac:dyDescent="0.25">
      <c r="A609" s="2922"/>
      <c r="B609" s="2922"/>
      <c r="C609" s="2922"/>
      <c r="D609" s="2922"/>
      <c r="E609" s="2922"/>
      <c r="F609" s="2923"/>
      <c r="G609" s="2924"/>
      <c r="H609" s="2922"/>
      <c r="I609" s="2925"/>
      <c r="J609" s="2922"/>
      <c r="K609" s="2922"/>
      <c r="L609" s="2922"/>
      <c r="M609" s="1890"/>
    </row>
    <row r="610" spans="1:13" ht="15.75" x14ac:dyDescent="0.25">
      <c r="A610" s="2922" t="s">
        <v>4556</v>
      </c>
      <c r="B610" s="2922"/>
      <c r="C610" s="2922"/>
      <c r="D610" s="2922"/>
      <c r="E610" s="2922"/>
      <c r="F610" s="2923"/>
      <c r="G610" s="2924"/>
      <c r="H610" s="2922"/>
      <c r="I610" s="2925" t="s">
        <v>4557</v>
      </c>
      <c r="J610" s="2922"/>
      <c r="K610" s="2922"/>
      <c r="L610" s="2922"/>
      <c r="M610" s="1890"/>
    </row>
    <row r="611" spans="1:13" ht="15.75" x14ac:dyDescent="0.25">
      <c r="A611" s="2922"/>
      <c r="B611" s="2922"/>
      <c r="C611" s="2922"/>
      <c r="D611" s="2922"/>
      <c r="E611" s="2922"/>
      <c r="F611" s="2923"/>
      <c r="G611" s="2924"/>
      <c r="H611" s="2922"/>
      <c r="I611" s="2925"/>
      <c r="J611" s="2922"/>
      <c r="K611" s="2922"/>
      <c r="L611" s="2922"/>
      <c r="M611" s="1890"/>
    </row>
    <row r="612" spans="1:13" x14ac:dyDescent="0.25">
      <c r="A612" s="2468"/>
      <c r="B612" s="2468"/>
      <c r="C612" s="2468"/>
      <c r="D612" s="2468"/>
      <c r="E612" s="2468"/>
      <c r="F612" s="2468"/>
      <c r="G612" s="2468"/>
      <c r="H612" s="2473"/>
      <c r="I612" s="2468"/>
      <c r="J612" s="2468"/>
      <c r="K612" s="2468"/>
      <c r="L612" s="2468"/>
      <c r="M612" s="2468"/>
    </row>
    <row r="613" spans="1:13" ht="18.75" x14ac:dyDescent="0.3">
      <c r="A613" s="1891" t="s">
        <v>174</v>
      </c>
      <c r="B613" s="1891"/>
      <c r="C613" s="1891">
        <v>17</v>
      </c>
      <c r="D613" s="2927"/>
      <c r="E613" s="2927"/>
      <c r="F613" s="2928"/>
      <c r="G613" s="2929"/>
      <c r="H613" s="2927"/>
      <c r="I613" s="2930"/>
      <c r="J613" s="2927"/>
      <c r="K613" s="2927"/>
      <c r="L613" s="2927"/>
      <c r="M613" s="2927"/>
    </row>
    <row r="614" spans="1:13" ht="18.75" x14ac:dyDescent="0.3">
      <c r="A614" s="3180" t="s">
        <v>4558</v>
      </c>
      <c r="B614" s="3180"/>
      <c r="C614" s="3180"/>
      <c r="D614" s="3180"/>
      <c r="E614" s="3180"/>
      <c r="F614" s="3180"/>
      <c r="G614" s="3180"/>
      <c r="H614" s="3180"/>
      <c r="I614" s="3180"/>
      <c r="J614" s="3180"/>
      <c r="K614" s="3180"/>
      <c r="L614" s="3180"/>
      <c r="M614" s="3180"/>
    </row>
    <row r="615" spans="1:13" ht="18.75" x14ac:dyDescent="0.3">
      <c r="A615" s="2466"/>
      <c r="B615" s="2931"/>
      <c r="C615" s="2931"/>
      <c r="D615" s="2931"/>
      <c r="E615" s="2931"/>
      <c r="F615" s="2931"/>
      <c r="G615" s="2931"/>
      <c r="H615" s="2931"/>
      <c r="I615" s="2931"/>
      <c r="J615" s="2931"/>
      <c r="K615" s="2931"/>
      <c r="L615" s="2931"/>
      <c r="M615" s="2927"/>
    </row>
    <row r="616" spans="1:13" ht="19.5" thickBot="1" x14ac:dyDescent="0.35">
      <c r="A616" s="3250" t="s">
        <v>4559</v>
      </c>
      <c r="B616" s="3250"/>
      <c r="C616" s="3250"/>
      <c r="D616" s="3250"/>
      <c r="E616" s="3250"/>
      <c r="F616" s="3250"/>
      <c r="G616" s="3250"/>
      <c r="H616" s="3250"/>
      <c r="I616" s="3250"/>
      <c r="J616" s="3250"/>
      <c r="K616" s="3250"/>
      <c r="L616" s="3250"/>
      <c r="M616" s="3250"/>
    </row>
    <row r="617" spans="1:13" ht="27" thickBot="1" x14ac:dyDescent="0.3">
      <c r="A617" s="2932" t="s">
        <v>5</v>
      </c>
      <c r="B617" s="2933" t="s">
        <v>6</v>
      </c>
      <c r="C617" s="2933" t="s">
        <v>7</v>
      </c>
      <c r="D617" s="2933" t="s">
        <v>8</v>
      </c>
      <c r="E617" s="2933" t="s">
        <v>9</v>
      </c>
      <c r="F617" s="2934" t="s">
        <v>10</v>
      </c>
      <c r="G617" s="2935" t="s">
        <v>11</v>
      </c>
      <c r="H617" s="2933" t="s">
        <v>12</v>
      </c>
      <c r="I617" s="2936" t="s">
        <v>13</v>
      </c>
      <c r="J617" s="2937" t="s">
        <v>14</v>
      </c>
      <c r="K617" s="2937" t="s">
        <v>15</v>
      </c>
      <c r="L617" s="2937" t="s">
        <v>16</v>
      </c>
      <c r="M617" s="2938" t="s">
        <v>17</v>
      </c>
    </row>
    <row r="618" spans="1:13" x14ac:dyDescent="0.25">
      <c r="A618" s="2939">
        <v>231</v>
      </c>
      <c r="B618" s="2940">
        <v>0</v>
      </c>
      <c r="C618" s="2941">
        <v>4399</v>
      </c>
      <c r="D618" s="2940">
        <v>5169</v>
      </c>
      <c r="E618" s="2942">
        <v>0</v>
      </c>
      <c r="F618" s="2943">
        <v>0</v>
      </c>
      <c r="G618" s="2940">
        <v>1700</v>
      </c>
      <c r="H618" s="2944">
        <v>17000000</v>
      </c>
      <c r="I618" s="2945">
        <v>2780000</v>
      </c>
      <c r="J618" s="2945">
        <v>4440000</v>
      </c>
      <c r="K618" s="2945">
        <v>-70000</v>
      </c>
      <c r="L618" s="2945">
        <f>J618+K618</f>
        <v>4370000</v>
      </c>
      <c r="M618" s="2946" t="s">
        <v>237</v>
      </c>
    </row>
    <row r="619" spans="1:13" x14ac:dyDescent="0.25">
      <c r="A619" s="2939">
        <v>231</v>
      </c>
      <c r="B619" s="2940">
        <v>0</v>
      </c>
      <c r="C619" s="2941">
        <v>4399</v>
      </c>
      <c r="D619" s="2940">
        <v>5175</v>
      </c>
      <c r="E619" s="2942">
        <v>0</v>
      </c>
      <c r="F619" s="2943">
        <v>0</v>
      </c>
      <c r="G619" s="2940">
        <v>1700</v>
      </c>
      <c r="H619" s="2944">
        <v>17000000</v>
      </c>
      <c r="I619" s="2945">
        <v>40000</v>
      </c>
      <c r="J619" s="2945">
        <v>140000</v>
      </c>
      <c r="K619" s="2945">
        <v>60000</v>
      </c>
      <c r="L619" s="2945">
        <v>200000</v>
      </c>
      <c r="M619" s="2946" t="s">
        <v>957</v>
      </c>
    </row>
    <row r="620" spans="1:13" ht="15.75" thickBot="1" x14ac:dyDescent="0.3">
      <c r="A620" s="2947">
        <v>231</v>
      </c>
      <c r="B620" s="1925">
        <v>0</v>
      </c>
      <c r="C620" s="2948">
        <v>4399</v>
      </c>
      <c r="D620" s="1925">
        <v>5164</v>
      </c>
      <c r="E620" s="2949">
        <v>0</v>
      </c>
      <c r="F620" s="2943">
        <v>0</v>
      </c>
      <c r="G620" s="2940">
        <v>1700</v>
      </c>
      <c r="H620" s="2944">
        <v>17000000</v>
      </c>
      <c r="I620" s="2950">
        <v>20000</v>
      </c>
      <c r="J620" s="2950">
        <v>20000</v>
      </c>
      <c r="K620" s="2950">
        <v>10000</v>
      </c>
      <c r="L620" s="2950">
        <v>30000</v>
      </c>
      <c r="M620" s="2951" t="s">
        <v>257</v>
      </c>
    </row>
    <row r="621" spans="1:13" ht="15.75" thickBot="1" x14ac:dyDescent="0.3">
      <c r="A621" s="3251" t="s">
        <v>2460</v>
      </c>
      <c r="B621" s="3252"/>
      <c r="C621" s="3252"/>
      <c r="D621" s="3252"/>
      <c r="E621" s="3252"/>
      <c r="F621" s="3252"/>
      <c r="G621" s="3252"/>
      <c r="H621" s="3253"/>
      <c r="I621" s="2952">
        <v>0</v>
      </c>
      <c r="J621" s="2953">
        <v>4600000</v>
      </c>
      <c r="K621" s="2952">
        <v>0</v>
      </c>
      <c r="L621" s="2952">
        <v>4600000</v>
      </c>
      <c r="M621" s="2954"/>
    </row>
    <row r="622" spans="1:13" ht="15.75" x14ac:dyDescent="0.25">
      <c r="A622" s="2918"/>
      <c r="B622" s="2918"/>
      <c r="C622" s="2918"/>
      <c r="D622" s="2918"/>
      <c r="E622" s="2918"/>
      <c r="F622" s="2919"/>
      <c r="G622" s="2920"/>
      <c r="H622" s="2918"/>
      <c r="I622" s="2921"/>
      <c r="J622" s="2918"/>
      <c r="K622" s="2918"/>
      <c r="L622" s="2918"/>
      <c r="M622"/>
    </row>
    <row r="623" spans="1:13" ht="15.75" x14ac:dyDescent="0.25">
      <c r="A623" s="2922"/>
      <c r="B623" s="2922"/>
      <c r="C623" s="2922"/>
      <c r="D623" s="2922"/>
      <c r="E623" s="2922"/>
      <c r="F623" s="2923"/>
      <c r="G623" s="2924"/>
      <c r="H623" s="2922"/>
      <c r="I623" s="2925"/>
      <c r="J623" s="2922"/>
      <c r="K623" s="2922"/>
      <c r="L623" s="2922"/>
      <c r="M623" s="1890"/>
    </row>
    <row r="624" spans="1:13" ht="15.75" x14ac:dyDescent="0.25">
      <c r="A624" s="2922" t="s">
        <v>2461</v>
      </c>
      <c r="B624" s="2922"/>
      <c r="C624" s="2922" t="s">
        <v>4553</v>
      </c>
      <c r="D624" s="2922"/>
      <c r="E624" s="2922"/>
      <c r="F624" s="2923"/>
      <c r="G624" s="2924"/>
      <c r="H624" s="2922"/>
      <c r="I624" s="2276" t="s">
        <v>4560</v>
      </c>
      <c r="J624" s="2922"/>
      <c r="K624" s="2922"/>
      <c r="L624" s="2922"/>
      <c r="M624" s="1890"/>
    </row>
    <row r="625" spans="1:13" ht="15.75" x14ac:dyDescent="0.25">
      <c r="A625" s="2922"/>
      <c r="B625" s="2922"/>
      <c r="C625" s="2922" t="s">
        <v>4555</v>
      </c>
      <c r="D625" s="2922"/>
      <c r="E625" s="2922"/>
      <c r="F625" s="2923"/>
      <c r="G625" s="2924"/>
      <c r="H625" s="2922"/>
      <c r="I625" s="2925"/>
      <c r="J625" s="2922"/>
      <c r="K625" s="2926"/>
      <c r="L625" s="2922"/>
      <c r="M625" s="1890"/>
    </row>
    <row r="626" spans="1:13" ht="15.75" x14ac:dyDescent="0.25">
      <c r="A626" s="2922"/>
      <c r="B626" s="2922"/>
      <c r="C626" s="2922"/>
      <c r="D626" s="2922"/>
      <c r="E626" s="2922"/>
      <c r="F626" s="2923"/>
      <c r="G626" s="2924"/>
      <c r="H626" s="2922"/>
      <c r="I626" s="2925"/>
      <c r="J626" s="2922"/>
      <c r="K626" s="2922"/>
      <c r="L626" s="2922"/>
      <c r="M626" s="1890"/>
    </row>
    <row r="627" spans="1:13" ht="15.75" x14ac:dyDescent="0.25">
      <c r="A627" s="2922" t="s">
        <v>2464</v>
      </c>
      <c r="B627" s="2922"/>
      <c r="C627" s="2922"/>
      <c r="D627" s="2922"/>
      <c r="E627" s="2922"/>
      <c r="F627" s="2923"/>
      <c r="G627" s="2924"/>
      <c r="H627" s="2922"/>
      <c r="I627" s="2925" t="s">
        <v>2464</v>
      </c>
      <c r="J627" s="2922"/>
      <c r="K627" s="2922"/>
      <c r="L627" s="2922"/>
      <c r="M627" s="1890"/>
    </row>
    <row r="628" spans="1:13" ht="15.75" x14ac:dyDescent="0.25">
      <c r="A628" s="2922"/>
      <c r="B628" s="2922"/>
      <c r="C628" s="2922"/>
      <c r="D628" s="2922"/>
      <c r="E628" s="2922"/>
      <c r="F628" s="2923"/>
      <c r="G628" s="2924"/>
      <c r="H628" s="2922"/>
      <c r="I628" s="2925"/>
      <c r="J628" s="2922"/>
      <c r="K628" s="2922"/>
      <c r="L628" s="2922"/>
      <c r="M628" s="1890"/>
    </row>
    <row r="629" spans="1:13" ht="15.75" x14ac:dyDescent="0.25">
      <c r="A629" s="2922" t="s">
        <v>4556</v>
      </c>
      <c r="B629" s="2922"/>
      <c r="C629" s="2922"/>
      <c r="D629" s="2922"/>
      <c r="E629" s="2922"/>
      <c r="F629" s="2923"/>
      <c r="G629" s="2924"/>
      <c r="H629" s="2922"/>
      <c r="I629" s="2925" t="s">
        <v>4557</v>
      </c>
      <c r="J629" s="2922"/>
      <c r="K629" s="2922"/>
      <c r="L629" s="2922"/>
      <c r="M629" s="1890"/>
    </row>
    <row r="630" spans="1:13" x14ac:dyDescent="0.25">
      <c r="A630" s="2468"/>
      <c r="B630" s="2468"/>
      <c r="C630" s="2468"/>
      <c r="D630" s="2468"/>
      <c r="E630" s="2468"/>
      <c r="F630" s="2468"/>
      <c r="G630" s="2468"/>
      <c r="H630" s="2473"/>
      <c r="I630" s="2468"/>
      <c r="J630" s="2468"/>
      <c r="K630" s="2468"/>
      <c r="L630" s="2468"/>
      <c r="M630" s="2468"/>
    </row>
    <row r="631" spans="1:13" x14ac:dyDescent="0.25">
      <c r="A631" s="2468"/>
      <c r="B631" s="2468"/>
      <c r="C631" s="2468"/>
      <c r="D631" s="2468"/>
      <c r="E631" s="2468"/>
      <c r="F631" s="2468"/>
      <c r="G631" s="2468"/>
      <c r="H631" s="2473"/>
      <c r="I631" s="2468"/>
      <c r="J631" s="2468"/>
      <c r="K631" s="2468"/>
      <c r="L631" s="2468"/>
      <c r="M631" s="2468"/>
    </row>
    <row r="632" spans="1:13" ht="18.75" x14ac:dyDescent="0.3">
      <c r="A632" s="1891" t="s">
        <v>174</v>
      </c>
      <c r="B632" s="1891"/>
      <c r="C632" s="1891">
        <v>17</v>
      </c>
      <c r="D632" s="2927"/>
      <c r="E632" s="2927"/>
      <c r="F632" s="2928"/>
      <c r="G632" s="2929"/>
      <c r="H632" s="2927"/>
      <c r="I632" s="2930"/>
      <c r="J632" s="2927"/>
      <c r="K632" s="2927"/>
      <c r="L632" s="2927"/>
      <c r="M632" s="2927"/>
    </row>
    <row r="633" spans="1:13" ht="18.75" x14ac:dyDescent="0.3">
      <c r="A633" s="3180" t="s">
        <v>4561</v>
      </c>
      <c r="B633" s="3180"/>
      <c r="C633" s="3180"/>
      <c r="D633" s="3180"/>
      <c r="E633" s="3180"/>
      <c r="F633" s="3180"/>
      <c r="G633" s="3180"/>
      <c r="H633" s="3180"/>
      <c r="I633" s="3180"/>
      <c r="J633" s="3180"/>
      <c r="K633" s="3180"/>
      <c r="L633" s="3180"/>
      <c r="M633" s="3180"/>
    </row>
    <row r="634" spans="1:13" ht="18.75" x14ac:dyDescent="0.3">
      <c r="A634" s="2466"/>
      <c r="B634" s="2931"/>
      <c r="C634" s="2931"/>
      <c r="D634" s="2931"/>
      <c r="E634" s="2931"/>
      <c r="F634" s="2931"/>
      <c r="G634" s="2931"/>
      <c r="H634" s="2931"/>
      <c r="I634" s="2931"/>
      <c r="J634" s="2931"/>
      <c r="K634" s="2931"/>
      <c r="L634" s="2931"/>
      <c r="M634" s="2927"/>
    </row>
    <row r="635" spans="1:13" ht="19.5" thickBot="1" x14ac:dyDescent="0.35">
      <c r="A635" s="3250" t="s">
        <v>4559</v>
      </c>
      <c r="B635" s="3250"/>
      <c r="C635" s="3250"/>
      <c r="D635" s="3250"/>
      <c r="E635" s="3250"/>
      <c r="F635" s="3250"/>
      <c r="G635" s="3250"/>
      <c r="H635" s="3250"/>
      <c r="I635" s="3250"/>
      <c r="J635" s="3250"/>
      <c r="K635" s="3250"/>
      <c r="L635" s="3250"/>
      <c r="M635" s="3250"/>
    </row>
    <row r="636" spans="1:13" ht="27" thickBot="1" x14ac:dyDescent="0.3">
      <c r="A636" s="2932" t="s">
        <v>5</v>
      </c>
      <c r="B636" s="2933" t="s">
        <v>6</v>
      </c>
      <c r="C636" s="2933" t="s">
        <v>7</v>
      </c>
      <c r="D636" s="2933" t="s">
        <v>8</v>
      </c>
      <c r="E636" s="2933" t="s">
        <v>9</v>
      </c>
      <c r="F636" s="2934" t="s">
        <v>10</v>
      </c>
      <c r="G636" s="2935" t="s">
        <v>11</v>
      </c>
      <c r="H636" s="2933" t="s">
        <v>12</v>
      </c>
      <c r="I636" s="2936" t="s">
        <v>13</v>
      </c>
      <c r="J636" s="2937" t="s">
        <v>14</v>
      </c>
      <c r="K636" s="2937" t="s">
        <v>15</v>
      </c>
      <c r="L636" s="2937" t="s">
        <v>16</v>
      </c>
      <c r="M636" s="2938" t="s">
        <v>17</v>
      </c>
    </row>
    <row r="637" spans="1:13" x14ac:dyDescent="0.25">
      <c r="A637" s="2939">
        <v>231</v>
      </c>
      <c r="B637" s="2940">
        <v>0</v>
      </c>
      <c r="C637" s="2941">
        <v>4399</v>
      </c>
      <c r="D637" s="2940">
        <v>5169</v>
      </c>
      <c r="E637" s="2942">
        <v>0</v>
      </c>
      <c r="F637" s="2943">
        <v>0</v>
      </c>
      <c r="G637" s="2940">
        <v>1700</v>
      </c>
      <c r="H637" s="2944">
        <v>17000000</v>
      </c>
      <c r="I637" s="2945">
        <v>2780000</v>
      </c>
      <c r="J637" s="2945">
        <v>4172000</v>
      </c>
      <c r="K637" s="2945">
        <v>-60000</v>
      </c>
      <c r="L637" s="2945">
        <f>J637+K637</f>
        <v>4112000</v>
      </c>
      <c r="M637" s="2946" t="s">
        <v>237</v>
      </c>
    </row>
    <row r="638" spans="1:13" x14ac:dyDescent="0.25">
      <c r="A638" s="2939">
        <v>231</v>
      </c>
      <c r="B638" s="2940">
        <v>0</v>
      </c>
      <c r="C638" s="2941">
        <v>4399</v>
      </c>
      <c r="D638" s="2940">
        <v>5175</v>
      </c>
      <c r="E638" s="2942">
        <v>0</v>
      </c>
      <c r="F638" s="2943">
        <v>0</v>
      </c>
      <c r="G638" s="2940">
        <v>1700</v>
      </c>
      <c r="H638" s="2944">
        <v>17000000</v>
      </c>
      <c r="I638" s="2945">
        <v>40000</v>
      </c>
      <c r="J638" s="2945">
        <v>200000</v>
      </c>
      <c r="K638" s="2945">
        <v>60000</v>
      </c>
      <c r="L638" s="2945">
        <v>260000</v>
      </c>
      <c r="M638" s="2946" t="s">
        <v>957</v>
      </c>
    </row>
    <row r="639" spans="1:13" ht="15.75" thickBot="1" x14ac:dyDescent="0.3">
      <c r="A639" s="2947"/>
      <c r="B639" s="1925"/>
      <c r="C639" s="2948"/>
      <c r="D639" s="1925"/>
      <c r="E639" s="2949"/>
      <c r="F639" s="2955"/>
      <c r="G639" s="1925"/>
      <c r="H639" s="2956"/>
      <c r="I639" s="2950"/>
      <c r="J639" s="2950"/>
      <c r="K639" s="2950"/>
      <c r="L639" s="2950"/>
      <c r="M639" s="2951"/>
    </row>
    <row r="640" spans="1:13" ht="15.75" thickBot="1" x14ac:dyDescent="0.3">
      <c r="A640" s="3251" t="s">
        <v>2460</v>
      </c>
      <c r="B640" s="3252"/>
      <c r="C640" s="3252"/>
      <c r="D640" s="3252"/>
      <c r="E640" s="3252"/>
      <c r="F640" s="3252"/>
      <c r="G640" s="3252"/>
      <c r="H640" s="3253"/>
      <c r="I640" s="2952">
        <v>0</v>
      </c>
      <c r="J640" s="2953">
        <v>4600000</v>
      </c>
      <c r="K640" s="2952">
        <v>0</v>
      </c>
      <c r="L640" s="2952">
        <v>4600000</v>
      </c>
      <c r="M640" s="2954"/>
    </row>
    <row r="641" spans="1:13" ht="15.75" x14ac:dyDescent="0.25">
      <c r="A641" s="1892"/>
      <c r="B641" s="1892"/>
      <c r="C641" s="1892"/>
      <c r="D641" s="1892"/>
      <c r="E641" s="1892"/>
      <c r="F641" s="1893"/>
      <c r="G641" s="1894"/>
      <c r="H641" s="1892"/>
      <c r="I641" s="1895"/>
      <c r="J641" s="1892"/>
      <c r="K641" s="1892"/>
      <c r="L641" s="1892"/>
      <c r="M641" s="2927"/>
    </row>
    <row r="642" spans="1:13" ht="15.75" x14ac:dyDescent="0.25">
      <c r="A642" s="1892"/>
      <c r="B642" s="1892"/>
      <c r="C642" s="1892"/>
      <c r="D642" s="1892"/>
      <c r="E642" s="1892"/>
      <c r="F642" s="1893"/>
      <c r="G642" s="1894"/>
      <c r="H642" s="1892"/>
      <c r="I642" s="1895"/>
      <c r="J642" s="1892"/>
      <c r="K642" s="1892"/>
      <c r="L642" s="1892"/>
      <c r="M642" s="1907"/>
    </row>
    <row r="643" spans="1:13" ht="15.75" x14ac:dyDescent="0.25">
      <c r="A643" s="1892" t="s">
        <v>2461</v>
      </c>
      <c r="B643" s="1892"/>
      <c r="C643" s="1892" t="s">
        <v>4553</v>
      </c>
      <c r="D643" s="1892"/>
      <c r="E643" s="1892"/>
      <c r="F643" s="1893"/>
      <c r="G643" s="1894"/>
      <c r="H643" s="1892"/>
      <c r="I643" s="1908" t="s">
        <v>4562</v>
      </c>
      <c r="J643" s="1892"/>
      <c r="K643" s="1892"/>
      <c r="L643" s="1892"/>
      <c r="M643" s="1907"/>
    </row>
    <row r="644" spans="1:13" ht="15.75" x14ac:dyDescent="0.25">
      <c r="A644" s="1892"/>
      <c r="B644" s="1892"/>
      <c r="C644" s="1892" t="s">
        <v>4555</v>
      </c>
      <c r="D644" s="1892"/>
      <c r="E644" s="1892"/>
      <c r="F644" s="1893"/>
      <c r="G644" s="1894"/>
      <c r="H644" s="1892"/>
      <c r="I644" s="1895"/>
      <c r="J644" s="1892"/>
      <c r="K644" s="2957"/>
      <c r="L644" s="1892"/>
      <c r="M644" s="1907"/>
    </row>
    <row r="645" spans="1:13" ht="15.75" x14ac:dyDescent="0.25">
      <c r="A645" s="1892"/>
      <c r="B645" s="1892"/>
      <c r="C645" s="1892"/>
      <c r="D645" s="1892"/>
      <c r="E645" s="1892"/>
      <c r="F645" s="1893"/>
      <c r="G645" s="1894"/>
      <c r="H645" s="1892"/>
      <c r="I645" s="1895"/>
      <c r="J645" s="1892"/>
      <c r="K645" s="1892"/>
      <c r="L645" s="1892"/>
      <c r="M645" s="1907"/>
    </row>
    <row r="646" spans="1:13" ht="15.75" x14ac:dyDescent="0.25">
      <c r="A646" s="1892" t="s">
        <v>2464</v>
      </c>
      <c r="B646" s="1892"/>
      <c r="C646" s="1892"/>
      <c r="D646" s="1892"/>
      <c r="E646" s="1892"/>
      <c r="F646" s="1893"/>
      <c r="G646" s="1894"/>
      <c r="H646" s="1892"/>
      <c r="I646" s="1895" t="s">
        <v>2464</v>
      </c>
      <c r="J646" s="1892"/>
      <c r="K646" s="1892"/>
      <c r="L646" s="1892"/>
      <c r="M646" s="1907"/>
    </row>
    <row r="647" spans="1:13" ht="15.75" x14ac:dyDescent="0.25">
      <c r="A647" s="1892"/>
      <c r="B647" s="1892"/>
      <c r="C647" s="1892"/>
      <c r="D647" s="1892"/>
      <c r="E647" s="1892"/>
      <c r="F647" s="1893"/>
      <c r="G647" s="1894"/>
      <c r="H647" s="1892"/>
      <c r="I647" s="1895"/>
      <c r="J647" s="1892"/>
      <c r="K647" s="1892"/>
      <c r="L647" s="1892"/>
      <c r="M647" s="1907"/>
    </row>
    <row r="648" spans="1:13" ht="15.75" x14ac:dyDescent="0.25">
      <c r="A648" s="1892" t="s">
        <v>4556</v>
      </c>
      <c r="B648" s="1892"/>
      <c r="C648" s="1892"/>
      <c r="D648" s="1892"/>
      <c r="E648" s="1892"/>
      <c r="F648" s="1893"/>
      <c r="G648" s="1894"/>
      <c r="H648" s="1892"/>
      <c r="I648" s="1895" t="s">
        <v>4557</v>
      </c>
      <c r="J648" s="1892"/>
      <c r="K648" s="1892"/>
      <c r="L648" s="1892"/>
      <c r="M648" s="1907"/>
    </row>
    <row r="649" spans="1:13" x14ac:dyDescent="0.25">
      <c r="A649" s="2468"/>
      <c r="B649" s="2468"/>
      <c r="C649" s="2468"/>
      <c r="D649" s="2468"/>
      <c r="E649" s="2468"/>
      <c r="F649" s="2468"/>
      <c r="G649" s="2468"/>
      <c r="H649" s="2473"/>
      <c r="I649" s="2468"/>
      <c r="J649" s="2468"/>
      <c r="K649" s="2468"/>
      <c r="L649" s="2468"/>
      <c r="M649" s="2468"/>
    </row>
    <row r="650" spans="1:13" x14ac:dyDescent="0.25">
      <c r="A650" s="2468"/>
      <c r="B650" s="2468"/>
      <c r="C650" s="2468"/>
      <c r="D650" s="2468"/>
      <c r="E650" s="2468"/>
      <c r="F650" s="2468"/>
      <c r="G650" s="2468"/>
      <c r="H650" s="2473"/>
      <c r="I650" s="2468"/>
      <c r="J650" s="2468"/>
      <c r="K650" s="2468"/>
      <c r="L650" s="2468"/>
      <c r="M650" s="2468"/>
    </row>
    <row r="651" spans="1:13" ht="18.75" x14ac:dyDescent="0.3">
      <c r="A651" s="1891" t="s">
        <v>174</v>
      </c>
      <c r="B651" s="1891"/>
      <c r="C651" s="1891">
        <v>17</v>
      </c>
      <c r="D651" s="2927"/>
      <c r="E651" s="2927"/>
      <c r="F651" s="2928"/>
      <c r="G651" s="2929"/>
      <c r="H651" s="2927"/>
      <c r="I651" s="2930"/>
      <c r="J651" s="2927"/>
      <c r="K651" s="2927"/>
      <c r="L651" s="2927"/>
      <c r="M651" s="2927"/>
    </row>
    <row r="652" spans="1:13" ht="18.75" x14ac:dyDescent="0.3">
      <c r="A652" s="3180" t="s">
        <v>4563</v>
      </c>
      <c r="B652" s="3180"/>
      <c r="C652" s="3180"/>
      <c r="D652" s="3180"/>
      <c r="E652" s="3180"/>
      <c r="F652" s="3180"/>
      <c r="G652" s="3180"/>
      <c r="H652" s="3180"/>
      <c r="I652" s="3180"/>
      <c r="J652" s="3180"/>
      <c r="K652" s="3180"/>
      <c r="L652" s="3180"/>
      <c r="M652" s="3180"/>
    </row>
    <row r="653" spans="1:13" ht="18.75" x14ac:dyDescent="0.3">
      <c r="A653" s="2466"/>
      <c r="B653" s="2931"/>
      <c r="C653" s="2931"/>
      <c r="D653" s="2931"/>
      <c r="E653" s="2931"/>
      <c r="F653" s="2931"/>
      <c r="G653" s="2931"/>
      <c r="H653" s="2931"/>
      <c r="I653" s="2931"/>
      <c r="J653" s="2931"/>
      <c r="K653" s="2931"/>
      <c r="L653" s="2931"/>
      <c r="M653" s="2927"/>
    </row>
    <row r="654" spans="1:13" ht="19.5" thickBot="1" x14ac:dyDescent="0.35">
      <c r="A654" s="3250" t="s">
        <v>4564</v>
      </c>
      <c r="B654" s="3250"/>
      <c r="C654" s="3250"/>
      <c r="D654" s="3250"/>
      <c r="E654" s="3250"/>
      <c r="F654" s="3250"/>
      <c r="G654" s="3250"/>
      <c r="H654" s="3250"/>
      <c r="I654" s="3250"/>
      <c r="J654" s="3250"/>
      <c r="K654" s="3250"/>
      <c r="L654" s="3250"/>
      <c r="M654" s="3250"/>
    </row>
    <row r="655" spans="1:13" ht="27" thickBot="1" x14ac:dyDescent="0.3">
      <c r="A655" s="2932" t="s">
        <v>5</v>
      </c>
      <c r="B655" s="2933" t="s">
        <v>6</v>
      </c>
      <c r="C655" s="2933" t="s">
        <v>7</v>
      </c>
      <c r="D655" s="2933" t="s">
        <v>8</v>
      </c>
      <c r="E655" s="2933" t="s">
        <v>9</v>
      </c>
      <c r="F655" s="2934" t="s">
        <v>10</v>
      </c>
      <c r="G655" s="2935" t="s">
        <v>11</v>
      </c>
      <c r="H655" s="2933" t="s">
        <v>12</v>
      </c>
      <c r="I655" s="2936" t="s">
        <v>13</v>
      </c>
      <c r="J655" s="2937" t="s">
        <v>14</v>
      </c>
      <c r="K655" s="2937" t="s">
        <v>15</v>
      </c>
      <c r="L655" s="2937" t="s">
        <v>16</v>
      </c>
      <c r="M655" s="2938" t="s">
        <v>17</v>
      </c>
    </row>
    <row r="656" spans="1:13" x14ac:dyDescent="0.25">
      <c r="A656" s="2939">
        <v>231</v>
      </c>
      <c r="B656" s="2940">
        <v>0</v>
      </c>
      <c r="C656" s="2941">
        <v>4399</v>
      </c>
      <c r="D656" s="2940">
        <v>5032</v>
      </c>
      <c r="E656" s="2942">
        <v>0</v>
      </c>
      <c r="F656" s="2943">
        <v>13015</v>
      </c>
      <c r="G656" s="2940">
        <v>1700</v>
      </c>
      <c r="H656" s="2944">
        <v>17000000</v>
      </c>
      <c r="I656" s="2945">
        <v>0</v>
      </c>
      <c r="J656" s="2945">
        <v>195221.52</v>
      </c>
      <c r="K656" s="2945">
        <v>-48039.12</v>
      </c>
      <c r="L656" s="2945">
        <f>J656+K656</f>
        <v>147182.39999999999</v>
      </c>
      <c r="M656" s="2946" t="s">
        <v>4565</v>
      </c>
    </row>
    <row r="657" spans="1:13" x14ac:dyDescent="0.25">
      <c r="A657" s="2939">
        <v>231</v>
      </c>
      <c r="B657" s="2940">
        <v>0</v>
      </c>
      <c r="C657" s="2941">
        <v>4399</v>
      </c>
      <c r="D657" s="2940">
        <v>5031</v>
      </c>
      <c r="E657" s="2942">
        <v>0</v>
      </c>
      <c r="F657" s="2943">
        <v>13015</v>
      </c>
      <c r="G657" s="2940">
        <v>1700</v>
      </c>
      <c r="H657" s="2944">
        <v>17000000</v>
      </c>
      <c r="I657" s="2945">
        <v>0</v>
      </c>
      <c r="J657" s="2945">
        <v>542281</v>
      </c>
      <c r="K657" s="2945">
        <v>-136542.62</v>
      </c>
      <c r="L657" s="2945">
        <v>405738.38</v>
      </c>
      <c r="M657" s="2946" t="s">
        <v>4566</v>
      </c>
    </row>
    <row r="658" spans="1:13" ht="26.25" thickBot="1" x14ac:dyDescent="0.3">
      <c r="A658" s="2947">
        <v>231</v>
      </c>
      <c r="B658" s="1925">
        <v>0</v>
      </c>
      <c r="C658" s="2948">
        <v>4399</v>
      </c>
      <c r="D658" s="1925">
        <v>5011</v>
      </c>
      <c r="E658" s="2949">
        <v>0</v>
      </c>
      <c r="F658" s="2955">
        <v>13015</v>
      </c>
      <c r="G658" s="1925">
        <v>1700</v>
      </c>
      <c r="H658" s="2956">
        <v>17000000</v>
      </c>
      <c r="I658" s="2950">
        <v>0</v>
      </c>
      <c r="J658" s="2950">
        <v>1431618.48</v>
      </c>
      <c r="K658" s="2950">
        <v>184581.74</v>
      </c>
      <c r="L658" s="2950">
        <v>1616200.22</v>
      </c>
      <c r="M658" s="2951" t="s">
        <v>4567</v>
      </c>
    </row>
    <row r="659" spans="1:13" ht="15.75" thickBot="1" x14ac:dyDescent="0.3">
      <c r="A659" s="3251" t="s">
        <v>2460</v>
      </c>
      <c r="B659" s="3252"/>
      <c r="C659" s="3252"/>
      <c r="D659" s="3252"/>
      <c r="E659" s="3252"/>
      <c r="F659" s="3252"/>
      <c r="G659" s="3252"/>
      <c r="H659" s="3253"/>
      <c r="I659" s="2952">
        <v>0</v>
      </c>
      <c r="J659" s="2953">
        <v>2169121</v>
      </c>
      <c r="K659" s="2952">
        <v>0</v>
      </c>
      <c r="L659" s="2952">
        <v>2169121</v>
      </c>
      <c r="M659" s="2954"/>
    </row>
    <row r="660" spans="1:13" ht="15.75" x14ac:dyDescent="0.25">
      <c r="A660" s="1892"/>
      <c r="B660" s="1892"/>
      <c r="C660" s="1892"/>
      <c r="D660" s="1892"/>
      <c r="E660" s="1892"/>
      <c r="F660" s="1893"/>
      <c r="G660" s="1894"/>
      <c r="H660" s="1892"/>
      <c r="I660" s="1895"/>
      <c r="J660" s="1892"/>
      <c r="K660" s="1892"/>
      <c r="L660" s="1892"/>
      <c r="M660" s="2927"/>
    </row>
    <row r="661" spans="1:13" ht="15.75" x14ac:dyDescent="0.25">
      <c r="A661" s="1892"/>
      <c r="B661" s="1892"/>
      <c r="C661" s="1892"/>
      <c r="D661" s="1892"/>
      <c r="E661" s="1892"/>
      <c r="F661" s="1893"/>
      <c r="G661" s="1894"/>
      <c r="H661" s="1892"/>
      <c r="I661" s="1895"/>
      <c r="J661" s="1892"/>
      <c r="K661" s="1892"/>
      <c r="L661" s="1892"/>
      <c r="M661" s="1907"/>
    </row>
    <row r="662" spans="1:13" ht="15.75" x14ac:dyDescent="0.25">
      <c r="A662" s="1892" t="s">
        <v>2461</v>
      </c>
      <c r="B662" s="1892"/>
      <c r="C662" s="1892" t="s">
        <v>4553</v>
      </c>
      <c r="D662" s="1892"/>
      <c r="E662" s="1892"/>
      <c r="F662" s="1893"/>
      <c r="G662" s="1894"/>
      <c r="H662" s="1892"/>
      <c r="I662" s="1908" t="s">
        <v>4568</v>
      </c>
      <c r="J662" s="1892"/>
      <c r="K662" s="1892"/>
      <c r="L662" s="1892"/>
      <c r="M662" s="1907"/>
    </row>
    <row r="663" spans="1:13" ht="15.75" x14ac:dyDescent="0.25">
      <c r="A663" s="1892"/>
      <c r="B663" s="1892"/>
      <c r="C663" s="1892" t="s">
        <v>4555</v>
      </c>
      <c r="D663" s="1892"/>
      <c r="E663" s="1892"/>
      <c r="F663" s="1893"/>
      <c r="G663" s="1894"/>
      <c r="H663" s="1892"/>
      <c r="I663" s="1895"/>
      <c r="J663" s="1892"/>
      <c r="K663" s="2957"/>
      <c r="L663" s="1892"/>
      <c r="M663" s="1907"/>
    </row>
    <row r="664" spans="1:13" ht="15.75" x14ac:dyDescent="0.25">
      <c r="A664" s="2922"/>
      <c r="B664" s="2922"/>
      <c r="C664" s="2922"/>
      <c r="D664" s="2922"/>
      <c r="E664" s="2922"/>
      <c r="F664" s="2923"/>
      <c r="G664" s="2924"/>
      <c r="H664" s="2922"/>
      <c r="I664" s="2925"/>
      <c r="J664" s="2922"/>
      <c r="K664" s="2922"/>
      <c r="L664" s="2922"/>
      <c r="M664" s="1890"/>
    </row>
    <row r="665" spans="1:13" ht="15.75" x14ac:dyDescent="0.25">
      <c r="A665" s="2922" t="s">
        <v>2464</v>
      </c>
      <c r="B665" s="2922"/>
      <c r="C665" s="2922"/>
      <c r="D665" s="2922"/>
      <c r="E665" s="2922"/>
      <c r="F665" s="2923"/>
      <c r="G665" s="2924"/>
      <c r="H665" s="2922"/>
      <c r="I665" s="2925" t="s">
        <v>2464</v>
      </c>
      <c r="J665" s="2922"/>
      <c r="K665" s="2922"/>
      <c r="L665" s="2922"/>
      <c r="M665" s="1890"/>
    </row>
    <row r="666" spans="1:13" ht="15.75" x14ac:dyDescent="0.25">
      <c r="A666" s="2922"/>
      <c r="B666" s="2922"/>
      <c r="C666" s="2922"/>
      <c r="D666" s="2922"/>
      <c r="E666" s="2922"/>
      <c r="F666" s="2923"/>
      <c r="G666" s="2924"/>
      <c r="H666" s="2922"/>
      <c r="I666" s="2925"/>
      <c r="J666" s="2922"/>
      <c r="K666" s="2922"/>
      <c r="L666" s="2922"/>
      <c r="M666" s="1890"/>
    </row>
    <row r="667" spans="1:13" ht="15.75" x14ac:dyDescent="0.25">
      <c r="A667" s="2922" t="s">
        <v>4556</v>
      </c>
      <c r="B667" s="2922"/>
      <c r="C667" s="2922"/>
      <c r="D667" s="2922"/>
      <c r="E667" s="2922"/>
      <c r="F667" s="2923"/>
      <c r="G667" s="2924"/>
      <c r="H667" s="2922"/>
      <c r="I667" s="2925" t="s">
        <v>4557</v>
      </c>
      <c r="J667" s="2922"/>
      <c r="K667" s="2922"/>
      <c r="L667" s="2922"/>
      <c r="M667" s="1890"/>
    </row>
    <row r="668" spans="1:13" ht="15.75" x14ac:dyDescent="0.25">
      <c r="A668" s="2922"/>
      <c r="B668" s="2922"/>
      <c r="C668" s="2922"/>
      <c r="D668" s="2922"/>
      <c r="E668" s="2922"/>
      <c r="F668" s="2923"/>
      <c r="G668" s="2924"/>
      <c r="H668" s="2922"/>
      <c r="I668" s="2925"/>
      <c r="J668" s="2922"/>
      <c r="K668" s="2922"/>
      <c r="L668" s="2922"/>
      <c r="M668" s="1890"/>
    </row>
    <row r="669" spans="1:13" x14ac:dyDescent="0.25">
      <c r="A669" s="2468"/>
      <c r="B669" s="2468"/>
      <c r="C669" s="2468"/>
      <c r="D669" s="2468"/>
      <c r="E669" s="2468"/>
      <c r="F669" s="2468"/>
      <c r="G669" s="2468"/>
      <c r="H669" s="2473"/>
      <c r="I669" s="2468"/>
      <c r="J669" s="2468"/>
      <c r="K669" s="2468"/>
      <c r="L669" s="2468"/>
      <c r="M669" s="2468"/>
    </row>
    <row r="670" spans="1:13" ht="18.75" x14ac:dyDescent="0.3">
      <c r="A670" s="1" t="s">
        <v>392</v>
      </c>
      <c r="B670" s="1"/>
      <c r="C670" s="1"/>
      <c r="D670" s="2467"/>
      <c r="E670" s="2467"/>
      <c r="F670" s="2"/>
      <c r="G670" s="3"/>
      <c r="H670" s="2467"/>
      <c r="I670" s="4"/>
      <c r="J670" s="2467"/>
      <c r="K670" s="2467"/>
      <c r="L670" s="2467"/>
      <c r="M670" s="2467"/>
    </row>
    <row r="671" spans="1:13" x14ac:dyDescent="0.25">
      <c r="A671" s="2467"/>
      <c r="B671" s="2467"/>
      <c r="C671" s="2467"/>
      <c r="D671" s="2461"/>
      <c r="E671" s="2461"/>
      <c r="F671" s="6"/>
      <c r="G671" s="2470"/>
      <c r="H671" s="2461"/>
      <c r="I671" s="8"/>
      <c r="J671" s="2461"/>
      <c r="K671" s="2467"/>
      <c r="L671" s="2467"/>
      <c r="M671" s="2467"/>
    </row>
    <row r="672" spans="1:13" ht="18.75" x14ac:dyDescent="0.3">
      <c r="A672" s="3102" t="s">
        <v>4569</v>
      </c>
      <c r="B672" s="3103"/>
      <c r="C672" s="3103"/>
      <c r="D672" s="3103"/>
      <c r="E672" s="3103"/>
      <c r="F672" s="3103"/>
      <c r="G672" s="3103"/>
      <c r="H672" s="3103"/>
      <c r="I672" s="3103"/>
      <c r="J672" s="3103"/>
      <c r="K672" s="3103"/>
      <c r="L672" s="3103"/>
      <c r="M672" s="2467"/>
    </row>
    <row r="673" spans="1:13" ht="15.75" x14ac:dyDescent="0.25">
      <c r="A673" s="2467"/>
      <c r="B673" s="2467"/>
      <c r="C673" s="2467"/>
      <c r="D673" s="2461"/>
      <c r="E673" s="2461"/>
      <c r="F673" s="9"/>
      <c r="G673" s="2470"/>
      <c r="H673" s="2461"/>
      <c r="I673" s="8"/>
      <c r="J673" s="2461"/>
      <c r="K673" s="2467"/>
      <c r="L673" s="2467"/>
      <c r="M673" s="2467"/>
    </row>
    <row r="674" spans="1:13" ht="15.75" x14ac:dyDescent="0.25">
      <c r="A674" s="10" t="s">
        <v>4570</v>
      </c>
      <c r="B674" s="11"/>
      <c r="C674" s="11"/>
      <c r="D674" s="11"/>
      <c r="E674" s="11"/>
      <c r="F674" s="9"/>
      <c r="G674" s="3"/>
      <c r="H674" s="2467"/>
      <c r="I674" s="4"/>
      <c r="J674" s="2467"/>
      <c r="K674" s="2467"/>
      <c r="L674" s="2467"/>
      <c r="M674" s="2467"/>
    </row>
    <row r="675" spans="1:13" ht="15.75" thickBot="1" x14ac:dyDescent="0.3">
      <c r="A675" s="1465"/>
      <c r="B675" s="2467"/>
      <c r="C675" s="2467"/>
      <c r="D675" s="2467"/>
      <c r="E675" s="2467"/>
      <c r="F675" s="2"/>
      <c r="G675" s="3"/>
      <c r="H675" s="2467"/>
      <c r="I675" s="4"/>
      <c r="J675" s="2467"/>
      <c r="K675" s="13"/>
      <c r="L675" s="2467"/>
      <c r="M675" s="14" t="s">
        <v>4</v>
      </c>
    </row>
    <row r="676" spans="1:13" ht="27" thickBot="1" x14ac:dyDescent="0.3">
      <c r="A676" s="87" t="s">
        <v>5</v>
      </c>
      <c r="B676" s="88" t="s">
        <v>6</v>
      </c>
      <c r="C676" s="88" t="s">
        <v>7</v>
      </c>
      <c r="D676" s="88" t="s">
        <v>8</v>
      </c>
      <c r="E676" s="88" t="s">
        <v>9</v>
      </c>
      <c r="F676" s="89" t="s">
        <v>10</v>
      </c>
      <c r="G676" s="90" t="s">
        <v>11</v>
      </c>
      <c r="H676" s="88" t="s">
        <v>12</v>
      </c>
      <c r="I676" s="91" t="s">
        <v>13</v>
      </c>
      <c r="J676" s="92" t="s">
        <v>14</v>
      </c>
      <c r="K676" s="92" t="s">
        <v>15</v>
      </c>
      <c r="L676" s="92" t="s">
        <v>16</v>
      </c>
      <c r="M676" s="121" t="s">
        <v>17</v>
      </c>
    </row>
    <row r="677" spans="1:13" x14ac:dyDescent="0.25">
      <c r="A677" s="36">
        <v>231</v>
      </c>
      <c r="B677" s="37">
        <v>0</v>
      </c>
      <c r="C677" s="38">
        <v>4399</v>
      </c>
      <c r="D677" s="37">
        <v>5169</v>
      </c>
      <c r="E677" s="39">
        <v>0</v>
      </c>
      <c r="F677" s="40">
        <v>0</v>
      </c>
      <c r="G677" s="37">
        <v>1700</v>
      </c>
      <c r="H677" s="41">
        <v>17000000</v>
      </c>
      <c r="I677" s="42">
        <v>2780000</v>
      </c>
      <c r="J677" s="42">
        <v>5112000</v>
      </c>
      <c r="K677" s="42">
        <v>-60000</v>
      </c>
      <c r="L677" s="42">
        <f>J677+K677</f>
        <v>5052000</v>
      </c>
      <c r="M677" s="318" t="s">
        <v>237</v>
      </c>
    </row>
    <row r="678" spans="1:13" x14ac:dyDescent="0.25">
      <c r="A678" s="57">
        <v>231</v>
      </c>
      <c r="B678" s="58">
        <v>0</v>
      </c>
      <c r="C678" s="59">
        <v>4399</v>
      </c>
      <c r="D678" s="58">
        <v>5175</v>
      </c>
      <c r="E678" s="61">
        <v>0</v>
      </c>
      <c r="F678" s="62">
        <v>0</v>
      </c>
      <c r="G678" s="58">
        <v>1700</v>
      </c>
      <c r="H678" s="49">
        <v>17000000</v>
      </c>
      <c r="I678" s="66">
        <v>40000</v>
      </c>
      <c r="J678" s="66">
        <v>260000</v>
      </c>
      <c r="K678" s="66">
        <v>60000</v>
      </c>
      <c r="L678" s="66">
        <f>J678+K678</f>
        <v>320000</v>
      </c>
      <c r="M678" s="297" t="s">
        <v>957</v>
      </c>
    </row>
    <row r="679" spans="1:13" ht="15.75" thickBot="1" x14ac:dyDescent="0.3">
      <c r="A679" s="69"/>
      <c r="B679" s="70"/>
      <c r="C679" s="70"/>
      <c r="D679" s="71"/>
      <c r="E679" s="70"/>
      <c r="F679" s="72"/>
      <c r="G679" s="73"/>
      <c r="H679" s="74"/>
      <c r="I679" s="319"/>
      <c r="J679" s="75"/>
      <c r="K679" s="75"/>
      <c r="L679" s="76"/>
      <c r="M679" s="2958"/>
    </row>
    <row r="680" spans="1:13" ht="16.5" thickBot="1" x14ac:dyDescent="0.3">
      <c r="A680" s="2054"/>
      <c r="B680" s="2055" t="s">
        <v>23</v>
      </c>
      <c r="C680" s="2056"/>
      <c r="D680" s="2057"/>
      <c r="E680" s="2057"/>
      <c r="F680" s="2058"/>
      <c r="G680" s="2059"/>
      <c r="H680" s="2057"/>
      <c r="I680" s="131">
        <f>SUM(I677:I679)</f>
        <v>2820000</v>
      </c>
      <c r="J680" s="131">
        <f>SUM(J677:J679)</f>
        <v>5372000</v>
      </c>
      <c r="K680" s="131">
        <f>SUM(K677:K679)</f>
        <v>0</v>
      </c>
      <c r="L680" s="131">
        <f>SUM(L677:L679)</f>
        <v>5372000</v>
      </c>
      <c r="M680" s="1789"/>
    </row>
    <row r="681" spans="1:13" ht="15.75" x14ac:dyDescent="0.25">
      <c r="A681" s="28"/>
      <c r="B681" s="28"/>
      <c r="C681" s="28"/>
      <c r="D681" s="29"/>
      <c r="E681" s="29"/>
      <c r="F681" s="30"/>
      <c r="G681" s="31"/>
      <c r="H681" s="29"/>
      <c r="I681" s="32"/>
      <c r="J681" s="29"/>
      <c r="K681" s="33"/>
      <c r="L681" s="29"/>
      <c r="M681" s="2467"/>
    </row>
    <row r="682" spans="1:13" ht="15.75" x14ac:dyDescent="0.25">
      <c r="A682" s="2467"/>
      <c r="B682" s="29" t="s">
        <v>1969</v>
      </c>
      <c r="C682" s="28"/>
      <c r="D682" s="29"/>
      <c r="E682" s="29"/>
      <c r="F682" s="30"/>
      <c r="G682" s="31"/>
      <c r="H682" s="29"/>
      <c r="I682" s="32"/>
      <c r="J682" s="34" t="s">
        <v>25</v>
      </c>
      <c r="K682" s="35">
        <v>43819</v>
      </c>
      <c r="L682" s="29"/>
      <c r="M682" s="2467"/>
    </row>
    <row r="683" spans="1:13" ht="15.75" x14ac:dyDescent="0.25">
      <c r="A683" s="29"/>
      <c r="B683" s="28"/>
      <c r="C683" s="28"/>
      <c r="D683" s="29"/>
      <c r="E683" s="29"/>
      <c r="F683" s="30"/>
      <c r="G683" s="31"/>
      <c r="H683" s="29"/>
      <c r="I683" s="32"/>
      <c r="J683" s="29"/>
      <c r="K683" s="33"/>
      <c r="L683" s="29"/>
      <c r="M683" s="2467"/>
    </row>
    <row r="684" spans="1:13" x14ac:dyDescent="0.25">
      <c r="A684" s="2467"/>
      <c r="B684" s="2467"/>
      <c r="C684" s="2467"/>
      <c r="D684" s="2467"/>
      <c r="E684" s="2467"/>
      <c r="F684" s="2"/>
      <c r="G684" s="3"/>
      <c r="H684" s="2467"/>
      <c r="I684" s="4"/>
      <c r="J684" s="2467"/>
      <c r="K684" s="2467"/>
      <c r="L684" s="2467"/>
      <c r="M684" s="2467"/>
    </row>
    <row r="685" spans="1:13" x14ac:dyDescent="0.25">
      <c r="A685" s="2467"/>
      <c r="B685" s="2467" t="s">
        <v>27</v>
      </c>
      <c r="C685" s="2467"/>
      <c r="D685" s="2467"/>
      <c r="E685" s="2467"/>
      <c r="F685" s="2"/>
      <c r="G685" s="3"/>
      <c r="H685" s="2467"/>
      <c r="I685" s="4"/>
      <c r="J685" s="2467" t="s">
        <v>27</v>
      </c>
      <c r="K685" s="2467"/>
      <c r="L685" s="2467"/>
      <c r="M685" s="2467"/>
    </row>
    <row r="686" spans="1:13" x14ac:dyDescent="0.25">
      <c r="A686" s="2467"/>
      <c r="B686" s="2467"/>
      <c r="C686" s="2467"/>
      <c r="D686" s="2467"/>
      <c r="E686" s="2467"/>
      <c r="F686" s="2"/>
      <c r="G686" s="3"/>
      <c r="H686" s="2467"/>
      <c r="I686" s="4"/>
      <c r="J686" s="2467"/>
      <c r="K686" s="2467"/>
      <c r="L686" s="2467"/>
      <c r="M686" s="2467"/>
    </row>
    <row r="687" spans="1:13" x14ac:dyDescent="0.25">
      <c r="A687" s="2467"/>
      <c r="B687" s="2467" t="s">
        <v>399</v>
      </c>
      <c r="C687" s="2467"/>
      <c r="D687" s="2467"/>
      <c r="E687" s="2467"/>
      <c r="F687" s="2"/>
      <c r="G687" s="3"/>
      <c r="H687" s="2467"/>
      <c r="I687" s="4"/>
      <c r="J687" s="2467" t="s">
        <v>400</v>
      </c>
      <c r="K687" s="2467"/>
      <c r="L687" s="2467"/>
      <c r="M687" s="2467"/>
    </row>
    <row r="688" spans="1:13" x14ac:dyDescent="0.25">
      <c r="A688" s="2467"/>
      <c r="B688" s="2467" t="s">
        <v>401</v>
      </c>
      <c r="C688" s="2467"/>
      <c r="D688" s="2467"/>
      <c r="E688" s="2467"/>
      <c r="F688" s="2"/>
      <c r="G688" s="3"/>
      <c r="H688" s="2467"/>
      <c r="I688" s="4"/>
      <c r="J688" s="2467" t="s">
        <v>3016</v>
      </c>
      <c r="K688" s="2467"/>
      <c r="L688" s="2467"/>
      <c r="M688" s="2467"/>
    </row>
    <row r="689" spans="1:13" s="2468" customFormat="1" x14ac:dyDescent="0.25">
      <c r="A689" s="2467"/>
      <c r="B689" s="2467"/>
      <c r="C689" s="2467"/>
      <c r="D689" s="2467"/>
      <c r="E689" s="2467"/>
      <c r="F689" s="2"/>
      <c r="G689" s="3"/>
      <c r="H689" s="2467"/>
      <c r="I689" s="4"/>
      <c r="J689" s="2467"/>
      <c r="K689" s="2467"/>
      <c r="L689" s="2467"/>
      <c r="M689" s="2467"/>
    </row>
    <row r="690" spans="1:13" x14ac:dyDescent="0.25">
      <c r="A690" s="2467"/>
      <c r="B690" s="2467"/>
      <c r="C690" s="2467"/>
      <c r="D690" s="2467"/>
      <c r="E690" s="2467"/>
      <c r="F690" s="2"/>
      <c r="G690" s="3"/>
      <c r="H690" s="2467"/>
      <c r="I690" s="4"/>
      <c r="J690" s="2467"/>
      <c r="K690" s="2467"/>
      <c r="L690" s="2467"/>
      <c r="M690" s="2467"/>
    </row>
    <row r="691" spans="1:13" ht="18.75" x14ac:dyDescent="0.3">
      <c r="A691" s="2273" t="s">
        <v>403</v>
      </c>
      <c r="B691" s="2273"/>
      <c r="C691" s="2273"/>
      <c r="D691" s="1890"/>
      <c r="E691" s="1890"/>
      <c r="F691" s="2274"/>
      <c r="G691" s="2275"/>
      <c r="H691" s="1890"/>
      <c r="I691" s="2276"/>
      <c r="J691" s="1890"/>
      <c r="K691" s="1890"/>
      <c r="L691" s="1890"/>
      <c r="M691" s="1890"/>
    </row>
    <row r="692" spans="1:13" x14ac:dyDescent="0.25">
      <c r="A692" s="1890"/>
      <c r="B692" s="1890"/>
      <c r="C692" s="1890"/>
      <c r="D692" s="2278"/>
      <c r="E692" s="2278"/>
      <c r="F692" s="2279"/>
      <c r="G692" s="2280"/>
      <c r="H692" s="2278"/>
      <c r="I692" s="2281"/>
      <c r="J692" s="2278"/>
      <c r="K692" s="1890"/>
      <c r="L692" s="1890"/>
      <c r="M692" s="1890"/>
    </row>
    <row r="693" spans="1:13" ht="18.75" x14ac:dyDescent="0.3">
      <c r="A693" s="3224" t="s">
        <v>4571</v>
      </c>
      <c r="B693" s="3225"/>
      <c r="C693" s="3225"/>
      <c r="D693" s="3225"/>
      <c r="E693" s="3225"/>
      <c r="F693" s="3225"/>
      <c r="G693" s="3225"/>
      <c r="H693" s="3225"/>
      <c r="I693" s="3225"/>
      <c r="J693" s="3225"/>
      <c r="K693" s="3225"/>
      <c r="L693" s="3225"/>
      <c r="M693" s="1890"/>
    </row>
    <row r="694" spans="1:13" ht="15.75" x14ac:dyDescent="0.25">
      <c r="A694" s="1890"/>
      <c r="B694" s="1890"/>
      <c r="C694" s="1890"/>
      <c r="D694" s="2278"/>
      <c r="E694" s="2278"/>
      <c r="F694" s="2283"/>
      <c r="G694" s="2280"/>
      <c r="H694" s="2278"/>
      <c r="I694" s="2281"/>
      <c r="J694" s="2278"/>
      <c r="K694" s="1890"/>
      <c r="L694" s="1890"/>
      <c r="M694" s="1890"/>
    </row>
    <row r="695" spans="1:13" ht="15.75" x14ac:dyDescent="0.25">
      <c r="A695" s="2282" t="s">
        <v>677</v>
      </c>
      <c r="B695" s="2277"/>
      <c r="C695" s="2277"/>
      <c r="D695" s="2277"/>
      <c r="E695" s="2277"/>
      <c r="F695" s="2283"/>
      <c r="G695" s="2275"/>
      <c r="H695" s="1890"/>
      <c r="I695" s="2276"/>
      <c r="J695" s="1890"/>
      <c r="K695" s="1890"/>
      <c r="L695" s="1890"/>
      <c r="M695" s="1890"/>
    </row>
    <row r="696" spans="1:13" ht="15.75" thickBot="1" x14ac:dyDescent="0.3">
      <c r="A696" s="2284"/>
      <c r="B696" s="1890"/>
      <c r="C696" s="1890"/>
      <c r="D696" s="1890"/>
      <c r="E696" s="1890"/>
      <c r="F696" s="2274"/>
      <c r="G696" s="2275"/>
      <c r="H696" s="1890"/>
      <c r="I696" s="2276"/>
      <c r="J696" s="1890"/>
      <c r="K696" s="2285"/>
      <c r="L696" s="1890"/>
      <c r="M696" s="2286" t="s">
        <v>4</v>
      </c>
    </row>
    <row r="697" spans="1:13" ht="27" thickBot="1" x14ac:dyDescent="0.3">
      <c r="A697" s="2304" t="s">
        <v>5</v>
      </c>
      <c r="B697" s="2305" t="s">
        <v>6</v>
      </c>
      <c r="C697" s="2305" t="s">
        <v>7</v>
      </c>
      <c r="D697" s="2305" t="s">
        <v>8</v>
      </c>
      <c r="E697" s="2305" t="s">
        <v>9</v>
      </c>
      <c r="F697" s="2306" t="s">
        <v>10</v>
      </c>
      <c r="G697" s="2307" t="s">
        <v>11</v>
      </c>
      <c r="H697" s="2305" t="s">
        <v>12</v>
      </c>
      <c r="I697" s="2308" t="s">
        <v>13</v>
      </c>
      <c r="J697" s="2309" t="s">
        <v>14</v>
      </c>
      <c r="K697" s="2309" t="s">
        <v>15</v>
      </c>
      <c r="L697" s="2309" t="s">
        <v>16</v>
      </c>
      <c r="M697" s="2959" t="s">
        <v>17</v>
      </c>
    </row>
    <row r="698" spans="1:13" ht="26.25" x14ac:dyDescent="0.25">
      <c r="A698" s="2960">
        <v>231</v>
      </c>
      <c r="B698" s="2961">
        <v>12</v>
      </c>
      <c r="C698" s="2962">
        <v>4399</v>
      </c>
      <c r="D698" s="2961">
        <v>5011</v>
      </c>
      <c r="E698" s="2963">
        <v>0</v>
      </c>
      <c r="F698" s="2964">
        <v>104100888</v>
      </c>
      <c r="G698" s="2961">
        <v>1700</v>
      </c>
      <c r="H698" s="2965">
        <v>3754000000</v>
      </c>
      <c r="I698" s="2966">
        <v>0</v>
      </c>
      <c r="J698" s="2966">
        <v>50805.79</v>
      </c>
      <c r="K698" s="2966">
        <v>-1021.69</v>
      </c>
      <c r="L698" s="2966">
        <f>J698+K698</f>
        <v>49784.1</v>
      </c>
      <c r="M698" s="2967" t="s">
        <v>4572</v>
      </c>
    </row>
    <row r="699" spans="1:13" ht="26.25" x14ac:dyDescent="0.25">
      <c r="A699" s="2968">
        <v>231</v>
      </c>
      <c r="B699" s="2310">
        <v>12</v>
      </c>
      <c r="C699" s="2969">
        <v>4399</v>
      </c>
      <c r="D699" s="2310">
        <v>5011</v>
      </c>
      <c r="E699" s="2970">
        <v>0</v>
      </c>
      <c r="F699" s="2971">
        <v>104113013</v>
      </c>
      <c r="G699" s="2310">
        <v>1700</v>
      </c>
      <c r="H699" s="2311">
        <v>3754000000</v>
      </c>
      <c r="I699" s="2972">
        <v>0</v>
      </c>
      <c r="J699" s="2972">
        <v>101611.58</v>
      </c>
      <c r="K699" s="2972">
        <v>-2043.38</v>
      </c>
      <c r="L699" s="2972">
        <f t="shared" ref="L699:L715" si="3">J699+K699</f>
        <v>99568.2</v>
      </c>
      <c r="M699" s="2973" t="s">
        <v>4573</v>
      </c>
    </row>
    <row r="700" spans="1:13" ht="26.25" x14ac:dyDescent="0.25">
      <c r="A700" s="2968">
        <v>231</v>
      </c>
      <c r="B700" s="2310">
        <v>12</v>
      </c>
      <c r="C700" s="2969">
        <v>4399</v>
      </c>
      <c r="D700" s="2310">
        <v>5011</v>
      </c>
      <c r="E700" s="2970">
        <v>0</v>
      </c>
      <c r="F700" s="2971">
        <v>104513013</v>
      </c>
      <c r="G700" s="2310">
        <v>1700</v>
      </c>
      <c r="H700" s="2311">
        <v>3754000000</v>
      </c>
      <c r="I700" s="2972">
        <v>0</v>
      </c>
      <c r="J700" s="2972">
        <v>863698.43</v>
      </c>
      <c r="K700" s="2972">
        <v>-17368.73</v>
      </c>
      <c r="L700" s="2972">
        <f t="shared" si="3"/>
        <v>846329.70000000007</v>
      </c>
      <c r="M700" s="2973" t="s">
        <v>4574</v>
      </c>
    </row>
    <row r="701" spans="1:13" ht="26.25" x14ac:dyDescent="0.25">
      <c r="A701" s="2974">
        <v>231</v>
      </c>
      <c r="B701" s="2310">
        <v>12</v>
      </c>
      <c r="C701" s="2969">
        <v>4399</v>
      </c>
      <c r="D701" s="2975" t="s">
        <v>975</v>
      </c>
      <c r="E701" s="2970">
        <v>0</v>
      </c>
      <c r="F701" s="2971">
        <v>104100888</v>
      </c>
      <c r="G701" s="2310">
        <v>1700</v>
      </c>
      <c r="H701" s="2311">
        <v>3754000000</v>
      </c>
      <c r="I701" s="2972">
        <v>0</v>
      </c>
      <c r="J701" s="2972">
        <v>31813.86</v>
      </c>
      <c r="K701" s="2972">
        <v>-253.39</v>
      </c>
      <c r="L701" s="2972">
        <f t="shared" si="3"/>
        <v>31560.47</v>
      </c>
      <c r="M701" s="2976" t="s">
        <v>4575</v>
      </c>
    </row>
    <row r="702" spans="1:13" ht="26.25" x14ac:dyDescent="0.25">
      <c r="A702" s="2974">
        <v>231</v>
      </c>
      <c r="B702" s="2310">
        <v>12</v>
      </c>
      <c r="C702" s="2969">
        <v>4399</v>
      </c>
      <c r="D702" s="2975" t="s">
        <v>975</v>
      </c>
      <c r="E702" s="2970">
        <v>0</v>
      </c>
      <c r="F702" s="2977">
        <v>104113013</v>
      </c>
      <c r="G702" s="2310">
        <v>1700</v>
      </c>
      <c r="H702" s="2311">
        <v>3754000000</v>
      </c>
      <c r="I702" s="2972">
        <v>0</v>
      </c>
      <c r="J702" s="2972">
        <v>63627.93</v>
      </c>
      <c r="K702" s="2972">
        <v>-506.75</v>
      </c>
      <c r="L702" s="2972">
        <f t="shared" si="3"/>
        <v>63121.18</v>
      </c>
      <c r="M702" s="2976" t="s">
        <v>4576</v>
      </c>
    </row>
    <row r="703" spans="1:13" ht="26.25" x14ac:dyDescent="0.25">
      <c r="A703" s="2968">
        <v>231</v>
      </c>
      <c r="B703" s="2310">
        <v>12</v>
      </c>
      <c r="C703" s="2969">
        <v>4399</v>
      </c>
      <c r="D703" s="2975" t="s">
        <v>975</v>
      </c>
      <c r="E703" s="2970">
        <v>0</v>
      </c>
      <c r="F703" s="2977">
        <v>104513013</v>
      </c>
      <c r="G703" s="2310">
        <v>1700</v>
      </c>
      <c r="H703" s="2311">
        <v>3754000000</v>
      </c>
      <c r="I703" s="2972">
        <v>0</v>
      </c>
      <c r="J703" s="2972">
        <v>540837.16</v>
      </c>
      <c r="K703" s="2972">
        <v>-4307.45</v>
      </c>
      <c r="L703" s="2972">
        <f t="shared" si="3"/>
        <v>536529.71000000008</v>
      </c>
      <c r="M703" s="2976" t="s">
        <v>4577</v>
      </c>
    </row>
    <row r="704" spans="1:13" ht="26.25" x14ac:dyDescent="0.25">
      <c r="A704" s="2974">
        <v>231</v>
      </c>
      <c r="B704" s="2310">
        <v>12</v>
      </c>
      <c r="C704" s="2969">
        <v>4399</v>
      </c>
      <c r="D704" s="2975" t="s">
        <v>979</v>
      </c>
      <c r="E704" s="2970">
        <v>0</v>
      </c>
      <c r="F704" s="2971">
        <v>104100888</v>
      </c>
      <c r="G704" s="2310">
        <v>1700</v>
      </c>
      <c r="H704" s="2311">
        <v>3754000000</v>
      </c>
      <c r="I704" s="2972">
        <v>0</v>
      </c>
      <c r="J704" s="2972">
        <v>17242.93</v>
      </c>
      <c r="K704" s="2972">
        <v>-91.9</v>
      </c>
      <c r="L704" s="2972">
        <f t="shared" si="3"/>
        <v>17151.03</v>
      </c>
      <c r="M704" s="2976" t="s">
        <v>4578</v>
      </c>
    </row>
    <row r="705" spans="1:13" ht="26.25" x14ac:dyDescent="0.25">
      <c r="A705" s="2974">
        <v>231</v>
      </c>
      <c r="B705" s="2310">
        <v>12</v>
      </c>
      <c r="C705" s="2969">
        <v>4399</v>
      </c>
      <c r="D705" s="2975" t="s">
        <v>979</v>
      </c>
      <c r="E705" s="2970">
        <v>0</v>
      </c>
      <c r="F705" s="2977">
        <v>104113013</v>
      </c>
      <c r="G705" s="2310">
        <v>1700</v>
      </c>
      <c r="H705" s="2311">
        <v>3754000000</v>
      </c>
      <c r="I705" s="2972">
        <v>0</v>
      </c>
      <c r="J705" s="2972">
        <v>34485.86</v>
      </c>
      <c r="K705" s="2972">
        <v>-183.8</v>
      </c>
      <c r="L705" s="2972">
        <f t="shared" si="3"/>
        <v>34302.06</v>
      </c>
      <c r="M705" s="2976" t="s">
        <v>4579</v>
      </c>
    </row>
    <row r="706" spans="1:13" ht="27" thickBot="1" x14ac:dyDescent="0.3">
      <c r="A706" s="2978">
        <v>231</v>
      </c>
      <c r="B706" s="2979">
        <v>12</v>
      </c>
      <c r="C706" s="2980">
        <v>4399</v>
      </c>
      <c r="D706" s="2981" t="s">
        <v>979</v>
      </c>
      <c r="E706" s="2982">
        <v>0</v>
      </c>
      <c r="F706" s="2983">
        <v>104513013</v>
      </c>
      <c r="G706" s="2979">
        <v>1700</v>
      </c>
      <c r="H706" s="2984">
        <v>3754000000</v>
      </c>
      <c r="I706" s="2985">
        <v>0</v>
      </c>
      <c r="J706" s="2985">
        <v>293129.81</v>
      </c>
      <c r="K706" s="2985">
        <v>-1562.3</v>
      </c>
      <c r="L706" s="2985">
        <f t="shared" si="3"/>
        <v>291567.51</v>
      </c>
      <c r="M706" s="2986" t="s">
        <v>4580</v>
      </c>
    </row>
    <row r="707" spans="1:13" ht="26.25" x14ac:dyDescent="0.25">
      <c r="A707" s="2987">
        <v>231</v>
      </c>
      <c r="B707" s="2988">
        <v>12</v>
      </c>
      <c r="C707" s="2989">
        <v>4399</v>
      </c>
      <c r="D707" s="2988">
        <v>5011</v>
      </c>
      <c r="E707" s="2990">
        <v>0</v>
      </c>
      <c r="F707" s="2991">
        <v>104100888</v>
      </c>
      <c r="G707" s="2988">
        <v>1700</v>
      </c>
      <c r="H707" s="2992">
        <v>3754000019</v>
      </c>
      <c r="I707" s="2993">
        <v>0</v>
      </c>
      <c r="J707" s="2993">
        <v>0</v>
      </c>
      <c r="K707" s="2993">
        <v>1021.69</v>
      </c>
      <c r="L707" s="2966">
        <f t="shared" si="3"/>
        <v>1021.69</v>
      </c>
      <c r="M707" s="2994" t="s">
        <v>4572</v>
      </c>
    </row>
    <row r="708" spans="1:13" ht="26.25" x14ac:dyDescent="0.25">
      <c r="A708" s="2968">
        <v>231</v>
      </c>
      <c r="B708" s="2310">
        <v>12</v>
      </c>
      <c r="C708" s="2969">
        <v>4399</v>
      </c>
      <c r="D708" s="2310">
        <v>5011</v>
      </c>
      <c r="E708" s="2970">
        <v>0</v>
      </c>
      <c r="F708" s="2977">
        <v>104113013</v>
      </c>
      <c r="G708" s="2310">
        <v>1700</v>
      </c>
      <c r="H708" s="2311">
        <v>3754000019</v>
      </c>
      <c r="I708" s="2972">
        <v>0</v>
      </c>
      <c r="J708" s="2972">
        <v>0</v>
      </c>
      <c r="K708" s="2972">
        <v>2043.38</v>
      </c>
      <c r="L708" s="2972">
        <f t="shared" si="3"/>
        <v>2043.38</v>
      </c>
      <c r="M708" s="2973" t="s">
        <v>4573</v>
      </c>
    </row>
    <row r="709" spans="1:13" ht="26.25" x14ac:dyDescent="0.25">
      <c r="A709" s="2974">
        <v>231</v>
      </c>
      <c r="B709" s="2310">
        <v>12</v>
      </c>
      <c r="C709" s="2969">
        <v>4399</v>
      </c>
      <c r="D709" s="2310">
        <v>5011</v>
      </c>
      <c r="E709" s="2970">
        <v>0</v>
      </c>
      <c r="F709" s="2977">
        <v>104513013</v>
      </c>
      <c r="G709" s="2310">
        <v>1700</v>
      </c>
      <c r="H709" s="2311">
        <v>3754000019</v>
      </c>
      <c r="I709" s="2972">
        <v>0</v>
      </c>
      <c r="J709" s="2972">
        <v>0</v>
      </c>
      <c r="K709" s="2972">
        <v>17368.73</v>
      </c>
      <c r="L709" s="2972">
        <f t="shared" si="3"/>
        <v>17368.73</v>
      </c>
      <c r="M709" s="2973" t="s">
        <v>4574</v>
      </c>
    </row>
    <row r="710" spans="1:13" ht="26.25" x14ac:dyDescent="0.25">
      <c r="A710" s="2968">
        <v>231</v>
      </c>
      <c r="B710" s="2310">
        <v>12</v>
      </c>
      <c r="C710" s="2969">
        <v>4399</v>
      </c>
      <c r="D710" s="2975" t="s">
        <v>975</v>
      </c>
      <c r="E710" s="2970">
        <v>0</v>
      </c>
      <c r="F710" s="2971">
        <v>104100888</v>
      </c>
      <c r="G710" s="2310">
        <v>1700</v>
      </c>
      <c r="H710" s="2311">
        <v>3754000019</v>
      </c>
      <c r="I710" s="2972">
        <v>0</v>
      </c>
      <c r="J710" s="2972">
        <v>0</v>
      </c>
      <c r="K710" s="2972">
        <v>253.39</v>
      </c>
      <c r="L710" s="2972">
        <f t="shared" si="3"/>
        <v>253.39</v>
      </c>
      <c r="M710" s="2976" t="s">
        <v>4575</v>
      </c>
    </row>
    <row r="711" spans="1:13" ht="26.25" x14ac:dyDescent="0.25">
      <c r="A711" s="2974">
        <v>231</v>
      </c>
      <c r="B711" s="2310">
        <v>12</v>
      </c>
      <c r="C711" s="2969">
        <v>4399</v>
      </c>
      <c r="D711" s="2975" t="s">
        <v>975</v>
      </c>
      <c r="E711" s="2970">
        <v>0</v>
      </c>
      <c r="F711" s="2977">
        <v>104113013</v>
      </c>
      <c r="G711" s="2310">
        <v>1700</v>
      </c>
      <c r="H711" s="2311">
        <v>3754000019</v>
      </c>
      <c r="I711" s="2972">
        <v>0</v>
      </c>
      <c r="J711" s="2972">
        <v>0</v>
      </c>
      <c r="K711" s="2972">
        <v>506.75</v>
      </c>
      <c r="L711" s="2972">
        <f t="shared" si="3"/>
        <v>506.75</v>
      </c>
      <c r="M711" s="2976" t="s">
        <v>4576</v>
      </c>
    </row>
    <row r="712" spans="1:13" ht="26.25" x14ac:dyDescent="0.25">
      <c r="A712" s="2974">
        <v>231</v>
      </c>
      <c r="B712" s="2310">
        <v>12</v>
      </c>
      <c r="C712" s="2969">
        <v>4399</v>
      </c>
      <c r="D712" s="2975" t="s">
        <v>975</v>
      </c>
      <c r="E712" s="2970">
        <v>0</v>
      </c>
      <c r="F712" s="2977">
        <v>104513013</v>
      </c>
      <c r="G712" s="2310">
        <v>1700</v>
      </c>
      <c r="H712" s="2311">
        <v>3754000019</v>
      </c>
      <c r="I712" s="2972">
        <v>0</v>
      </c>
      <c r="J712" s="2972">
        <v>0</v>
      </c>
      <c r="K712" s="2972">
        <v>4307.45</v>
      </c>
      <c r="L712" s="2972">
        <f t="shared" si="3"/>
        <v>4307.45</v>
      </c>
      <c r="M712" s="2976" t="s">
        <v>4577</v>
      </c>
    </row>
    <row r="713" spans="1:13" ht="26.25" x14ac:dyDescent="0.25">
      <c r="A713" s="2974">
        <v>231</v>
      </c>
      <c r="B713" s="2310">
        <v>12</v>
      </c>
      <c r="C713" s="2969">
        <v>4399</v>
      </c>
      <c r="D713" s="2975" t="s">
        <v>979</v>
      </c>
      <c r="E713" s="2970">
        <v>0</v>
      </c>
      <c r="F713" s="2971">
        <v>104100888</v>
      </c>
      <c r="G713" s="2310">
        <v>1700</v>
      </c>
      <c r="H713" s="2311">
        <v>3754000019</v>
      </c>
      <c r="I713" s="2972">
        <v>0</v>
      </c>
      <c r="J713" s="2972">
        <v>0</v>
      </c>
      <c r="K713" s="2972">
        <v>91.9</v>
      </c>
      <c r="L713" s="2972">
        <f t="shared" si="3"/>
        <v>91.9</v>
      </c>
      <c r="M713" s="2976" t="s">
        <v>4578</v>
      </c>
    </row>
    <row r="714" spans="1:13" ht="26.25" x14ac:dyDescent="0.25">
      <c r="A714" s="2974">
        <v>231</v>
      </c>
      <c r="B714" s="2310">
        <v>12</v>
      </c>
      <c r="C714" s="2969">
        <v>4399</v>
      </c>
      <c r="D714" s="2975" t="s">
        <v>979</v>
      </c>
      <c r="E714" s="2970">
        <v>0</v>
      </c>
      <c r="F714" s="2977">
        <v>104113013</v>
      </c>
      <c r="G714" s="2310">
        <v>1700</v>
      </c>
      <c r="H714" s="2311">
        <v>3754000019</v>
      </c>
      <c r="I714" s="2972">
        <v>0</v>
      </c>
      <c r="J714" s="2972">
        <v>0</v>
      </c>
      <c r="K714" s="2972">
        <v>183.8</v>
      </c>
      <c r="L714" s="2972">
        <f t="shared" si="3"/>
        <v>183.8</v>
      </c>
      <c r="M714" s="2976" t="s">
        <v>4579</v>
      </c>
    </row>
    <row r="715" spans="1:13" ht="27" thickBot="1" x14ac:dyDescent="0.3">
      <c r="A715" s="2974">
        <v>231</v>
      </c>
      <c r="B715" s="2310">
        <v>12</v>
      </c>
      <c r="C715" s="2969">
        <v>4399</v>
      </c>
      <c r="D715" s="2975" t="s">
        <v>979</v>
      </c>
      <c r="E715" s="2970">
        <v>0</v>
      </c>
      <c r="F715" s="2977">
        <v>104513013</v>
      </c>
      <c r="G715" s="2310">
        <v>1700</v>
      </c>
      <c r="H715" s="2311">
        <v>3754000019</v>
      </c>
      <c r="I715" s="2972">
        <v>0</v>
      </c>
      <c r="J715" s="2972">
        <v>0</v>
      </c>
      <c r="K715" s="2972">
        <v>1562.3</v>
      </c>
      <c r="L715" s="2985">
        <f t="shared" si="3"/>
        <v>1562.3</v>
      </c>
      <c r="M715" s="2986" t="s">
        <v>4580</v>
      </c>
    </row>
    <row r="716" spans="1:13" ht="16.5" thickBot="1" x14ac:dyDescent="0.3">
      <c r="A716" s="2314"/>
      <c r="B716" s="2315" t="s">
        <v>23</v>
      </c>
      <c r="C716" s="2316"/>
      <c r="D716" s="2317"/>
      <c r="E716" s="2317"/>
      <c r="F716" s="2318"/>
      <c r="G716" s="2319"/>
      <c r="H716" s="2317"/>
      <c r="I716" s="2995">
        <f>SUM(I698:I715)</f>
        <v>0</v>
      </c>
      <c r="J716" s="2320">
        <f>SUM(J698:J715)</f>
        <v>1997253.35</v>
      </c>
      <c r="K716" s="2320">
        <f>SUM(K698:K715)</f>
        <v>0</v>
      </c>
      <c r="L716" s="2320">
        <f>SUM(L698:L715)</f>
        <v>1997253.3499999996</v>
      </c>
      <c r="M716" s="2996"/>
    </row>
    <row r="717" spans="1:13" ht="15.75" x14ac:dyDescent="0.25">
      <c r="A717" s="2321"/>
      <c r="B717" s="2321"/>
      <c r="C717" s="2321"/>
      <c r="D717" s="2322"/>
      <c r="E717" s="2322"/>
      <c r="F717" s="2323"/>
      <c r="G717" s="2324"/>
      <c r="H717" s="2322"/>
      <c r="I717" s="2325"/>
      <c r="J717" s="2322"/>
      <c r="K717" s="2326"/>
      <c r="L717" s="2322"/>
      <c r="M717" s="1890"/>
    </row>
    <row r="718" spans="1:13" ht="15.75" x14ac:dyDescent="0.25">
      <c r="A718" s="1890"/>
      <c r="B718" s="2322" t="s">
        <v>684</v>
      </c>
      <c r="C718" s="2321"/>
      <c r="D718" s="2322"/>
      <c r="E718" s="2322"/>
      <c r="F718" s="2323"/>
      <c r="G718" s="2324"/>
      <c r="H718" s="2322"/>
      <c r="I718" s="2325"/>
      <c r="J718" s="2997" t="s">
        <v>4581</v>
      </c>
      <c r="K718" s="2998"/>
      <c r="L718" s="2322"/>
      <c r="M718" s="1890"/>
    </row>
    <row r="719" spans="1:13" ht="15.75" x14ac:dyDescent="0.25">
      <c r="A719" s="2322"/>
      <c r="B719" s="2321"/>
      <c r="C719" s="2321"/>
      <c r="D719" s="2322"/>
      <c r="E719" s="2322"/>
      <c r="F719" s="2323"/>
      <c r="G719" s="2324"/>
      <c r="H719" s="2322"/>
      <c r="I719" s="2325"/>
      <c r="J719" s="2322"/>
      <c r="K719" s="2326"/>
      <c r="L719" s="2322"/>
      <c r="M719" s="1890"/>
    </row>
    <row r="720" spans="1:13" x14ac:dyDescent="0.25">
      <c r="A720" s="1890"/>
      <c r="B720" s="1890"/>
      <c r="C720" s="1890"/>
      <c r="D720" s="1890"/>
      <c r="E720" s="1890"/>
      <c r="F720" s="2274"/>
      <c r="G720" s="2275"/>
      <c r="H720" s="1890"/>
      <c r="I720" s="2276"/>
      <c r="J720" s="1890"/>
      <c r="K720" s="1890"/>
      <c r="L720" s="1890"/>
      <c r="M720" s="1890"/>
    </row>
    <row r="721" spans="1:13" x14ac:dyDescent="0.25">
      <c r="A721" s="1890"/>
      <c r="B721" s="1890" t="s">
        <v>27</v>
      </c>
      <c r="C721" s="1890"/>
      <c r="D721" s="1890"/>
      <c r="E721" s="1890"/>
      <c r="F721" s="2274"/>
      <c r="G721" s="2275"/>
      <c r="H721" s="1890"/>
      <c r="I721" s="2276"/>
      <c r="J721" s="1890" t="s">
        <v>27</v>
      </c>
      <c r="K721" s="1890"/>
      <c r="L721" s="1890"/>
      <c r="M721" s="1890"/>
    </row>
    <row r="722" spans="1:13" x14ac:dyDescent="0.25">
      <c r="A722" s="1890"/>
      <c r="B722" s="1890"/>
      <c r="C722" s="1890"/>
      <c r="D722" s="1890"/>
      <c r="E722" s="1890"/>
      <c r="F722" s="2274"/>
      <c r="G722" s="2275"/>
      <c r="H722" s="1890"/>
      <c r="I722" s="2276"/>
      <c r="J722" s="1890"/>
      <c r="K722" s="1890"/>
      <c r="L722" s="1890"/>
      <c r="M722" s="1890"/>
    </row>
    <row r="723" spans="1:13" x14ac:dyDescent="0.25">
      <c r="A723" s="1890"/>
      <c r="B723" s="1890" t="s">
        <v>4582</v>
      </c>
      <c r="C723" s="1890"/>
      <c r="D723" s="1890"/>
      <c r="E723" s="1890"/>
      <c r="F723" s="2274"/>
      <c r="G723" s="2275"/>
      <c r="H723" s="1890"/>
      <c r="I723" s="2276"/>
      <c r="J723" s="1890" t="s">
        <v>414</v>
      </c>
      <c r="K723" s="1890"/>
      <c r="L723" s="1890"/>
      <c r="M723" s="1890"/>
    </row>
    <row r="724" spans="1:13" x14ac:dyDescent="0.25">
      <c r="A724" s="1890"/>
      <c r="B724" s="1890"/>
      <c r="C724" s="1890"/>
      <c r="D724" s="1890"/>
      <c r="E724" s="1890"/>
      <c r="F724" s="2274"/>
      <c r="G724" s="2275"/>
      <c r="H724" s="1890"/>
      <c r="I724" s="2276"/>
      <c r="J724" s="1890"/>
      <c r="K724" s="1890"/>
      <c r="L724" s="1890"/>
      <c r="M724" s="1890"/>
    </row>
    <row r="725" spans="1:13" x14ac:dyDescent="0.25">
      <c r="A725" s="1890"/>
      <c r="B725" s="1890"/>
      <c r="C725" s="1890"/>
      <c r="D725" s="1890"/>
      <c r="E725" s="1890"/>
      <c r="F725" s="2274"/>
      <c r="G725" s="2275"/>
      <c r="H725" s="1890"/>
      <c r="I725" s="2276"/>
      <c r="J725" s="1890"/>
      <c r="K725" s="1890"/>
      <c r="L725" s="1890"/>
      <c r="M725" s="1890"/>
    </row>
    <row r="726" spans="1:13" ht="18.75" x14ac:dyDescent="0.3">
      <c r="A726" s="2273" t="s">
        <v>403</v>
      </c>
      <c r="B726" s="2273"/>
      <c r="C726" s="2273"/>
      <c r="D726" s="1890"/>
      <c r="E726" s="1890"/>
      <c r="F726" s="2274"/>
      <c r="G726" s="2275"/>
      <c r="H726" s="1890"/>
      <c r="I726" s="2276"/>
      <c r="J726" s="1890"/>
      <c r="K726" s="1890"/>
      <c r="L726" s="1890"/>
      <c r="M726" s="1890"/>
    </row>
    <row r="727" spans="1:13" x14ac:dyDescent="0.25">
      <c r="A727" s="1890"/>
      <c r="B727" s="1890"/>
      <c r="C727" s="1890"/>
      <c r="D727" s="2278"/>
      <c r="E727" s="2278"/>
      <c r="F727" s="2279"/>
      <c r="G727" s="2280"/>
      <c r="H727" s="2278"/>
      <c r="I727" s="2281"/>
      <c r="J727" s="2278"/>
      <c r="K727" s="1890"/>
      <c r="L727" s="1890"/>
      <c r="M727" s="1890"/>
    </row>
    <row r="728" spans="1:13" ht="18.75" x14ac:dyDescent="0.3">
      <c r="A728" s="3224" t="s">
        <v>4583</v>
      </c>
      <c r="B728" s="3225"/>
      <c r="C728" s="3225"/>
      <c r="D728" s="3225"/>
      <c r="E728" s="3225"/>
      <c r="F728" s="3225"/>
      <c r="G728" s="3225"/>
      <c r="H728" s="3225"/>
      <c r="I728" s="3225"/>
      <c r="J728" s="3225"/>
      <c r="K728" s="3225"/>
      <c r="L728" s="3225"/>
      <c r="M728" s="1890"/>
    </row>
    <row r="729" spans="1:13" ht="15.75" x14ac:dyDescent="0.25">
      <c r="A729" s="1890"/>
      <c r="B729" s="1890"/>
      <c r="C729" s="1890"/>
      <c r="D729" s="2278"/>
      <c r="E729" s="2278"/>
      <c r="F729" s="2283"/>
      <c r="G729" s="2280"/>
      <c r="H729" s="2278"/>
      <c r="I729" s="2281"/>
      <c r="J729" s="2278"/>
      <c r="K729" s="1890"/>
      <c r="L729" s="1890"/>
      <c r="M729" s="1890"/>
    </row>
    <row r="730" spans="1:13" ht="15.75" x14ac:dyDescent="0.25">
      <c r="A730" s="2282" t="s">
        <v>4584</v>
      </c>
      <c r="B730" s="2277"/>
      <c r="C730" s="2277"/>
      <c r="D730" s="2277"/>
      <c r="E730" s="2277"/>
      <c r="F730" s="2283"/>
      <c r="G730" s="2275"/>
      <c r="H730" s="1890"/>
      <c r="I730" s="2276"/>
      <c r="J730" s="1890"/>
      <c r="K730" s="1890"/>
      <c r="L730" s="1890"/>
      <c r="M730" s="1890"/>
    </row>
    <row r="731" spans="1:13" ht="15.75" thickBot="1" x14ac:dyDescent="0.3">
      <c r="A731" s="2284"/>
      <c r="B731" s="1890"/>
      <c r="C731" s="1890"/>
      <c r="D731" s="1890"/>
      <c r="E731" s="1890"/>
      <c r="F731" s="2274"/>
      <c r="G731" s="2275"/>
      <c r="H731" s="1890"/>
      <c r="I731" s="2276"/>
      <c r="J731" s="1890"/>
      <c r="K731" s="2285"/>
      <c r="L731" s="1890"/>
      <c r="M731" s="2286" t="s">
        <v>4</v>
      </c>
    </row>
    <row r="732" spans="1:13" ht="27" thickBot="1" x14ac:dyDescent="0.3">
      <c r="A732" s="2304" t="s">
        <v>5</v>
      </c>
      <c r="B732" s="2305" t="s">
        <v>6</v>
      </c>
      <c r="C732" s="2305" t="s">
        <v>7</v>
      </c>
      <c r="D732" s="2305" t="s">
        <v>8</v>
      </c>
      <c r="E732" s="2305" t="s">
        <v>9</v>
      </c>
      <c r="F732" s="2306" t="s">
        <v>10</v>
      </c>
      <c r="G732" s="2307" t="s">
        <v>11</v>
      </c>
      <c r="H732" s="2305" t="s">
        <v>12</v>
      </c>
      <c r="I732" s="2308" t="s">
        <v>13</v>
      </c>
      <c r="J732" s="2309" t="s">
        <v>14</v>
      </c>
      <c r="K732" s="2309" t="s">
        <v>15</v>
      </c>
      <c r="L732" s="2309" t="s">
        <v>16</v>
      </c>
      <c r="M732" s="2959" t="s">
        <v>17</v>
      </c>
    </row>
    <row r="733" spans="1:13" ht="26.25" x14ac:dyDescent="0.25">
      <c r="A733" s="2960">
        <v>231</v>
      </c>
      <c r="B733" s="2961">
        <v>0</v>
      </c>
      <c r="C733" s="2962">
        <v>4399</v>
      </c>
      <c r="D733" s="2961">
        <v>5011</v>
      </c>
      <c r="E733" s="2963">
        <v>0</v>
      </c>
      <c r="F733" s="2964">
        <v>104100888</v>
      </c>
      <c r="G733" s="2961">
        <v>1700</v>
      </c>
      <c r="H733" s="2965">
        <v>5724000000</v>
      </c>
      <c r="I733" s="2966">
        <v>0</v>
      </c>
      <c r="J733" s="2966">
        <v>155216.4</v>
      </c>
      <c r="K733" s="2966">
        <v>-10696.29</v>
      </c>
      <c r="L733" s="2966">
        <f>J733+K733</f>
        <v>144520.10999999999</v>
      </c>
      <c r="M733" s="2967" t="s">
        <v>4572</v>
      </c>
    </row>
    <row r="734" spans="1:13" ht="26.25" x14ac:dyDescent="0.25">
      <c r="A734" s="2968">
        <v>231</v>
      </c>
      <c r="B734" s="2310">
        <v>0</v>
      </c>
      <c r="C734" s="2969">
        <v>4399</v>
      </c>
      <c r="D734" s="2310">
        <v>5011</v>
      </c>
      <c r="E734" s="2970">
        <v>0</v>
      </c>
      <c r="F734" s="2971">
        <v>104113013</v>
      </c>
      <c r="G734" s="2310">
        <v>1700</v>
      </c>
      <c r="H734" s="2311">
        <v>5724000000</v>
      </c>
      <c r="I734" s="2972">
        <v>0</v>
      </c>
      <c r="J734" s="2972">
        <v>310432.8</v>
      </c>
      <c r="K734" s="2972">
        <v>-21392.57</v>
      </c>
      <c r="L734" s="2972">
        <f t="shared" ref="L734:L756" si="4">J734+K734</f>
        <v>289040.23</v>
      </c>
      <c r="M734" s="2973" t="s">
        <v>4573</v>
      </c>
    </row>
    <row r="735" spans="1:13" ht="26.25" x14ac:dyDescent="0.25">
      <c r="A735" s="2968">
        <v>231</v>
      </c>
      <c r="B735" s="2310">
        <v>0</v>
      </c>
      <c r="C735" s="2969">
        <v>4399</v>
      </c>
      <c r="D735" s="2310">
        <v>5011</v>
      </c>
      <c r="E735" s="2970">
        <v>0</v>
      </c>
      <c r="F735" s="2971">
        <v>104513013</v>
      </c>
      <c r="G735" s="2310">
        <v>1700</v>
      </c>
      <c r="H735" s="2311">
        <v>5724000000</v>
      </c>
      <c r="I735" s="2972">
        <v>0</v>
      </c>
      <c r="J735" s="2972">
        <v>2638678.7999999998</v>
      </c>
      <c r="K735" s="2972">
        <v>-181836.84</v>
      </c>
      <c r="L735" s="2972">
        <f t="shared" si="4"/>
        <v>2456841.96</v>
      </c>
      <c r="M735" s="2973" t="s">
        <v>4574</v>
      </c>
    </row>
    <row r="736" spans="1:13" ht="26.25" x14ac:dyDescent="0.25">
      <c r="A736" s="2968">
        <v>231</v>
      </c>
      <c r="B736" s="2310">
        <v>0</v>
      </c>
      <c r="C736" s="2969">
        <v>4399</v>
      </c>
      <c r="D736" s="2310">
        <v>5021</v>
      </c>
      <c r="E736" s="2970">
        <v>0</v>
      </c>
      <c r="F736" s="2971">
        <v>104100888</v>
      </c>
      <c r="G736" s="2310">
        <v>1700</v>
      </c>
      <c r="H736" s="2311">
        <v>5724000000</v>
      </c>
      <c r="I736" s="2972">
        <v>0</v>
      </c>
      <c r="J736" s="2972">
        <v>40500</v>
      </c>
      <c r="K736" s="2972">
        <v>-495</v>
      </c>
      <c r="L736" s="2972">
        <f t="shared" si="4"/>
        <v>40005</v>
      </c>
      <c r="M736" s="2999" t="s">
        <v>4585</v>
      </c>
    </row>
    <row r="737" spans="1:13" ht="26.25" x14ac:dyDescent="0.25">
      <c r="A737" s="2968">
        <v>231</v>
      </c>
      <c r="B737" s="2310">
        <v>0</v>
      </c>
      <c r="C737" s="2969">
        <v>4399</v>
      </c>
      <c r="D737" s="2310">
        <v>5021</v>
      </c>
      <c r="E737" s="2970">
        <v>0</v>
      </c>
      <c r="F737" s="2971">
        <v>104113013</v>
      </c>
      <c r="G737" s="2310">
        <v>1700</v>
      </c>
      <c r="H737" s="2311">
        <v>5724000000</v>
      </c>
      <c r="I737" s="2972">
        <v>0</v>
      </c>
      <c r="J737" s="2972">
        <v>81000</v>
      </c>
      <c r="K737" s="2972">
        <v>-990</v>
      </c>
      <c r="L737" s="2972">
        <f t="shared" si="4"/>
        <v>80010</v>
      </c>
      <c r="M737" s="2999" t="s">
        <v>4586</v>
      </c>
    </row>
    <row r="738" spans="1:13" ht="26.25" x14ac:dyDescent="0.25">
      <c r="A738" s="2968">
        <v>231</v>
      </c>
      <c r="B738" s="2310">
        <v>0</v>
      </c>
      <c r="C738" s="2969">
        <v>4399</v>
      </c>
      <c r="D738" s="2310">
        <v>5021</v>
      </c>
      <c r="E738" s="2970">
        <v>0</v>
      </c>
      <c r="F738" s="2971">
        <v>104513013</v>
      </c>
      <c r="G738" s="2310">
        <v>1700</v>
      </c>
      <c r="H738" s="2311">
        <v>5724000000</v>
      </c>
      <c r="I738" s="2972">
        <v>0</v>
      </c>
      <c r="J738" s="2972">
        <v>688500</v>
      </c>
      <c r="K738" s="2972">
        <v>-8415</v>
      </c>
      <c r="L738" s="2972">
        <f t="shared" si="4"/>
        <v>680085</v>
      </c>
      <c r="M738" s="2999" t="s">
        <v>4587</v>
      </c>
    </row>
    <row r="739" spans="1:13" ht="26.25" x14ac:dyDescent="0.25">
      <c r="A739" s="2974">
        <v>231</v>
      </c>
      <c r="B739" s="2310">
        <v>0</v>
      </c>
      <c r="C739" s="2969">
        <v>4399</v>
      </c>
      <c r="D739" s="2975" t="s">
        <v>975</v>
      </c>
      <c r="E739" s="2970">
        <v>0</v>
      </c>
      <c r="F739" s="2971">
        <v>104100888</v>
      </c>
      <c r="G739" s="2310">
        <v>1700</v>
      </c>
      <c r="H739" s="2311">
        <v>5724000000</v>
      </c>
      <c r="I739" s="2972">
        <v>0</v>
      </c>
      <c r="J739" s="2972">
        <v>42179.1</v>
      </c>
      <c r="K739" s="2972">
        <v>-2652.69</v>
      </c>
      <c r="L739" s="2972">
        <f t="shared" si="4"/>
        <v>39526.409999999996</v>
      </c>
      <c r="M739" s="2976" t="s">
        <v>4575</v>
      </c>
    </row>
    <row r="740" spans="1:13" ht="26.25" x14ac:dyDescent="0.25">
      <c r="A740" s="2974">
        <v>231</v>
      </c>
      <c r="B740" s="2310">
        <v>0</v>
      </c>
      <c r="C740" s="2969">
        <v>4399</v>
      </c>
      <c r="D740" s="2975" t="s">
        <v>975</v>
      </c>
      <c r="E740" s="2970">
        <v>0</v>
      </c>
      <c r="F740" s="2977">
        <v>104113013</v>
      </c>
      <c r="G740" s="2310">
        <v>1700</v>
      </c>
      <c r="H740" s="2311">
        <v>5724000000</v>
      </c>
      <c r="I740" s="2972">
        <v>0</v>
      </c>
      <c r="J740" s="2972">
        <v>84358.2</v>
      </c>
      <c r="K740" s="2972">
        <v>-5305.35</v>
      </c>
      <c r="L740" s="2972">
        <f t="shared" si="4"/>
        <v>79052.849999999991</v>
      </c>
      <c r="M740" s="2976" t="s">
        <v>4576</v>
      </c>
    </row>
    <row r="741" spans="1:13" ht="26.25" x14ac:dyDescent="0.25">
      <c r="A741" s="2968">
        <v>231</v>
      </c>
      <c r="B741" s="2310">
        <v>0</v>
      </c>
      <c r="C741" s="2969">
        <v>4399</v>
      </c>
      <c r="D741" s="2975" t="s">
        <v>975</v>
      </c>
      <c r="E741" s="2970">
        <v>0</v>
      </c>
      <c r="F741" s="2977">
        <v>104513013</v>
      </c>
      <c r="G741" s="2310">
        <v>1700</v>
      </c>
      <c r="H741" s="2311">
        <v>5724000000</v>
      </c>
      <c r="I741" s="2972">
        <v>0</v>
      </c>
      <c r="J741" s="2972">
        <v>717044.7</v>
      </c>
      <c r="K741" s="2972">
        <v>-45095.53</v>
      </c>
      <c r="L741" s="2972">
        <f t="shared" si="4"/>
        <v>671949.16999999993</v>
      </c>
      <c r="M741" s="2976" t="s">
        <v>4577</v>
      </c>
    </row>
    <row r="742" spans="1:13" ht="26.25" x14ac:dyDescent="0.25">
      <c r="A742" s="2974">
        <v>231</v>
      </c>
      <c r="B742" s="2310">
        <v>0</v>
      </c>
      <c r="C742" s="2969">
        <v>4399</v>
      </c>
      <c r="D742" s="2975" t="s">
        <v>979</v>
      </c>
      <c r="E742" s="2970">
        <v>0</v>
      </c>
      <c r="F742" s="2971">
        <v>104100888</v>
      </c>
      <c r="G742" s="2310">
        <v>1700</v>
      </c>
      <c r="H742" s="2311">
        <v>5724000000</v>
      </c>
      <c r="I742" s="2972">
        <v>0</v>
      </c>
      <c r="J742" s="2972">
        <v>15184.5</v>
      </c>
      <c r="K742" s="2972">
        <v>-962.7</v>
      </c>
      <c r="L742" s="2972">
        <f t="shared" si="4"/>
        <v>14221.8</v>
      </c>
      <c r="M742" s="2976" t="s">
        <v>4578</v>
      </c>
    </row>
    <row r="743" spans="1:13" ht="26.25" x14ac:dyDescent="0.25">
      <c r="A743" s="2974">
        <v>231</v>
      </c>
      <c r="B743" s="2310">
        <v>0</v>
      </c>
      <c r="C743" s="2969">
        <v>4399</v>
      </c>
      <c r="D743" s="2975" t="s">
        <v>979</v>
      </c>
      <c r="E743" s="2970">
        <v>0</v>
      </c>
      <c r="F743" s="2977">
        <v>104113013</v>
      </c>
      <c r="G743" s="2310">
        <v>1700</v>
      </c>
      <c r="H743" s="2311">
        <v>5724000000</v>
      </c>
      <c r="I743" s="2972">
        <v>0</v>
      </c>
      <c r="J743" s="2972">
        <v>30369</v>
      </c>
      <c r="K743" s="2972">
        <v>-1925.4</v>
      </c>
      <c r="L743" s="2972">
        <f t="shared" si="4"/>
        <v>28443.599999999999</v>
      </c>
      <c r="M743" s="2976" t="s">
        <v>4579</v>
      </c>
    </row>
    <row r="744" spans="1:13" ht="27" thickBot="1" x14ac:dyDescent="0.3">
      <c r="A744" s="2978">
        <v>231</v>
      </c>
      <c r="B744" s="2979">
        <v>0</v>
      </c>
      <c r="C744" s="2980">
        <v>4399</v>
      </c>
      <c r="D744" s="2981" t="s">
        <v>979</v>
      </c>
      <c r="E744" s="2982">
        <v>0</v>
      </c>
      <c r="F744" s="2983">
        <v>104513013</v>
      </c>
      <c r="G744" s="2979">
        <v>1700</v>
      </c>
      <c r="H744" s="2984">
        <v>5724000000</v>
      </c>
      <c r="I744" s="2985">
        <v>0</v>
      </c>
      <c r="J744" s="2985">
        <v>258136.5</v>
      </c>
      <c r="K744" s="2985">
        <v>-16365.9</v>
      </c>
      <c r="L744" s="2985">
        <f t="shared" si="4"/>
        <v>241770.6</v>
      </c>
      <c r="M744" s="2986" t="s">
        <v>4580</v>
      </c>
    </row>
    <row r="745" spans="1:13" ht="26.25" x14ac:dyDescent="0.25">
      <c r="A745" s="2987">
        <v>231</v>
      </c>
      <c r="B745" s="2988">
        <v>0</v>
      </c>
      <c r="C745" s="2989">
        <v>4399</v>
      </c>
      <c r="D745" s="2988">
        <v>5011</v>
      </c>
      <c r="E745" s="2990">
        <v>0</v>
      </c>
      <c r="F745" s="2991">
        <v>104100888</v>
      </c>
      <c r="G745" s="2988">
        <v>1700</v>
      </c>
      <c r="H745" s="2992">
        <v>5724000019</v>
      </c>
      <c r="I745" s="2993">
        <v>0</v>
      </c>
      <c r="J745" s="2993">
        <v>0</v>
      </c>
      <c r="K745" s="2993">
        <v>10696.29</v>
      </c>
      <c r="L745" s="2966">
        <f t="shared" si="4"/>
        <v>10696.29</v>
      </c>
      <c r="M745" s="2994" t="s">
        <v>4572</v>
      </c>
    </row>
    <row r="746" spans="1:13" ht="26.25" x14ac:dyDescent="0.25">
      <c r="A746" s="2968">
        <v>231</v>
      </c>
      <c r="B746" s="2310">
        <v>0</v>
      </c>
      <c r="C746" s="2969">
        <v>4399</v>
      </c>
      <c r="D746" s="2310">
        <v>5011</v>
      </c>
      <c r="E746" s="2970">
        <v>0</v>
      </c>
      <c r="F746" s="2977">
        <v>104113013</v>
      </c>
      <c r="G746" s="2310">
        <v>1700</v>
      </c>
      <c r="H746" s="2311">
        <v>5724000019</v>
      </c>
      <c r="I746" s="2972">
        <v>0</v>
      </c>
      <c r="J746" s="2972">
        <v>0</v>
      </c>
      <c r="K746" s="2972">
        <v>21392.57</v>
      </c>
      <c r="L746" s="2972">
        <f t="shared" si="4"/>
        <v>21392.57</v>
      </c>
      <c r="M746" s="2973" t="s">
        <v>4573</v>
      </c>
    </row>
    <row r="747" spans="1:13" ht="26.25" x14ac:dyDescent="0.25">
      <c r="A747" s="2974">
        <v>231</v>
      </c>
      <c r="B747" s="2310">
        <v>0</v>
      </c>
      <c r="C747" s="2969">
        <v>4399</v>
      </c>
      <c r="D747" s="2310">
        <v>5011</v>
      </c>
      <c r="E747" s="2970">
        <v>0</v>
      </c>
      <c r="F747" s="2977">
        <v>104513013</v>
      </c>
      <c r="G747" s="2310">
        <v>1700</v>
      </c>
      <c r="H747" s="2311">
        <v>5724000019</v>
      </c>
      <c r="I747" s="2972">
        <v>0</v>
      </c>
      <c r="J747" s="2972">
        <v>0</v>
      </c>
      <c r="K747" s="2972">
        <v>181836.84</v>
      </c>
      <c r="L747" s="2972">
        <f t="shared" si="4"/>
        <v>181836.84</v>
      </c>
      <c r="M747" s="2973" t="s">
        <v>4574</v>
      </c>
    </row>
    <row r="748" spans="1:13" ht="26.25" x14ac:dyDescent="0.25">
      <c r="A748" s="2974">
        <v>231</v>
      </c>
      <c r="B748" s="2310">
        <v>0</v>
      </c>
      <c r="C748" s="2969">
        <v>4399</v>
      </c>
      <c r="D748" s="2310">
        <v>5021</v>
      </c>
      <c r="E748" s="2970">
        <v>0</v>
      </c>
      <c r="F748" s="2977">
        <v>104100888</v>
      </c>
      <c r="G748" s="2310">
        <v>1700</v>
      </c>
      <c r="H748" s="2311">
        <v>5724000019</v>
      </c>
      <c r="I748" s="2972">
        <v>0</v>
      </c>
      <c r="J748" s="2972">
        <v>0</v>
      </c>
      <c r="K748" s="2972">
        <v>495</v>
      </c>
      <c r="L748" s="2972">
        <f t="shared" si="4"/>
        <v>495</v>
      </c>
      <c r="M748" s="2999" t="s">
        <v>4585</v>
      </c>
    </row>
    <row r="749" spans="1:13" ht="26.25" x14ac:dyDescent="0.25">
      <c r="A749" s="2974">
        <v>231</v>
      </c>
      <c r="B749" s="2310">
        <v>0</v>
      </c>
      <c r="C749" s="2969">
        <v>4399</v>
      </c>
      <c r="D749" s="2310">
        <v>5021</v>
      </c>
      <c r="E749" s="2970">
        <v>0</v>
      </c>
      <c r="F749" s="2977">
        <v>104113013</v>
      </c>
      <c r="G749" s="2310">
        <v>1700</v>
      </c>
      <c r="H749" s="2311">
        <v>5724000019</v>
      </c>
      <c r="I749" s="2972">
        <v>0</v>
      </c>
      <c r="J749" s="2972">
        <v>0</v>
      </c>
      <c r="K749" s="2972">
        <v>990</v>
      </c>
      <c r="L749" s="2972">
        <f t="shared" si="4"/>
        <v>990</v>
      </c>
      <c r="M749" s="2999" t="s">
        <v>4586</v>
      </c>
    </row>
    <row r="750" spans="1:13" ht="26.25" x14ac:dyDescent="0.25">
      <c r="A750" s="2974">
        <v>231</v>
      </c>
      <c r="B750" s="2310">
        <v>0</v>
      </c>
      <c r="C750" s="2969">
        <v>4399</v>
      </c>
      <c r="D750" s="2310">
        <v>5021</v>
      </c>
      <c r="E750" s="2970">
        <v>0</v>
      </c>
      <c r="F750" s="2977">
        <v>104513013</v>
      </c>
      <c r="G750" s="2310">
        <v>1700</v>
      </c>
      <c r="H750" s="2311">
        <v>5724000019</v>
      </c>
      <c r="I750" s="2972">
        <v>0</v>
      </c>
      <c r="J750" s="2972">
        <v>0</v>
      </c>
      <c r="K750" s="2972">
        <v>8415</v>
      </c>
      <c r="L750" s="2972">
        <f t="shared" si="4"/>
        <v>8415</v>
      </c>
      <c r="M750" s="2999" t="s">
        <v>4587</v>
      </c>
    </row>
    <row r="751" spans="1:13" ht="26.25" x14ac:dyDescent="0.25">
      <c r="A751" s="2968">
        <v>231</v>
      </c>
      <c r="B751" s="2310">
        <v>0</v>
      </c>
      <c r="C751" s="2969">
        <v>4399</v>
      </c>
      <c r="D751" s="2975" t="s">
        <v>975</v>
      </c>
      <c r="E751" s="2970">
        <v>0</v>
      </c>
      <c r="F751" s="2971">
        <v>104100888</v>
      </c>
      <c r="G751" s="2310">
        <v>1700</v>
      </c>
      <c r="H751" s="2311">
        <v>5724000019</v>
      </c>
      <c r="I751" s="2972">
        <v>0</v>
      </c>
      <c r="J751" s="2972">
        <v>0</v>
      </c>
      <c r="K751" s="2972">
        <v>2652.69</v>
      </c>
      <c r="L751" s="2972">
        <f t="shared" si="4"/>
        <v>2652.69</v>
      </c>
      <c r="M751" s="2976" t="s">
        <v>4575</v>
      </c>
    </row>
    <row r="752" spans="1:13" ht="26.25" x14ac:dyDescent="0.25">
      <c r="A752" s="2974">
        <v>231</v>
      </c>
      <c r="B752" s="2310">
        <v>0</v>
      </c>
      <c r="C752" s="2969">
        <v>4399</v>
      </c>
      <c r="D752" s="2975" t="s">
        <v>975</v>
      </c>
      <c r="E752" s="2970">
        <v>0</v>
      </c>
      <c r="F752" s="2977">
        <v>104113013</v>
      </c>
      <c r="G752" s="2310">
        <v>1700</v>
      </c>
      <c r="H752" s="2311">
        <v>5724000019</v>
      </c>
      <c r="I752" s="2972">
        <v>0</v>
      </c>
      <c r="J752" s="2972">
        <v>0</v>
      </c>
      <c r="K752" s="2972">
        <v>5305.35</v>
      </c>
      <c r="L752" s="2972">
        <f t="shared" si="4"/>
        <v>5305.35</v>
      </c>
      <c r="M752" s="2976" t="s">
        <v>4576</v>
      </c>
    </row>
    <row r="753" spans="1:13" ht="26.25" x14ac:dyDescent="0.25">
      <c r="A753" s="2974">
        <v>231</v>
      </c>
      <c r="B753" s="2310">
        <v>0</v>
      </c>
      <c r="C753" s="2969">
        <v>4399</v>
      </c>
      <c r="D753" s="2975" t="s">
        <v>975</v>
      </c>
      <c r="E753" s="2970">
        <v>0</v>
      </c>
      <c r="F753" s="2977">
        <v>104513013</v>
      </c>
      <c r="G753" s="2310">
        <v>1700</v>
      </c>
      <c r="H753" s="2311">
        <v>5724000019</v>
      </c>
      <c r="I753" s="2972">
        <v>0</v>
      </c>
      <c r="J753" s="2972">
        <v>0</v>
      </c>
      <c r="K753" s="2972">
        <v>45095.53</v>
      </c>
      <c r="L753" s="2972">
        <f t="shared" si="4"/>
        <v>45095.53</v>
      </c>
      <c r="M753" s="2976" t="s">
        <v>4577</v>
      </c>
    </row>
    <row r="754" spans="1:13" ht="26.25" x14ac:dyDescent="0.25">
      <c r="A754" s="2974">
        <v>231</v>
      </c>
      <c r="B754" s="2310">
        <v>0</v>
      </c>
      <c r="C754" s="2969">
        <v>4399</v>
      </c>
      <c r="D754" s="2975" t="s">
        <v>979</v>
      </c>
      <c r="E754" s="2970">
        <v>0</v>
      </c>
      <c r="F754" s="2971">
        <v>104100888</v>
      </c>
      <c r="G754" s="2310">
        <v>1700</v>
      </c>
      <c r="H754" s="2311">
        <v>5724000019</v>
      </c>
      <c r="I754" s="2972">
        <v>0</v>
      </c>
      <c r="J754" s="2972">
        <v>0</v>
      </c>
      <c r="K754" s="2972">
        <v>962.7</v>
      </c>
      <c r="L754" s="2972">
        <f t="shared" si="4"/>
        <v>962.7</v>
      </c>
      <c r="M754" s="2976" t="s">
        <v>4578</v>
      </c>
    </row>
    <row r="755" spans="1:13" ht="26.25" x14ac:dyDescent="0.25">
      <c r="A755" s="2974">
        <v>231</v>
      </c>
      <c r="B755" s="2310">
        <v>0</v>
      </c>
      <c r="C755" s="2969">
        <v>4399</v>
      </c>
      <c r="D755" s="2975" t="s">
        <v>979</v>
      </c>
      <c r="E755" s="2970">
        <v>0</v>
      </c>
      <c r="F755" s="2977">
        <v>104113013</v>
      </c>
      <c r="G755" s="2310">
        <v>1700</v>
      </c>
      <c r="H755" s="2311">
        <v>5724000019</v>
      </c>
      <c r="I755" s="2972">
        <v>0</v>
      </c>
      <c r="J755" s="2972">
        <v>0</v>
      </c>
      <c r="K755" s="2972">
        <v>1925.4</v>
      </c>
      <c r="L755" s="2972">
        <f t="shared" si="4"/>
        <v>1925.4</v>
      </c>
      <c r="M755" s="2976" t="s">
        <v>4579</v>
      </c>
    </row>
    <row r="756" spans="1:13" ht="27" thickBot="1" x14ac:dyDescent="0.3">
      <c r="A756" s="2974">
        <v>231</v>
      </c>
      <c r="B756" s="2310">
        <v>0</v>
      </c>
      <c r="C756" s="2969">
        <v>4399</v>
      </c>
      <c r="D756" s="2975" t="s">
        <v>979</v>
      </c>
      <c r="E756" s="2970">
        <v>0</v>
      </c>
      <c r="F756" s="2977">
        <v>104513013</v>
      </c>
      <c r="G756" s="2310">
        <v>1700</v>
      </c>
      <c r="H756" s="2311">
        <v>5724000019</v>
      </c>
      <c r="I756" s="2972">
        <v>0</v>
      </c>
      <c r="J756" s="2972">
        <v>0</v>
      </c>
      <c r="K756" s="2972">
        <v>16365.9</v>
      </c>
      <c r="L756" s="2985">
        <f t="shared" si="4"/>
        <v>16365.9</v>
      </c>
      <c r="M756" s="2986" t="s">
        <v>4580</v>
      </c>
    </row>
    <row r="757" spans="1:13" ht="16.5" thickBot="1" x14ac:dyDescent="0.3">
      <c r="A757" s="2314"/>
      <c r="B757" s="2315" t="s">
        <v>23</v>
      </c>
      <c r="C757" s="2316"/>
      <c r="D757" s="2317"/>
      <c r="E757" s="2317"/>
      <c r="F757" s="2318"/>
      <c r="G757" s="2319"/>
      <c r="H757" s="2317"/>
      <c r="I757" s="2995">
        <f>SUM(I733:I756)</f>
        <v>0</v>
      </c>
      <c r="J757" s="2320">
        <f>SUM(J733:J756)</f>
        <v>5061600</v>
      </c>
      <c r="K757" s="2320">
        <f>SUM(K733:K756)</f>
        <v>-9.4587448984384537E-11</v>
      </c>
      <c r="L757" s="2320">
        <f>SUM(L733:L756)</f>
        <v>5061600.0000000009</v>
      </c>
      <c r="M757" s="2996"/>
    </row>
    <row r="758" spans="1:13" ht="15.75" x14ac:dyDescent="0.25">
      <c r="A758" s="2321"/>
      <c r="B758" s="2321"/>
      <c r="C758" s="2321"/>
      <c r="D758" s="2322"/>
      <c r="E758" s="2322"/>
      <c r="F758" s="2323"/>
      <c r="G758" s="2324"/>
      <c r="H758" s="2322"/>
      <c r="I758" s="2325"/>
      <c r="J758" s="2322"/>
      <c r="K758" s="2326"/>
      <c r="L758" s="2322"/>
      <c r="M758" s="1890"/>
    </row>
    <row r="759" spans="1:13" ht="15.75" x14ac:dyDescent="0.25">
      <c r="A759" s="1890"/>
      <c r="B759" s="2322" t="s">
        <v>684</v>
      </c>
      <c r="C759" s="2321"/>
      <c r="D759" s="2322"/>
      <c r="E759" s="2322"/>
      <c r="F759" s="2323"/>
      <c r="G759" s="2324"/>
      <c r="H759" s="2322"/>
      <c r="I759" s="2325"/>
      <c r="J759" s="2997" t="s">
        <v>4581</v>
      </c>
      <c r="K759" s="2998"/>
      <c r="L759" s="2322"/>
      <c r="M759" s="1890"/>
    </row>
    <row r="760" spans="1:13" ht="15.75" x14ac:dyDescent="0.25">
      <c r="A760" s="2322"/>
      <c r="B760" s="2321"/>
      <c r="C760" s="2321"/>
      <c r="D760" s="2322"/>
      <c r="E760" s="2322"/>
      <c r="F760" s="2323"/>
      <c r="G760" s="2324"/>
      <c r="H760" s="2322"/>
      <c r="I760" s="2325"/>
      <c r="J760" s="2322"/>
      <c r="K760" s="2326"/>
      <c r="L760" s="2322"/>
      <c r="M760" s="1890"/>
    </row>
    <row r="761" spans="1:13" x14ac:dyDescent="0.25">
      <c r="A761" s="1890"/>
      <c r="B761" s="1890"/>
      <c r="C761" s="1890"/>
      <c r="D761" s="1890"/>
      <c r="E761" s="1890"/>
      <c r="F761" s="2274"/>
      <c r="G761" s="2275"/>
      <c r="H761" s="1890"/>
      <c r="I761" s="2276"/>
      <c r="J761" s="1890"/>
      <c r="K761" s="1890"/>
      <c r="L761" s="1890"/>
      <c r="M761" s="1890"/>
    </row>
    <row r="762" spans="1:13" x14ac:dyDescent="0.25">
      <c r="A762" s="1890"/>
      <c r="B762" s="1890" t="s">
        <v>27</v>
      </c>
      <c r="C762" s="1890"/>
      <c r="D762" s="1890"/>
      <c r="E762" s="1890"/>
      <c r="F762" s="2274"/>
      <c r="G762" s="2275"/>
      <c r="H762" s="1890"/>
      <c r="I762" s="2276"/>
      <c r="J762" s="1890" t="s">
        <v>27</v>
      </c>
      <c r="K762" s="1890"/>
      <c r="L762" s="1890"/>
      <c r="M762" s="1890"/>
    </row>
    <row r="763" spans="1:13" x14ac:dyDescent="0.25">
      <c r="A763" s="1890"/>
      <c r="B763" s="1890"/>
      <c r="C763" s="1890"/>
      <c r="D763" s="1890"/>
      <c r="E763" s="1890"/>
      <c r="F763" s="2274"/>
      <c r="G763" s="2275"/>
      <c r="H763" s="1890"/>
      <c r="I763" s="2276"/>
      <c r="J763" s="1890"/>
      <c r="K763" s="1890"/>
      <c r="L763" s="1890"/>
      <c r="M763" s="1890"/>
    </row>
    <row r="764" spans="1:13" x14ac:dyDescent="0.25">
      <c r="A764" s="1890"/>
      <c r="B764" s="1890" t="s">
        <v>4582</v>
      </c>
      <c r="C764" s="1890"/>
      <c r="D764" s="1890"/>
      <c r="E764" s="1890"/>
      <c r="F764" s="2274"/>
      <c r="G764" s="2275"/>
      <c r="H764" s="1890"/>
      <c r="I764" s="2276"/>
      <c r="J764" s="1890" t="s">
        <v>414</v>
      </c>
      <c r="K764" s="1890"/>
      <c r="L764" s="1890"/>
      <c r="M764" s="1890"/>
    </row>
    <row r="765" spans="1:13" x14ac:dyDescent="0.25">
      <c r="A765" s="1890"/>
      <c r="B765" s="1890"/>
      <c r="C765" s="1890"/>
      <c r="D765" s="1890"/>
      <c r="E765" s="1890"/>
      <c r="F765" s="2274"/>
      <c r="G765" s="2275"/>
      <c r="H765" s="1890"/>
      <c r="I765" s="2276"/>
      <c r="J765" s="1890"/>
      <c r="K765" s="1890"/>
      <c r="L765" s="1890"/>
      <c r="M765" s="1890"/>
    </row>
    <row r="766" spans="1:13" x14ac:dyDescent="0.25">
      <c r="A766" s="1890"/>
      <c r="B766" s="1890"/>
      <c r="C766" s="1890"/>
      <c r="D766" s="1890"/>
      <c r="E766" s="1890"/>
      <c r="F766" s="2274"/>
      <c r="G766" s="2275"/>
      <c r="H766" s="1890"/>
      <c r="I766" s="2276"/>
      <c r="J766" s="1890"/>
      <c r="K766" s="1890"/>
      <c r="L766" s="1890"/>
      <c r="M766" s="1890"/>
    </row>
    <row r="767" spans="1:13" ht="18.75" x14ac:dyDescent="0.3">
      <c r="A767" s="2273" t="s">
        <v>403</v>
      </c>
      <c r="B767" s="2906"/>
      <c r="C767" s="2906"/>
      <c r="D767"/>
      <c r="E767"/>
      <c r="F767" s="2907"/>
      <c r="G767" s="2908"/>
      <c r="H767"/>
      <c r="I767"/>
      <c r="J767"/>
      <c r="K767"/>
      <c r="L767" s="2465"/>
      <c r="M767" s="2468"/>
    </row>
    <row r="768" spans="1:13" x14ac:dyDescent="0.25">
      <c r="A768"/>
      <c r="B768"/>
      <c r="C768"/>
      <c r="D768" s="2459"/>
      <c r="E768" s="2459"/>
      <c r="F768" s="3000"/>
      <c r="G768" s="3001"/>
      <c r="H768" s="2459"/>
      <c r="I768" s="2459"/>
      <c r="J768"/>
      <c r="K768"/>
      <c r="L768" s="2465"/>
      <c r="M768" s="2468"/>
    </row>
    <row r="769" spans="1:13" ht="18.75" x14ac:dyDescent="0.3">
      <c r="A769" s="3254" t="s">
        <v>4588</v>
      </c>
      <c r="B769" s="3255"/>
      <c r="C769" s="3255"/>
      <c r="D769" s="3255"/>
      <c r="E769" s="3255"/>
      <c r="F769" s="3255"/>
      <c r="G769" s="3255"/>
      <c r="H769" s="3255"/>
      <c r="I769" s="3255"/>
      <c r="J769" s="3255"/>
      <c r="K769" s="3255"/>
      <c r="L769" s="2465"/>
      <c r="M769" s="2468"/>
    </row>
    <row r="770" spans="1:13" ht="15.75" x14ac:dyDescent="0.25">
      <c r="A770"/>
      <c r="B770"/>
      <c r="C770"/>
      <c r="D770" s="2459"/>
      <c r="E770" s="2459"/>
      <c r="F770" s="3002"/>
      <c r="G770" s="3001"/>
      <c r="H770" s="2459"/>
      <c r="I770" s="2459"/>
      <c r="J770"/>
      <c r="K770"/>
      <c r="L770" s="2465"/>
      <c r="M770" s="2468"/>
    </row>
    <row r="771" spans="1:13" ht="15.75" x14ac:dyDescent="0.25">
      <c r="A771" s="3003" t="s">
        <v>4589</v>
      </c>
      <c r="B771" s="3004"/>
      <c r="C771" s="3004"/>
      <c r="D771" s="3004"/>
      <c r="E771" s="3004"/>
      <c r="F771" s="3002"/>
      <c r="G771" s="2908"/>
      <c r="H771"/>
      <c r="I771"/>
      <c r="J771"/>
      <c r="K771"/>
      <c r="L771" s="2465"/>
      <c r="M771" s="2468"/>
    </row>
    <row r="772" spans="1:13" ht="15.75" thickBot="1" x14ac:dyDescent="0.3">
      <c r="A772" s="3005"/>
      <c r="B772"/>
      <c r="C772"/>
      <c r="D772"/>
      <c r="E772"/>
      <c r="F772" s="2907"/>
      <c r="G772" s="2908"/>
      <c r="H772"/>
      <c r="I772"/>
      <c r="J772" s="3006"/>
      <c r="K772" s="3007" t="s">
        <v>4</v>
      </c>
      <c r="L772" s="2465"/>
      <c r="M772" s="2468"/>
    </row>
    <row r="773" spans="1:13" ht="27" thickBot="1" x14ac:dyDescent="0.3">
      <c r="A773" s="3008" t="s">
        <v>5</v>
      </c>
      <c r="B773" s="3009" t="s">
        <v>6</v>
      </c>
      <c r="C773" s="3009" t="s">
        <v>7</v>
      </c>
      <c r="D773" s="3009" t="s">
        <v>8</v>
      </c>
      <c r="E773" s="3009" t="s">
        <v>9</v>
      </c>
      <c r="F773" s="3010" t="s">
        <v>10</v>
      </c>
      <c r="G773" s="3011" t="s">
        <v>11</v>
      </c>
      <c r="H773" s="3009" t="s">
        <v>12</v>
      </c>
      <c r="I773" s="3012" t="s">
        <v>14</v>
      </c>
      <c r="J773" s="3012" t="s">
        <v>15</v>
      </c>
      <c r="K773" s="3013" t="s">
        <v>16</v>
      </c>
      <c r="L773" s="3014" t="s">
        <v>17</v>
      </c>
      <c r="M773" s="2468"/>
    </row>
    <row r="774" spans="1:13" ht="35.25" thickBot="1" x14ac:dyDescent="0.3">
      <c r="A774" s="2960">
        <v>231</v>
      </c>
      <c r="B774" s="2961">
        <v>80</v>
      </c>
      <c r="C774" s="2962">
        <v>4399</v>
      </c>
      <c r="D774" s="2961">
        <v>5011</v>
      </c>
      <c r="E774" s="2963">
        <v>0</v>
      </c>
      <c r="F774" s="3015">
        <v>104513013</v>
      </c>
      <c r="G774" s="2961">
        <v>1700</v>
      </c>
      <c r="H774" s="2965">
        <v>3753000000</v>
      </c>
      <c r="I774" s="3016">
        <v>2380000</v>
      </c>
      <c r="J774" s="3016">
        <v>-148690.38</v>
      </c>
      <c r="K774" s="3016">
        <f>SUM(I774+J774)</f>
        <v>2231309.62</v>
      </c>
      <c r="L774" s="3017" t="s">
        <v>4590</v>
      </c>
      <c r="M774" s="2468"/>
    </row>
    <row r="775" spans="1:13" ht="35.25" thickBot="1" x14ac:dyDescent="0.3">
      <c r="A775" s="3018">
        <v>231</v>
      </c>
      <c r="B775" s="2988">
        <v>80</v>
      </c>
      <c r="C775" s="2989">
        <v>4399</v>
      </c>
      <c r="D775" s="2988">
        <v>5011</v>
      </c>
      <c r="E775" s="2990">
        <v>0</v>
      </c>
      <c r="F775" s="3019">
        <v>104113013</v>
      </c>
      <c r="G775" s="2988">
        <v>1700</v>
      </c>
      <c r="H775" s="2992">
        <v>3753000000</v>
      </c>
      <c r="I775" s="3020">
        <v>280000</v>
      </c>
      <c r="J775" s="3020">
        <v>-17492.990000000002</v>
      </c>
      <c r="K775" s="3020">
        <f t="shared" ref="K775:K797" si="5">SUM(I775+J775)</f>
        <v>262507.01</v>
      </c>
      <c r="L775" s="3017" t="s">
        <v>4591</v>
      </c>
      <c r="M775" s="2468"/>
    </row>
    <row r="776" spans="1:13" ht="34.5" x14ac:dyDescent="0.25">
      <c r="A776" s="3018">
        <v>231</v>
      </c>
      <c r="B776" s="2988">
        <v>80</v>
      </c>
      <c r="C776" s="2989">
        <v>4399</v>
      </c>
      <c r="D776" s="2988">
        <v>5011</v>
      </c>
      <c r="E776" s="2990">
        <v>0</v>
      </c>
      <c r="F776" s="3019">
        <v>104100888</v>
      </c>
      <c r="G776" s="2988">
        <v>1700</v>
      </c>
      <c r="H776" s="2992">
        <v>3753000000</v>
      </c>
      <c r="I776" s="3020">
        <v>140000</v>
      </c>
      <c r="J776" s="3020">
        <v>-8746.5</v>
      </c>
      <c r="K776" s="3020">
        <f t="shared" si="5"/>
        <v>131253.5</v>
      </c>
      <c r="L776" s="3017" t="s">
        <v>4592</v>
      </c>
      <c r="M776" s="2468"/>
    </row>
    <row r="777" spans="1:13" ht="23.25" x14ac:dyDescent="0.25">
      <c r="A777" s="3018">
        <v>231</v>
      </c>
      <c r="B777" s="2988">
        <v>80</v>
      </c>
      <c r="C777" s="2989">
        <v>4399</v>
      </c>
      <c r="D777" s="2988">
        <v>5021</v>
      </c>
      <c r="E777" s="2990">
        <v>0</v>
      </c>
      <c r="F777" s="3019">
        <v>104513013</v>
      </c>
      <c r="G777" s="2988">
        <v>1700</v>
      </c>
      <c r="H777" s="2992">
        <v>3753000000</v>
      </c>
      <c r="I777" s="3020">
        <v>425000</v>
      </c>
      <c r="J777" s="3020">
        <v>-32920.5</v>
      </c>
      <c r="K777" s="3020">
        <f t="shared" si="5"/>
        <v>392079.5</v>
      </c>
      <c r="L777" s="3021" t="s">
        <v>4593</v>
      </c>
      <c r="M777" s="2468"/>
    </row>
    <row r="778" spans="1:13" ht="23.25" x14ac:dyDescent="0.25">
      <c r="A778" s="3018">
        <v>231</v>
      </c>
      <c r="B778" s="2988">
        <v>80</v>
      </c>
      <c r="C778" s="2989">
        <v>4399</v>
      </c>
      <c r="D778" s="2988">
        <v>5021</v>
      </c>
      <c r="E778" s="2990">
        <v>0</v>
      </c>
      <c r="F778" s="3019">
        <v>104113013</v>
      </c>
      <c r="G778" s="2988">
        <v>1700</v>
      </c>
      <c r="H778" s="2992">
        <v>3753000000</v>
      </c>
      <c r="I778" s="3020">
        <v>50000</v>
      </c>
      <c r="J778" s="3020">
        <v>-3873</v>
      </c>
      <c r="K778" s="3020">
        <f t="shared" si="5"/>
        <v>46127</v>
      </c>
      <c r="L778" s="3021" t="s">
        <v>4594</v>
      </c>
      <c r="M778" s="2468"/>
    </row>
    <row r="779" spans="1:13" ht="23.25" x14ac:dyDescent="0.25">
      <c r="A779" s="3018">
        <v>231</v>
      </c>
      <c r="B779" s="2988">
        <v>80</v>
      </c>
      <c r="C779" s="2989">
        <v>4399</v>
      </c>
      <c r="D779" s="2988">
        <v>5021</v>
      </c>
      <c r="E779" s="2990">
        <v>0</v>
      </c>
      <c r="F779" s="3019">
        <v>104100888</v>
      </c>
      <c r="G779" s="2988">
        <v>1700</v>
      </c>
      <c r="H779" s="2992">
        <v>3753000000</v>
      </c>
      <c r="I779" s="3020">
        <v>25000</v>
      </c>
      <c r="J779" s="3020">
        <v>-1936.5</v>
      </c>
      <c r="K779" s="3020">
        <f t="shared" si="5"/>
        <v>23063.5</v>
      </c>
      <c r="L779" s="3021" t="s">
        <v>4595</v>
      </c>
      <c r="M779" s="2468"/>
    </row>
    <row r="780" spans="1:13" ht="34.5" x14ac:dyDescent="0.25">
      <c r="A780" s="3018">
        <v>231</v>
      </c>
      <c r="B780" s="2988">
        <v>80</v>
      </c>
      <c r="C780" s="2989">
        <v>4399</v>
      </c>
      <c r="D780" s="2988">
        <v>5031</v>
      </c>
      <c r="E780" s="2990">
        <v>0</v>
      </c>
      <c r="F780" s="3019">
        <v>104513013</v>
      </c>
      <c r="G780" s="2988">
        <v>1700</v>
      </c>
      <c r="H780" s="2992">
        <v>3753000000</v>
      </c>
      <c r="I780" s="3020">
        <v>680000</v>
      </c>
      <c r="J780" s="3020">
        <v>-42067.23</v>
      </c>
      <c r="K780" s="3020">
        <f t="shared" si="5"/>
        <v>637932.77</v>
      </c>
      <c r="L780" s="3021" t="s">
        <v>4596</v>
      </c>
      <c r="M780" s="2468"/>
    </row>
    <row r="781" spans="1:13" ht="34.5" x14ac:dyDescent="0.25">
      <c r="A781" s="3018">
        <v>231</v>
      </c>
      <c r="B781" s="2988">
        <v>80</v>
      </c>
      <c r="C781" s="2989">
        <v>4399</v>
      </c>
      <c r="D781" s="2988">
        <v>5031</v>
      </c>
      <c r="E781" s="2990">
        <v>0</v>
      </c>
      <c r="F781" s="3019">
        <v>104113013</v>
      </c>
      <c r="G781" s="2988">
        <v>1700</v>
      </c>
      <c r="H781" s="2992">
        <v>3753000000</v>
      </c>
      <c r="I781" s="3020">
        <v>80000</v>
      </c>
      <c r="J781" s="3020">
        <v>-4949.08</v>
      </c>
      <c r="K781" s="3020">
        <f t="shared" si="5"/>
        <v>75050.92</v>
      </c>
      <c r="L781" s="3021" t="s">
        <v>4597</v>
      </c>
      <c r="M781" s="2468"/>
    </row>
    <row r="782" spans="1:13" ht="34.5" x14ac:dyDescent="0.25">
      <c r="A782" s="3018">
        <v>231</v>
      </c>
      <c r="B782" s="2988">
        <v>80</v>
      </c>
      <c r="C782" s="2989">
        <v>4399</v>
      </c>
      <c r="D782" s="2988">
        <v>5031</v>
      </c>
      <c r="E782" s="2990">
        <v>0</v>
      </c>
      <c r="F782" s="3019">
        <v>104100888</v>
      </c>
      <c r="G782" s="2988">
        <v>1700</v>
      </c>
      <c r="H782" s="2992">
        <v>3753000000</v>
      </c>
      <c r="I782" s="3020">
        <v>40000</v>
      </c>
      <c r="J782" s="3020">
        <v>-2474.5500000000002</v>
      </c>
      <c r="K782" s="3020">
        <f t="shared" si="5"/>
        <v>37525.449999999997</v>
      </c>
      <c r="L782" s="3021" t="s">
        <v>4598</v>
      </c>
      <c r="M782" s="2468"/>
    </row>
    <row r="783" spans="1:13" ht="34.5" x14ac:dyDescent="0.25">
      <c r="A783" s="3018">
        <v>231</v>
      </c>
      <c r="B783" s="2988">
        <v>80</v>
      </c>
      <c r="C783" s="2989">
        <v>4399</v>
      </c>
      <c r="D783" s="2988">
        <v>5032</v>
      </c>
      <c r="E783" s="2990">
        <v>0</v>
      </c>
      <c r="F783" s="3019">
        <v>104513013</v>
      </c>
      <c r="G783" s="2988">
        <v>1700</v>
      </c>
      <c r="H783" s="2992">
        <v>3753000000</v>
      </c>
      <c r="I783" s="3020">
        <v>255000</v>
      </c>
      <c r="J783" s="3020">
        <v>-15266.07</v>
      </c>
      <c r="K783" s="3020">
        <f t="shared" si="5"/>
        <v>239733.93</v>
      </c>
      <c r="L783" s="3021" t="s">
        <v>4599</v>
      </c>
      <c r="M783" s="2468"/>
    </row>
    <row r="784" spans="1:13" ht="34.5" x14ac:dyDescent="0.25">
      <c r="A784" s="2968">
        <v>231</v>
      </c>
      <c r="B784" s="2310">
        <v>80</v>
      </c>
      <c r="C784" s="2969">
        <v>4399</v>
      </c>
      <c r="D784" s="2310">
        <v>5032</v>
      </c>
      <c r="E784" s="2970">
        <v>0</v>
      </c>
      <c r="F784" s="2977">
        <v>104113013</v>
      </c>
      <c r="G784" s="2310">
        <v>1700</v>
      </c>
      <c r="H784" s="2311">
        <v>3753000000</v>
      </c>
      <c r="I784" s="3022">
        <v>30000</v>
      </c>
      <c r="J784" s="3022">
        <v>-1796</v>
      </c>
      <c r="K784" s="3022">
        <f t="shared" si="5"/>
        <v>28204</v>
      </c>
      <c r="L784" s="3021" t="s">
        <v>4600</v>
      </c>
      <c r="M784" s="2468"/>
    </row>
    <row r="785" spans="1:13" ht="35.25" thickBot="1" x14ac:dyDescent="0.3">
      <c r="A785" s="3023">
        <v>231</v>
      </c>
      <c r="B785" s="2979">
        <v>80</v>
      </c>
      <c r="C785" s="2980">
        <v>4399</v>
      </c>
      <c r="D785" s="2979">
        <v>5032</v>
      </c>
      <c r="E785" s="2982">
        <v>0</v>
      </c>
      <c r="F785" s="2983">
        <v>104100888</v>
      </c>
      <c r="G785" s="2979">
        <v>1700</v>
      </c>
      <c r="H785" s="2984">
        <v>3753000000</v>
      </c>
      <c r="I785" s="3024">
        <v>15000</v>
      </c>
      <c r="J785" s="3024">
        <v>-898.02</v>
      </c>
      <c r="K785" s="3024">
        <f t="shared" si="5"/>
        <v>14101.98</v>
      </c>
      <c r="L785" s="3021" t="s">
        <v>4601</v>
      </c>
      <c r="M785" s="2468"/>
    </row>
    <row r="786" spans="1:13" ht="35.25" thickBot="1" x14ac:dyDescent="0.3">
      <c r="A786" s="3018">
        <v>231</v>
      </c>
      <c r="B786" s="2988">
        <v>80</v>
      </c>
      <c r="C786" s="2989">
        <v>4399</v>
      </c>
      <c r="D786" s="2988">
        <v>5011</v>
      </c>
      <c r="E786" s="2990">
        <v>0</v>
      </c>
      <c r="F786" s="3019">
        <v>104513013</v>
      </c>
      <c r="G786" s="2988">
        <v>1700</v>
      </c>
      <c r="H786" s="2992">
        <v>3753000019</v>
      </c>
      <c r="I786" s="3020">
        <v>0</v>
      </c>
      <c r="J786" s="3020">
        <v>148690.38</v>
      </c>
      <c r="K786" s="3020">
        <f t="shared" si="5"/>
        <v>148690.38</v>
      </c>
      <c r="L786" s="3017" t="s">
        <v>4590</v>
      </c>
      <c r="M786" s="2468"/>
    </row>
    <row r="787" spans="1:13" ht="35.25" thickBot="1" x14ac:dyDescent="0.3">
      <c r="A787" s="2968">
        <v>231</v>
      </c>
      <c r="B787" s="2310">
        <v>80</v>
      </c>
      <c r="C787" s="2969">
        <v>4399</v>
      </c>
      <c r="D787" s="2310">
        <v>5011</v>
      </c>
      <c r="E787" s="2970">
        <v>0</v>
      </c>
      <c r="F787" s="2977">
        <v>104113013</v>
      </c>
      <c r="G787" s="2310">
        <v>1700</v>
      </c>
      <c r="H787" s="2311">
        <v>3753000019</v>
      </c>
      <c r="I787" s="3022">
        <v>0</v>
      </c>
      <c r="J787" s="3022">
        <v>17492.990000000002</v>
      </c>
      <c r="K787" s="3022">
        <f t="shared" si="5"/>
        <v>17492.990000000002</v>
      </c>
      <c r="L787" s="3017" t="s">
        <v>4591</v>
      </c>
      <c r="M787" s="2468"/>
    </row>
    <row r="788" spans="1:13" ht="34.5" x14ac:dyDescent="0.25">
      <c r="A788" s="2968">
        <v>231</v>
      </c>
      <c r="B788" s="2310">
        <v>80</v>
      </c>
      <c r="C788" s="2969">
        <v>4399</v>
      </c>
      <c r="D788" s="2310">
        <v>5011</v>
      </c>
      <c r="E788" s="2970">
        <v>0</v>
      </c>
      <c r="F788" s="2977">
        <v>104100888</v>
      </c>
      <c r="G788" s="2310">
        <v>1700</v>
      </c>
      <c r="H788" s="2311">
        <v>3753000019</v>
      </c>
      <c r="I788" s="3022">
        <v>0</v>
      </c>
      <c r="J788" s="3022">
        <v>8746.5</v>
      </c>
      <c r="K788" s="3022">
        <f t="shared" si="5"/>
        <v>8746.5</v>
      </c>
      <c r="L788" s="3017" t="s">
        <v>4592</v>
      </c>
      <c r="M788" s="2468"/>
    </row>
    <row r="789" spans="1:13" ht="23.25" x14ac:dyDescent="0.25">
      <c r="A789" s="2968">
        <v>231</v>
      </c>
      <c r="B789" s="2310">
        <v>80</v>
      </c>
      <c r="C789" s="2969">
        <v>4399</v>
      </c>
      <c r="D789" s="2310">
        <v>5021</v>
      </c>
      <c r="E789" s="2970">
        <v>0</v>
      </c>
      <c r="F789" s="2977">
        <v>104513013</v>
      </c>
      <c r="G789" s="2310">
        <v>1700</v>
      </c>
      <c r="H789" s="2311">
        <v>3753000019</v>
      </c>
      <c r="I789" s="3022">
        <v>0</v>
      </c>
      <c r="J789" s="3022">
        <v>32920.5</v>
      </c>
      <c r="K789" s="3022">
        <f t="shared" si="5"/>
        <v>32920.5</v>
      </c>
      <c r="L789" s="3021" t="s">
        <v>4593</v>
      </c>
      <c r="M789" s="2468"/>
    </row>
    <row r="790" spans="1:13" ht="23.25" x14ac:dyDescent="0.25">
      <c r="A790" s="2968">
        <v>231</v>
      </c>
      <c r="B790" s="2310">
        <v>80</v>
      </c>
      <c r="C790" s="2969">
        <v>4399</v>
      </c>
      <c r="D790" s="2310">
        <v>5021</v>
      </c>
      <c r="E790" s="2970">
        <v>0</v>
      </c>
      <c r="F790" s="2977">
        <v>104113013</v>
      </c>
      <c r="G790" s="2310">
        <v>1700</v>
      </c>
      <c r="H790" s="2311">
        <v>3753000019</v>
      </c>
      <c r="I790" s="3022">
        <v>0</v>
      </c>
      <c r="J790" s="3022">
        <v>3873</v>
      </c>
      <c r="K790" s="3022">
        <f t="shared" si="5"/>
        <v>3873</v>
      </c>
      <c r="L790" s="3021" t="s">
        <v>4594</v>
      </c>
      <c r="M790" s="2468"/>
    </row>
    <row r="791" spans="1:13" ht="23.25" x14ac:dyDescent="0.25">
      <c r="A791" s="2968">
        <v>231</v>
      </c>
      <c r="B791" s="2310">
        <v>80</v>
      </c>
      <c r="C791" s="2969">
        <v>4399</v>
      </c>
      <c r="D791" s="2310">
        <v>5021</v>
      </c>
      <c r="E791" s="2970">
        <v>0</v>
      </c>
      <c r="F791" s="2977">
        <v>104100888</v>
      </c>
      <c r="G791" s="2310">
        <v>1700</v>
      </c>
      <c r="H791" s="2311">
        <v>3753000019</v>
      </c>
      <c r="I791" s="3022">
        <v>0</v>
      </c>
      <c r="J791" s="3022">
        <v>1936.5</v>
      </c>
      <c r="K791" s="3022">
        <f t="shared" si="5"/>
        <v>1936.5</v>
      </c>
      <c r="L791" s="3021" t="s">
        <v>4595</v>
      </c>
      <c r="M791" s="2468"/>
    </row>
    <row r="792" spans="1:13" ht="34.5" x14ac:dyDescent="0.25">
      <c r="A792" s="2968">
        <v>231</v>
      </c>
      <c r="B792" s="2310">
        <v>80</v>
      </c>
      <c r="C792" s="2969">
        <v>4399</v>
      </c>
      <c r="D792" s="2310">
        <v>5031</v>
      </c>
      <c r="E792" s="2970">
        <v>0</v>
      </c>
      <c r="F792" s="2977">
        <v>104513013</v>
      </c>
      <c r="G792" s="2310">
        <v>1700</v>
      </c>
      <c r="H792" s="2311">
        <v>3753000019</v>
      </c>
      <c r="I792" s="3022">
        <v>0</v>
      </c>
      <c r="J792" s="3022">
        <v>42067.23</v>
      </c>
      <c r="K792" s="3022">
        <f t="shared" si="5"/>
        <v>42067.23</v>
      </c>
      <c r="L792" s="3021" t="s">
        <v>4596</v>
      </c>
      <c r="M792" s="2468"/>
    </row>
    <row r="793" spans="1:13" ht="34.5" x14ac:dyDescent="0.25">
      <c r="A793" s="2968">
        <v>231</v>
      </c>
      <c r="B793" s="2310">
        <v>80</v>
      </c>
      <c r="C793" s="2969">
        <v>4399</v>
      </c>
      <c r="D793" s="2310">
        <v>5031</v>
      </c>
      <c r="E793" s="2970">
        <v>0</v>
      </c>
      <c r="F793" s="2977">
        <v>104113013</v>
      </c>
      <c r="G793" s="2310">
        <v>1700</v>
      </c>
      <c r="H793" s="2311">
        <v>3753000019</v>
      </c>
      <c r="I793" s="3022">
        <v>0</v>
      </c>
      <c r="J793" s="3022">
        <v>4949.08</v>
      </c>
      <c r="K793" s="3022">
        <f t="shared" si="5"/>
        <v>4949.08</v>
      </c>
      <c r="L793" s="3021" t="s">
        <v>4597</v>
      </c>
      <c r="M793" s="2468"/>
    </row>
    <row r="794" spans="1:13" ht="34.5" x14ac:dyDescent="0.25">
      <c r="A794" s="2968">
        <v>231</v>
      </c>
      <c r="B794" s="2310">
        <v>80</v>
      </c>
      <c r="C794" s="2969">
        <v>4399</v>
      </c>
      <c r="D794" s="2310">
        <v>5031</v>
      </c>
      <c r="E794" s="2970">
        <v>0</v>
      </c>
      <c r="F794" s="2977">
        <v>104100888</v>
      </c>
      <c r="G794" s="2310">
        <v>1700</v>
      </c>
      <c r="H794" s="2311">
        <v>3753000019</v>
      </c>
      <c r="I794" s="3022">
        <v>0</v>
      </c>
      <c r="J794" s="3022">
        <v>2474.5500000000002</v>
      </c>
      <c r="K794" s="3022">
        <f t="shared" si="5"/>
        <v>2474.5500000000002</v>
      </c>
      <c r="L794" s="3021" t="s">
        <v>4598</v>
      </c>
      <c r="M794" s="2468"/>
    </row>
    <row r="795" spans="1:13" ht="34.5" x14ac:dyDescent="0.25">
      <c r="A795" s="2968">
        <v>231</v>
      </c>
      <c r="B795" s="2310">
        <v>80</v>
      </c>
      <c r="C795" s="2969">
        <v>4399</v>
      </c>
      <c r="D795" s="2310">
        <v>5032</v>
      </c>
      <c r="E795" s="2970">
        <v>0</v>
      </c>
      <c r="F795" s="2977">
        <v>104513013</v>
      </c>
      <c r="G795" s="2310">
        <v>1700</v>
      </c>
      <c r="H795" s="2311">
        <v>3753000019</v>
      </c>
      <c r="I795" s="3022">
        <v>0</v>
      </c>
      <c r="J795" s="3022">
        <v>15266.07</v>
      </c>
      <c r="K795" s="3022">
        <f t="shared" si="5"/>
        <v>15266.07</v>
      </c>
      <c r="L795" s="3021" t="s">
        <v>4599</v>
      </c>
      <c r="M795" s="2468"/>
    </row>
    <row r="796" spans="1:13" ht="34.5" x14ac:dyDescent="0.25">
      <c r="A796" s="2968">
        <v>231</v>
      </c>
      <c r="B796" s="2310">
        <v>80</v>
      </c>
      <c r="C796" s="2969">
        <v>4399</v>
      </c>
      <c r="D796" s="2310">
        <v>5032</v>
      </c>
      <c r="E796" s="2970">
        <v>0</v>
      </c>
      <c r="F796" s="2977">
        <v>104113013</v>
      </c>
      <c r="G796" s="2310">
        <v>1700</v>
      </c>
      <c r="H796" s="2311">
        <v>3753000019</v>
      </c>
      <c r="I796" s="3022">
        <v>0</v>
      </c>
      <c r="J796" s="3022">
        <v>1796</v>
      </c>
      <c r="K796" s="3022">
        <f t="shared" si="5"/>
        <v>1796</v>
      </c>
      <c r="L796" s="3021" t="s">
        <v>4600</v>
      </c>
      <c r="M796" s="2468"/>
    </row>
    <row r="797" spans="1:13" ht="35.25" thickBot="1" x14ac:dyDescent="0.3">
      <c r="A797" s="2968">
        <v>231</v>
      </c>
      <c r="B797" s="2310">
        <v>80</v>
      </c>
      <c r="C797" s="2969">
        <v>4399</v>
      </c>
      <c r="D797" s="2310">
        <v>5032</v>
      </c>
      <c r="E797" s="2970">
        <v>0</v>
      </c>
      <c r="F797" s="2977">
        <v>104100888</v>
      </c>
      <c r="G797" s="2310">
        <v>1700</v>
      </c>
      <c r="H797" s="2311">
        <v>3753000019</v>
      </c>
      <c r="I797" s="3022">
        <v>0</v>
      </c>
      <c r="J797" s="3022">
        <v>898.02</v>
      </c>
      <c r="K797" s="3022">
        <f t="shared" si="5"/>
        <v>898.02</v>
      </c>
      <c r="L797" s="3021" t="s">
        <v>4601</v>
      </c>
      <c r="M797" s="2468"/>
    </row>
    <row r="798" spans="1:13" ht="16.5" thickBot="1" x14ac:dyDescent="0.3">
      <c r="A798" s="3025"/>
      <c r="B798" s="2315" t="s">
        <v>23</v>
      </c>
      <c r="C798" s="2316"/>
      <c r="D798" s="3026"/>
      <c r="E798" s="3026"/>
      <c r="F798" s="3027"/>
      <c r="G798" s="3028"/>
      <c r="H798" s="3026"/>
      <c r="I798" s="3029">
        <f>SUM(I774:I797)</f>
        <v>4400000</v>
      </c>
      <c r="J798" s="3029">
        <f>SUM(J774:J797)</f>
        <v>6.8212102632969618E-12</v>
      </c>
      <c r="K798" s="3030">
        <f>SUM(K774:K797)</f>
        <v>4400000.0000000009</v>
      </c>
      <c r="L798" s="3031"/>
      <c r="M798" s="2468"/>
    </row>
    <row r="799" spans="1:13" ht="15.75" x14ac:dyDescent="0.25">
      <c r="A799" s="2321"/>
      <c r="B799" s="2321"/>
      <c r="C799" s="2321"/>
      <c r="D799" s="3032"/>
      <c r="E799" s="3032"/>
      <c r="F799" s="3033"/>
      <c r="G799" s="3034"/>
      <c r="H799" s="3032"/>
      <c r="I799" s="3032"/>
      <c r="J799" s="3035"/>
      <c r="K799" s="3032"/>
      <c r="L799" s="2465"/>
      <c r="M799" s="2468"/>
    </row>
    <row r="800" spans="1:13" ht="15.75" x14ac:dyDescent="0.25">
      <c r="A800"/>
      <c r="B800" s="2348" t="s">
        <v>4602</v>
      </c>
      <c r="C800" s="2321"/>
      <c r="D800" s="3032"/>
      <c r="E800" s="3032"/>
      <c r="F800" s="3033"/>
      <c r="G800" s="3034"/>
      <c r="H800" s="3032"/>
      <c r="I800" s="2353" t="s">
        <v>4603</v>
      </c>
      <c r="J800" s="3036"/>
      <c r="K800" s="3032"/>
      <c r="L800" s="2465"/>
      <c r="M800" s="2468"/>
    </row>
    <row r="801" spans="1:13" ht="15.75" x14ac:dyDescent="0.25">
      <c r="A801" s="2348"/>
      <c r="B801" s="2321"/>
      <c r="C801" s="2321"/>
      <c r="D801" s="3032"/>
      <c r="E801" s="3032"/>
      <c r="F801" s="3033"/>
      <c r="G801" s="3034"/>
      <c r="H801" s="3032"/>
      <c r="I801" s="3032"/>
      <c r="J801" s="3035"/>
      <c r="K801" s="3032"/>
      <c r="L801" s="2465"/>
      <c r="M801" s="2468"/>
    </row>
    <row r="802" spans="1:13" x14ac:dyDescent="0.25">
      <c r="A802"/>
      <c r="B802"/>
      <c r="C802"/>
      <c r="D802"/>
      <c r="E802"/>
      <c r="F802" s="2907"/>
      <c r="G802" s="2908"/>
      <c r="H802"/>
      <c r="I802"/>
      <c r="J802"/>
      <c r="K802"/>
      <c r="L802" s="2465"/>
      <c r="M802" s="2468"/>
    </row>
    <row r="803" spans="1:13" x14ac:dyDescent="0.25">
      <c r="A803"/>
      <c r="B803" t="s">
        <v>27</v>
      </c>
      <c r="C803"/>
      <c r="D803"/>
      <c r="E803"/>
      <c r="F803" s="2907"/>
      <c r="G803" s="2908"/>
      <c r="H803"/>
      <c r="I803" t="s">
        <v>27</v>
      </c>
      <c r="J803"/>
      <c r="K803"/>
      <c r="L803" s="2465"/>
      <c r="M803" s="2468"/>
    </row>
    <row r="804" spans="1:13" x14ac:dyDescent="0.25">
      <c r="A804"/>
      <c r="B804" t="s">
        <v>413</v>
      </c>
      <c r="C804"/>
      <c r="D804"/>
      <c r="E804"/>
      <c r="F804" s="2907"/>
      <c r="G804" s="2908"/>
      <c r="H804"/>
      <c r="I804" t="s">
        <v>414</v>
      </c>
      <c r="J804"/>
      <c r="K804"/>
      <c r="L804" s="2465"/>
      <c r="M804" s="2468"/>
    </row>
    <row r="805" spans="1:13" x14ac:dyDescent="0.25">
      <c r="A805"/>
      <c r="B805"/>
      <c r="C805"/>
      <c r="D805"/>
      <c r="E805"/>
      <c r="F805" s="2907"/>
      <c r="G805" s="2908"/>
      <c r="H805"/>
      <c r="I805"/>
      <c r="J805"/>
      <c r="K805"/>
      <c r="L805" s="2465"/>
      <c r="M805" s="2468"/>
    </row>
    <row r="806" spans="1:13" x14ac:dyDescent="0.25">
      <c r="A806"/>
      <c r="B806"/>
      <c r="C806"/>
      <c r="D806"/>
      <c r="E806"/>
      <c r="F806" s="2907"/>
      <c r="G806" s="2908"/>
      <c r="H806"/>
      <c r="I806"/>
      <c r="J806"/>
      <c r="K806"/>
      <c r="L806" s="2465"/>
      <c r="M806" s="2468"/>
    </row>
    <row r="807" spans="1:13" ht="18.75" x14ac:dyDescent="0.3">
      <c r="A807" s="2273" t="s">
        <v>403</v>
      </c>
      <c r="B807" s="2906"/>
      <c r="C807" s="2906"/>
      <c r="D807"/>
      <c r="E807"/>
      <c r="F807" s="2907"/>
      <c r="G807" s="2908"/>
      <c r="H807"/>
      <c r="I807"/>
      <c r="J807"/>
      <c r="K807"/>
      <c r="L807"/>
      <c r="M807" s="2468"/>
    </row>
    <row r="808" spans="1:13" x14ac:dyDescent="0.25">
      <c r="A808"/>
      <c r="B808"/>
      <c r="C808"/>
      <c r="D808" s="2459"/>
      <c r="E808" s="2459"/>
      <c r="F808" s="3000"/>
      <c r="G808" s="3001"/>
      <c r="H808" s="2459"/>
      <c r="I808" s="2459"/>
      <c r="J808"/>
      <c r="K808"/>
      <c r="L808"/>
      <c r="M808" s="2468"/>
    </row>
    <row r="809" spans="1:13" ht="18.75" x14ac:dyDescent="0.3">
      <c r="A809" s="3254" t="s">
        <v>4604</v>
      </c>
      <c r="B809" s="3255"/>
      <c r="C809" s="3255"/>
      <c r="D809" s="3255"/>
      <c r="E809" s="3255"/>
      <c r="F809" s="3255"/>
      <c r="G809" s="3255"/>
      <c r="H809" s="3255"/>
      <c r="I809" s="3255"/>
      <c r="J809" s="3255"/>
      <c r="K809" s="3255"/>
      <c r="L809"/>
      <c r="M809" s="2468"/>
    </row>
    <row r="810" spans="1:13" ht="15.75" x14ac:dyDescent="0.25">
      <c r="A810"/>
      <c r="B810"/>
      <c r="C810"/>
      <c r="D810" s="2459"/>
      <c r="E810" s="2459"/>
      <c r="F810" s="3002"/>
      <c r="G810" s="3001"/>
      <c r="H810" s="2459"/>
      <c r="I810" s="2459"/>
      <c r="J810"/>
      <c r="K810"/>
      <c r="L810"/>
      <c r="M810" s="2468"/>
    </row>
    <row r="811" spans="1:13" ht="15.75" x14ac:dyDescent="0.25">
      <c r="A811" s="3003" t="s">
        <v>4605</v>
      </c>
      <c r="B811" s="3004"/>
      <c r="C811" s="3004"/>
      <c r="D811" s="3004"/>
      <c r="E811" s="3004"/>
      <c r="F811" s="3002"/>
      <c r="G811" s="2908"/>
      <c r="H811"/>
      <c r="I811"/>
      <c r="J811"/>
      <c r="K811"/>
      <c r="L811"/>
      <c r="M811" s="2468"/>
    </row>
    <row r="812" spans="1:13" ht="15.75" thickBot="1" x14ac:dyDescent="0.3">
      <c r="A812" s="3005"/>
      <c r="B812"/>
      <c r="C812"/>
      <c r="D812"/>
      <c r="E812"/>
      <c r="F812" s="2907"/>
      <c r="G812" s="2908"/>
      <c r="H812"/>
      <c r="I812"/>
      <c r="J812" s="3006"/>
      <c r="K812" s="3007" t="s">
        <v>4</v>
      </c>
      <c r="L812"/>
      <c r="M812" s="2468"/>
    </row>
    <row r="813" spans="1:13" ht="27" thickBot="1" x14ac:dyDescent="0.3">
      <c r="A813" s="3008" t="s">
        <v>5</v>
      </c>
      <c r="B813" s="3009" t="s">
        <v>6</v>
      </c>
      <c r="C813" s="3009" t="s">
        <v>7</v>
      </c>
      <c r="D813" s="3009" t="s">
        <v>8</v>
      </c>
      <c r="E813" s="3009" t="s">
        <v>9</v>
      </c>
      <c r="F813" s="3010" t="s">
        <v>10</v>
      </c>
      <c r="G813" s="3011" t="s">
        <v>11</v>
      </c>
      <c r="H813" s="3009" t="s">
        <v>12</v>
      </c>
      <c r="I813" s="3012" t="s">
        <v>14</v>
      </c>
      <c r="J813" s="3012" t="s">
        <v>15</v>
      </c>
      <c r="K813" s="3013" t="s">
        <v>16</v>
      </c>
      <c r="L813" s="3037" t="s">
        <v>17</v>
      </c>
      <c r="M813" s="2468"/>
    </row>
    <row r="814" spans="1:13" ht="35.25" thickBot="1" x14ac:dyDescent="0.3">
      <c r="A814" s="2960">
        <v>231</v>
      </c>
      <c r="B814" s="2961">
        <v>79</v>
      </c>
      <c r="C814" s="2962">
        <v>4344</v>
      </c>
      <c r="D814" s="2961">
        <v>5011</v>
      </c>
      <c r="E814" s="2963">
        <v>0</v>
      </c>
      <c r="F814" s="3015">
        <v>104513013</v>
      </c>
      <c r="G814" s="2961">
        <v>1700</v>
      </c>
      <c r="H814" s="2965">
        <v>4705000000</v>
      </c>
      <c r="I814" s="3016">
        <v>323000</v>
      </c>
      <c r="J814" s="3016">
        <v>-13058.23</v>
      </c>
      <c r="K814" s="3016">
        <f>SUM(I814+J814)</f>
        <v>309941.77</v>
      </c>
      <c r="L814" s="3038" t="s">
        <v>4590</v>
      </c>
      <c r="M814" s="2468"/>
    </row>
    <row r="815" spans="1:13" ht="35.25" thickBot="1" x14ac:dyDescent="0.3">
      <c r="A815" s="3018">
        <v>231</v>
      </c>
      <c r="B815" s="2988">
        <v>79</v>
      </c>
      <c r="C815" s="2989">
        <v>4344</v>
      </c>
      <c r="D815" s="2988">
        <v>5011</v>
      </c>
      <c r="E815" s="2990">
        <v>0</v>
      </c>
      <c r="F815" s="3019">
        <v>104113013</v>
      </c>
      <c r="G815" s="2988">
        <v>1700</v>
      </c>
      <c r="H815" s="2992">
        <v>4705000000</v>
      </c>
      <c r="I815" s="3020">
        <v>38000</v>
      </c>
      <c r="J815" s="3020">
        <v>-1536.26</v>
      </c>
      <c r="K815" s="3020">
        <f t="shared" ref="K815:K837" si="6">SUM(I815+J815)</f>
        <v>36463.74</v>
      </c>
      <c r="L815" s="3038" t="s">
        <v>4591</v>
      </c>
      <c r="M815" s="2468"/>
    </row>
    <row r="816" spans="1:13" ht="34.5" x14ac:dyDescent="0.25">
      <c r="A816" s="3018">
        <v>231</v>
      </c>
      <c r="B816" s="2988">
        <v>79</v>
      </c>
      <c r="C816" s="2989">
        <v>4344</v>
      </c>
      <c r="D816" s="2988">
        <v>5011</v>
      </c>
      <c r="E816" s="2990">
        <v>0</v>
      </c>
      <c r="F816" s="3019">
        <v>104100888</v>
      </c>
      <c r="G816" s="2988">
        <v>1700</v>
      </c>
      <c r="H816" s="2992">
        <v>4705000000</v>
      </c>
      <c r="I816" s="3020">
        <v>44000</v>
      </c>
      <c r="J816" s="3020">
        <v>-768.14</v>
      </c>
      <c r="K816" s="3020">
        <f t="shared" si="6"/>
        <v>43231.86</v>
      </c>
      <c r="L816" s="3038" t="s">
        <v>4592</v>
      </c>
      <c r="M816" s="2468"/>
    </row>
    <row r="817" spans="1:13" ht="23.25" x14ac:dyDescent="0.25">
      <c r="A817" s="3018">
        <v>231</v>
      </c>
      <c r="B817" s="2988">
        <v>79</v>
      </c>
      <c r="C817" s="2989">
        <v>4344</v>
      </c>
      <c r="D817" s="2988">
        <v>5021</v>
      </c>
      <c r="E817" s="2990">
        <v>0</v>
      </c>
      <c r="F817" s="3019">
        <v>104513013</v>
      </c>
      <c r="G817" s="2988">
        <v>1700</v>
      </c>
      <c r="H817" s="2992">
        <v>4705000000</v>
      </c>
      <c r="I817" s="3020">
        <v>533800</v>
      </c>
      <c r="J817" s="3020">
        <v>-41582</v>
      </c>
      <c r="K817" s="3020">
        <f t="shared" si="6"/>
        <v>492218</v>
      </c>
      <c r="L817" s="3039" t="s">
        <v>4593</v>
      </c>
      <c r="M817" s="2468"/>
    </row>
    <row r="818" spans="1:13" ht="23.25" x14ac:dyDescent="0.25">
      <c r="A818" s="3018">
        <v>231</v>
      </c>
      <c r="B818" s="2988">
        <v>79</v>
      </c>
      <c r="C818" s="2989">
        <v>4344</v>
      </c>
      <c r="D818" s="2988">
        <v>5021</v>
      </c>
      <c r="E818" s="2990">
        <v>0</v>
      </c>
      <c r="F818" s="3019">
        <v>104113013</v>
      </c>
      <c r="G818" s="2988">
        <v>1700</v>
      </c>
      <c r="H818" s="2992">
        <v>4705000000</v>
      </c>
      <c r="I818" s="3020">
        <v>62800</v>
      </c>
      <c r="J818" s="3020">
        <v>-4892</v>
      </c>
      <c r="K818" s="3020">
        <f t="shared" si="6"/>
        <v>57908</v>
      </c>
      <c r="L818" s="3039" t="s">
        <v>4594</v>
      </c>
      <c r="M818" s="2468"/>
    </row>
    <row r="819" spans="1:13" ht="23.25" x14ac:dyDescent="0.25">
      <c r="A819" s="3018">
        <v>231</v>
      </c>
      <c r="B819" s="2988">
        <v>79</v>
      </c>
      <c r="C819" s="2989">
        <v>4344</v>
      </c>
      <c r="D819" s="2988">
        <v>5021</v>
      </c>
      <c r="E819" s="2990">
        <v>0</v>
      </c>
      <c r="F819" s="3019">
        <v>104100888</v>
      </c>
      <c r="G819" s="2988">
        <v>1700</v>
      </c>
      <c r="H819" s="2992">
        <v>4705000000</v>
      </c>
      <c r="I819" s="3020">
        <v>56400</v>
      </c>
      <c r="J819" s="3020">
        <v>-2446</v>
      </c>
      <c r="K819" s="3020">
        <f t="shared" si="6"/>
        <v>53954</v>
      </c>
      <c r="L819" s="3039" t="s">
        <v>4595</v>
      </c>
      <c r="M819" s="2468"/>
    </row>
    <row r="820" spans="1:13" ht="34.5" x14ac:dyDescent="0.25">
      <c r="A820" s="3018">
        <v>231</v>
      </c>
      <c r="B820" s="2988">
        <v>79</v>
      </c>
      <c r="C820" s="2989">
        <v>4344</v>
      </c>
      <c r="D820" s="2988">
        <v>5031</v>
      </c>
      <c r="E820" s="2990">
        <v>0</v>
      </c>
      <c r="F820" s="3019">
        <v>104513013</v>
      </c>
      <c r="G820" s="2988">
        <v>1700</v>
      </c>
      <c r="H820" s="2992">
        <v>4705000000</v>
      </c>
      <c r="I820" s="3020">
        <v>227650</v>
      </c>
      <c r="J820" s="3020">
        <v>-12159.49</v>
      </c>
      <c r="K820" s="3020">
        <f t="shared" si="6"/>
        <v>215490.51</v>
      </c>
      <c r="L820" s="3039" t="s">
        <v>4596</v>
      </c>
      <c r="M820" s="2468"/>
    </row>
    <row r="821" spans="1:13" ht="34.5" x14ac:dyDescent="0.25">
      <c r="A821" s="3018">
        <v>231</v>
      </c>
      <c r="B821" s="2988">
        <v>79</v>
      </c>
      <c r="C821" s="2989">
        <v>4344</v>
      </c>
      <c r="D821" s="2988">
        <v>5031</v>
      </c>
      <c r="E821" s="2990">
        <v>0</v>
      </c>
      <c r="F821" s="3019">
        <v>104113013</v>
      </c>
      <c r="G821" s="2988">
        <v>1700</v>
      </c>
      <c r="H821" s="2992">
        <v>4705000000</v>
      </c>
      <c r="I821" s="3020">
        <v>25900</v>
      </c>
      <c r="J821" s="3020">
        <v>-1430.52</v>
      </c>
      <c r="K821" s="3020">
        <f t="shared" si="6"/>
        <v>24469.48</v>
      </c>
      <c r="L821" s="3039" t="s">
        <v>4597</v>
      </c>
      <c r="M821" s="2468"/>
    </row>
    <row r="822" spans="1:13" ht="34.5" x14ac:dyDescent="0.25">
      <c r="A822" s="3018">
        <v>231</v>
      </c>
      <c r="B822" s="2988">
        <v>79</v>
      </c>
      <c r="C822" s="2989">
        <v>4344</v>
      </c>
      <c r="D822" s="2988">
        <v>5031</v>
      </c>
      <c r="E822" s="2990">
        <v>0</v>
      </c>
      <c r="F822" s="3019">
        <v>104100888</v>
      </c>
      <c r="G822" s="2988">
        <v>1700</v>
      </c>
      <c r="H822" s="2992">
        <v>4705000000</v>
      </c>
      <c r="I822" s="3020">
        <v>25450</v>
      </c>
      <c r="J822" s="3020">
        <v>-715.28</v>
      </c>
      <c r="K822" s="3020">
        <f t="shared" si="6"/>
        <v>24734.720000000001</v>
      </c>
      <c r="L822" s="3039" t="s">
        <v>4598</v>
      </c>
      <c r="M822" s="2468"/>
    </row>
    <row r="823" spans="1:13" ht="34.5" x14ac:dyDescent="0.25">
      <c r="A823" s="3018">
        <v>231</v>
      </c>
      <c r="B823" s="2988">
        <v>79</v>
      </c>
      <c r="C823" s="2989">
        <v>4344</v>
      </c>
      <c r="D823" s="2988">
        <v>5032</v>
      </c>
      <c r="E823" s="2990">
        <v>0</v>
      </c>
      <c r="F823" s="3019">
        <v>104513013</v>
      </c>
      <c r="G823" s="2988">
        <v>1700</v>
      </c>
      <c r="H823" s="2992">
        <v>4705000000</v>
      </c>
      <c r="I823" s="3020">
        <v>149473.87</v>
      </c>
      <c r="J823" s="3020">
        <v>-4412.8900000000003</v>
      </c>
      <c r="K823" s="3020">
        <f t="shared" si="6"/>
        <v>145060.97999999998</v>
      </c>
      <c r="L823" s="3039" t="s">
        <v>4599</v>
      </c>
      <c r="M823" s="2468"/>
    </row>
    <row r="824" spans="1:13" ht="34.5" x14ac:dyDescent="0.25">
      <c r="A824" s="2968">
        <v>231</v>
      </c>
      <c r="B824" s="2310">
        <v>79</v>
      </c>
      <c r="C824" s="2969">
        <v>4344</v>
      </c>
      <c r="D824" s="2310">
        <v>5032</v>
      </c>
      <c r="E824" s="2970">
        <v>0</v>
      </c>
      <c r="F824" s="2977">
        <v>104113013</v>
      </c>
      <c r="G824" s="2310">
        <v>1700</v>
      </c>
      <c r="H824" s="2311">
        <v>4705000000</v>
      </c>
      <c r="I824" s="3022">
        <v>18467.54</v>
      </c>
      <c r="J824" s="3022">
        <v>-519.16</v>
      </c>
      <c r="K824" s="3022">
        <f t="shared" si="6"/>
        <v>17948.38</v>
      </c>
      <c r="L824" s="3039" t="s">
        <v>4600</v>
      </c>
      <c r="M824" s="2468"/>
    </row>
    <row r="825" spans="1:13" ht="35.25" thickBot="1" x14ac:dyDescent="0.3">
      <c r="A825" s="3023">
        <v>231</v>
      </c>
      <c r="B825" s="2979">
        <v>79</v>
      </c>
      <c r="C825" s="2980">
        <v>4344</v>
      </c>
      <c r="D825" s="2979">
        <v>5032</v>
      </c>
      <c r="E825" s="2982">
        <v>0</v>
      </c>
      <c r="F825" s="2983">
        <v>104100888</v>
      </c>
      <c r="G825" s="2979">
        <v>1700</v>
      </c>
      <c r="H825" s="2984">
        <v>4705000000</v>
      </c>
      <c r="I825" s="3024">
        <v>12234.44</v>
      </c>
      <c r="J825" s="3024">
        <v>-259.58999999999997</v>
      </c>
      <c r="K825" s="3024">
        <f t="shared" si="6"/>
        <v>11974.85</v>
      </c>
      <c r="L825" s="3039" t="s">
        <v>4601</v>
      </c>
      <c r="M825" s="2468"/>
    </row>
    <row r="826" spans="1:13" ht="35.25" thickBot="1" x14ac:dyDescent="0.3">
      <c r="A826" s="3018">
        <v>231</v>
      </c>
      <c r="B826" s="2988">
        <v>79</v>
      </c>
      <c r="C826" s="2989">
        <v>4344</v>
      </c>
      <c r="D826" s="2988">
        <v>5011</v>
      </c>
      <c r="E826" s="2990">
        <v>0</v>
      </c>
      <c r="F826" s="3019">
        <v>104513013</v>
      </c>
      <c r="G826" s="2988">
        <v>1700</v>
      </c>
      <c r="H826" s="2992">
        <v>4705000019</v>
      </c>
      <c r="I826" s="3020">
        <v>0</v>
      </c>
      <c r="J826" s="3020">
        <v>13058.23</v>
      </c>
      <c r="K826" s="3020">
        <f t="shared" si="6"/>
        <v>13058.23</v>
      </c>
      <c r="L826" s="3038" t="s">
        <v>4590</v>
      </c>
      <c r="M826" s="2468"/>
    </row>
    <row r="827" spans="1:13" ht="35.25" thickBot="1" x14ac:dyDescent="0.3">
      <c r="A827" s="2968">
        <v>231</v>
      </c>
      <c r="B827" s="2310">
        <v>79</v>
      </c>
      <c r="C827" s="2969">
        <v>4344</v>
      </c>
      <c r="D827" s="2310">
        <v>5011</v>
      </c>
      <c r="E827" s="2970">
        <v>0</v>
      </c>
      <c r="F827" s="2977">
        <v>104113013</v>
      </c>
      <c r="G827" s="2310">
        <v>1700</v>
      </c>
      <c r="H827" s="2311">
        <v>4705000019</v>
      </c>
      <c r="I827" s="3022">
        <v>0</v>
      </c>
      <c r="J827" s="3022">
        <v>1536.26</v>
      </c>
      <c r="K827" s="3022">
        <f t="shared" si="6"/>
        <v>1536.26</v>
      </c>
      <c r="L827" s="3038" t="s">
        <v>4591</v>
      </c>
      <c r="M827" s="2468"/>
    </row>
    <row r="828" spans="1:13" ht="34.5" x14ac:dyDescent="0.25">
      <c r="A828" s="2968">
        <v>231</v>
      </c>
      <c r="B828" s="2310">
        <v>79</v>
      </c>
      <c r="C828" s="2969">
        <v>4344</v>
      </c>
      <c r="D828" s="2310">
        <v>5011</v>
      </c>
      <c r="E828" s="2970">
        <v>0</v>
      </c>
      <c r="F828" s="2977">
        <v>104100888</v>
      </c>
      <c r="G828" s="2310">
        <v>1700</v>
      </c>
      <c r="H828" s="2311">
        <v>4705000019</v>
      </c>
      <c r="I828" s="3022">
        <v>0</v>
      </c>
      <c r="J828" s="3022">
        <v>768.14</v>
      </c>
      <c r="K828" s="3022">
        <f t="shared" si="6"/>
        <v>768.14</v>
      </c>
      <c r="L828" s="3038" t="s">
        <v>4592</v>
      </c>
      <c r="M828" s="2468"/>
    </row>
    <row r="829" spans="1:13" ht="23.25" x14ac:dyDescent="0.25">
      <c r="A829" s="2968">
        <v>231</v>
      </c>
      <c r="B829" s="2310">
        <v>79</v>
      </c>
      <c r="C829" s="2969">
        <v>4344</v>
      </c>
      <c r="D829" s="2310">
        <v>5021</v>
      </c>
      <c r="E829" s="2970">
        <v>0</v>
      </c>
      <c r="F829" s="2977">
        <v>104513013</v>
      </c>
      <c r="G829" s="2310">
        <v>1700</v>
      </c>
      <c r="H829" s="2311">
        <v>4705000019</v>
      </c>
      <c r="I829" s="3022">
        <v>0</v>
      </c>
      <c r="J829" s="3022">
        <v>41582</v>
      </c>
      <c r="K829" s="3022">
        <f t="shared" si="6"/>
        <v>41582</v>
      </c>
      <c r="L829" s="3039" t="s">
        <v>4593</v>
      </c>
      <c r="M829" s="2468"/>
    </row>
    <row r="830" spans="1:13" ht="23.25" x14ac:dyDescent="0.25">
      <c r="A830" s="2968">
        <v>231</v>
      </c>
      <c r="B830" s="2310">
        <v>79</v>
      </c>
      <c r="C830" s="2969">
        <v>4344</v>
      </c>
      <c r="D830" s="2310">
        <v>5021</v>
      </c>
      <c r="E830" s="2970">
        <v>0</v>
      </c>
      <c r="F830" s="2977">
        <v>104113013</v>
      </c>
      <c r="G830" s="2310">
        <v>1700</v>
      </c>
      <c r="H830" s="2311">
        <v>4705000019</v>
      </c>
      <c r="I830" s="3022">
        <v>0</v>
      </c>
      <c r="J830" s="3022">
        <v>4892</v>
      </c>
      <c r="K830" s="3022">
        <f t="shared" si="6"/>
        <v>4892</v>
      </c>
      <c r="L830" s="3039" t="s">
        <v>4594</v>
      </c>
      <c r="M830" s="2468"/>
    </row>
    <row r="831" spans="1:13" ht="23.25" x14ac:dyDescent="0.25">
      <c r="A831" s="2968">
        <v>231</v>
      </c>
      <c r="B831" s="2310">
        <v>79</v>
      </c>
      <c r="C831" s="2969">
        <v>4344</v>
      </c>
      <c r="D831" s="2310">
        <v>5021</v>
      </c>
      <c r="E831" s="2970">
        <v>0</v>
      </c>
      <c r="F831" s="2977">
        <v>104100888</v>
      </c>
      <c r="G831" s="2310">
        <v>1700</v>
      </c>
      <c r="H831" s="2311">
        <v>4705000019</v>
      </c>
      <c r="I831" s="3022">
        <v>0</v>
      </c>
      <c r="J831" s="3022">
        <v>2446</v>
      </c>
      <c r="K831" s="3022">
        <f t="shared" si="6"/>
        <v>2446</v>
      </c>
      <c r="L831" s="3039" t="s">
        <v>4595</v>
      </c>
      <c r="M831" s="2468"/>
    </row>
    <row r="832" spans="1:13" ht="34.5" x14ac:dyDescent="0.25">
      <c r="A832" s="2968">
        <v>231</v>
      </c>
      <c r="B832" s="2310">
        <v>79</v>
      </c>
      <c r="C832" s="2969">
        <v>4344</v>
      </c>
      <c r="D832" s="2310">
        <v>5031</v>
      </c>
      <c r="E832" s="2970">
        <v>0</v>
      </c>
      <c r="F832" s="2977">
        <v>104513013</v>
      </c>
      <c r="G832" s="2310">
        <v>1700</v>
      </c>
      <c r="H832" s="2311">
        <v>4705000019</v>
      </c>
      <c r="I832" s="3022">
        <v>0</v>
      </c>
      <c r="J832" s="3022">
        <v>12159.49</v>
      </c>
      <c r="K832" s="3022">
        <f t="shared" si="6"/>
        <v>12159.49</v>
      </c>
      <c r="L832" s="3039" t="s">
        <v>4596</v>
      </c>
      <c r="M832" s="2468"/>
    </row>
    <row r="833" spans="1:13" ht="34.5" x14ac:dyDescent="0.25">
      <c r="A833" s="2968">
        <v>231</v>
      </c>
      <c r="B833" s="2310">
        <v>79</v>
      </c>
      <c r="C833" s="2969">
        <v>4344</v>
      </c>
      <c r="D833" s="2310">
        <v>5031</v>
      </c>
      <c r="E833" s="2970">
        <v>0</v>
      </c>
      <c r="F833" s="2977">
        <v>104113013</v>
      </c>
      <c r="G833" s="2310">
        <v>1700</v>
      </c>
      <c r="H833" s="2311">
        <v>4705000019</v>
      </c>
      <c r="I833" s="3022">
        <v>0</v>
      </c>
      <c r="J833" s="3022">
        <v>1430.52</v>
      </c>
      <c r="K833" s="3022">
        <f t="shared" si="6"/>
        <v>1430.52</v>
      </c>
      <c r="L833" s="3039" t="s">
        <v>4597</v>
      </c>
      <c r="M833" s="2468"/>
    </row>
    <row r="834" spans="1:13" ht="34.5" x14ac:dyDescent="0.25">
      <c r="A834" s="2968">
        <v>231</v>
      </c>
      <c r="B834" s="2310">
        <v>79</v>
      </c>
      <c r="C834" s="2969">
        <v>4344</v>
      </c>
      <c r="D834" s="2310">
        <v>5031</v>
      </c>
      <c r="E834" s="2970">
        <v>0</v>
      </c>
      <c r="F834" s="2977">
        <v>104100888</v>
      </c>
      <c r="G834" s="2310">
        <v>1700</v>
      </c>
      <c r="H834" s="2311">
        <v>4705000019</v>
      </c>
      <c r="I834" s="3022">
        <v>0</v>
      </c>
      <c r="J834" s="3022">
        <v>715.28</v>
      </c>
      <c r="K834" s="3022">
        <f t="shared" si="6"/>
        <v>715.28</v>
      </c>
      <c r="L834" s="3039" t="s">
        <v>4598</v>
      </c>
      <c r="M834" s="2468"/>
    </row>
    <row r="835" spans="1:13" ht="34.5" x14ac:dyDescent="0.25">
      <c r="A835" s="2968">
        <v>231</v>
      </c>
      <c r="B835" s="2310">
        <v>79</v>
      </c>
      <c r="C835" s="2969">
        <v>4344</v>
      </c>
      <c r="D835" s="2310">
        <v>5032</v>
      </c>
      <c r="E835" s="2970">
        <v>0</v>
      </c>
      <c r="F835" s="2977">
        <v>104513013</v>
      </c>
      <c r="G835" s="2310">
        <v>1700</v>
      </c>
      <c r="H835" s="2311">
        <v>4705000019</v>
      </c>
      <c r="I835" s="3022">
        <v>0</v>
      </c>
      <c r="J835" s="3022">
        <v>4412.8900000000003</v>
      </c>
      <c r="K835" s="3022">
        <f t="shared" si="6"/>
        <v>4412.8900000000003</v>
      </c>
      <c r="L835" s="3039" t="s">
        <v>4599</v>
      </c>
      <c r="M835" s="2468"/>
    </row>
    <row r="836" spans="1:13" ht="34.5" x14ac:dyDescent="0.25">
      <c r="A836" s="2968">
        <v>231</v>
      </c>
      <c r="B836" s="2310">
        <v>79</v>
      </c>
      <c r="C836" s="2969">
        <v>4344</v>
      </c>
      <c r="D836" s="2310">
        <v>5032</v>
      </c>
      <c r="E836" s="2970">
        <v>0</v>
      </c>
      <c r="F836" s="2977">
        <v>104113013</v>
      </c>
      <c r="G836" s="2310">
        <v>1700</v>
      </c>
      <c r="H836" s="2311">
        <v>4705000019</v>
      </c>
      <c r="I836" s="3022">
        <v>0</v>
      </c>
      <c r="J836" s="3022">
        <v>519.16</v>
      </c>
      <c r="K836" s="3022">
        <f t="shared" si="6"/>
        <v>519.16</v>
      </c>
      <c r="L836" s="3039" t="s">
        <v>4600</v>
      </c>
      <c r="M836" s="2468"/>
    </row>
    <row r="837" spans="1:13" ht="35.25" thickBot="1" x14ac:dyDescent="0.3">
      <c r="A837" s="2968">
        <v>231</v>
      </c>
      <c r="B837" s="2310">
        <v>79</v>
      </c>
      <c r="C837" s="2969">
        <v>4344</v>
      </c>
      <c r="D837" s="2310">
        <v>5032</v>
      </c>
      <c r="E837" s="2970">
        <v>0</v>
      </c>
      <c r="F837" s="2977">
        <v>104100888</v>
      </c>
      <c r="G837" s="2310">
        <v>1700</v>
      </c>
      <c r="H837" s="2311">
        <v>4705000019</v>
      </c>
      <c r="I837" s="3022">
        <v>0</v>
      </c>
      <c r="J837" s="3022">
        <v>259.58999999999997</v>
      </c>
      <c r="K837" s="3022">
        <f t="shared" si="6"/>
        <v>259.58999999999997</v>
      </c>
      <c r="L837" s="3039" t="s">
        <v>4601</v>
      </c>
      <c r="M837" s="2468"/>
    </row>
    <row r="838" spans="1:13" ht="16.5" thickBot="1" x14ac:dyDescent="0.3">
      <c r="A838" s="3025"/>
      <c r="B838" s="2315" t="s">
        <v>23</v>
      </c>
      <c r="C838" s="2316"/>
      <c r="D838" s="3026"/>
      <c r="E838" s="3026"/>
      <c r="F838" s="3027"/>
      <c r="G838" s="3028"/>
      <c r="H838" s="3026"/>
      <c r="I838" s="3029">
        <f>SUM(I814:I837)</f>
        <v>1517175.85</v>
      </c>
      <c r="J838" s="3029">
        <f>SUM(J814:J837)</f>
        <v>-7.3328010330442339E-12</v>
      </c>
      <c r="K838" s="3030">
        <f>SUM(K814:K837)</f>
        <v>1517175.8499999996</v>
      </c>
      <c r="L838" s="3040"/>
      <c r="M838" s="2468"/>
    </row>
    <row r="839" spans="1:13" ht="15.75" x14ac:dyDescent="0.25">
      <c r="A839" s="2321"/>
      <c r="B839" s="2321"/>
      <c r="C839" s="2321"/>
      <c r="D839" s="3032"/>
      <c r="E839" s="3032"/>
      <c r="F839" s="3033"/>
      <c r="G839" s="3034"/>
      <c r="H839" s="3032"/>
      <c r="I839" s="3032"/>
      <c r="J839" s="3035"/>
      <c r="K839" s="3032"/>
      <c r="L839"/>
      <c r="M839" s="2468"/>
    </row>
    <row r="840" spans="1:13" ht="15.75" x14ac:dyDescent="0.25">
      <c r="A840"/>
      <c r="B840" s="2348" t="s">
        <v>4602</v>
      </c>
      <c r="C840" s="2321"/>
      <c r="D840" s="3032"/>
      <c r="E840" s="3032"/>
      <c r="F840" s="3033"/>
      <c r="G840" s="3034"/>
      <c r="H840" s="3032"/>
      <c r="I840" s="2353" t="s">
        <v>4603</v>
      </c>
      <c r="J840" s="3036"/>
      <c r="K840" s="3032"/>
      <c r="L840"/>
      <c r="M840" s="2468"/>
    </row>
    <row r="841" spans="1:13" ht="15.75" x14ac:dyDescent="0.25">
      <c r="A841" s="2348"/>
      <c r="B841" s="2321"/>
      <c r="C841" s="2321"/>
      <c r="D841" s="3032"/>
      <c r="E841" s="3032"/>
      <c r="F841" s="3033"/>
      <c r="G841" s="3034"/>
      <c r="H841" s="3032"/>
      <c r="I841" s="3032"/>
      <c r="J841" s="3035"/>
      <c r="K841" s="3032"/>
      <c r="L841"/>
      <c r="M841" s="2468"/>
    </row>
    <row r="842" spans="1:13" x14ac:dyDescent="0.25">
      <c r="A842"/>
      <c r="B842"/>
      <c r="C842"/>
      <c r="D842"/>
      <c r="E842"/>
      <c r="F842" s="2907"/>
      <c r="G842" s="2908"/>
      <c r="H842"/>
      <c r="I842"/>
      <c r="J842"/>
      <c r="K842"/>
      <c r="L842"/>
      <c r="M842" s="2468"/>
    </row>
    <row r="843" spans="1:13" x14ac:dyDescent="0.25">
      <c r="A843"/>
      <c r="B843" t="s">
        <v>27</v>
      </c>
      <c r="C843"/>
      <c r="D843"/>
      <c r="E843"/>
      <c r="F843" s="2907"/>
      <c r="G843" s="2908"/>
      <c r="H843"/>
      <c r="I843" t="s">
        <v>27</v>
      </c>
      <c r="J843"/>
      <c r="K843"/>
      <c r="L843"/>
      <c r="M843" s="2468"/>
    </row>
    <row r="844" spans="1:13" x14ac:dyDescent="0.25">
      <c r="A844"/>
      <c r="B844" t="s">
        <v>413</v>
      </c>
      <c r="C844"/>
      <c r="D844"/>
      <c r="E844"/>
      <c r="F844" s="2907"/>
      <c r="G844" s="2908"/>
      <c r="H844"/>
      <c r="I844" t="s">
        <v>414</v>
      </c>
      <c r="J844"/>
      <c r="K844"/>
      <c r="L844"/>
      <c r="M844" s="2468"/>
    </row>
    <row r="845" spans="1:13" x14ac:dyDescent="0.25">
      <c r="A845"/>
      <c r="B845"/>
      <c r="C845"/>
      <c r="D845"/>
      <c r="E845"/>
      <c r="F845" s="2907"/>
      <c r="G845" s="2908"/>
      <c r="H845"/>
      <c r="I845"/>
      <c r="J845"/>
      <c r="K845"/>
      <c r="L845"/>
      <c r="M845" s="2468"/>
    </row>
    <row r="846" spans="1:13" x14ac:dyDescent="0.25">
      <c r="A846"/>
      <c r="B846"/>
      <c r="C846"/>
      <c r="D846"/>
      <c r="E846"/>
      <c r="F846" s="2907"/>
      <c r="G846" s="2908"/>
      <c r="H846"/>
      <c r="I846"/>
      <c r="J846"/>
      <c r="K846"/>
      <c r="L846"/>
      <c r="M846" s="2468"/>
    </row>
    <row r="847" spans="1:13" ht="18.75" x14ac:dyDescent="0.3">
      <c r="A847" s="2273" t="s">
        <v>403</v>
      </c>
      <c r="B847" s="2906"/>
      <c r="C847" s="2906"/>
      <c r="D847"/>
      <c r="E847"/>
      <c r="F847" s="2907"/>
      <c r="G847" s="2908"/>
      <c r="H847"/>
      <c r="I847"/>
      <c r="J847"/>
      <c r="K847"/>
      <c r="L847" s="2465"/>
      <c r="M847" s="2468"/>
    </row>
    <row r="848" spans="1:13" x14ac:dyDescent="0.25">
      <c r="A848"/>
      <c r="B848"/>
      <c r="C848"/>
      <c r="D848" s="2459"/>
      <c r="E848" s="2459"/>
      <c r="F848" s="3000"/>
      <c r="G848" s="3001"/>
      <c r="H848" s="2459"/>
      <c r="I848" s="2459"/>
      <c r="J848"/>
      <c r="K848"/>
      <c r="L848" s="2465"/>
      <c r="M848" s="2468"/>
    </row>
    <row r="849" spans="1:13" ht="18.75" x14ac:dyDescent="0.3">
      <c r="A849" s="3254" t="s">
        <v>4606</v>
      </c>
      <c r="B849" s="3255"/>
      <c r="C849" s="3255"/>
      <c r="D849" s="3255"/>
      <c r="E849" s="3255"/>
      <c r="F849" s="3255"/>
      <c r="G849" s="3255"/>
      <c r="H849" s="3255"/>
      <c r="I849" s="3255"/>
      <c r="J849" s="3255"/>
      <c r="K849" s="3255"/>
      <c r="L849" s="2465"/>
      <c r="M849" s="2468"/>
    </row>
    <row r="850" spans="1:13" ht="15.75" x14ac:dyDescent="0.25">
      <c r="A850"/>
      <c r="B850"/>
      <c r="C850"/>
      <c r="D850" s="2459"/>
      <c r="E850" s="2459"/>
      <c r="F850" s="3002"/>
      <c r="G850" s="3001"/>
      <c r="H850" s="2459"/>
      <c r="I850" s="2459"/>
      <c r="J850"/>
      <c r="K850"/>
      <c r="L850" s="2465"/>
      <c r="M850" s="2468"/>
    </row>
    <row r="851" spans="1:13" ht="15.75" x14ac:dyDescent="0.25">
      <c r="A851" s="3003" t="s">
        <v>4607</v>
      </c>
      <c r="B851" s="3004"/>
      <c r="C851" s="3004"/>
      <c r="D851" s="3004"/>
      <c r="E851" s="3004"/>
      <c r="F851" s="3002"/>
      <c r="G851" s="2908"/>
      <c r="H851"/>
      <c r="I851"/>
      <c r="J851"/>
      <c r="K851"/>
      <c r="L851" s="2465"/>
      <c r="M851" s="2468"/>
    </row>
    <row r="852" spans="1:13" ht="15.75" thickBot="1" x14ac:dyDescent="0.3">
      <c r="A852" s="3005"/>
      <c r="B852"/>
      <c r="C852"/>
      <c r="D852"/>
      <c r="E852"/>
      <c r="F852" s="2907"/>
      <c r="G852" s="2908"/>
      <c r="H852"/>
      <c r="I852"/>
      <c r="J852" s="3006"/>
      <c r="K852" s="3007" t="s">
        <v>4</v>
      </c>
      <c r="L852" s="2465"/>
      <c r="M852" s="2468"/>
    </row>
    <row r="853" spans="1:13" ht="27" thickBot="1" x14ac:dyDescent="0.3">
      <c r="A853" s="3008" t="s">
        <v>5</v>
      </c>
      <c r="B853" s="3009" t="s">
        <v>6</v>
      </c>
      <c r="C853" s="3009" t="s">
        <v>7</v>
      </c>
      <c r="D853" s="3009" t="s">
        <v>8</v>
      </c>
      <c r="E853" s="3009" t="s">
        <v>9</v>
      </c>
      <c r="F853" s="3010" t="s">
        <v>10</v>
      </c>
      <c r="G853" s="3011" t="s">
        <v>11</v>
      </c>
      <c r="H853" s="3009" t="s">
        <v>12</v>
      </c>
      <c r="I853" s="3012" t="s">
        <v>14</v>
      </c>
      <c r="J853" s="3013" t="s">
        <v>15</v>
      </c>
      <c r="K853" s="3041" t="s">
        <v>16</v>
      </c>
      <c r="L853" s="3042" t="s">
        <v>17</v>
      </c>
      <c r="M853" s="2468"/>
    </row>
    <row r="854" spans="1:13" ht="34.5" x14ac:dyDescent="0.25">
      <c r="A854" s="2960">
        <v>231</v>
      </c>
      <c r="B854" s="2961">
        <v>80</v>
      </c>
      <c r="C854" s="2962">
        <v>4399</v>
      </c>
      <c r="D854" s="2961">
        <v>5011</v>
      </c>
      <c r="E854" s="2963">
        <v>0</v>
      </c>
      <c r="F854" s="3015">
        <v>104513013</v>
      </c>
      <c r="G854" s="2961">
        <v>1700</v>
      </c>
      <c r="H854" s="2965">
        <v>3753000000</v>
      </c>
      <c r="I854" s="3016">
        <v>2231309.62</v>
      </c>
      <c r="J854" s="3016">
        <v>-25500</v>
      </c>
      <c r="K854" s="3043">
        <f t="shared" ref="K854:K859" si="7">SUM(I854+J854)</f>
        <v>2205809.62</v>
      </c>
      <c r="L854" s="3044" t="s">
        <v>4590</v>
      </c>
      <c r="M854" s="2468"/>
    </row>
    <row r="855" spans="1:13" ht="34.5" x14ac:dyDescent="0.25">
      <c r="A855" s="3018">
        <v>231</v>
      </c>
      <c r="B855" s="2988">
        <v>80</v>
      </c>
      <c r="C855" s="2989">
        <v>4399</v>
      </c>
      <c r="D855" s="2988">
        <v>5011</v>
      </c>
      <c r="E855" s="2990">
        <v>0</v>
      </c>
      <c r="F855" s="3019">
        <v>104113013</v>
      </c>
      <c r="G855" s="2988">
        <v>1700</v>
      </c>
      <c r="H855" s="2992">
        <v>3753000000</v>
      </c>
      <c r="I855" s="3020">
        <v>262507.01</v>
      </c>
      <c r="J855" s="3020">
        <v>-3000</v>
      </c>
      <c r="K855" s="3043">
        <f t="shared" si="7"/>
        <v>259507.01</v>
      </c>
      <c r="L855" s="3044" t="s">
        <v>4591</v>
      </c>
      <c r="M855" s="2468"/>
    </row>
    <row r="856" spans="1:13" ht="35.25" thickBot="1" x14ac:dyDescent="0.3">
      <c r="A856" s="3045">
        <v>231</v>
      </c>
      <c r="B856" s="3046">
        <v>80</v>
      </c>
      <c r="C856" s="3047">
        <v>4399</v>
      </c>
      <c r="D856" s="3046">
        <v>5011</v>
      </c>
      <c r="E856" s="3048">
        <v>0</v>
      </c>
      <c r="F856" s="3049">
        <v>104100888</v>
      </c>
      <c r="G856" s="3046">
        <v>1700</v>
      </c>
      <c r="H856" s="3050">
        <v>3753000000</v>
      </c>
      <c r="I856" s="3051">
        <v>131253.5</v>
      </c>
      <c r="J856" s="3051">
        <v>-1500</v>
      </c>
      <c r="K856" s="3052">
        <f t="shared" si="7"/>
        <v>129753.5</v>
      </c>
      <c r="L856" s="3053" t="s">
        <v>4592</v>
      </c>
      <c r="M856" s="2468"/>
    </row>
    <row r="857" spans="1:13" ht="34.5" x14ac:dyDescent="0.25">
      <c r="A857" s="3018">
        <v>231</v>
      </c>
      <c r="B857" s="2988">
        <v>80</v>
      </c>
      <c r="C857" s="2989">
        <v>4399</v>
      </c>
      <c r="D857" s="2988">
        <v>5424</v>
      </c>
      <c r="E857" s="2990">
        <v>0</v>
      </c>
      <c r="F857" s="3019">
        <v>104513013</v>
      </c>
      <c r="G857" s="2988">
        <v>1700</v>
      </c>
      <c r="H857" s="2992">
        <v>3753000000</v>
      </c>
      <c r="I857" s="3020">
        <v>8500</v>
      </c>
      <c r="J857" s="3020">
        <v>25500</v>
      </c>
      <c r="K857" s="3020">
        <f t="shared" si="7"/>
        <v>34000</v>
      </c>
      <c r="L857" s="3021" t="s">
        <v>4608</v>
      </c>
      <c r="M857" s="2468"/>
    </row>
    <row r="858" spans="1:13" ht="34.5" x14ac:dyDescent="0.25">
      <c r="A858" s="2968">
        <v>231</v>
      </c>
      <c r="B858" s="2310">
        <v>80</v>
      </c>
      <c r="C858" s="2969">
        <v>4399</v>
      </c>
      <c r="D858" s="2310">
        <v>5424</v>
      </c>
      <c r="E858" s="2970">
        <v>0</v>
      </c>
      <c r="F858" s="2977">
        <v>104113013</v>
      </c>
      <c r="G858" s="2310">
        <v>1700</v>
      </c>
      <c r="H858" s="2311">
        <v>3753000000</v>
      </c>
      <c r="I858" s="3022">
        <v>1000</v>
      </c>
      <c r="J858" s="3022">
        <v>3000</v>
      </c>
      <c r="K858" s="3022">
        <f t="shared" si="7"/>
        <v>4000</v>
      </c>
      <c r="L858" s="3021" t="s">
        <v>4609</v>
      </c>
      <c r="M858" s="2468"/>
    </row>
    <row r="859" spans="1:13" ht="24" thickBot="1" x14ac:dyDescent="0.3">
      <c r="A859" s="3023">
        <v>231</v>
      </c>
      <c r="B859" s="2979">
        <v>80</v>
      </c>
      <c r="C859" s="2980">
        <v>4399</v>
      </c>
      <c r="D859" s="2979">
        <v>5424</v>
      </c>
      <c r="E859" s="2982">
        <v>0</v>
      </c>
      <c r="F859" s="2983">
        <v>104100888</v>
      </c>
      <c r="G859" s="2979">
        <v>1700</v>
      </c>
      <c r="H859" s="2984">
        <v>3753000000</v>
      </c>
      <c r="I859" s="3024">
        <v>500</v>
      </c>
      <c r="J859" s="3024">
        <v>1500</v>
      </c>
      <c r="K859" s="3024">
        <f t="shared" si="7"/>
        <v>2000</v>
      </c>
      <c r="L859" s="3054" t="s">
        <v>4610</v>
      </c>
      <c r="M859" s="2468"/>
    </row>
    <row r="860" spans="1:13" ht="16.5" thickBot="1" x14ac:dyDescent="0.3">
      <c r="A860" s="3025"/>
      <c r="B860" s="2315" t="s">
        <v>23</v>
      </c>
      <c r="C860" s="2316"/>
      <c r="D860" s="3026"/>
      <c r="E860" s="3026"/>
      <c r="F860" s="3027"/>
      <c r="G860" s="3028"/>
      <c r="H860" s="3026"/>
      <c r="I860" s="3029">
        <f>SUM(I854:I859)</f>
        <v>2635070.13</v>
      </c>
      <c r="J860" s="3029">
        <f>SUM(J854:J859)</f>
        <v>0</v>
      </c>
      <c r="K860" s="3030">
        <f>SUM(K854:K859)</f>
        <v>2635070.13</v>
      </c>
      <c r="L860" s="3031"/>
      <c r="M860" s="2468"/>
    </row>
    <row r="861" spans="1:13" ht="15.75" x14ac:dyDescent="0.25">
      <c r="A861" s="2321"/>
      <c r="B861" s="2321"/>
      <c r="C861" s="2321"/>
      <c r="D861" s="3032"/>
      <c r="E861" s="3032"/>
      <c r="F861" s="3033"/>
      <c r="G861" s="3034"/>
      <c r="H861" s="3032"/>
      <c r="I861" s="3032"/>
      <c r="J861" s="3035"/>
      <c r="K861" s="3032"/>
      <c r="L861" s="2465"/>
      <c r="M861" s="2468"/>
    </row>
    <row r="862" spans="1:13" ht="15.75" x14ac:dyDescent="0.25">
      <c r="A862"/>
      <c r="B862" s="2348" t="s">
        <v>4602</v>
      </c>
      <c r="C862" s="2321"/>
      <c r="D862" s="3032"/>
      <c r="E862" s="3032"/>
      <c r="F862" s="3033"/>
      <c r="G862" s="3034"/>
      <c r="H862" s="3032"/>
      <c r="I862" s="2353" t="s">
        <v>4611</v>
      </c>
      <c r="J862" s="3036"/>
      <c r="K862" s="3032"/>
      <c r="L862" s="2465"/>
      <c r="M862" s="2468"/>
    </row>
    <row r="863" spans="1:13" ht="15.75" x14ac:dyDescent="0.25">
      <c r="A863" s="2348"/>
      <c r="B863" s="2321"/>
      <c r="C863" s="2321"/>
      <c r="D863" s="3032"/>
      <c r="E863" s="3032"/>
      <c r="F863" s="3033"/>
      <c r="G863" s="3034"/>
      <c r="H863" s="3032"/>
      <c r="I863" s="3032"/>
      <c r="J863" s="3035"/>
      <c r="K863" s="3032"/>
      <c r="L863" s="2465"/>
      <c r="M863" s="2468"/>
    </row>
    <row r="864" spans="1:13" x14ac:dyDescent="0.25">
      <c r="A864"/>
      <c r="B864"/>
      <c r="C864"/>
      <c r="D864"/>
      <c r="E864"/>
      <c r="F864" s="2907"/>
      <c r="G864" s="2908"/>
      <c r="H864"/>
      <c r="I864"/>
      <c r="J864"/>
      <c r="K864"/>
      <c r="L864" s="2465"/>
      <c r="M864" s="2468"/>
    </row>
    <row r="865" spans="1:13" x14ac:dyDescent="0.25">
      <c r="A865"/>
      <c r="B865" t="s">
        <v>27</v>
      </c>
      <c r="C865"/>
      <c r="D865"/>
      <c r="E865"/>
      <c r="F865" s="2907"/>
      <c r="G865" s="2908"/>
      <c r="H865"/>
      <c r="I865" t="s">
        <v>27</v>
      </c>
      <c r="J865"/>
      <c r="K865"/>
      <c r="L865" s="2465"/>
      <c r="M865" s="2468"/>
    </row>
    <row r="866" spans="1:13" x14ac:dyDescent="0.25">
      <c r="A866"/>
      <c r="B866" t="s">
        <v>413</v>
      </c>
      <c r="C866"/>
      <c r="D866"/>
      <c r="E866"/>
      <c r="F866" s="2907"/>
      <c r="G866" s="2908"/>
      <c r="H866"/>
      <c r="I866" t="s">
        <v>414</v>
      </c>
      <c r="J866"/>
      <c r="K866"/>
      <c r="L866" s="2465"/>
      <c r="M866" s="2468"/>
    </row>
    <row r="867" spans="1:13" x14ac:dyDescent="0.25">
      <c r="A867"/>
      <c r="B867"/>
      <c r="C867"/>
      <c r="D867"/>
      <c r="E867"/>
      <c r="F867" s="2907"/>
      <c r="G867" s="2908"/>
      <c r="H867"/>
      <c r="I867"/>
      <c r="J867"/>
      <c r="K867"/>
      <c r="L867" s="2465"/>
      <c r="M867" s="2468"/>
    </row>
    <row r="868" spans="1:13" x14ac:dyDescent="0.25">
      <c r="A868"/>
      <c r="B868"/>
      <c r="C868"/>
      <c r="D868"/>
      <c r="E868"/>
      <c r="F868" s="2907"/>
      <c r="G868" s="2908"/>
      <c r="H868"/>
      <c r="I868"/>
      <c r="J868"/>
      <c r="K868"/>
      <c r="L868" s="2465"/>
      <c r="M868" s="2468"/>
    </row>
    <row r="869" spans="1:13" ht="18.75" x14ac:dyDescent="0.3">
      <c r="A869" s="2273" t="s">
        <v>403</v>
      </c>
      <c r="B869" s="2906"/>
      <c r="C869" s="2906"/>
      <c r="D869"/>
      <c r="E869"/>
      <c r="F869" s="2907"/>
      <c r="G869" s="2908"/>
      <c r="H869"/>
      <c r="I869"/>
      <c r="J869"/>
      <c r="K869"/>
      <c r="L869"/>
      <c r="M869" s="2468"/>
    </row>
    <row r="870" spans="1:13" x14ac:dyDescent="0.25">
      <c r="A870"/>
      <c r="B870"/>
      <c r="C870"/>
      <c r="D870" s="2459"/>
      <c r="E870" s="2459"/>
      <c r="F870" s="3000"/>
      <c r="G870" s="3001"/>
      <c r="H870" s="2459"/>
      <c r="I870" s="2459"/>
      <c r="J870"/>
      <c r="K870"/>
      <c r="L870"/>
      <c r="M870" s="2468"/>
    </row>
    <row r="871" spans="1:13" ht="18.75" x14ac:dyDescent="0.3">
      <c r="A871" s="3254" t="s">
        <v>4612</v>
      </c>
      <c r="B871" s="3255"/>
      <c r="C871" s="3255"/>
      <c r="D871" s="3255"/>
      <c r="E871" s="3255"/>
      <c r="F871" s="3255"/>
      <c r="G871" s="3255"/>
      <c r="H871" s="3255"/>
      <c r="I871" s="3255"/>
      <c r="J871" s="3255"/>
      <c r="K871" s="3255"/>
      <c r="L871"/>
      <c r="M871" s="2468"/>
    </row>
    <row r="872" spans="1:13" ht="15.75" x14ac:dyDescent="0.25">
      <c r="A872"/>
      <c r="B872"/>
      <c r="C872"/>
      <c r="D872" s="2459"/>
      <c r="E872" s="2459"/>
      <c r="F872" s="3002"/>
      <c r="G872" s="3001"/>
      <c r="H872" s="2459"/>
      <c r="I872" s="2459"/>
      <c r="J872"/>
      <c r="K872"/>
      <c r="L872"/>
      <c r="M872" s="2468"/>
    </row>
    <row r="873" spans="1:13" ht="15.75" x14ac:dyDescent="0.25">
      <c r="A873" s="3003" t="s">
        <v>4605</v>
      </c>
      <c r="B873" s="3004"/>
      <c r="C873" s="3004"/>
      <c r="D873" s="3004"/>
      <c r="E873" s="3004"/>
      <c r="F873" s="3002"/>
      <c r="G873" s="2908"/>
      <c r="H873"/>
      <c r="I873"/>
      <c r="J873"/>
      <c r="K873"/>
      <c r="L873"/>
      <c r="M873" s="2468"/>
    </row>
    <row r="874" spans="1:13" ht="15.75" thickBot="1" x14ac:dyDescent="0.3">
      <c r="A874" s="3005"/>
      <c r="B874"/>
      <c r="C874"/>
      <c r="D874"/>
      <c r="E874"/>
      <c r="F874" s="2907"/>
      <c r="G874" s="2908"/>
      <c r="H874"/>
      <c r="I874"/>
      <c r="J874" s="3006"/>
      <c r="K874" s="3007" t="s">
        <v>4</v>
      </c>
      <c r="L874"/>
      <c r="M874" s="2468"/>
    </row>
    <row r="875" spans="1:13" ht="27" thickBot="1" x14ac:dyDescent="0.3">
      <c r="A875" s="3055" t="s">
        <v>5</v>
      </c>
      <c r="B875" s="3056" t="s">
        <v>6</v>
      </c>
      <c r="C875" s="3056" t="s">
        <v>7</v>
      </c>
      <c r="D875" s="3056" t="s">
        <v>8</v>
      </c>
      <c r="E875" s="3056" t="s">
        <v>9</v>
      </c>
      <c r="F875" s="3057" t="s">
        <v>10</v>
      </c>
      <c r="G875" s="3058" t="s">
        <v>11</v>
      </c>
      <c r="H875" s="3056" t="s">
        <v>12</v>
      </c>
      <c r="I875" s="3059" t="s">
        <v>14</v>
      </c>
      <c r="J875" s="3060" t="s">
        <v>15</v>
      </c>
      <c r="K875" s="3061" t="s">
        <v>16</v>
      </c>
      <c r="L875" s="3062" t="s">
        <v>17</v>
      </c>
      <c r="M875" s="2468"/>
    </row>
    <row r="876" spans="1:13" ht="34.5" x14ac:dyDescent="0.25">
      <c r="A876" s="2960">
        <v>231</v>
      </c>
      <c r="B876" s="2961">
        <v>79</v>
      </c>
      <c r="C876" s="2962">
        <v>4344</v>
      </c>
      <c r="D876" s="2961">
        <v>5011</v>
      </c>
      <c r="E876" s="2963">
        <v>0</v>
      </c>
      <c r="F876" s="3015">
        <v>104513013</v>
      </c>
      <c r="G876" s="2961">
        <v>1700</v>
      </c>
      <c r="H876" s="2965">
        <v>4705000000</v>
      </c>
      <c r="I876" s="3016">
        <v>309941.77</v>
      </c>
      <c r="J876" s="3016">
        <v>-17077.61</v>
      </c>
      <c r="K876" s="3016">
        <f>SUM(I876+J876)</f>
        <v>292864.16000000003</v>
      </c>
      <c r="L876" s="3038" t="s">
        <v>4590</v>
      </c>
      <c r="M876" s="2468"/>
    </row>
    <row r="877" spans="1:13" ht="34.5" x14ac:dyDescent="0.25">
      <c r="A877" s="2968">
        <v>231</v>
      </c>
      <c r="B877" s="2310">
        <v>79</v>
      </c>
      <c r="C877" s="2969">
        <v>4344</v>
      </c>
      <c r="D877" s="2310">
        <v>5011</v>
      </c>
      <c r="E877" s="2970">
        <v>0</v>
      </c>
      <c r="F877" s="2977">
        <v>104113013</v>
      </c>
      <c r="G877" s="2310">
        <v>1700</v>
      </c>
      <c r="H877" s="2311">
        <v>4705000000</v>
      </c>
      <c r="I877" s="3022">
        <v>36463.74</v>
      </c>
      <c r="J877" s="3022">
        <v>-2009.13</v>
      </c>
      <c r="K877" s="3022">
        <f t="shared" ref="K877:K899" si="8">SUM(I877+J877)</f>
        <v>34454.61</v>
      </c>
      <c r="L877" s="3063" t="s">
        <v>4591</v>
      </c>
      <c r="M877" s="2468"/>
    </row>
    <row r="878" spans="1:13" ht="34.5" x14ac:dyDescent="0.25">
      <c r="A878" s="2968">
        <v>231</v>
      </c>
      <c r="B878" s="2310">
        <v>79</v>
      </c>
      <c r="C878" s="2969">
        <v>4344</v>
      </c>
      <c r="D878" s="2310">
        <v>5011</v>
      </c>
      <c r="E878" s="2970">
        <v>0</v>
      </c>
      <c r="F878" s="2977">
        <v>104100888</v>
      </c>
      <c r="G878" s="2310">
        <v>1700</v>
      </c>
      <c r="H878" s="2311">
        <v>4705000000</v>
      </c>
      <c r="I878" s="3022">
        <v>43231.86</v>
      </c>
      <c r="J878" s="3022">
        <v>-1004.57</v>
      </c>
      <c r="K878" s="3022">
        <f t="shared" si="8"/>
        <v>42227.29</v>
      </c>
      <c r="L878" s="3063" t="s">
        <v>4592</v>
      </c>
      <c r="M878" s="2468"/>
    </row>
    <row r="879" spans="1:13" ht="23.25" x14ac:dyDescent="0.25">
      <c r="A879" s="2968">
        <v>231</v>
      </c>
      <c r="B879" s="2310">
        <v>79</v>
      </c>
      <c r="C879" s="2969">
        <v>4344</v>
      </c>
      <c r="D879" s="2310">
        <v>5021</v>
      </c>
      <c r="E879" s="2970">
        <v>0</v>
      </c>
      <c r="F879" s="2977">
        <v>104513013</v>
      </c>
      <c r="G879" s="2310">
        <v>1700</v>
      </c>
      <c r="H879" s="2311">
        <v>4705000000</v>
      </c>
      <c r="I879" s="3022">
        <v>492218</v>
      </c>
      <c r="J879" s="3022">
        <v>-42236.5</v>
      </c>
      <c r="K879" s="3022">
        <f t="shared" si="8"/>
        <v>449981.5</v>
      </c>
      <c r="L879" s="3063" t="s">
        <v>4593</v>
      </c>
      <c r="M879" s="2468"/>
    </row>
    <row r="880" spans="1:13" ht="23.25" x14ac:dyDescent="0.25">
      <c r="A880" s="2968">
        <v>231</v>
      </c>
      <c r="B880" s="2310">
        <v>79</v>
      </c>
      <c r="C880" s="2969">
        <v>4344</v>
      </c>
      <c r="D880" s="2310">
        <v>5021</v>
      </c>
      <c r="E880" s="2970">
        <v>0</v>
      </c>
      <c r="F880" s="2977">
        <v>104113013</v>
      </c>
      <c r="G880" s="2310">
        <v>1700</v>
      </c>
      <c r="H880" s="2311">
        <v>4705000000</v>
      </c>
      <c r="I880" s="3022">
        <v>57908</v>
      </c>
      <c r="J880" s="3022">
        <v>-4969</v>
      </c>
      <c r="K880" s="3022">
        <f t="shared" si="8"/>
        <v>52939</v>
      </c>
      <c r="L880" s="3063" t="s">
        <v>4594</v>
      </c>
      <c r="M880" s="2468"/>
    </row>
    <row r="881" spans="1:13" ht="23.25" x14ac:dyDescent="0.25">
      <c r="A881" s="2968">
        <v>231</v>
      </c>
      <c r="B881" s="2310">
        <v>79</v>
      </c>
      <c r="C881" s="2969">
        <v>4344</v>
      </c>
      <c r="D881" s="2310">
        <v>5021</v>
      </c>
      <c r="E881" s="2970">
        <v>0</v>
      </c>
      <c r="F881" s="2977">
        <v>104100888</v>
      </c>
      <c r="G881" s="2310">
        <v>1700</v>
      </c>
      <c r="H881" s="2311">
        <v>4705000000</v>
      </c>
      <c r="I881" s="3022">
        <v>53954</v>
      </c>
      <c r="J881" s="3022">
        <v>-2484.5</v>
      </c>
      <c r="K881" s="3022">
        <f t="shared" si="8"/>
        <v>51469.5</v>
      </c>
      <c r="L881" s="3063" t="s">
        <v>4595</v>
      </c>
      <c r="M881" s="2468"/>
    </row>
    <row r="882" spans="1:13" ht="34.5" x14ac:dyDescent="0.25">
      <c r="A882" s="2968">
        <v>231</v>
      </c>
      <c r="B882" s="2310">
        <v>79</v>
      </c>
      <c r="C882" s="2969">
        <v>4344</v>
      </c>
      <c r="D882" s="2310">
        <v>5031</v>
      </c>
      <c r="E882" s="2970">
        <v>0</v>
      </c>
      <c r="F882" s="2977">
        <v>104513013</v>
      </c>
      <c r="G882" s="2310">
        <v>1700</v>
      </c>
      <c r="H882" s="2311">
        <v>4705000000</v>
      </c>
      <c r="I882" s="3022">
        <v>215490.51</v>
      </c>
      <c r="J882" s="3022">
        <v>-13223.76</v>
      </c>
      <c r="K882" s="3022">
        <f t="shared" si="8"/>
        <v>202266.75</v>
      </c>
      <c r="L882" s="3063" t="s">
        <v>4596</v>
      </c>
      <c r="M882" s="2468"/>
    </row>
    <row r="883" spans="1:13" ht="34.5" x14ac:dyDescent="0.25">
      <c r="A883" s="2968">
        <v>231</v>
      </c>
      <c r="B883" s="2310">
        <v>79</v>
      </c>
      <c r="C883" s="2969">
        <v>4344</v>
      </c>
      <c r="D883" s="2310">
        <v>5031</v>
      </c>
      <c r="E883" s="2970">
        <v>0</v>
      </c>
      <c r="F883" s="2977">
        <v>104113013</v>
      </c>
      <c r="G883" s="2310">
        <v>1700</v>
      </c>
      <c r="H883" s="2311">
        <v>4705000000</v>
      </c>
      <c r="I883" s="3022">
        <v>24469.48</v>
      </c>
      <c r="J883" s="3022">
        <v>-1555.73</v>
      </c>
      <c r="K883" s="3022">
        <f t="shared" si="8"/>
        <v>22913.75</v>
      </c>
      <c r="L883" s="3063" t="s">
        <v>4597</v>
      </c>
      <c r="M883" s="2468"/>
    </row>
    <row r="884" spans="1:13" ht="34.5" x14ac:dyDescent="0.25">
      <c r="A884" s="2968">
        <v>231</v>
      </c>
      <c r="B884" s="2310">
        <v>79</v>
      </c>
      <c r="C884" s="2969">
        <v>4344</v>
      </c>
      <c r="D884" s="2310">
        <v>5031</v>
      </c>
      <c r="E884" s="2970">
        <v>0</v>
      </c>
      <c r="F884" s="2977">
        <v>104100888</v>
      </c>
      <c r="G884" s="2310">
        <v>1700</v>
      </c>
      <c r="H884" s="2311">
        <v>4705000000</v>
      </c>
      <c r="I884" s="3022">
        <v>24734.720000000001</v>
      </c>
      <c r="J884" s="3022">
        <v>-777.88</v>
      </c>
      <c r="K884" s="3022">
        <f t="shared" si="8"/>
        <v>23956.84</v>
      </c>
      <c r="L884" s="3063" t="s">
        <v>4598</v>
      </c>
      <c r="M884" s="2468"/>
    </row>
    <row r="885" spans="1:13" ht="34.5" x14ac:dyDescent="0.25">
      <c r="A885" s="2968">
        <v>231</v>
      </c>
      <c r="B885" s="2310">
        <v>79</v>
      </c>
      <c r="C885" s="2969">
        <v>4344</v>
      </c>
      <c r="D885" s="2310">
        <v>5032</v>
      </c>
      <c r="E885" s="2970">
        <v>0</v>
      </c>
      <c r="F885" s="2977">
        <v>104513013</v>
      </c>
      <c r="G885" s="2310">
        <v>1700</v>
      </c>
      <c r="H885" s="2311">
        <v>4705000000</v>
      </c>
      <c r="I885" s="3022">
        <v>145060.97999999998</v>
      </c>
      <c r="J885" s="3022">
        <v>-4799.1000000000004</v>
      </c>
      <c r="K885" s="3022">
        <f t="shared" si="8"/>
        <v>140261.87999999998</v>
      </c>
      <c r="L885" s="3063" t="s">
        <v>4599</v>
      </c>
      <c r="M885" s="2468"/>
    </row>
    <row r="886" spans="1:13" ht="34.5" x14ac:dyDescent="0.25">
      <c r="A886" s="2968">
        <v>231</v>
      </c>
      <c r="B886" s="2310">
        <v>79</v>
      </c>
      <c r="C886" s="2969">
        <v>4344</v>
      </c>
      <c r="D886" s="2310">
        <v>5032</v>
      </c>
      <c r="E886" s="2970">
        <v>0</v>
      </c>
      <c r="F886" s="2977">
        <v>104113013</v>
      </c>
      <c r="G886" s="2310">
        <v>1700</v>
      </c>
      <c r="H886" s="2311">
        <v>4705000000</v>
      </c>
      <c r="I886" s="3022">
        <v>17948.38</v>
      </c>
      <c r="J886" s="3022">
        <v>-564.6</v>
      </c>
      <c r="K886" s="3022">
        <f t="shared" si="8"/>
        <v>17383.780000000002</v>
      </c>
      <c r="L886" s="3063" t="s">
        <v>4600</v>
      </c>
      <c r="M886" s="2468"/>
    </row>
    <row r="887" spans="1:13" ht="35.25" thickBot="1" x14ac:dyDescent="0.3">
      <c r="A887" s="3064">
        <v>231</v>
      </c>
      <c r="B887" s="3065">
        <v>79</v>
      </c>
      <c r="C887" s="3066">
        <v>4344</v>
      </c>
      <c r="D887" s="3065">
        <v>5032</v>
      </c>
      <c r="E887" s="3067">
        <v>0</v>
      </c>
      <c r="F887" s="3068">
        <v>104100888</v>
      </c>
      <c r="G887" s="3065">
        <v>1700</v>
      </c>
      <c r="H887" s="3069">
        <v>4705000000</v>
      </c>
      <c r="I887" s="3070">
        <v>11974.85</v>
      </c>
      <c r="J887" s="3070">
        <v>-282.3</v>
      </c>
      <c r="K887" s="3070">
        <f t="shared" si="8"/>
        <v>11692.550000000001</v>
      </c>
      <c r="L887" s="3071" t="s">
        <v>4601</v>
      </c>
      <c r="M887" s="2468"/>
    </row>
    <row r="888" spans="1:13" ht="34.5" x14ac:dyDescent="0.25">
      <c r="A888" s="2960">
        <v>231</v>
      </c>
      <c r="B888" s="2961">
        <v>79</v>
      </c>
      <c r="C888" s="2962">
        <v>4344</v>
      </c>
      <c r="D888" s="2961">
        <v>5011</v>
      </c>
      <c r="E888" s="2963">
        <v>0</v>
      </c>
      <c r="F888" s="3015">
        <v>104513013</v>
      </c>
      <c r="G888" s="2961">
        <v>1700</v>
      </c>
      <c r="H888" s="2965">
        <v>4705000019</v>
      </c>
      <c r="I888" s="3016">
        <v>13058.23</v>
      </c>
      <c r="J888" s="3016">
        <v>17077.61</v>
      </c>
      <c r="K888" s="3016">
        <f t="shared" si="8"/>
        <v>30135.84</v>
      </c>
      <c r="L888" s="3038" t="s">
        <v>4590</v>
      </c>
      <c r="M888" s="2468"/>
    </row>
    <row r="889" spans="1:13" ht="34.5" x14ac:dyDescent="0.25">
      <c r="A889" s="2968">
        <v>231</v>
      </c>
      <c r="B889" s="2310">
        <v>79</v>
      </c>
      <c r="C889" s="2969">
        <v>4344</v>
      </c>
      <c r="D889" s="2310">
        <v>5011</v>
      </c>
      <c r="E889" s="2970">
        <v>0</v>
      </c>
      <c r="F889" s="2977">
        <v>104113013</v>
      </c>
      <c r="G889" s="2310">
        <v>1700</v>
      </c>
      <c r="H889" s="2311">
        <v>4705000019</v>
      </c>
      <c r="I889" s="3022">
        <v>1536.26</v>
      </c>
      <c r="J889" s="3022">
        <v>2009.13</v>
      </c>
      <c r="K889" s="3022">
        <f t="shared" si="8"/>
        <v>3545.3900000000003</v>
      </c>
      <c r="L889" s="3063" t="s">
        <v>4591</v>
      </c>
      <c r="M889" s="2468"/>
    </row>
    <row r="890" spans="1:13" ht="34.5" x14ac:dyDescent="0.25">
      <c r="A890" s="2968">
        <v>231</v>
      </c>
      <c r="B890" s="2310">
        <v>79</v>
      </c>
      <c r="C890" s="2969">
        <v>4344</v>
      </c>
      <c r="D890" s="2310">
        <v>5011</v>
      </c>
      <c r="E890" s="2970">
        <v>0</v>
      </c>
      <c r="F890" s="2977">
        <v>104100888</v>
      </c>
      <c r="G890" s="2310">
        <v>1700</v>
      </c>
      <c r="H890" s="2311">
        <v>4705000019</v>
      </c>
      <c r="I890" s="3022">
        <v>768.14</v>
      </c>
      <c r="J890" s="3022">
        <v>1004.57</v>
      </c>
      <c r="K890" s="3022">
        <f t="shared" si="8"/>
        <v>1772.71</v>
      </c>
      <c r="L890" s="3063" t="s">
        <v>4592</v>
      </c>
      <c r="M890" s="2468"/>
    </row>
    <row r="891" spans="1:13" ht="23.25" x14ac:dyDescent="0.25">
      <c r="A891" s="2968">
        <v>231</v>
      </c>
      <c r="B891" s="2310">
        <v>79</v>
      </c>
      <c r="C891" s="2969">
        <v>4344</v>
      </c>
      <c r="D891" s="2310">
        <v>5021</v>
      </c>
      <c r="E891" s="2970">
        <v>0</v>
      </c>
      <c r="F891" s="2977">
        <v>104513013</v>
      </c>
      <c r="G891" s="2310">
        <v>1700</v>
      </c>
      <c r="H891" s="2311">
        <v>4705000019</v>
      </c>
      <c r="I891" s="3022">
        <v>41582</v>
      </c>
      <c r="J891" s="3022">
        <v>42236.5</v>
      </c>
      <c r="K891" s="3022">
        <f t="shared" si="8"/>
        <v>83818.5</v>
      </c>
      <c r="L891" s="3063" t="s">
        <v>4593</v>
      </c>
      <c r="M891" s="2468"/>
    </row>
    <row r="892" spans="1:13" ht="23.25" x14ac:dyDescent="0.25">
      <c r="A892" s="2968">
        <v>231</v>
      </c>
      <c r="B892" s="2310">
        <v>79</v>
      </c>
      <c r="C892" s="2969">
        <v>4344</v>
      </c>
      <c r="D892" s="2310">
        <v>5021</v>
      </c>
      <c r="E892" s="2970">
        <v>0</v>
      </c>
      <c r="F892" s="2977">
        <v>104113013</v>
      </c>
      <c r="G892" s="2310">
        <v>1700</v>
      </c>
      <c r="H892" s="2311">
        <v>4705000019</v>
      </c>
      <c r="I892" s="3022">
        <v>4892</v>
      </c>
      <c r="J892" s="3022">
        <v>4969</v>
      </c>
      <c r="K892" s="3022">
        <f t="shared" si="8"/>
        <v>9861</v>
      </c>
      <c r="L892" s="3063" t="s">
        <v>4594</v>
      </c>
      <c r="M892" s="2468"/>
    </row>
    <row r="893" spans="1:13" ht="23.25" x14ac:dyDescent="0.25">
      <c r="A893" s="2968">
        <v>231</v>
      </c>
      <c r="B893" s="2310">
        <v>79</v>
      </c>
      <c r="C893" s="2969">
        <v>4344</v>
      </c>
      <c r="D893" s="2310">
        <v>5021</v>
      </c>
      <c r="E893" s="2970">
        <v>0</v>
      </c>
      <c r="F893" s="2977">
        <v>104100888</v>
      </c>
      <c r="G893" s="2310">
        <v>1700</v>
      </c>
      <c r="H893" s="2311">
        <v>4705000019</v>
      </c>
      <c r="I893" s="3022">
        <v>2446</v>
      </c>
      <c r="J893" s="3022">
        <v>2484.5</v>
      </c>
      <c r="K893" s="3022">
        <f t="shared" si="8"/>
        <v>4930.5</v>
      </c>
      <c r="L893" s="3063" t="s">
        <v>4595</v>
      </c>
      <c r="M893" s="2468"/>
    </row>
    <row r="894" spans="1:13" ht="34.5" x14ac:dyDescent="0.25">
      <c r="A894" s="2968">
        <v>231</v>
      </c>
      <c r="B894" s="2310">
        <v>79</v>
      </c>
      <c r="C894" s="2969">
        <v>4344</v>
      </c>
      <c r="D894" s="2310">
        <v>5031</v>
      </c>
      <c r="E894" s="2970">
        <v>0</v>
      </c>
      <c r="F894" s="2977">
        <v>104513013</v>
      </c>
      <c r="G894" s="2310">
        <v>1700</v>
      </c>
      <c r="H894" s="2311">
        <v>4705000019</v>
      </c>
      <c r="I894" s="3022">
        <v>12159.49</v>
      </c>
      <c r="J894" s="3022">
        <v>13223.76</v>
      </c>
      <c r="K894" s="3022">
        <f t="shared" si="8"/>
        <v>25383.25</v>
      </c>
      <c r="L894" s="3063" t="s">
        <v>4596</v>
      </c>
      <c r="M894" s="2468"/>
    </row>
    <row r="895" spans="1:13" ht="34.5" x14ac:dyDescent="0.25">
      <c r="A895" s="2968">
        <v>231</v>
      </c>
      <c r="B895" s="2310">
        <v>79</v>
      </c>
      <c r="C895" s="2969">
        <v>4344</v>
      </c>
      <c r="D895" s="2310">
        <v>5031</v>
      </c>
      <c r="E895" s="2970">
        <v>0</v>
      </c>
      <c r="F895" s="2977">
        <v>104113013</v>
      </c>
      <c r="G895" s="2310">
        <v>1700</v>
      </c>
      <c r="H895" s="2311">
        <v>4705000019</v>
      </c>
      <c r="I895" s="3022">
        <v>1430.52</v>
      </c>
      <c r="J895" s="3022">
        <v>1555.73</v>
      </c>
      <c r="K895" s="3022">
        <f t="shared" si="8"/>
        <v>2986.25</v>
      </c>
      <c r="L895" s="3063" t="s">
        <v>4597</v>
      </c>
      <c r="M895" s="2468"/>
    </row>
    <row r="896" spans="1:13" ht="34.5" x14ac:dyDescent="0.25">
      <c r="A896" s="2968">
        <v>231</v>
      </c>
      <c r="B896" s="2310">
        <v>79</v>
      </c>
      <c r="C896" s="2969">
        <v>4344</v>
      </c>
      <c r="D896" s="2310">
        <v>5031</v>
      </c>
      <c r="E896" s="2970">
        <v>0</v>
      </c>
      <c r="F896" s="2977">
        <v>104100888</v>
      </c>
      <c r="G896" s="2310">
        <v>1700</v>
      </c>
      <c r="H896" s="2311">
        <v>4705000019</v>
      </c>
      <c r="I896" s="3022">
        <v>715.28</v>
      </c>
      <c r="J896" s="3022">
        <v>777.88</v>
      </c>
      <c r="K896" s="3022">
        <f t="shared" si="8"/>
        <v>1493.1599999999999</v>
      </c>
      <c r="L896" s="3063" t="s">
        <v>4598</v>
      </c>
      <c r="M896" s="2468"/>
    </row>
    <row r="897" spans="1:13" ht="34.5" x14ac:dyDescent="0.25">
      <c r="A897" s="2968">
        <v>231</v>
      </c>
      <c r="B897" s="2310">
        <v>79</v>
      </c>
      <c r="C897" s="2969">
        <v>4344</v>
      </c>
      <c r="D897" s="2310">
        <v>5032</v>
      </c>
      <c r="E897" s="2970">
        <v>0</v>
      </c>
      <c r="F897" s="2977">
        <v>104513013</v>
      </c>
      <c r="G897" s="2310">
        <v>1700</v>
      </c>
      <c r="H897" s="2311">
        <v>4705000019</v>
      </c>
      <c r="I897" s="3022">
        <v>4412.8900000000003</v>
      </c>
      <c r="J897" s="3022">
        <v>4799.1000000000004</v>
      </c>
      <c r="K897" s="3022">
        <f t="shared" si="8"/>
        <v>9211.9900000000016</v>
      </c>
      <c r="L897" s="3063" t="s">
        <v>4599</v>
      </c>
      <c r="M897" s="2468"/>
    </row>
    <row r="898" spans="1:13" ht="34.5" x14ac:dyDescent="0.25">
      <c r="A898" s="2968">
        <v>231</v>
      </c>
      <c r="B898" s="2310">
        <v>79</v>
      </c>
      <c r="C898" s="2969">
        <v>4344</v>
      </c>
      <c r="D898" s="2310">
        <v>5032</v>
      </c>
      <c r="E898" s="2970">
        <v>0</v>
      </c>
      <c r="F898" s="2977">
        <v>104113013</v>
      </c>
      <c r="G898" s="2310">
        <v>1700</v>
      </c>
      <c r="H898" s="2311">
        <v>4705000019</v>
      </c>
      <c r="I898" s="3022">
        <v>519.16</v>
      </c>
      <c r="J898" s="3022">
        <v>564.6</v>
      </c>
      <c r="K898" s="3022">
        <f t="shared" si="8"/>
        <v>1083.76</v>
      </c>
      <c r="L898" s="3063" t="s">
        <v>4600</v>
      </c>
      <c r="M898" s="2468"/>
    </row>
    <row r="899" spans="1:13" ht="35.25" thickBot="1" x14ac:dyDescent="0.3">
      <c r="A899" s="3023">
        <v>231</v>
      </c>
      <c r="B899" s="2979">
        <v>79</v>
      </c>
      <c r="C899" s="2980">
        <v>4344</v>
      </c>
      <c r="D899" s="2979">
        <v>5032</v>
      </c>
      <c r="E899" s="2982">
        <v>0</v>
      </c>
      <c r="F899" s="2983">
        <v>104100888</v>
      </c>
      <c r="G899" s="2979">
        <v>1700</v>
      </c>
      <c r="H899" s="2984">
        <v>4705000019</v>
      </c>
      <c r="I899" s="3024">
        <v>259.58999999999997</v>
      </c>
      <c r="J899" s="3024">
        <v>282.3</v>
      </c>
      <c r="K899" s="3024">
        <f t="shared" si="8"/>
        <v>541.89</v>
      </c>
      <c r="L899" s="3072" t="s">
        <v>4601</v>
      </c>
      <c r="M899" s="2468"/>
    </row>
    <row r="900" spans="1:13" ht="16.5" thickBot="1" x14ac:dyDescent="0.3">
      <c r="A900" s="3073"/>
      <c r="B900" s="3074" t="s">
        <v>23</v>
      </c>
      <c r="C900" s="3075"/>
      <c r="D900" s="3076"/>
      <c r="E900" s="3076"/>
      <c r="F900" s="3077"/>
      <c r="G900" s="3078"/>
      <c r="H900" s="3076"/>
      <c r="I900" s="3079">
        <f>SUM(I876:I899)</f>
        <v>1517175.8499999996</v>
      </c>
      <c r="J900" s="3079">
        <f>SUM(J876:J899)</f>
        <v>4.9453774408902973E-12</v>
      </c>
      <c r="K900" s="3080">
        <f>SUM(K876:K899)</f>
        <v>1517175.8499999999</v>
      </c>
      <c r="L900" s="3081"/>
      <c r="M900" s="2468"/>
    </row>
    <row r="901" spans="1:13" ht="15.75" x14ac:dyDescent="0.25">
      <c r="A901" s="2321"/>
      <c r="B901" s="2321"/>
      <c r="C901" s="2321"/>
      <c r="D901" s="3032"/>
      <c r="E901" s="3032"/>
      <c r="F901" s="3033"/>
      <c r="G901" s="3034"/>
      <c r="H901" s="3032"/>
      <c r="I901" s="3032"/>
      <c r="J901" s="3035"/>
      <c r="K901" s="3032"/>
      <c r="L901"/>
      <c r="M901" s="2468"/>
    </row>
    <row r="902" spans="1:13" ht="15.75" x14ac:dyDescent="0.25">
      <c r="A902"/>
      <c r="B902" s="2348" t="s">
        <v>4602</v>
      </c>
      <c r="C902" s="2321"/>
      <c r="D902" s="3032"/>
      <c r="E902" s="3032"/>
      <c r="F902" s="3033"/>
      <c r="G902" s="3034"/>
      <c r="H902" s="3032"/>
      <c r="I902" s="2353" t="s">
        <v>4611</v>
      </c>
      <c r="J902" s="3036"/>
      <c r="K902" s="3032"/>
      <c r="L902"/>
      <c r="M902" s="2468"/>
    </row>
    <row r="903" spans="1:13" ht="15.75" x14ac:dyDescent="0.25">
      <c r="A903" s="2348"/>
      <c r="B903" s="2321"/>
      <c r="C903" s="2321"/>
      <c r="D903" s="3032"/>
      <c r="E903" s="3032"/>
      <c r="F903" s="3033"/>
      <c r="G903" s="3034"/>
      <c r="H903" s="3032"/>
      <c r="I903" s="3032"/>
      <c r="J903" s="3035"/>
      <c r="K903" s="3032"/>
      <c r="L903"/>
      <c r="M903" s="2468"/>
    </row>
    <row r="904" spans="1:13" x14ac:dyDescent="0.25">
      <c r="A904"/>
      <c r="B904"/>
      <c r="C904"/>
      <c r="D904"/>
      <c r="E904"/>
      <c r="F904" s="2907"/>
      <c r="G904" s="2908"/>
      <c r="H904"/>
      <c r="I904"/>
      <c r="J904"/>
      <c r="K904"/>
      <c r="L904"/>
      <c r="M904" s="2468"/>
    </row>
    <row r="905" spans="1:13" x14ac:dyDescent="0.25">
      <c r="A905"/>
      <c r="B905" t="s">
        <v>27</v>
      </c>
      <c r="C905"/>
      <c r="D905"/>
      <c r="E905"/>
      <c r="F905" s="2907"/>
      <c r="G905" s="2908"/>
      <c r="H905"/>
      <c r="I905" t="s">
        <v>27</v>
      </c>
      <c r="J905"/>
      <c r="K905"/>
      <c r="L905"/>
      <c r="M905" s="2468"/>
    </row>
    <row r="906" spans="1:13" x14ac:dyDescent="0.25">
      <c r="A906"/>
      <c r="B906" t="s">
        <v>413</v>
      </c>
      <c r="C906"/>
      <c r="D906"/>
      <c r="E906"/>
      <c r="F906" s="2907"/>
      <c r="G906" s="2908"/>
      <c r="H906"/>
      <c r="I906" t="s">
        <v>414</v>
      </c>
      <c r="J906"/>
      <c r="K906"/>
      <c r="L906"/>
      <c r="M906" s="2468"/>
    </row>
    <row r="907" spans="1:13" x14ac:dyDescent="0.25">
      <c r="A907"/>
      <c r="B907"/>
      <c r="C907"/>
      <c r="D907"/>
      <c r="E907"/>
      <c r="F907" s="2907"/>
      <c r="G907" s="2908"/>
      <c r="H907"/>
      <c r="I907"/>
      <c r="J907"/>
      <c r="K907"/>
      <c r="L907"/>
      <c r="M907" s="2468"/>
    </row>
    <row r="908" spans="1:13" x14ac:dyDescent="0.25">
      <c r="A908"/>
      <c r="B908"/>
      <c r="C908"/>
      <c r="D908"/>
      <c r="E908"/>
      <c r="F908" s="2907"/>
      <c r="G908" s="2908"/>
      <c r="H908"/>
      <c r="I908"/>
      <c r="J908"/>
      <c r="K908"/>
      <c r="L908"/>
      <c r="M908" s="2468"/>
    </row>
    <row r="909" spans="1:13" ht="18.75" x14ac:dyDescent="0.3">
      <c r="A909" s="2273" t="s">
        <v>403</v>
      </c>
      <c r="B909" s="2906"/>
      <c r="C909" s="2906"/>
      <c r="D909"/>
      <c r="E909"/>
      <c r="F909" s="2907"/>
      <c r="G909" s="2908"/>
      <c r="H909"/>
      <c r="I909"/>
      <c r="J909"/>
      <c r="K909"/>
      <c r="L909" s="2465"/>
      <c r="M909" s="2468"/>
    </row>
    <row r="910" spans="1:13" x14ac:dyDescent="0.25">
      <c r="A910"/>
      <c r="B910"/>
      <c r="C910"/>
      <c r="D910" s="2459"/>
      <c r="E910" s="2459"/>
      <c r="F910" s="3000"/>
      <c r="G910" s="3001"/>
      <c r="H910" s="2459"/>
      <c r="I910" s="2459"/>
      <c r="J910"/>
      <c r="K910"/>
      <c r="L910" s="2465"/>
      <c r="M910" s="2468"/>
    </row>
    <row r="911" spans="1:13" ht="18.75" x14ac:dyDescent="0.3">
      <c r="A911" s="3254" t="s">
        <v>4613</v>
      </c>
      <c r="B911" s="3255"/>
      <c r="C911" s="3255"/>
      <c r="D911" s="3255"/>
      <c r="E911" s="3255"/>
      <c r="F911" s="3255"/>
      <c r="G911" s="3255"/>
      <c r="H911" s="3255"/>
      <c r="I911" s="3255"/>
      <c r="J911" s="3255"/>
      <c r="K911" s="3255"/>
      <c r="L911" s="2465"/>
      <c r="M911" s="2468"/>
    </row>
    <row r="912" spans="1:13" ht="15.75" x14ac:dyDescent="0.25">
      <c r="A912"/>
      <c r="B912"/>
      <c r="C912"/>
      <c r="D912" s="2459"/>
      <c r="E912" s="2459"/>
      <c r="F912" s="3002"/>
      <c r="G912" s="3001"/>
      <c r="H912" s="2459"/>
      <c r="I912" s="2459"/>
      <c r="J912"/>
      <c r="K912"/>
      <c r="L912" s="2465"/>
      <c r="M912" s="2468"/>
    </row>
    <row r="913" spans="1:13" ht="15.75" x14ac:dyDescent="0.25">
      <c r="A913" s="3003" t="s">
        <v>4589</v>
      </c>
      <c r="B913" s="3004"/>
      <c r="C913" s="3004"/>
      <c r="D913" s="3004"/>
      <c r="E913" s="3004"/>
      <c r="F913" s="3002"/>
      <c r="G913" s="2908"/>
      <c r="H913"/>
      <c r="I913"/>
      <c r="J913"/>
      <c r="K913"/>
      <c r="L913" s="2465"/>
      <c r="M913" s="2468"/>
    </row>
    <row r="914" spans="1:13" ht="15.75" thickBot="1" x14ac:dyDescent="0.3">
      <c r="A914" s="3005"/>
      <c r="B914"/>
      <c r="C914"/>
      <c r="D914"/>
      <c r="E914"/>
      <c r="F914" s="2907"/>
      <c r="G914" s="2908"/>
      <c r="H914"/>
      <c r="I914"/>
      <c r="J914" s="3006"/>
      <c r="K914" s="3007" t="s">
        <v>4</v>
      </c>
      <c r="L914" s="2465"/>
      <c r="M914" s="2468"/>
    </row>
    <row r="915" spans="1:13" ht="27" thickBot="1" x14ac:dyDescent="0.3">
      <c r="A915" s="3008" t="s">
        <v>5</v>
      </c>
      <c r="B915" s="3009" t="s">
        <v>6</v>
      </c>
      <c r="C915" s="3009" t="s">
        <v>7</v>
      </c>
      <c r="D915" s="3009" t="s">
        <v>8</v>
      </c>
      <c r="E915" s="3009" t="s">
        <v>9</v>
      </c>
      <c r="F915" s="3010" t="s">
        <v>10</v>
      </c>
      <c r="G915" s="3011" t="s">
        <v>11</v>
      </c>
      <c r="H915" s="3009" t="s">
        <v>12</v>
      </c>
      <c r="I915" s="3012" t="s">
        <v>14</v>
      </c>
      <c r="J915" s="3012" t="s">
        <v>15</v>
      </c>
      <c r="K915" s="3013" t="s">
        <v>16</v>
      </c>
      <c r="L915" s="3014" t="s">
        <v>17</v>
      </c>
      <c r="M915" s="2468"/>
    </row>
    <row r="916" spans="1:13" ht="34.5" x14ac:dyDescent="0.25">
      <c r="A916" s="3018">
        <v>231</v>
      </c>
      <c r="B916" s="2988">
        <v>80</v>
      </c>
      <c r="C916" s="2989">
        <v>4399</v>
      </c>
      <c r="D916" s="2988">
        <v>5011</v>
      </c>
      <c r="E916" s="2990">
        <v>0</v>
      </c>
      <c r="F916" s="3019">
        <v>104513013</v>
      </c>
      <c r="G916" s="2988">
        <v>1700</v>
      </c>
      <c r="H916" s="2992">
        <v>3753000000</v>
      </c>
      <c r="I916" s="3020">
        <v>2205809.62</v>
      </c>
      <c r="J916" s="3020">
        <v>-148345.56</v>
      </c>
      <c r="K916" s="3043">
        <f>SUM(I916+J916)</f>
        <v>2057464.06</v>
      </c>
      <c r="L916" s="3021" t="s">
        <v>4590</v>
      </c>
      <c r="M916" s="2468"/>
    </row>
    <row r="917" spans="1:13" ht="34.5" x14ac:dyDescent="0.25">
      <c r="A917" s="3018">
        <v>231</v>
      </c>
      <c r="B917" s="2988">
        <v>80</v>
      </c>
      <c r="C917" s="2989">
        <v>4399</v>
      </c>
      <c r="D917" s="2988">
        <v>5011</v>
      </c>
      <c r="E917" s="2990">
        <v>0</v>
      </c>
      <c r="F917" s="3019">
        <v>104113013</v>
      </c>
      <c r="G917" s="2988">
        <v>1700</v>
      </c>
      <c r="H917" s="2992">
        <v>3753000000</v>
      </c>
      <c r="I917" s="3020">
        <v>259507.01</v>
      </c>
      <c r="J917" s="3020">
        <v>-17452.41</v>
      </c>
      <c r="K917" s="3043">
        <f t="shared" ref="K917:K945" si="9">SUM(I917+J917)</f>
        <v>242054.6</v>
      </c>
      <c r="L917" s="3044" t="s">
        <v>4591</v>
      </c>
      <c r="M917" s="2468"/>
    </row>
    <row r="918" spans="1:13" ht="34.5" x14ac:dyDescent="0.25">
      <c r="A918" s="3018">
        <v>231</v>
      </c>
      <c r="B918" s="2988">
        <v>80</v>
      </c>
      <c r="C918" s="2989">
        <v>4399</v>
      </c>
      <c r="D918" s="2988">
        <v>5011</v>
      </c>
      <c r="E918" s="2990">
        <v>0</v>
      </c>
      <c r="F918" s="3019">
        <v>104100888</v>
      </c>
      <c r="G918" s="2988">
        <v>1700</v>
      </c>
      <c r="H918" s="2992">
        <v>3753000000</v>
      </c>
      <c r="I918" s="3020">
        <v>129753.5</v>
      </c>
      <c r="J918" s="3020">
        <v>-8726.2199999999993</v>
      </c>
      <c r="K918" s="3020">
        <f t="shared" si="9"/>
        <v>121027.28</v>
      </c>
      <c r="L918" s="3021" t="s">
        <v>4592</v>
      </c>
      <c r="M918" s="2468"/>
    </row>
    <row r="919" spans="1:13" ht="23.25" x14ac:dyDescent="0.25">
      <c r="A919" s="3018">
        <v>231</v>
      </c>
      <c r="B919" s="2988">
        <v>80</v>
      </c>
      <c r="C919" s="2989">
        <v>4399</v>
      </c>
      <c r="D919" s="2988">
        <v>5021</v>
      </c>
      <c r="E919" s="2990">
        <v>0</v>
      </c>
      <c r="F919" s="3019">
        <v>104513013</v>
      </c>
      <c r="G919" s="2988">
        <v>1700</v>
      </c>
      <c r="H919" s="2992">
        <v>3753000000</v>
      </c>
      <c r="I919" s="3020">
        <v>392079.5</v>
      </c>
      <c r="J919" s="3020">
        <v>-22873.5</v>
      </c>
      <c r="K919" s="3020">
        <f t="shared" si="9"/>
        <v>369206</v>
      </c>
      <c r="L919" s="3021" t="s">
        <v>4593</v>
      </c>
      <c r="M919" s="2468"/>
    </row>
    <row r="920" spans="1:13" ht="23.25" x14ac:dyDescent="0.25">
      <c r="A920" s="3018">
        <v>231</v>
      </c>
      <c r="B920" s="2988">
        <v>80</v>
      </c>
      <c r="C920" s="2989">
        <v>4399</v>
      </c>
      <c r="D920" s="2988">
        <v>5021</v>
      </c>
      <c r="E920" s="2990">
        <v>0</v>
      </c>
      <c r="F920" s="3019">
        <v>104113013</v>
      </c>
      <c r="G920" s="2988">
        <v>1700</v>
      </c>
      <c r="H920" s="2992">
        <v>3753000000</v>
      </c>
      <c r="I920" s="3020">
        <v>46127</v>
      </c>
      <c r="J920" s="3020">
        <v>-2691</v>
      </c>
      <c r="K920" s="3020">
        <f t="shared" si="9"/>
        <v>43436</v>
      </c>
      <c r="L920" s="3021" t="s">
        <v>4594</v>
      </c>
      <c r="M920" s="2468"/>
    </row>
    <row r="921" spans="1:13" ht="23.25" x14ac:dyDescent="0.25">
      <c r="A921" s="3018">
        <v>231</v>
      </c>
      <c r="B921" s="2988">
        <v>80</v>
      </c>
      <c r="C921" s="2989">
        <v>4399</v>
      </c>
      <c r="D921" s="2988">
        <v>5021</v>
      </c>
      <c r="E921" s="2990">
        <v>0</v>
      </c>
      <c r="F921" s="3019">
        <v>104100888</v>
      </c>
      <c r="G921" s="2988">
        <v>1700</v>
      </c>
      <c r="H921" s="2992">
        <v>3753000000</v>
      </c>
      <c r="I921" s="3020">
        <v>23063.5</v>
      </c>
      <c r="J921" s="3020">
        <v>-1345.5</v>
      </c>
      <c r="K921" s="3020">
        <f t="shared" si="9"/>
        <v>21718</v>
      </c>
      <c r="L921" s="3021" t="s">
        <v>4595</v>
      </c>
      <c r="M921" s="2468"/>
    </row>
    <row r="922" spans="1:13" ht="34.5" x14ac:dyDescent="0.25">
      <c r="A922" s="3018">
        <v>231</v>
      </c>
      <c r="B922" s="2988">
        <v>80</v>
      </c>
      <c r="C922" s="2989">
        <v>4399</v>
      </c>
      <c r="D922" s="2988">
        <v>5031</v>
      </c>
      <c r="E922" s="2990">
        <v>0</v>
      </c>
      <c r="F922" s="3019">
        <v>104513013</v>
      </c>
      <c r="G922" s="2988">
        <v>1700</v>
      </c>
      <c r="H922" s="2992">
        <v>3753000000</v>
      </c>
      <c r="I922" s="3020">
        <v>637932.77</v>
      </c>
      <c r="J922" s="3020">
        <v>-42082.87</v>
      </c>
      <c r="K922" s="3020">
        <f t="shared" si="9"/>
        <v>595849.9</v>
      </c>
      <c r="L922" s="3021" t="s">
        <v>4596</v>
      </c>
      <c r="M922" s="2468"/>
    </row>
    <row r="923" spans="1:13" ht="34.5" x14ac:dyDescent="0.25">
      <c r="A923" s="3018">
        <v>231</v>
      </c>
      <c r="B923" s="2988">
        <v>80</v>
      </c>
      <c r="C923" s="2989">
        <v>4399</v>
      </c>
      <c r="D923" s="2988">
        <v>5031</v>
      </c>
      <c r="E923" s="2990">
        <v>0</v>
      </c>
      <c r="F923" s="3019">
        <v>104113013</v>
      </c>
      <c r="G923" s="2988">
        <v>1700</v>
      </c>
      <c r="H923" s="2992">
        <v>3753000000</v>
      </c>
      <c r="I923" s="3020">
        <v>75050.92</v>
      </c>
      <c r="J923" s="3020">
        <v>-4950.92</v>
      </c>
      <c r="K923" s="3020">
        <f t="shared" si="9"/>
        <v>70100</v>
      </c>
      <c r="L923" s="3021" t="s">
        <v>4597</v>
      </c>
      <c r="M923" s="2468"/>
    </row>
    <row r="924" spans="1:13" ht="34.5" x14ac:dyDescent="0.25">
      <c r="A924" s="3018">
        <v>231</v>
      </c>
      <c r="B924" s="2988">
        <v>80</v>
      </c>
      <c r="C924" s="2989">
        <v>4399</v>
      </c>
      <c r="D924" s="2988">
        <v>5031</v>
      </c>
      <c r="E924" s="2990">
        <v>0</v>
      </c>
      <c r="F924" s="3019">
        <v>104100888</v>
      </c>
      <c r="G924" s="2988">
        <v>1700</v>
      </c>
      <c r="H924" s="2992">
        <v>3753000000</v>
      </c>
      <c r="I924" s="3020">
        <v>37525.449999999997</v>
      </c>
      <c r="J924" s="3020">
        <v>-2475.48</v>
      </c>
      <c r="K924" s="3020">
        <f t="shared" si="9"/>
        <v>35049.969999999994</v>
      </c>
      <c r="L924" s="3021" t="s">
        <v>4598</v>
      </c>
      <c r="M924" s="2468"/>
    </row>
    <row r="925" spans="1:13" ht="34.5" x14ac:dyDescent="0.25">
      <c r="A925" s="3018">
        <v>231</v>
      </c>
      <c r="B925" s="2988">
        <v>80</v>
      </c>
      <c r="C925" s="2989">
        <v>4399</v>
      </c>
      <c r="D925" s="2988">
        <v>5032</v>
      </c>
      <c r="E925" s="2990">
        <v>0</v>
      </c>
      <c r="F925" s="3019">
        <v>104513013</v>
      </c>
      <c r="G925" s="2988">
        <v>1700</v>
      </c>
      <c r="H925" s="2992">
        <v>3753000000</v>
      </c>
      <c r="I925" s="3020">
        <v>239733.93</v>
      </c>
      <c r="J925" s="3020">
        <v>-15270.87</v>
      </c>
      <c r="K925" s="3020">
        <f t="shared" si="9"/>
        <v>224463.06</v>
      </c>
      <c r="L925" s="3021" t="s">
        <v>4599</v>
      </c>
      <c r="M925" s="2468"/>
    </row>
    <row r="926" spans="1:13" ht="34.5" x14ac:dyDescent="0.25">
      <c r="A926" s="3018">
        <v>231</v>
      </c>
      <c r="B926" s="2988">
        <v>80</v>
      </c>
      <c r="C926" s="2989">
        <v>4399</v>
      </c>
      <c r="D926" s="2988">
        <v>5032</v>
      </c>
      <c r="E926" s="2990">
        <v>0</v>
      </c>
      <c r="F926" s="3019">
        <v>104113013</v>
      </c>
      <c r="G926" s="2988">
        <v>1700</v>
      </c>
      <c r="H926" s="2992">
        <v>3753000000</v>
      </c>
      <c r="I926" s="3020">
        <v>28204</v>
      </c>
      <c r="J926" s="3020">
        <v>-1796.57</v>
      </c>
      <c r="K926" s="3020">
        <f t="shared" si="9"/>
        <v>26407.43</v>
      </c>
      <c r="L926" s="3021" t="s">
        <v>4600</v>
      </c>
      <c r="M926" s="2468"/>
    </row>
    <row r="927" spans="1:13" ht="34.5" x14ac:dyDescent="0.25">
      <c r="A927" s="3018">
        <v>231</v>
      </c>
      <c r="B927" s="2988">
        <v>80</v>
      </c>
      <c r="C927" s="2989">
        <v>4399</v>
      </c>
      <c r="D927" s="2988">
        <v>5032</v>
      </c>
      <c r="E927" s="2990">
        <v>0</v>
      </c>
      <c r="F927" s="3019">
        <v>104100888</v>
      </c>
      <c r="G927" s="2988">
        <v>1700</v>
      </c>
      <c r="H927" s="2992">
        <v>3753000000</v>
      </c>
      <c r="I927" s="3020">
        <v>14101.98</v>
      </c>
      <c r="J927" s="3020">
        <v>-898.3</v>
      </c>
      <c r="K927" s="3020">
        <f t="shared" si="9"/>
        <v>13203.68</v>
      </c>
      <c r="L927" s="3021" t="s">
        <v>4601</v>
      </c>
      <c r="M927" s="2468"/>
    </row>
    <row r="928" spans="1:13" ht="34.5" x14ac:dyDescent="0.25">
      <c r="A928" s="2968">
        <v>231</v>
      </c>
      <c r="B928" s="2310">
        <v>80</v>
      </c>
      <c r="C928" s="2969">
        <v>4399</v>
      </c>
      <c r="D928" s="2310">
        <v>5424</v>
      </c>
      <c r="E928" s="2970">
        <v>0</v>
      </c>
      <c r="F928" s="2977">
        <v>104513013</v>
      </c>
      <c r="G928" s="2310">
        <v>1700</v>
      </c>
      <c r="H928" s="2311">
        <v>3753000000</v>
      </c>
      <c r="I928" s="3022">
        <v>34000</v>
      </c>
      <c r="J928" s="3022">
        <v>-10131.15</v>
      </c>
      <c r="K928" s="3022">
        <f t="shared" si="9"/>
        <v>23868.85</v>
      </c>
      <c r="L928" s="3021" t="s">
        <v>4608</v>
      </c>
      <c r="M928" s="2468"/>
    </row>
    <row r="929" spans="1:13" ht="34.5" x14ac:dyDescent="0.25">
      <c r="A929" s="3064">
        <v>231</v>
      </c>
      <c r="B929" s="3065">
        <v>80</v>
      </c>
      <c r="C929" s="3066">
        <v>4399</v>
      </c>
      <c r="D929" s="3065">
        <v>5424</v>
      </c>
      <c r="E929" s="3067">
        <v>0</v>
      </c>
      <c r="F929" s="3068">
        <v>104113013</v>
      </c>
      <c r="G929" s="3065">
        <v>1700</v>
      </c>
      <c r="H929" s="3069">
        <v>3753000000</v>
      </c>
      <c r="I929" s="3070">
        <v>4000</v>
      </c>
      <c r="J929" s="3070">
        <v>-1191.9000000000001</v>
      </c>
      <c r="K929" s="3070">
        <f t="shared" si="9"/>
        <v>2808.1</v>
      </c>
      <c r="L929" s="3021" t="s">
        <v>4609</v>
      </c>
      <c r="M929" s="2468"/>
    </row>
    <row r="930" spans="1:13" ht="24" thickBot="1" x14ac:dyDescent="0.3">
      <c r="A930" s="3064">
        <v>231</v>
      </c>
      <c r="B930" s="3065">
        <v>80</v>
      </c>
      <c r="C930" s="3066">
        <v>4399</v>
      </c>
      <c r="D930" s="3065">
        <v>5424</v>
      </c>
      <c r="E930" s="3067">
        <v>0</v>
      </c>
      <c r="F930" s="3068">
        <v>104100888</v>
      </c>
      <c r="G930" s="3065">
        <v>1700</v>
      </c>
      <c r="H930" s="3069">
        <v>3753000000</v>
      </c>
      <c r="I930" s="3070">
        <v>2000</v>
      </c>
      <c r="J930" s="3070">
        <v>-595.95000000000005</v>
      </c>
      <c r="K930" s="3070">
        <f t="shared" si="9"/>
        <v>1404.05</v>
      </c>
      <c r="L930" s="3082" t="s">
        <v>4610</v>
      </c>
      <c r="M930" s="2468"/>
    </row>
    <row r="931" spans="1:13" ht="34.5" x14ac:dyDescent="0.25">
      <c r="A931" s="2960">
        <v>231</v>
      </c>
      <c r="B931" s="2961">
        <v>80</v>
      </c>
      <c r="C931" s="2962">
        <v>4399</v>
      </c>
      <c r="D931" s="2961">
        <v>5011</v>
      </c>
      <c r="E931" s="2963">
        <v>0</v>
      </c>
      <c r="F931" s="3015">
        <v>104513013</v>
      </c>
      <c r="G931" s="2961">
        <v>1700</v>
      </c>
      <c r="H931" s="2965">
        <v>3753000019</v>
      </c>
      <c r="I931" s="3016">
        <v>148690.38</v>
      </c>
      <c r="J931" s="3016">
        <v>148345.56</v>
      </c>
      <c r="K931" s="3083">
        <f t="shared" si="9"/>
        <v>297035.94</v>
      </c>
      <c r="L931" s="3017" t="s">
        <v>4590</v>
      </c>
      <c r="M931" s="2468"/>
    </row>
    <row r="932" spans="1:13" ht="34.5" x14ac:dyDescent="0.25">
      <c r="A932" s="2968">
        <v>231</v>
      </c>
      <c r="B932" s="2310">
        <v>80</v>
      </c>
      <c r="C932" s="2969">
        <v>4399</v>
      </c>
      <c r="D932" s="2310">
        <v>5011</v>
      </c>
      <c r="E932" s="2970">
        <v>0</v>
      </c>
      <c r="F932" s="2977">
        <v>104113013</v>
      </c>
      <c r="G932" s="2310">
        <v>1700</v>
      </c>
      <c r="H932" s="2311">
        <v>3753000019</v>
      </c>
      <c r="I932" s="3022">
        <v>17492.990000000002</v>
      </c>
      <c r="J932" s="3022">
        <v>17452.41</v>
      </c>
      <c r="K932" s="3084">
        <f t="shared" si="9"/>
        <v>34945.4</v>
      </c>
      <c r="L932" s="3044" t="s">
        <v>4591</v>
      </c>
      <c r="M932" s="2468"/>
    </row>
    <row r="933" spans="1:13" ht="34.5" x14ac:dyDescent="0.25">
      <c r="A933" s="2968">
        <v>231</v>
      </c>
      <c r="B933" s="2310">
        <v>80</v>
      </c>
      <c r="C933" s="2969">
        <v>4399</v>
      </c>
      <c r="D933" s="2310">
        <v>5011</v>
      </c>
      <c r="E933" s="2970">
        <v>0</v>
      </c>
      <c r="F933" s="2977">
        <v>104100888</v>
      </c>
      <c r="G933" s="2310">
        <v>1700</v>
      </c>
      <c r="H933" s="2311">
        <v>3753000019</v>
      </c>
      <c r="I933" s="3022">
        <v>8746.5</v>
      </c>
      <c r="J933" s="3022">
        <v>8726.2199999999993</v>
      </c>
      <c r="K933" s="3022">
        <f t="shared" si="9"/>
        <v>17472.72</v>
      </c>
      <c r="L933" s="3021" t="s">
        <v>4592</v>
      </c>
      <c r="M933" s="2468"/>
    </row>
    <row r="934" spans="1:13" ht="23.25" x14ac:dyDescent="0.25">
      <c r="A934" s="2968">
        <v>231</v>
      </c>
      <c r="B934" s="2310">
        <v>80</v>
      </c>
      <c r="C934" s="2969">
        <v>4399</v>
      </c>
      <c r="D934" s="2310">
        <v>5021</v>
      </c>
      <c r="E934" s="2970">
        <v>0</v>
      </c>
      <c r="F934" s="2977">
        <v>104513013</v>
      </c>
      <c r="G934" s="2310">
        <v>1700</v>
      </c>
      <c r="H934" s="2311">
        <v>3753000019</v>
      </c>
      <c r="I934" s="3022">
        <v>32920.5</v>
      </c>
      <c r="J934" s="3022">
        <v>22873.5</v>
      </c>
      <c r="K934" s="3022">
        <f t="shared" si="9"/>
        <v>55794</v>
      </c>
      <c r="L934" s="3021" t="s">
        <v>4593</v>
      </c>
      <c r="M934" s="2468"/>
    </row>
    <row r="935" spans="1:13" ht="23.25" x14ac:dyDescent="0.25">
      <c r="A935" s="2968">
        <v>231</v>
      </c>
      <c r="B935" s="2310">
        <v>80</v>
      </c>
      <c r="C935" s="2969">
        <v>4399</v>
      </c>
      <c r="D935" s="2310">
        <v>5021</v>
      </c>
      <c r="E935" s="2970">
        <v>0</v>
      </c>
      <c r="F935" s="2977">
        <v>104113013</v>
      </c>
      <c r="G935" s="2310">
        <v>1700</v>
      </c>
      <c r="H935" s="2311">
        <v>3753000019</v>
      </c>
      <c r="I935" s="3022">
        <v>3873</v>
      </c>
      <c r="J935" s="3022">
        <v>2691</v>
      </c>
      <c r="K935" s="3022">
        <f t="shared" si="9"/>
        <v>6564</v>
      </c>
      <c r="L935" s="3021" t="s">
        <v>4594</v>
      </c>
      <c r="M935" s="2468"/>
    </row>
    <row r="936" spans="1:13" ht="23.25" x14ac:dyDescent="0.25">
      <c r="A936" s="2968">
        <v>231</v>
      </c>
      <c r="B936" s="2310">
        <v>80</v>
      </c>
      <c r="C936" s="2969">
        <v>4399</v>
      </c>
      <c r="D936" s="2310">
        <v>5021</v>
      </c>
      <c r="E936" s="2970">
        <v>0</v>
      </c>
      <c r="F936" s="2977">
        <v>104100888</v>
      </c>
      <c r="G936" s="2310">
        <v>1700</v>
      </c>
      <c r="H936" s="2311">
        <v>3753000019</v>
      </c>
      <c r="I936" s="3022">
        <v>1936.5</v>
      </c>
      <c r="J936" s="3022">
        <v>1345.5</v>
      </c>
      <c r="K936" s="3022">
        <f t="shared" si="9"/>
        <v>3282</v>
      </c>
      <c r="L936" s="3021" t="s">
        <v>4595</v>
      </c>
      <c r="M936" s="2468"/>
    </row>
    <row r="937" spans="1:13" ht="34.5" x14ac:dyDescent="0.25">
      <c r="A937" s="2968">
        <v>231</v>
      </c>
      <c r="B937" s="2310">
        <v>80</v>
      </c>
      <c r="C937" s="2969">
        <v>4399</v>
      </c>
      <c r="D937" s="2310">
        <v>5031</v>
      </c>
      <c r="E937" s="2970">
        <v>0</v>
      </c>
      <c r="F937" s="2977">
        <v>104513013</v>
      </c>
      <c r="G937" s="2310">
        <v>1700</v>
      </c>
      <c r="H937" s="2311">
        <v>3753000019</v>
      </c>
      <c r="I937" s="3022">
        <v>42067.23</v>
      </c>
      <c r="J937" s="3022">
        <v>42082.87</v>
      </c>
      <c r="K937" s="3022">
        <f t="shared" si="9"/>
        <v>84150.1</v>
      </c>
      <c r="L937" s="3021" t="s">
        <v>4596</v>
      </c>
      <c r="M937" s="2468"/>
    </row>
    <row r="938" spans="1:13" ht="34.5" x14ac:dyDescent="0.25">
      <c r="A938" s="2968">
        <v>231</v>
      </c>
      <c r="B938" s="2310">
        <v>80</v>
      </c>
      <c r="C938" s="2969">
        <v>4399</v>
      </c>
      <c r="D938" s="2310">
        <v>5031</v>
      </c>
      <c r="E938" s="2970">
        <v>0</v>
      </c>
      <c r="F938" s="2977">
        <v>104113013</v>
      </c>
      <c r="G938" s="2310">
        <v>1700</v>
      </c>
      <c r="H938" s="2311">
        <v>3753000019</v>
      </c>
      <c r="I938" s="3022">
        <v>4949.08</v>
      </c>
      <c r="J938" s="3022">
        <v>4950.92</v>
      </c>
      <c r="K938" s="3022">
        <f t="shared" si="9"/>
        <v>9900</v>
      </c>
      <c r="L938" s="3021" t="s">
        <v>4597</v>
      </c>
      <c r="M938" s="2468"/>
    </row>
    <row r="939" spans="1:13" ht="34.5" x14ac:dyDescent="0.25">
      <c r="A939" s="2968">
        <v>231</v>
      </c>
      <c r="B939" s="2310">
        <v>80</v>
      </c>
      <c r="C939" s="2969">
        <v>4399</v>
      </c>
      <c r="D939" s="2310">
        <v>5031</v>
      </c>
      <c r="E939" s="2970">
        <v>0</v>
      </c>
      <c r="F939" s="2977">
        <v>104100888</v>
      </c>
      <c r="G939" s="2310">
        <v>1700</v>
      </c>
      <c r="H939" s="2311">
        <v>3753000019</v>
      </c>
      <c r="I939" s="3022">
        <v>2474.5500000000002</v>
      </c>
      <c r="J939" s="3022">
        <v>2475.48</v>
      </c>
      <c r="K939" s="3022">
        <f t="shared" si="9"/>
        <v>4950.0300000000007</v>
      </c>
      <c r="L939" s="3021" t="s">
        <v>4598</v>
      </c>
      <c r="M939" s="2468"/>
    </row>
    <row r="940" spans="1:13" ht="34.5" x14ac:dyDescent="0.25">
      <c r="A940" s="2968">
        <v>231</v>
      </c>
      <c r="B940" s="2310">
        <v>80</v>
      </c>
      <c r="C940" s="2969">
        <v>4399</v>
      </c>
      <c r="D940" s="2310">
        <v>5032</v>
      </c>
      <c r="E940" s="2970">
        <v>0</v>
      </c>
      <c r="F940" s="2977">
        <v>104513013</v>
      </c>
      <c r="G940" s="2310">
        <v>1700</v>
      </c>
      <c r="H940" s="2311">
        <v>3753000019</v>
      </c>
      <c r="I940" s="3022">
        <v>15266.07</v>
      </c>
      <c r="J940" s="3022">
        <v>15270.87</v>
      </c>
      <c r="K940" s="3022">
        <f t="shared" si="9"/>
        <v>30536.940000000002</v>
      </c>
      <c r="L940" s="3021" t="s">
        <v>4599</v>
      </c>
      <c r="M940" s="2468"/>
    </row>
    <row r="941" spans="1:13" ht="34.5" x14ac:dyDescent="0.25">
      <c r="A941" s="2968">
        <v>231</v>
      </c>
      <c r="B941" s="2310">
        <v>80</v>
      </c>
      <c r="C941" s="2969">
        <v>4399</v>
      </c>
      <c r="D941" s="2310">
        <v>5032</v>
      </c>
      <c r="E941" s="2970">
        <v>0</v>
      </c>
      <c r="F941" s="2977">
        <v>104113013</v>
      </c>
      <c r="G941" s="2310">
        <v>1700</v>
      </c>
      <c r="H941" s="2311">
        <v>3753000019</v>
      </c>
      <c r="I941" s="3022">
        <v>1796</v>
      </c>
      <c r="J941" s="3022">
        <v>1796.57</v>
      </c>
      <c r="K941" s="3022">
        <f t="shared" si="9"/>
        <v>3592.5699999999997</v>
      </c>
      <c r="L941" s="3021" t="s">
        <v>4600</v>
      </c>
      <c r="M941" s="2468"/>
    </row>
    <row r="942" spans="1:13" ht="34.5" x14ac:dyDescent="0.25">
      <c r="A942" s="2968">
        <v>231</v>
      </c>
      <c r="B942" s="2310">
        <v>80</v>
      </c>
      <c r="C942" s="2969">
        <v>4399</v>
      </c>
      <c r="D942" s="2310">
        <v>5032</v>
      </c>
      <c r="E942" s="2970">
        <v>0</v>
      </c>
      <c r="F942" s="2977">
        <v>104100888</v>
      </c>
      <c r="G942" s="2310">
        <v>1700</v>
      </c>
      <c r="H942" s="2311">
        <v>3753000019</v>
      </c>
      <c r="I942" s="3022">
        <v>898.02</v>
      </c>
      <c r="J942" s="3022">
        <v>898.3</v>
      </c>
      <c r="K942" s="3022">
        <f t="shared" si="9"/>
        <v>1796.32</v>
      </c>
      <c r="L942" s="3021" t="s">
        <v>4601</v>
      </c>
      <c r="M942" s="2468"/>
    </row>
    <row r="943" spans="1:13" ht="34.5" x14ac:dyDescent="0.25">
      <c r="A943" s="2968">
        <v>231</v>
      </c>
      <c r="B943" s="2310">
        <v>80</v>
      </c>
      <c r="C943" s="2969">
        <v>4399</v>
      </c>
      <c r="D943" s="2310">
        <v>5424</v>
      </c>
      <c r="E943" s="2970">
        <v>0</v>
      </c>
      <c r="F943" s="2977">
        <v>104513013</v>
      </c>
      <c r="G943" s="2310">
        <v>1700</v>
      </c>
      <c r="H943" s="2311">
        <v>3753000019</v>
      </c>
      <c r="I943" s="3022">
        <v>0</v>
      </c>
      <c r="J943" s="3022">
        <v>10131.15</v>
      </c>
      <c r="K943" s="3022">
        <f t="shared" si="9"/>
        <v>10131.15</v>
      </c>
      <c r="L943" s="3021" t="s">
        <v>4608</v>
      </c>
      <c r="M943" s="2468"/>
    </row>
    <row r="944" spans="1:13" ht="34.5" x14ac:dyDescent="0.25">
      <c r="A944" s="2968">
        <v>231</v>
      </c>
      <c r="B944" s="2310">
        <v>80</v>
      </c>
      <c r="C944" s="2969">
        <v>4399</v>
      </c>
      <c r="D944" s="2310">
        <v>5424</v>
      </c>
      <c r="E944" s="2970">
        <v>0</v>
      </c>
      <c r="F944" s="2977">
        <v>104113013</v>
      </c>
      <c r="G944" s="2310">
        <v>1700</v>
      </c>
      <c r="H944" s="2311">
        <v>3753000019</v>
      </c>
      <c r="I944" s="3022">
        <v>0</v>
      </c>
      <c r="J944" s="3022">
        <v>1191.9000000000001</v>
      </c>
      <c r="K944" s="3022">
        <f t="shared" si="9"/>
        <v>1191.9000000000001</v>
      </c>
      <c r="L944" s="3021" t="s">
        <v>4609</v>
      </c>
      <c r="M944" s="2468"/>
    </row>
    <row r="945" spans="1:13" ht="24" thickBot="1" x14ac:dyDescent="0.3">
      <c r="A945" s="3023">
        <v>231</v>
      </c>
      <c r="B945" s="2979">
        <v>80</v>
      </c>
      <c r="C945" s="2980">
        <v>4399</v>
      </c>
      <c r="D945" s="2979">
        <v>5424</v>
      </c>
      <c r="E945" s="2982">
        <v>0</v>
      </c>
      <c r="F945" s="2983">
        <v>104100888</v>
      </c>
      <c r="G945" s="2979">
        <v>1700</v>
      </c>
      <c r="H945" s="2984">
        <v>3753000019</v>
      </c>
      <c r="I945" s="3024">
        <v>0</v>
      </c>
      <c r="J945" s="3024">
        <v>595.95000000000005</v>
      </c>
      <c r="K945" s="3024">
        <f t="shared" si="9"/>
        <v>595.95000000000005</v>
      </c>
      <c r="L945" s="3054" t="s">
        <v>4610</v>
      </c>
      <c r="M945" s="2468"/>
    </row>
    <row r="946" spans="1:13" ht="16.5" thickBot="1" x14ac:dyDescent="0.3">
      <c r="A946" s="3025"/>
      <c r="B946" s="2315" t="s">
        <v>23</v>
      </c>
      <c r="C946" s="2316"/>
      <c r="D946" s="3026"/>
      <c r="E946" s="3026"/>
      <c r="F946" s="3027"/>
      <c r="G946" s="3028"/>
      <c r="H946" s="3026"/>
      <c r="I946" s="3029">
        <f>SUM(I916:I945)</f>
        <v>4410000.0000000009</v>
      </c>
      <c r="J946" s="3029">
        <f>SUM(J916:J945)</f>
        <v>-6.7529981606639922E-11</v>
      </c>
      <c r="K946" s="3030">
        <f>SUM(K916:K945)</f>
        <v>4410000.0000000019</v>
      </c>
      <c r="L946" s="3031"/>
      <c r="M946" s="2468"/>
    </row>
    <row r="947" spans="1:13" ht="15.75" x14ac:dyDescent="0.25">
      <c r="A947" s="2321"/>
      <c r="B947" s="2321"/>
      <c r="C947" s="2321"/>
      <c r="D947" s="3032"/>
      <c r="E947" s="3032"/>
      <c r="F947" s="3033"/>
      <c r="G947" s="3034"/>
      <c r="H947" s="3032"/>
      <c r="I947" s="3032"/>
      <c r="J947" s="3035"/>
      <c r="K947" s="3032"/>
      <c r="L947" s="2465"/>
      <c r="M947" s="2468"/>
    </row>
    <row r="948" spans="1:13" ht="15.75" x14ac:dyDescent="0.25">
      <c r="A948"/>
      <c r="B948" s="2348" t="s">
        <v>4602</v>
      </c>
      <c r="C948" s="2321"/>
      <c r="D948" s="3032"/>
      <c r="E948" s="3032"/>
      <c r="F948" s="3033"/>
      <c r="G948" s="3034"/>
      <c r="H948" s="3032"/>
      <c r="I948" s="2353" t="s">
        <v>4611</v>
      </c>
      <c r="J948" s="3036"/>
      <c r="K948" s="3032"/>
      <c r="L948" s="2465"/>
      <c r="M948" s="2468"/>
    </row>
    <row r="949" spans="1:13" ht="15.75" x14ac:dyDescent="0.25">
      <c r="A949" s="2348"/>
      <c r="B949" s="2321"/>
      <c r="C949" s="2321"/>
      <c r="D949" s="3032"/>
      <c r="E949" s="3032"/>
      <c r="F949" s="3033"/>
      <c r="G949" s="3034"/>
      <c r="H949" s="3032"/>
      <c r="I949" s="3032"/>
      <c r="J949" s="3035"/>
      <c r="K949" s="3032"/>
      <c r="L949" s="2465"/>
      <c r="M949" s="2468"/>
    </row>
    <row r="950" spans="1:13" x14ac:dyDescent="0.25">
      <c r="A950"/>
      <c r="B950"/>
      <c r="C950"/>
      <c r="D950"/>
      <c r="E950"/>
      <c r="F950" s="2907"/>
      <c r="G950" s="2908"/>
      <c r="H950"/>
      <c r="I950"/>
      <c r="J950"/>
      <c r="K950"/>
      <c r="L950" s="2465"/>
      <c r="M950" s="2468"/>
    </row>
    <row r="951" spans="1:13" x14ac:dyDescent="0.25">
      <c r="A951"/>
      <c r="B951" t="s">
        <v>27</v>
      </c>
      <c r="C951"/>
      <c r="D951"/>
      <c r="E951"/>
      <c r="F951" s="2907"/>
      <c r="G951" s="2908"/>
      <c r="H951"/>
      <c r="I951" t="s">
        <v>27</v>
      </c>
      <c r="J951"/>
      <c r="K951"/>
      <c r="L951" s="2465"/>
      <c r="M951" s="2468"/>
    </row>
    <row r="952" spans="1:13" x14ac:dyDescent="0.25">
      <c r="A952"/>
      <c r="B952" t="s">
        <v>413</v>
      </c>
      <c r="C952"/>
      <c r="D952"/>
      <c r="E952"/>
      <c r="F952" s="2907"/>
      <c r="G952" s="2908"/>
      <c r="H952"/>
      <c r="I952" t="s">
        <v>414</v>
      </c>
      <c r="J952"/>
      <c r="K952"/>
      <c r="L952" s="2465"/>
      <c r="M952" s="2468"/>
    </row>
    <row r="953" spans="1:13" x14ac:dyDescent="0.25">
      <c r="A953"/>
      <c r="B953"/>
      <c r="C953"/>
      <c r="D953"/>
      <c r="E953"/>
      <c r="F953" s="2907"/>
      <c r="G953" s="2908"/>
      <c r="H953"/>
      <c r="I953"/>
      <c r="J953"/>
      <c r="K953"/>
      <c r="L953" s="2465"/>
      <c r="M953" s="2468"/>
    </row>
  </sheetData>
  <mergeCells count="43">
    <mergeCell ref="A769:K769"/>
    <mergeCell ref="A809:K809"/>
    <mergeCell ref="A849:K849"/>
    <mergeCell ref="A871:K871"/>
    <mergeCell ref="A911:K911"/>
    <mergeCell ref="A654:M654"/>
    <mergeCell ref="A659:H659"/>
    <mergeCell ref="A672:L672"/>
    <mergeCell ref="A693:L693"/>
    <mergeCell ref="A728:L728"/>
    <mergeCell ref="A621:H621"/>
    <mergeCell ref="A633:M633"/>
    <mergeCell ref="A635:M635"/>
    <mergeCell ref="A640:H640"/>
    <mergeCell ref="A652:M652"/>
    <mergeCell ref="A596:M596"/>
    <mergeCell ref="A598:M598"/>
    <mergeCell ref="A602:H602"/>
    <mergeCell ref="A614:M614"/>
    <mergeCell ref="A616:M616"/>
    <mergeCell ref="A3:L3"/>
    <mergeCell ref="A25:L25"/>
    <mergeCell ref="A108:K108"/>
    <mergeCell ref="A110:K110"/>
    <mergeCell ref="A130:L130"/>
    <mergeCell ref="A47:L47"/>
    <mergeCell ref="A67:L67"/>
    <mergeCell ref="A531:L531"/>
    <mergeCell ref="A554:L554"/>
    <mergeCell ref="A575:L575"/>
    <mergeCell ref="A86:L86"/>
    <mergeCell ref="A151:L151"/>
    <mergeCell ref="A510:L510"/>
    <mergeCell ref="A172:L172"/>
    <mergeCell ref="A439:L439"/>
    <mergeCell ref="A419:L419"/>
    <mergeCell ref="A263:L263"/>
    <mergeCell ref="A368:L368"/>
    <mergeCell ref="A216:L216"/>
    <mergeCell ref="A238:L238"/>
    <mergeCell ref="A195:L195"/>
    <mergeCell ref="A464:L464"/>
    <mergeCell ref="A489:L489"/>
  </mergeCells>
  <pageMargins left="0.7" right="0.7" top="0.78740157499999996" bottom="0.78740157499999996"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6"/>
  <sheetViews>
    <sheetView workbookViewId="0">
      <selection activeCell="E206" sqref="E206"/>
    </sheetView>
  </sheetViews>
  <sheetFormatPr defaultRowHeight="12.75" x14ac:dyDescent="0.2"/>
  <cols>
    <col min="1" max="1" width="7.140625" style="822" customWidth="1"/>
    <col min="2" max="2" width="7.85546875" style="822" customWidth="1"/>
    <col min="3" max="3" width="8.28515625" style="822" customWidth="1"/>
    <col min="4" max="4" width="6.85546875" style="822" customWidth="1"/>
    <col min="5" max="5" width="8.28515625" style="822" customWidth="1"/>
    <col min="6" max="6" width="9.85546875" style="2" customWidth="1"/>
    <col min="7" max="7" width="10.5703125" style="3" customWidth="1"/>
    <col min="8" max="8" width="13.85546875" style="822" customWidth="1"/>
    <col min="9" max="9" width="15.5703125" style="4" customWidth="1"/>
    <col min="10" max="10" width="17.85546875" style="822" customWidth="1"/>
    <col min="11" max="11" width="15.140625" style="822" customWidth="1"/>
    <col min="12" max="12" width="16.42578125" style="822" customWidth="1"/>
    <col min="13" max="13" width="42.140625" style="822" customWidth="1"/>
    <col min="14" max="256" width="9.140625" style="822"/>
    <col min="257" max="257" width="7.140625" style="822" customWidth="1"/>
    <col min="258" max="258" width="7.85546875" style="822" customWidth="1"/>
    <col min="259" max="259" width="8.28515625" style="822" customWidth="1"/>
    <col min="260" max="260" width="6.85546875" style="822" customWidth="1"/>
    <col min="261" max="261" width="8.28515625" style="822" customWidth="1"/>
    <col min="262" max="262" width="9.85546875" style="822" customWidth="1"/>
    <col min="263" max="263" width="10.5703125" style="822" customWidth="1"/>
    <col min="264" max="264" width="13.85546875" style="822" customWidth="1"/>
    <col min="265" max="265" width="15.5703125" style="822" customWidth="1"/>
    <col min="266" max="266" width="17.85546875" style="822" customWidth="1"/>
    <col min="267" max="267" width="15.140625" style="822" customWidth="1"/>
    <col min="268" max="268" width="16.42578125" style="822" customWidth="1"/>
    <col min="269" max="269" width="32.5703125" style="822" customWidth="1"/>
    <col min="270" max="512" width="9.140625" style="822"/>
    <col min="513" max="513" width="7.140625" style="822" customWidth="1"/>
    <col min="514" max="514" width="7.85546875" style="822" customWidth="1"/>
    <col min="515" max="515" width="8.28515625" style="822" customWidth="1"/>
    <col min="516" max="516" width="6.85546875" style="822" customWidth="1"/>
    <col min="517" max="517" width="8.28515625" style="822" customWidth="1"/>
    <col min="518" max="518" width="9.85546875" style="822" customWidth="1"/>
    <col min="519" max="519" width="10.5703125" style="822" customWidth="1"/>
    <col min="520" max="520" width="13.85546875" style="822" customWidth="1"/>
    <col min="521" max="521" width="15.5703125" style="822" customWidth="1"/>
    <col min="522" max="522" width="17.85546875" style="822" customWidth="1"/>
    <col min="523" max="523" width="15.140625" style="822" customWidth="1"/>
    <col min="524" max="524" width="16.42578125" style="822" customWidth="1"/>
    <col min="525" max="525" width="32.5703125" style="822" customWidth="1"/>
    <col min="526" max="768" width="9.140625" style="822"/>
    <col min="769" max="769" width="7.140625" style="822" customWidth="1"/>
    <col min="770" max="770" width="7.85546875" style="822" customWidth="1"/>
    <col min="771" max="771" width="8.28515625" style="822" customWidth="1"/>
    <col min="772" max="772" width="6.85546875" style="822" customWidth="1"/>
    <col min="773" max="773" width="8.28515625" style="822" customWidth="1"/>
    <col min="774" max="774" width="9.85546875" style="822" customWidth="1"/>
    <col min="775" max="775" width="10.5703125" style="822" customWidth="1"/>
    <col min="776" max="776" width="13.85546875" style="822" customWidth="1"/>
    <col min="777" max="777" width="15.5703125" style="822" customWidth="1"/>
    <col min="778" max="778" width="17.85546875" style="822" customWidth="1"/>
    <col min="779" max="779" width="15.140625" style="822" customWidth="1"/>
    <col min="780" max="780" width="16.42578125" style="822" customWidth="1"/>
    <col min="781" max="781" width="32.5703125" style="822" customWidth="1"/>
    <col min="782" max="1024" width="9.140625" style="822"/>
    <col min="1025" max="1025" width="7.140625" style="822" customWidth="1"/>
    <col min="1026" max="1026" width="7.85546875" style="822" customWidth="1"/>
    <col min="1027" max="1027" width="8.28515625" style="822" customWidth="1"/>
    <col min="1028" max="1028" width="6.85546875" style="822" customWidth="1"/>
    <col min="1029" max="1029" width="8.28515625" style="822" customWidth="1"/>
    <col min="1030" max="1030" width="9.85546875" style="822" customWidth="1"/>
    <col min="1031" max="1031" width="10.5703125" style="822" customWidth="1"/>
    <col min="1032" max="1032" width="13.85546875" style="822" customWidth="1"/>
    <col min="1033" max="1033" width="15.5703125" style="822" customWidth="1"/>
    <col min="1034" max="1034" width="17.85546875" style="822" customWidth="1"/>
    <col min="1035" max="1035" width="15.140625" style="822" customWidth="1"/>
    <col min="1036" max="1036" width="16.42578125" style="822" customWidth="1"/>
    <col min="1037" max="1037" width="32.5703125" style="822" customWidth="1"/>
    <col min="1038" max="1280" width="9.140625" style="822"/>
    <col min="1281" max="1281" width="7.140625" style="822" customWidth="1"/>
    <col min="1282" max="1282" width="7.85546875" style="822" customWidth="1"/>
    <col min="1283" max="1283" width="8.28515625" style="822" customWidth="1"/>
    <col min="1284" max="1284" width="6.85546875" style="822" customWidth="1"/>
    <col min="1285" max="1285" width="8.28515625" style="822" customWidth="1"/>
    <col min="1286" max="1286" width="9.85546875" style="822" customWidth="1"/>
    <col min="1287" max="1287" width="10.5703125" style="822" customWidth="1"/>
    <col min="1288" max="1288" width="13.85546875" style="822" customWidth="1"/>
    <col min="1289" max="1289" width="15.5703125" style="822" customWidth="1"/>
    <col min="1290" max="1290" width="17.85546875" style="822" customWidth="1"/>
    <col min="1291" max="1291" width="15.140625" style="822" customWidth="1"/>
    <col min="1292" max="1292" width="16.42578125" style="822" customWidth="1"/>
    <col min="1293" max="1293" width="32.5703125" style="822" customWidth="1"/>
    <col min="1294" max="1536" width="9.140625" style="822"/>
    <col min="1537" max="1537" width="7.140625" style="822" customWidth="1"/>
    <col min="1538" max="1538" width="7.85546875" style="822" customWidth="1"/>
    <col min="1539" max="1539" width="8.28515625" style="822" customWidth="1"/>
    <col min="1540" max="1540" width="6.85546875" style="822" customWidth="1"/>
    <col min="1541" max="1541" width="8.28515625" style="822" customWidth="1"/>
    <col min="1542" max="1542" width="9.85546875" style="822" customWidth="1"/>
    <col min="1543" max="1543" width="10.5703125" style="822" customWidth="1"/>
    <col min="1544" max="1544" width="13.85546875" style="822" customWidth="1"/>
    <col min="1545" max="1545" width="15.5703125" style="822" customWidth="1"/>
    <col min="1546" max="1546" width="17.85546875" style="822" customWidth="1"/>
    <col min="1547" max="1547" width="15.140625" style="822" customWidth="1"/>
    <col min="1548" max="1548" width="16.42578125" style="822" customWidth="1"/>
    <col min="1549" max="1549" width="32.5703125" style="822" customWidth="1"/>
    <col min="1550" max="1792" width="9.140625" style="822"/>
    <col min="1793" max="1793" width="7.140625" style="822" customWidth="1"/>
    <col min="1794" max="1794" width="7.85546875" style="822" customWidth="1"/>
    <col min="1795" max="1795" width="8.28515625" style="822" customWidth="1"/>
    <col min="1796" max="1796" width="6.85546875" style="822" customWidth="1"/>
    <col min="1797" max="1797" width="8.28515625" style="822" customWidth="1"/>
    <col min="1798" max="1798" width="9.85546875" style="822" customWidth="1"/>
    <col min="1799" max="1799" width="10.5703125" style="822" customWidth="1"/>
    <col min="1800" max="1800" width="13.85546875" style="822" customWidth="1"/>
    <col min="1801" max="1801" width="15.5703125" style="822" customWidth="1"/>
    <col min="1802" max="1802" width="17.85546875" style="822" customWidth="1"/>
    <col min="1803" max="1803" width="15.140625" style="822" customWidth="1"/>
    <col min="1804" max="1804" width="16.42578125" style="822" customWidth="1"/>
    <col min="1805" max="1805" width="32.5703125" style="822" customWidth="1"/>
    <col min="1806" max="2048" width="9.140625" style="822"/>
    <col min="2049" max="2049" width="7.140625" style="822" customWidth="1"/>
    <col min="2050" max="2050" width="7.85546875" style="822" customWidth="1"/>
    <col min="2051" max="2051" width="8.28515625" style="822" customWidth="1"/>
    <col min="2052" max="2052" width="6.85546875" style="822" customWidth="1"/>
    <col min="2053" max="2053" width="8.28515625" style="822" customWidth="1"/>
    <col min="2054" max="2054" width="9.85546875" style="822" customWidth="1"/>
    <col min="2055" max="2055" width="10.5703125" style="822" customWidth="1"/>
    <col min="2056" max="2056" width="13.85546875" style="822" customWidth="1"/>
    <col min="2057" max="2057" width="15.5703125" style="822" customWidth="1"/>
    <col min="2058" max="2058" width="17.85546875" style="822" customWidth="1"/>
    <col min="2059" max="2059" width="15.140625" style="822" customWidth="1"/>
    <col min="2060" max="2060" width="16.42578125" style="822" customWidth="1"/>
    <col min="2061" max="2061" width="32.5703125" style="822" customWidth="1"/>
    <col min="2062" max="2304" width="9.140625" style="822"/>
    <col min="2305" max="2305" width="7.140625" style="822" customWidth="1"/>
    <col min="2306" max="2306" width="7.85546875" style="822" customWidth="1"/>
    <col min="2307" max="2307" width="8.28515625" style="822" customWidth="1"/>
    <col min="2308" max="2308" width="6.85546875" style="822" customWidth="1"/>
    <col min="2309" max="2309" width="8.28515625" style="822" customWidth="1"/>
    <col min="2310" max="2310" width="9.85546875" style="822" customWidth="1"/>
    <col min="2311" max="2311" width="10.5703125" style="822" customWidth="1"/>
    <col min="2312" max="2312" width="13.85546875" style="822" customWidth="1"/>
    <col min="2313" max="2313" width="15.5703125" style="822" customWidth="1"/>
    <col min="2314" max="2314" width="17.85546875" style="822" customWidth="1"/>
    <col min="2315" max="2315" width="15.140625" style="822" customWidth="1"/>
    <col min="2316" max="2316" width="16.42578125" style="822" customWidth="1"/>
    <col min="2317" max="2317" width="32.5703125" style="822" customWidth="1"/>
    <col min="2318" max="2560" width="9.140625" style="822"/>
    <col min="2561" max="2561" width="7.140625" style="822" customWidth="1"/>
    <col min="2562" max="2562" width="7.85546875" style="822" customWidth="1"/>
    <col min="2563" max="2563" width="8.28515625" style="822" customWidth="1"/>
    <col min="2564" max="2564" width="6.85546875" style="822" customWidth="1"/>
    <col min="2565" max="2565" width="8.28515625" style="822" customWidth="1"/>
    <col min="2566" max="2566" width="9.85546875" style="822" customWidth="1"/>
    <col min="2567" max="2567" width="10.5703125" style="822" customWidth="1"/>
    <col min="2568" max="2568" width="13.85546875" style="822" customWidth="1"/>
    <col min="2569" max="2569" width="15.5703125" style="822" customWidth="1"/>
    <col min="2570" max="2570" width="17.85546875" style="822" customWidth="1"/>
    <col min="2571" max="2571" width="15.140625" style="822" customWidth="1"/>
    <col min="2572" max="2572" width="16.42578125" style="822" customWidth="1"/>
    <col min="2573" max="2573" width="32.5703125" style="822" customWidth="1"/>
    <col min="2574" max="2816" width="9.140625" style="822"/>
    <col min="2817" max="2817" width="7.140625" style="822" customWidth="1"/>
    <col min="2818" max="2818" width="7.85546875" style="822" customWidth="1"/>
    <col min="2819" max="2819" width="8.28515625" style="822" customWidth="1"/>
    <col min="2820" max="2820" width="6.85546875" style="822" customWidth="1"/>
    <col min="2821" max="2821" width="8.28515625" style="822" customWidth="1"/>
    <col min="2822" max="2822" width="9.85546875" style="822" customWidth="1"/>
    <col min="2823" max="2823" width="10.5703125" style="822" customWidth="1"/>
    <col min="2824" max="2824" width="13.85546875" style="822" customWidth="1"/>
    <col min="2825" max="2825" width="15.5703125" style="822" customWidth="1"/>
    <col min="2826" max="2826" width="17.85546875" style="822" customWidth="1"/>
    <col min="2827" max="2827" width="15.140625" style="822" customWidth="1"/>
    <col min="2828" max="2828" width="16.42578125" style="822" customWidth="1"/>
    <col min="2829" max="2829" width="32.5703125" style="822" customWidth="1"/>
    <col min="2830" max="3072" width="9.140625" style="822"/>
    <col min="3073" max="3073" width="7.140625" style="822" customWidth="1"/>
    <col min="3074" max="3074" width="7.85546875" style="822" customWidth="1"/>
    <col min="3075" max="3075" width="8.28515625" style="822" customWidth="1"/>
    <col min="3076" max="3076" width="6.85546875" style="822" customWidth="1"/>
    <col min="3077" max="3077" width="8.28515625" style="822" customWidth="1"/>
    <col min="3078" max="3078" width="9.85546875" style="822" customWidth="1"/>
    <col min="3079" max="3079" width="10.5703125" style="822" customWidth="1"/>
    <col min="3080" max="3080" width="13.85546875" style="822" customWidth="1"/>
    <col min="3081" max="3081" width="15.5703125" style="822" customWidth="1"/>
    <col min="3082" max="3082" width="17.85546875" style="822" customWidth="1"/>
    <col min="3083" max="3083" width="15.140625" style="822" customWidth="1"/>
    <col min="3084" max="3084" width="16.42578125" style="822" customWidth="1"/>
    <col min="3085" max="3085" width="32.5703125" style="822" customWidth="1"/>
    <col min="3086" max="3328" width="9.140625" style="822"/>
    <col min="3329" max="3329" width="7.140625" style="822" customWidth="1"/>
    <col min="3330" max="3330" width="7.85546875" style="822" customWidth="1"/>
    <col min="3331" max="3331" width="8.28515625" style="822" customWidth="1"/>
    <col min="3332" max="3332" width="6.85546875" style="822" customWidth="1"/>
    <col min="3333" max="3333" width="8.28515625" style="822" customWidth="1"/>
    <col min="3334" max="3334" width="9.85546875" style="822" customWidth="1"/>
    <col min="3335" max="3335" width="10.5703125" style="822" customWidth="1"/>
    <col min="3336" max="3336" width="13.85546875" style="822" customWidth="1"/>
    <col min="3337" max="3337" width="15.5703125" style="822" customWidth="1"/>
    <col min="3338" max="3338" width="17.85546875" style="822" customWidth="1"/>
    <col min="3339" max="3339" width="15.140625" style="822" customWidth="1"/>
    <col min="3340" max="3340" width="16.42578125" style="822" customWidth="1"/>
    <col min="3341" max="3341" width="32.5703125" style="822" customWidth="1"/>
    <col min="3342" max="3584" width="9.140625" style="822"/>
    <col min="3585" max="3585" width="7.140625" style="822" customWidth="1"/>
    <col min="3586" max="3586" width="7.85546875" style="822" customWidth="1"/>
    <col min="3587" max="3587" width="8.28515625" style="822" customWidth="1"/>
    <col min="3588" max="3588" width="6.85546875" style="822" customWidth="1"/>
    <col min="3589" max="3589" width="8.28515625" style="822" customWidth="1"/>
    <col min="3590" max="3590" width="9.85546875" style="822" customWidth="1"/>
    <col min="3591" max="3591" width="10.5703125" style="822" customWidth="1"/>
    <col min="3592" max="3592" width="13.85546875" style="822" customWidth="1"/>
    <col min="3593" max="3593" width="15.5703125" style="822" customWidth="1"/>
    <col min="3594" max="3594" width="17.85546875" style="822" customWidth="1"/>
    <col min="3595" max="3595" width="15.140625" style="822" customWidth="1"/>
    <col min="3596" max="3596" width="16.42578125" style="822" customWidth="1"/>
    <col min="3597" max="3597" width="32.5703125" style="822" customWidth="1"/>
    <col min="3598" max="3840" width="9.140625" style="822"/>
    <col min="3841" max="3841" width="7.140625" style="822" customWidth="1"/>
    <col min="3842" max="3842" width="7.85546875" style="822" customWidth="1"/>
    <col min="3843" max="3843" width="8.28515625" style="822" customWidth="1"/>
    <col min="3844" max="3844" width="6.85546875" style="822" customWidth="1"/>
    <col min="3845" max="3845" width="8.28515625" style="822" customWidth="1"/>
    <col min="3846" max="3846" width="9.85546875" style="822" customWidth="1"/>
    <col min="3847" max="3847" width="10.5703125" style="822" customWidth="1"/>
    <col min="3848" max="3848" width="13.85546875" style="822" customWidth="1"/>
    <col min="3849" max="3849" width="15.5703125" style="822" customWidth="1"/>
    <col min="3850" max="3850" width="17.85546875" style="822" customWidth="1"/>
    <col min="3851" max="3851" width="15.140625" style="822" customWidth="1"/>
    <col min="3852" max="3852" width="16.42578125" style="822" customWidth="1"/>
    <col min="3853" max="3853" width="32.5703125" style="822" customWidth="1"/>
    <col min="3854" max="4096" width="9.140625" style="822"/>
    <col min="4097" max="4097" width="7.140625" style="822" customWidth="1"/>
    <col min="4098" max="4098" width="7.85546875" style="822" customWidth="1"/>
    <col min="4099" max="4099" width="8.28515625" style="822" customWidth="1"/>
    <col min="4100" max="4100" width="6.85546875" style="822" customWidth="1"/>
    <col min="4101" max="4101" width="8.28515625" style="822" customWidth="1"/>
    <col min="4102" max="4102" width="9.85546875" style="822" customWidth="1"/>
    <col min="4103" max="4103" width="10.5703125" style="822" customWidth="1"/>
    <col min="4104" max="4104" width="13.85546875" style="822" customWidth="1"/>
    <col min="4105" max="4105" width="15.5703125" style="822" customWidth="1"/>
    <col min="4106" max="4106" width="17.85546875" style="822" customWidth="1"/>
    <col min="4107" max="4107" width="15.140625" style="822" customWidth="1"/>
    <col min="4108" max="4108" width="16.42578125" style="822" customWidth="1"/>
    <col min="4109" max="4109" width="32.5703125" style="822" customWidth="1"/>
    <col min="4110" max="4352" width="9.140625" style="822"/>
    <col min="4353" max="4353" width="7.140625" style="822" customWidth="1"/>
    <col min="4354" max="4354" width="7.85546875" style="822" customWidth="1"/>
    <col min="4355" max="4355" width="8.28515625" style="822" customWidth="1"/>
    <col min="4356" max="4356" width="6.85546875" style="822" customWidth="1"/>
    <col min="4357" max="4357" width="8.28515625" style="822" customWidth="1"/>
    <col min="4358" max="4358" width="9.85546875" style="822" customWidth="1"/>
    <col min="4359" max="4359" width="10.5703125" style="822" customWidth="1"/>
    <col min="4360" max="4360" width="13.85546875" style="822" customWidth="1"/>
    <col min="4361" max="4361" width="15.5703125" style="822" customWidth="1"/>
    <col min="4362" max="4362" width="17.85546875" style="822" customWidth="1"/>
    <col min="4363" max="4363" width="15.140625" style="822" customWidth="1"/>
    <col min="4364" max="4364" width="16.42578125" style="822" customWidth="1"/>
    <col min="4365" max="4365" width="32.5703125" style="822" customWidth="1"/>
    <col min="4366" max="4608" width="9.140625" style="822"/>
    <col min="4609" max="4609" width="7.140625" style="822" customWidth="1"/>
    <col min="4610" max="4610" width="7.85546875" style="822" customWidth="1"/>
    <col min="4611" max="4611" width="8.28515625" style="822" customWidth="1"/>
    <col min="4612" max="4612" width="6.85546875" style="822" customWidth="1"/>
    <col min="4613" max="4613" width="8.28515625" style="822" customWidth="1"/>
    <col min="4614" max="4614" width="9.85546875" style="822" customWidth="1"/>
    <col min="4615" max="4615" width="10.5703125" style="822" customWidth="1"/>
    <col min="4616" max="4616" width="13.85546875" style="822" customWidth="1"/>
    <col min="4617" max="4617" width="15.5703125" style="822" customWidth="1"/>
    <col min="4618" max="4618" width="17.85546875" style="822" customWidth="1"/>
    <col min="4619" max="4619" width="15.140625" style="822" customWidth="1"/>
    <col min="4620" max="4620" width="16.42578125" style="822" customWidth="1"/>
    <col min="4621" max="4621" width="32.5703125" style="822" customWidth="1"/>
    <col min="4622" max="4864" width="9.140625" style="822"/>
    <col min="4865" max="4865" width="7.140625" style="822" customWidth="1"/>
    <col min="4866" max="4866" width="7.85546875" style="822" customWidth="1"/>
    <col min="4867" max="4867" width="8.28515625" style="822" customWidth="1"/>
    <col min="4868" max="4868" width="6.85546875" style="822" customWidth="1"/>
    <col min="4869" max="4869" width="8.28515625" style="822" customWidth="1"/>
    <col min="4870" max="4870" width="9.85546875" style="822" customWidth="1"/>
    <col min="4871" max="4871" width="10.5703125" style="822" customWidth="1"/>
    <col min="4872" max="4872" width="13.85546875" style="822" customWidth="1"/>
    <col min="4873" max="4873" width="15.5703125" style="822" customWidth="1"/>
    <col min="4874" max="4874" width="17.85546875" style="822" customWidth="1"/>
    <col min="4875" max="4875" width="15.140625" style="822" customWidth="1"/>
    <col min="4876" max="4876" width="16.42578125" style="822" customWidth="1"/>
    <col min="4877" max="4877" width="32.5703125" style="822" customWidth="1"/>
    <col min="4878" max="5120" width="9.140625" style="822"/>
    <col min="5121" max="5121" width="7.140625" style="822" customWidth="1"/>
    <col min="5122" max="5122" width="7.85546875" style="822" customWidth="1"/>
    <col min="5123" max="5123" width="8.28515625" style="822" customWidth="1"/>
    <col min="5124" max="5124" width="6.85546875" style="822" customWidth="1"/>
    <col min="5125" max="5125" width="8.28515625" style="822" customWidth="1"/>
    <col min="5126" max="5126" width="9.85546875" style="822" customWidth="1"/>
    <col min="5127" max="5127" width="10.5703125" style="822" customWidth="1"/>
    <col min="5128" max="5128" width="13.85546875" style="822" customWidth="1"/>
    <col min="5129" max="5129" width="15.5703125" style="822" customWidth="1"/>
    <col min="5130" max="5130" width="17.85546875" style="822" customWidth="1"/>
    <col min="5131" max="5131" width="15.140625" style="822" customWidth="1"/>
    <col min="5132" max="5132" width="16.42578125" style="822" customWidth="1"/>
    <col min="5133" max="5133" width="32.5703125" style="822" customWidth="1"/>
    <col min="5134" max="5376" width="9.140625" style="822"/>
    <col min="5377" max="5377" width="7.140625" style="822" customWidth="1"/>
    <col min="5378" max="5378" width="7.85546875" style="822" customWidth="1"/>
    <col min="5379" max="5379" width="8.28515625" style="822" customWidth="1"/>
    <col min="5380" max="5380" width="6.85546875" style="822" customWidth="1"/>
    <col min="5381" max="5381" width="8.28515625" style="822" customWidth="1"/>
    <col min="5382" max="5382" width="9.85546875" style="822" customWidth="1"/>
    <col min="5383" max="5383" width="10.5703125" style="822" customWidth="1"/>
    <col min="5384" max="5384" width="13.85546875" style="822" customWidth="1"/>
    <col min="5385" max="5385" width="15.5703125" style="822" customWidth="1"/>
    <col min="5386" max="5386" width="17.85546875" style="822" customWidth="1"/>
    <col min="5387" max="5387" width="15.140625" style="822" customWidth="1"/>
    <col min="5388" max="5388" width="16.42578125" style="822" customWidth="1"/>
    <col min="5389" max="5389" width="32.5703125" style="822" customWidth="1"/>
    <col min="5390" max="5632" width="9.140625" style="822"/>
    <col min="5633" max="5633" width="7.140625" style="822" customWidth="1"/>
    <col min="5634" max="5634" width="7.85546875" style="822" customWidth="1"/>
    <col min="5635" max="5635" width="8.28515625" style="822" customWidth="1"/>
    <col min="5636" max="5636" width="6.85546875" style="822" customWidth="1"/>
    <col min="5637" max="5637" width="8.28515625" style="822" customWidth="1"/>
    <col min="5638" max="5638" width="9.85546875" style="822" customWidth="1"/>
    <col min="5639" max="5639" width="10.5703125" style="822" customWidth="1"/>
    <col min="5640" max="5640" width="13.85546875" style="822" customWidth="1"/>
    <col min="5641" max="5641" width="15.5703125" style="822" customWidth="1"/>
    <col min="5642" max="5642" width="17.85546875" style="822" customWidth="1"/>
    <col min="5643" max="5643" width="15.140625" style="822" customWidth="1"/>
    <col min="5644" max="5644" width="16.42578125" style="822" customWidth="1"/>
    <col min="5645" max="5645" width="32.5703125" style="822" customWidth="1"/>
    <col min="5646" max="5888" width="9.140625" style="822"/>
    <col min="5889" max="5889" width="7.140625" style="822" customWidth="1"/>
    <col min="5890" max="5890" width="7.85546875" style="822" customWidth="1"/>
    <col min="5891" max="5891" width="8.28515625" style="822" customWidth="1"/>
    <col min="5892" max="5892" width="6.85546875" style="822" customWidth="1"/>
    <col min="5893" max="5893" width="8.28515625" style="822" customWidth="1"/>
    <col min="5894" max="5894" width="9.85546875" style="822" customWidth="1"/>
    <col min="5895" max="5895" width="10.5703125" style="822" customWidth="1"/>
    <col min="5896" max="5896" width="13.85546875" style="822" customWidth="1"/>
    <col min="5897" max="5897" width="15.5703125" style="822" customWidth="1"/>
    <col min="5898" max="5898" width="17.85546875" style="822" customWidth="1"/>
    <col min="5899" max="5899" width="15.140625" style="822" customWidth="1"/>
    <col min="5900" max="5900" width="16.42578125" style="822" customWidth="1"/>
    <col min="5901" max="5901" width="32.5703125" style="822" customWidth="1"/>
    <col min="5902" max="6144" width="9.140625" style="822"/>
    <col min="6145" max="6145" width="7.140625" style="822" customWidth="1"/>
    <col min="6146" max="6146" width="7.85546875" style="822" customWidth="1"/>
    <col min="6147" max="6147" width="8.28515625" style="822" customWidth="1"/>
    <col min="6148" max="6148" width="6.85546875" style="822" customWidth="1"/>
    <col min="6149" max="6149" width="8.28515625" style="822" customWidth="1"/>
    <col min="6150" max="6150" width="9.85546875" style="822" customWidth="1"/>
    <col min="6151" max="6151" width="10.5703125" style="822" customWidth="1"/>
    <col min="6152" max="6152" width="13.85546875" style="822" customWidth="1"/>
    <col min="6153" max="6153" width="15.5703125" style="822" customWidth="1"/>
    <col min="6154" max="6154" width="17.85546875" style="822" customWidth="1"/>
    <col min="6155" max="6155" width="15.140625" style="822" customWidth="1"/>
    <col min="6156" max="6156" width="16.42578125" style="822" customWidth="1"/>
    <col min="6157" max="6157" width="32.5703125" style="822" customWidth="1"/>
    <col min="6158" max="6400" width="9.140625" style="822"/>
    <col min="6401" max="6401" width="7.140625" style="822" customWidth="1"/>
    <col min="6402" max="6402" width="7.85546875" style="822" customWidth="1"/>
    <col min="6403" max="6403" width="8.28515625" style="822" customWidth="1"/>
    <col min="6404" max="6404" width="6.85546875" style="822" customWidth="1"/>
    <col min="6405" max="6405" width="8.28515625" style="822" customWidth="1"/>
    <col min="6406" max="6406" width="9.85546875" style="822" customWidth="1"/>
    <col min="6407" max="6407" width="10.5703125" style="822" customWidth="1"/>
    <col min="6408" max="6408" width="13.85546875" style="822" customWidth="1"/>
    <col min="6409" max="6409" width="15.5703125" style="822" customWidth="1"/>
    <col min="6410" max="6410" width="17.85546875" style="822" customWidth="1"/>
    <col min="6411" max="6411" width="15.140625" style="822" customWidth="1"/>
    <col min="6412" max="6412" width="16.42578125" style="822" customWidth="1"/>
    <col min="6413" max="6413" width="32.5703125" style="822" customWidth="1"/>
    <col min="6414" max="6656" width="9.140625" style="822"/>
    <col min="6657" max="6657" width="7.140625" style="822" customWidth="1"/>
    <col min="6658" max="6658" width="7.85546875" style="822" customWidth="1"/>
    <col min="6659" max="6659" width="8.28515625" style="822" customWidth="1"/>
    <col min="6660" max="6660" width="6.85546875" style="822" customWidth="1"/>
    <col min="6661" max="6661" width="8.28515625" style="822" customWidth="1"/>
    <col min="6662" max="6662" width="9.85546875" style="822" customWidth="1"/>
    <col min="6663" max="6663" width="10.5703125" style="822" customWidth="1"/>
    <col min="6664" max="6664" width="13.85546875" style="822" customWidth="1"/>
    <col min="6665" max="6665" width="15.5703125" style="822" customWidth="1"/>
    <col min="6666" max="6666" width="17.85546875" style="822" customWidth="1"/>
    <col min="6667" max="6667" width="15.140625" style="822" customWidth="1"/>
    <col min="6668" max="6668" width="16.42578125" style="822" customWidth="1"/>
    <col min="6669" max="6669" width="32.5703125" style="822" customWidth="1"/>
    <col min="6670" max="6912" width="9.140625" style="822"/>
    <col min="6913" max="6913" width="7.140625" style="822" customWidth="1"/>
    <col min="6914" max="6914" width="7.85546875" style="822" customWidth="1"/>
    <col min="6915" max="6915" width="8.28515625" style="822" customWidth="1"/>
    <col min="6916" max="6916" width="6.85546875" style="822" customWidth="1"/>
    <col min="6917" max="6917" width="8.28515625" style="822" customWidth="1"/>
    <col min="6918" max="6918" width="9.85546875" style="822" customWidth="1"/>
    <col min="6919" max="6919" width="10.5703125" style="822" customWidth="1"/>
    <col min="6920" max="6920" width="13.85546875" style="822" customWidth="1"/>
    <col min="6921" max="6921" width="15.5703125" style="822" customWidth="1"/>
    <col min="6922" max="6922" width="17.85546875" style="822" customWidth="1"/>
    <col min="6923" max="6923" width="15.140625" style="822" customWidth="1"/>
    <col min="6924" max="6924" width="16.42578125" style="822" customWidth="1"/>
    <col min="6925" max="6925" width="32.5703125" style="822" customWidth="1"/>
    <col min="6926" max="7168" width="9.140625" style="822"/>
    <col min="7169" max="7169" width="7.140625" style="822" customWidth="1"/>
    <col min="7170" max="7170" width="7.85546875" style="822" customWidth="1"/>
    <col min="7171" max="7171" width="8.28515625" style="822" customWidth="1"/>
    <col min="7172" max="7172" width="6.85546875" style="822" customWidth="1"/>
    <col min="7173" max="7173" width="8.28515625" style="822" customWidth="1"/>
    <col min="7174" max="7174" width="9.85546875" style="822" customWidth="1"/>
    <col min="7175" max="7175" width="10.5703125" style="822" customWidth="1"/>
    <col min="7176" max="7176" width="13.85546875" style="822" customWidth="1"/>
    <col min="7177" max="7177" width="15.5703125" style="822" customWidth="1"/>
    <col min="7178" max="7178" width="17.85546875" style="822" customWidth="1"/>
    <col min="7179" max="7179" width="15.140625" style="822" customWidth="1"/>
    <col min="7180" max="7180" width="16.42578125" style="822" customWidth="1"/>
    <col min="7181" max="7181" width="32.5703125" style="822" customWidth="1"/>
    <col min="7182" max="7424" width="9.140625" style="822"/>
    <col min="7425" max="7425" width="7.140625" style="822" customWidth="1"/>
    <col min="7426" max="7426" width="7.85546875" style="822" customWidth="1"/>
    <col min="7427" max="7427" width="8.28515625" style="822" customWidth="1"/>
    <col min="7428" max="7428" width="6.85546875" style="822" customWidth="1"/>
    <col min="7429" max="7429" width="8.28515625" style="822" customWidth="1"/>
    <col min="7430" max="7430" width="9.85546875" style="822" customWidth="1"/>
    <col min="7431" max="7431" width="10.5703125" style="822" customWidth="1"/>
    <col min="7432" max="7432" width="13.85546875" style="822" customWidth="1"/>
    <col min="7433" max="7433" width="15.5703125" style="822" customWidth="1"/>
    <col min="7434" max="7434" width="17.85546875" style="822" customWidth="1"/>
    <col min="7435" max="7435" width="15.140625" style="822" customWidth="1"/>
    <col min="7436" max="7436" width="16.42578125" style="822" customWidth="1"/>
    <col min="7437" max="7437" width="32.5703125" style="822" customWidth="1"/>
    <col min="7438" max="7680" width="9.140625" style="822"/>
    <col min="7681" max="7681" width="7.140625" style="822" customWidth="1"/>
    <col min="7682" max="7682" width="7.85546875" style="822" customWidth="1"/>
    <col min="7683" max="7683" width="8.28515625" style="822" customWidth="1"/>
    <col min="7684" max="7684" width="6.85546875" style="822" customWidth="1"/>
    <col min="7685" max="7685" width="8.28515625" style="822" customWidth="1"/>
    <col min="7686" max="7686" width="9.85546875" style="822" customWidth="1"/>
    <col min="7687" max="7687" width="10.5703125" style="822" customWidth="1"/>
    <col min="7688" max="7688" width="13.85546875" style="822" customWidth="1"/>
    <col min="7689" max="7689" width="15.5703125" style="822" customWidth="1"/>
    <col min="7690" max="7690" width="17.85546875" style="822" customWidth="1"/>
    <col min="7691" max="7691" width="15.140625" style="822" customWidth="1"/>
    <col min="7692" max="7692" width="16.42578125" style="822" customWidth="1"/>
    <col min="7693" max="7693" width="32.5703125" style="822" customWidth="1"/>
    <col min="7694" max="7936" width="9.140625" style="822"/>
    <col min="7937" max="7937" width="7.140625" style="822" customWidth="1"/>
    <col min="7938" max="7938" width="7.85546875" style="822" customWidth="1"/>
    <col min="7939" max="7939" width="8.28515625" style="822" customWidth="1"/>
    <col min="7940" max="7940" width="6.85546875" style="822" customWidth="1"/>
    <col min="7941" max="7941" width="8.28515625" style="822" customWidth="1"/>
    <col min="7942" max="7942" width="9.85546875" style="822" customWidth="1"/>
    <col min="7943" max="7943" width="10.5703125" style="822" customWidth="1"/>
    <col min="7944" max="7944" width="13.85546875" style="822" customWidth="1"/>
    <col min="7945" max="7945" width="15.5703125" style="822" customWidth="1"/>
    <col min="7946" max="7946" width="17.85546875" style="822" customWidth="1"/>
    <col min="7947" max="7947" width="15.140625" style="822" customWidth="1"/>
    <col min="7948" max="7948" width="16.42578125" style="822" customWidth="1"/>
    <col min="7949" max="7949" width="32.5703125" style="822" customWidth="1"/>
    <col min="7950" max="8192" width="9.140625" style="822"/>
    <col min="8193" max="8193" width="7.140625" style="822" customWidth="1"/>
    <col min="8194" max="8194" width="7.85546875" style="822" customWidth="1"/>
    <col min="8195" max="8195" width="8.28515625" style="822" customWidth="1"/>
    <col min="8196" max="8196" width="6.85546875" style="822" customWidth="1"/>
    <col min="8197" max="8197" width="8.28515625" style="822" customWidth="1"/>
    <col min="8198" max="8198" width="9.85546875" style="822" customWidth="1"/>
    <col min="8199" max="8199" width="10.5703125" style="822" customWidth="1"/>
    <col min="8200" max="8200" width="13.85546875" style="822" customWidth="1"/>
    <col min="8201" max="8201" width="15.5703125" style="822" customWidth="1"/>
    <col min="8202" max="8202" width="17.85546875" style="822" customWidth="1"/>
    <col min="8203" max="8203" width="15.140625" style="822" customWidth="1"/>
    <col min="8204" max="8204" width="16.42578125" style="822" customWidth="1"/>
    <col min="8205" max="8205" width="32.5703125" style="822" customWidth="1"/>
    <col min="8206" max="8448" width="9.140625" style="822"/>
    <col min="8449" max="8449" width="7.140625" style="822" customWidth="1"/>
    <col min="8450" max="8450" width="7.85546875" style="822" customWidth="1"/>
    <col min="8451" max="8451" width="8.28515625" style="822" customWidth="1"/>
    <col min="8452" max="8452" width="6.85546875" style="822" customWidth="1"/>
    <col min="8453" max="8453" width="8.28515625" style="822" customWidth="1"/>
    <col min="8454" max="8454" width="9.85546875" style="822" customWidth="1"/>
    <col min="8455" max="8455" width="10.5703125" style="822" customWidth="1"/>
    <col min="8456" max="8456" width="13.85546875" style="822" customWidth="1"/>
    <col min="8457" max="8457" width="15.5703125" style="822" customWidth="1"/>
    <col min="8458" max="8458" width="17.85546875" style="822" customWidth="1"/>
    <col min="8459" max="8459" width="15.140625" style="822" customWidth="1"/>
    <col min="8460" max="8460" width="16.42578125" style="822" customWidth="1"/>
    <col min="8461" max="8461" width="32.5703125" style="822" customWidth="1"/>
    <col min="8462" max="8704" width="9.140625" style="822"/>
    <col min="8705" max="8705" width="7.140625" style="822" customWidth="1"/>
    <col min="8706" max="8706" width="7.85546875" style="822" customWidth="1"/>
    <col min="8707" max="8707" width="8.28515625" style="822" customWidth="1"/>
    <col min="8708" max="8708" width="6.85546875" style="822" customWidth="1"/>
    <col min="8709" max="8709" width="8.28515625" style="822" customWidth="1"/>
    <col min="8710" max="8710" width="9.85546875" style="822" customWidth="1"/>
    <col min="8711" max="8711" width="10.5703125" style="822" customWidth="1"/>
    <col min="8712" max="8712" width="13.85546875" style="822" customWidth="1"/>
    <col min="8713" max="8713" width="15.5703125" style="822" customWidth="1"/>
    <col min="8714" max="8714" width="17.85546875" style="822" customWidth="1"/>
    <col min="8715" max="8715" width="15.140625" style="822" customWidth="1"/>
    <col min="8716" max="8716" width="16.42578125" style="822" customWidth="1"/>
    <col min="8717" max="8717" width="32.5703125" style="822" customWidth="1"/>
    <col min="8718" max="8960" width="9.140625" style="822"/>
    <col min="8961" max="8961" width="7.140625" style="822" customWidth="1"/>
    <col min="8962" max="8962" width="7.85546875" style="822" customWidth="1"/>
    <col min="8963" max="8963" width="8.28515625" style="822" customWidth="1"/>
    <col min="8964" max="8964" width="6.85546875" style="822" customWidth="1"/>
    <col min="8965" max="8965" width="8.28515625" style="822" customWidth="1"/>
    <col min="8966" max="8966" width="9.85546875" style="822" customWidth="1"/>
    <col min="8967" max="8967" width="10.5703125" style="822" customWidth="1"/>
    <col min="8968" max="8968" width="13.85546875" style="822" customWidth="1"/>
    <col min="8969" max="8969" width="15.5703125" style="822" customWidth="1"/>
    <col min="8970" max="8970" width="17.85546875" style="822" customWidth="1"/>
    <col min="8971" max="8971" width="15.140625" style="822" customWidth="1"/>
    <col min="8972" max="8972" width="16.42578125" style="822" customWidth="1"/>
    <col min="8973" max="8973" width="32.5703125" style="822" customWidth="1"/>
    <col min="8974" max="9216" width="9.140625" style="822"/>
    <col min="9217" max="9217" width="7.140625" style="822" customWidth="1"/>
    <col min="9218" max="9218" width="7.85546875" style="822" customWidth="1"/>
    <col min="9219" max="9219" width="8.28515625" style="822" customWidth="1"/>
    <col min="9220" max="9220" width="6.85546875" style="822" customWidth="1"/>
    <col min="9221" max="9221" width="8.28515625" style="822" customWidth="1"/>
    <col min="9222" max="9222" width="9.85546875" style="822" customWidth="1"/>
    <col min="9223" max="9223" width="10.5703125" style="822" customWidth="1"/>
    <col min="9224" max="9224" width="13.85546875" style="822" customWidth="1"/>
    <col min="9225" max="9225" width="15.5703125" style="822" customWidth="1"/>
    <col min="9226" max="9226" width="17.85546875" style="822" customWidth="1"/>
    <col min="9227" max="9227" width="15.140625" style="822" customWidth="1"/>
    <col min="9228" max="9228" width="16.42578125" style="822" customWidth="1"/>
    <col min="9229" max="9229" width="32.5703125" style="822" customWidth="1"/>
    <col min="9230" max="9472" width="9.140625" style="822"/>
    <col min="9473" max="9473" width="7.140625" style="822" customWidth="1"/>
    <col min="9474" max="9474" width="7.85546875" style="822" customWidth="1"/>
    <col min="9475" max="9475" width="8.28515625" style="822" customWidth="1"/>
    <col min="9476" max="9476" width="6.85546875" style="822" customWidth="1"/>
    <col min="9477" max="9477" width="8.28515625" style="822" customWidth="1"/>
    <col min="9478" max="9478" width="9.85546875" style="822" customWidth="1"/>
    <col min="9479" max="9479" width="10.5703125" style="822" customWidth="1"/>
    <col min="9480" max="9480" width="13.85546875" style="822" customWidth="1"/>
    <col min="9481" max="9481" width="15.5703125" style="822" customWidth="1"/>
    <col min="9482" max="9482" width="17.85546875" style="822" customWidth="1"/>
    <col min="9483" max="9483" width="15.140625" style="822" customWidth="1"/>
    <col min="9484" max="9484" width="16.42578125" style="822" customWidth="1"/>
    <col min="9485" max="9485" width="32.5703125" style="822" customWidth="1"/>
    <col min="9486" max="9728" width="9.140625" style="822"/>
    <col min="9729" max="9729" width="7.140625" style="822" customWidth="1"/>
    <col min="9730" max="9730" width="7.85546875" style="822" customWidth="1"/>
    <col min="9731" max="9731" width="8.28515625" style="822" customWidth="1"/>
    <col min="9732" max="9732" width="6.85546875" style="822" customWidth="1"/>
    <col min="9733" max="9733" width="8.28515625" style="822" customWidth="1"/>
    <col min="9734" max="9734" width="9.85546875" style="822" customWidth="1"/>
    <col min="9735" max="9735" width="10.5703125" style="822" customWidth="1"/>
    <col min="9736" max="9736" width="13.85546875" style="822" customWidth="1"/>
    <col min="9737" max="9737" width="15.5703125" style="822" customWidth="1"/>
    <col min="9738" max="9738" width="17.85546875" style="822" customWidth="1"/>
    <col min="9739" max="9739" width="15.140625" style="822" customWidth="1"/>
    <col min="9740" max="9740" width="16.42578125" style="822" customWidth="1"/>
    <col min="9741" max="9741" width="32.5703125" style="822" customWidth="1"/>
    <col min="9742" max="9984" width="9.140625" style="822"/>
    <col min="9985" max="9985" width="7.140625" style="822" customWidth="1"/>
    <col min="9986" max="9986" width="7.85546875" style="822" customWidth="1"/>
    <col min="9987" max="9987" width="8.28515625" style="822" customWidth="1"/>
    <col min="9988" max="9988" width="6.85546875" style="822" customWidth="1"/>
    <col min="9989" max="9989" width="8.28515625" style="822" customWidth="1"/>
    <col min="9990" max="9990" width="9.85546875" style="822" customWidth="1"/>
    <col min="9991" max="9991" width="10.5703125" style="822" customWidth="1"/>
    <col min="9992" max="9992" width="13.85546875" style="822" customWidth="1"/>
    <col min="9993" max="9993" width="15.5703125" style="822" customWidth="1"/>
    <col min="9994" max="9994" width="17.85546875" style="822" customWidth="1"/>
    <col min="9995" max="9995" width="15.140625" style="822" customWidth="1"/>
    <col min="9996" max="9996" width="16.42578125" style="822" customWidth="1"/>
    <col min="9997" max="9997" width="32.5703125" style="822" customWidth="1"/>
    <col min="9998" max="10240" width="9.140625" style="822"/>
    <col min="10241" max="10241" width="7.140625" style="822" customWidth="1"/>
    <col min="10242" max="10242" width="7.85546875" style="822" customWidth="1"/>
    <col min="10243" max="10243" width="8.28515625" style="822" customWidth="1"/>
    <col min="10244" max="10244" width="6.85546875" style="822" customWidth="1"/>
    <col min="10245" max="10245" width="8.28515625" style="822" customWidth="1"/>
    <col min="10246" max="10246" width="9.85546875" style="822" customWidth="1"/>
    <col min="10247" max="10247" width="10.5703125" style="822" customWidth="1"/>
    <col min="10248" max="10248" width="13.85546875" style="822" customWidth="1"/>
    <col min="10249" max="10249" width="15.5703125" style="822" customWidth="1"/>
    <col min="10250" max="10250" width="17.85546875" style="822" customWidth="1"/>
    <col min="10251" max="10251" width="15.140625" style="822" customWidth="1"/>
    <col min="10252" max="10252" width="16.42578125" style="822" customWidth="1"/>
    <col min="10253" max="10253" width="32.5703125" style="822" customWidth="1"/>
    <col min="10254" max="10496" width="9.140625" style="822"/>
    <col min="10497" max="10497" width="7.140625" style="822" customWidth="1"/>
    <col min="10498" max="10498" width="7.85546875" style="822" customWidth="1"/>
    <col min="10499" max="10499" width="8.28515625" style="822" customWidth="1"/>
    <col min="10500" max="10500" width="6.85546875" style="822" customWidth="1"/>
    <col min="10501" max="10501" width="8.28515625" style="822" customWidth="1"/>
    <col min="10502" max="10502" width="9.85546875" style="822" customWidth="1"/>
    <col min="10503" max="10503" width="10.5703125" style="822" customWidth="1"/>
    <col min="10504" max="10504" width="13.85546875" style="822" customWidth="1"/>
    <col min="10505" max="10505" width="15.5703125" style="822" customWidth="1"/>
    <col min="10506" max="10506" width="17.85546875" style="822" customWidth="1"/>
    <col min="10507" max="10507" width="15.140625" style="822" customWidth="1"/>
    <col min="10508" max="10508" width="16.42578125" style="822" customWidth="1"/>
    <col min="10509" max="10509" width="32.5703125" style="822" customWidth="1"/>
    <col min="10510" max="10752" width="9.140625" style="822"/>
    <col min="10753" max="10753" width="7.140625" style="822" customWidth="1"/>
    <col min="10754" max="10754" width="7.85546875" style="822" customWidth="1"/>
    <col min="10755" max="10755" width="8.28515625" style="822" customWidth="1"/>
    <col min="10756" max="10756" width="6.85546875" style="822" customWidth="1"/>
    <col min="10757" max="10757" width="8.28515625" style="822" customWidth="1"/>
    <col min="10758" max="10758" width="9.85546875" style="822" customWidth="1"/>
    <col min="10759" max="10759" width="10.5703125" style="822" customWidth="1"/>
    <col min="10760" max="10760" width="13.85546875" style="822" customWidth="1"/>
    <col min="10761" max="10761" width="15.5703125" style="822" customWidth="1"/>
    <col min="10762" max="10762" width="17.85546875" style="822" customWidth="1"/>
    <col min="10763" max="10763" width="15.140625" style="822" customWidth="1"/>
    <col min="10764" max="10764" width="16.42578125" style="822" customWidth="1"/>
    <col min="10765" max="10765" width="32.5703125" style="822" customWidth="1"/>
    <col min="10766" max="11008" width="9.140625" style="822"/>
    <col min="11009" max="11009" width="7.140625" style="822" customWidth="1"/>
    <col min="11010" max="11010" width="7.85546875" style="822" customWidth="1"/>
    <col min="11011" max="11011" width="8.28515625" style="822" customWidth="1"/>
    <col min="11012" max="11012" width="6.85546875" style="822" customWidth="1"/>
    <col min="11013" max="11013" width="8.28515625" style="822" customWidth="1"/>
    <col min="11014" max="11014" width="9.85546875" style="822" customWidth="1"/>
    <col min="11015" max="11015" width="10.5703125" style="822" customWidth="1"/>
    <col min="11016" max="11016" width="13.85546875" style="822" customWidth="1"/>
    <col min="11017" max="11017" width="15.5703125" style="822" customWidth="1"/>
    <col min="11018" max="11018" width="17.85546875" style="822" customWidth="1"/>
    <col min="11019" max="11019" width="15.140625" style="822" customWidth="1"/>
    <col min="11020" max="11020" width="16.42578125" style="822" customWidth="1"/>
    <col min="11021" max="11021" width="32.5703125" style="822" customWidth="1"/>
    <col min="11022" max="11264" width="9.140625" style="822"/>
    <col min="11265" max="11265" width="7.140625" style="822" customWidth="1"/>
    <col min="11266" max="11266" width="7.85546875" style="822" customWidth="1"/>
    <col min="11267" max="11267" width="8.28515625" style="822" customWidth="1"/>
    <col min="11268" max="11268" width="6.85546875" style="822" customWidth="1"/>
    <col min="11269" max="11269" width="8.28515625" style="822" customWidth="1"/>
    <col min="11270" max="11270" width="9.85546875" style="822" customWidth="1"/>
    <col min="11271" max="11271" width="10.5703125" style="822" customWidth="1"/>
    <col min="11272" max="11272" width="13.85546875" style="822" customWidth="1"/>
    <col min="11273" max="11273" width="15.5703125" style="822" customWidth="1"/>
    <col min="11274" max="11274" width="17.85546875" style="822" customWidth="1"/>
    <col min="11275" max="11275" width="15.140625" style="822" customWidth="1"/>
    <col min="11276" max="11276" width="16.42578125" style="822" customWidth="1"/>
    <col min="11277" max="11277" width="32.5703125" style="822" customWidth="1"/>
    <col min="11278" max="11520" width="9.140625" style="822"/>
    <col min="11521" max="11521" width="7.140625" style="822" customWidth="1"/>
    <col min="11522" max="11522" width="7.85546875" style="822" customWidth="1"/>
    <col min="11523" max="11523" width="8.28515625" style="822" customWidth="1"/>
    <col min="11524" max="11524" width="6.85546875" style="822" customWidth="1"/>
    <col min="11525" max="11525" width="8.28515625" style="822" customWidth="1"/>
    <col min="11526" max="11526" width="9.85546875" style="822" customWidth="1"/>
    <col min="11527" max="11527" width="10.5703125" style="822" customWidth="1"/>
    <col min="11528" max="11528" width="13.85546875" style="822" customWidth="1"/>
    <col min="11529" max="11529" width="15.5703125" style="822" customWidth="1"/>
    <col min="11530" max="11530" width="17.85546875" style="822" customWidth="1"/>
    <col min="11531" max="11531" width="15.140625" style="822" customWidth="1"/>
    <col min="11532" max="11532" width="16.42578125" style="822" customWidth="1"/>
    <col min="11533" max="11533" width="32.5703125" style="822" customWidth="1"/>
    <col min="11534" max="11776" width="9.140625" style="822"/>
    <col min="11777" max="11777" width="7.140625" style="822" customWidth="1"/>
    <col min="11778" max="11778" width="7.85546875" style="822" customWidth="1"/>
    <col min="11779" max="11779" width="8.28515625" style="822" customWidth="1"/>
    <col min="11780" max="11780" width="6.85546875" style="822" customWidth="1"/>
    <col min="11781" max="11781" width="8.28515625" style="822" customWidth="1"/>
    <col min="11782" max="11782" width="9.85546875" style="822" customWidth="1"/>
    <col min="11783" max="11783" width="10.5703125" style="822" customWidth="1"/>
    <col min="11784" max="11784" width="13.85546875" style="822" customWidth="1"/>
    <col min="11785" max="11785" width="15.5703125" style="822" customWidth="1"/>
    <col min="11786" max="11786" width="17.85546875" style="822" customWidth="1"/>
    <col min="11787" max="11787" width="15.140625" style="822" customWidth="1"/>
    <col min="11788" max="11788" width="16.42578125" style="822" customWidth="1"/>
    <col min="11789" max="11789" width="32.5703125" style="822" customWidth="1"/>
    <col min="11790" max="12032" width="9.140625" style="822"/>
    <col min="12033" max="12033" width="7.140625" style="822" customWidth="1"/>
    <col min="12034" max="12034" width="7.85546875" style="822" customWidth="1"/>
    <col min="12035" max="12035" width="8.28515625" style="822" customWidth="1"/>
    <col min="12036" max="12036" width="6.85546875" style="822" customWidth="1"/>
    <col min="12037" max="12037" width="8.28515625" style="822" customWidth="1"/>
    <col min="12038" max="12038" width="9.85546875" style="822" customWidth="1"/>
    <col min="12039" max="12039" width="10.5703125" style="822" customWidth="1"/>
    <col min="12040" max="12040" width="13.85546875" style="822" customWidth="1"/>
    <col min="12041" max="12041" width="15.5703125" style="822" customWidth="1"/>
    <col min="12042" max="12042" width="17.85546875" style="822" customWidth="1"/>
    <col min="12043" max="12043" width="15.140625" style="822" customWidth="1"/>
    <col min="12044" max="12044" width="16.42578125" style="822" customWidth="1"/>
    <col min="12045" max="12045" width="32.5703125" style="822" customWidth="1"/>
    <col min="12046" max="12288" width="9.140625" style="822"/>
    <col min="12289" max="12289" width="7.140625" style="822" customWidth="1"/>
    <col min="12290" max="12290" width="7.85546875" style="822" customWidth="1"/>
    <col min="12291" max="12291" width="8.28515625" style="822" customWidth="1"/>
    <col min="12292" max="12292" width="6.85546875" style="822" customWidth="1"/>
    <col min="12293" max="12293" width="8.28515625" style="822" customWidth="1"/>
    <col min="12294" max="12294" width="9.85546875" style="822" customWidth="1"/>
    <col min="12295" max="12295" width="10.5703125" style="822" customWidth="1"/>
    <col min="12296" max="12296" width="13.85546875" style="822" customWidth="1"/>
    <col min="12297" max="12297" width="15.5703125" style="822" customWidth="1"/>
    <col min="12298" max="12298" width="17.85546875" style="822" customWidth="1"/>
    <col min="12299" max="12299" width="15.140625" style="822" customWidth="1"/>
    <col min="12300" max="12300" width="16.42578125" style="822" customWidth="1"/>
    <col min="12301" max="12301" width="32.5703125" style="822" customWidth="1"/>
    <col min="12302" max="12544" width="9.140625" style="822"/>
    <col min="12545" max="12545" width="7.140625" style="822" customWidth="1"/>
    <col min="12546" max="12546" width="7.85546875" style="822" customWidth="1"/>
    <col min="12547" max="12547" width="8.28515625" style="822" customWidth="1"/>
    <col min="12548" max="12548" width="6.85546875" style="822" customWidth="1"/>
    <col min="12549" max="12549" width="8.28515625" style="822" customWidth="1"/>
    <col min="12550" max="12550" width="9.85546875" style="822" customWidth="1"/>
    <col min="12551" max="12551" width="10.5703125" style="822" customWidth="1"/>
    <col min="12552" max="12552" width="13.85546875" style="822" customWidth="1"/>
    <col min="12553" max="12553" width="15.5703125" style="822" customWidth="1"/>
    <col min="12554" max="12554" width="17.85546875" style="822" customWidth="1"/>
    <col min="12555" max="12555" width="15.140625" style="822" customWidth="1"/>
    <col min="12556" max="12556" width="16.42578125" style="822" customWidth="1"/>
    <col min="12557" max="12557" width="32.5703125" style="822" customWidth="1"/>
    <col min="12558" max="12800" width="9.140625" style="822"/>
    <col min="12801" max="12801" width="7.140625" style="822" customWidth="1"/>
    <col min="12802" max="12802" width="7.85546875" style="822" customWidth="1"/>
    <col min="12803" max="12803" width="8.28515625" style="822" customWidth="1"/>
    <col min="12804" max="12804" width="6.85546875" style="822" customWidth="1"/>
    <col min="12805" max="12805" width="8.28515625" style="822" customWidth="1"/>
    <col min="12806" max="12806" width="9.85546875" style="822" customWidth="1"/>
    <col min="12807" max="12807" width="10.5703125" style="822" customWidth="1"/>
    <col min="12808" max="12808" width="13.85546875" style="822" customWidth="1"/>
    <col min="12809" max="12809" width="15.5703125" style="822" customWidth="1"/>
    <col min="12810" max="12810" width="17.85546875" style="822" customWidth="1"/>
    <col min="12811" max="12811" width="15.140625" style="822" customWidth="1"/>
    <col min="12812" max="12812" width="16.42578125" style="822" customWidth="1"/>
    <col min="12813" max="12813" width="32.5703125" style="822" customWidth="1"/>
    <col min="12814" max="13056" width="9.140625" style="822"/>
    <col min="13057" max="13057" width="7.140625" style="822" customWidth="1"/>
    <col min="13058" max="13058" width="7.85546875" style="822" customWidth="1"/>
    <col min="13059" max="13059" width="8.28515625" style="822" customWidth="1"/>
    <col min="13060" max="13060" width="6.85546875" style="822" customWidth="1"/>
    <col min="13061" max="13061" width="8.28515625" style="822" customWidth="1"/>
    <col min="13062" max="13062" width="9.85546875" style="822" customWidth="1"/>
    <col min="13063" max="13063" width="10.5703125" style="822" customWidth="1"/>
    <col min="13064" max="13064" width="13.85546875" style="822" customWidth="1"/>
    <col min="13065" max="13065" width="15.5703125" style="822" customWidth="1"/>
    <col min="13066" max="13066" width="17.85546875" style="822" customWidth="1"/>
    <col min="13067" max="13067" width="15.140625" style="822" customWidth="1"/>
    <col min="13068" max="13068" width="16.42578125" style="822" customWidth="1"/>
    <col min="13069" max="13069" width="32.5703125" style="822" customWidth="1"/>
    <col min="13070" max="13312" width="9.140625" style="822"/>
    <col min="13313" max="13313" width="7.140625" style="822" customWidth="1"/>
    <col min="13314" max="13314" width="7.85546875" style="822" customWidth="1"/>
    <col min="13315" max="13315" width="8.28515625" style="822" customWidth="1"/>
    <col min="13316" max="13316" width="6.85546875" style="822" customWidth="1"/>
    <col min="13317" max="13317" width="8.28515625" style="822" customWidth="1"/>
    <col min="13318" max="13318" width="9.85546875" style="822" customWidth="1"/>
    <col min="13319" max="13319" width="10.5703125" style="822" customWidth="1"/>
    <col min="13320" max="13320" width="13.85546875" style="822" customWidth="1"/>
    <col min="13321" max="13321" width="15.5703125" style="822" customWidth="1"/>
    <col min="13322" max="13322" width="17.85546875" style="822" customWidth="1"/>
    <col min="13323" max="13323" width="15.140625" style="822" customWidth="1"/>
    <col min="13324" max="13324" width="16.42578125" style="822" customWidth="1"/>
    <col min="13325" max="13325" width="32.5703125" style="822" customWidth="1"/>
    <col min="13326" max="13568" width="9.140625" style="822"/>
    <col min="13569" max="13569" width="7.140625" style="822" customWidth="1"/>
    <col min="13570" max="13570" width="7.85546875" style="822" customWidth="1"/>
    <col min="13571" max="13571" width="8.28515625" style="822" customWidth="1"/>
    <col min="13572" max="13572" width="6.85546875" style="822" customWidth="1"/>
    <col min="13573" max="13573" width="8.28515625" style="822" customWidth="1"/>
    <col min="13574" max="13574" width="9.85546875" style="822" customWidth="1"/>
    <col min="13575" max="13575" width="10.5703125" style="822" customWidth="1"/>
    <col min="13576" max="13576" width="13.85546875" style="822" customWidth="1"/>
    <col min="13577" max="13577" width="15.5703125" style="822" customWidth="1"/>
    <col min="13578" max="13578" width="17.85546875" style="822" customWidth="1"/>
    <col min="13579" max="13579" width="15.140625" style="822" customWidth="1"/>
    <col min="13580" max="13580" width="16.42578125" style="822" customWidth="1"/>
    <col min="13581" max="13581" width="32.5703125" style="822" customWidth="1"/>
    <col min="13582" max="13824" width="9.140625" style="822"/>
    <col min="13825" max="13825" width="7.140625" style="822" customWidth="1"/>
    <col min="13826" max="13826" width="7.85546875" style="822" customWidth="1"/>
    <col min="13827" max="13827" width="8.28515625" style="822" customWidth="1"/>
    <col min="13828" max="13828" width="6.85546875" style="822" customWidth="1"/>
    <col min="13829" max="13829" width="8.28515625" style="822" customWidth="1"/>
    <col min="13830" max="13830" width="9.85546875" style="822" customWidth="1"/>
    <col min="13831" max="13831" width="10.5703125" style="822" customWidth="1"/>
    <col min="13832" max="13832" width="13.85546875" style="822" customWidth="1"/>
    <col min="13833" max="13833" width="15.5703125" style="822" customWidth="1"/>
    <col min="13834" max="13834" width="17.85546875" style="822" customWidth="1"/>
    <col min="13835" max="13835" width="15.140625" style="822" customWidth="1"/>
    <col min="13836" max="13836" width="16.42578125" style="822" customWidth="1"/>
    <col min="13837" max="13837" width="32.5703125" style="822" customWidth="1"/>
    <col min="13838" max="14080" width="9.140625" style="822"/>
    <col min="14081" max="14081" width="7.140625" style="822" customWidth="1"/>
    <col min="14082" max="14082" width="7.85546875" style="822" customWidth="1"/>
    <col min="14083" max="14083" width="8.28515625" style="822" customWidth="1"/>
    <col min="14084" max="14084" width="6.85546875" style="822" customWidth="1"/>
    <col min="14085" max="14085" width="8.28515625" style="822" customWidth="1"/>
    <col min="14086" max="14086" width="9.85546875" style="822" customWidth="1"/>
    <col min="14087" max="14087" width="10.5703125" style="822" customWidth="1"/>
    <col min="14088" max="14088" width="13.85546875" style="822" customWidth="1"/>
    <col min="14089" max="14089" width="15.5703125" style="822" customWidth="1"/>
    <col min="14090" max="14090" width="17.85546875" style="822" customWidth="1"/>
    <col min="14091" max="14091" width="15.140625" style="822" customWidth="1"/>
    <col min="14092" max="14092" width="16.42578125" style="822" customWidth="1"/>
    <col min="14093" max="14093" width="32.5703125" style="822" customWidth="1"/>
    <col min="14094" max="14336" width="9.140625" style="822"/>
    <col min="14337" max="14337" width="7.140625" style="822" customWidth="1"/>
    <col min="14338" max="14338" width="7.85546875" style="822" customWidth="1"/>
    <col min="14339" max="14339" width="8.28515625" style="822" customWidth="1"/>
    <col min="14340" max="14340" width="6.85546875" style="822" customWidth="1"/>
    <col min="14341" max="14341" width="8.28515625" style="822" customWidth="1"/>
    <col min="14342" max="14342" width="9.85546875" style="822" customWidth="1"/>
    <col min="14343" max="14343" width="10.5703125" style="822" customWidth="1"/>
    <col min="14344" max="14344" width="13.85546875" style="822" customWidth="1"/>
    <col min="14345" max="14345" width="15.5703125" style="822" customWidth="1"/>
    <col min="14346" max="14346" width="17.85546875" style="822" customWidth="1"/>
    <col min="14347" max="14347" width="15.140625" style="822" customWidth="1"/>
    <col min="14348" max="14348" width="16.42578125" style="822" customWidth="1"/>
    <col min="14349" max="14349" width="32.5703125" style="822" customWidth="1"/>
    <col min="14350" max="14592" width="9.140625" style="822"/>
    <col min="14593" max="14593" width="7.140625" style="822" customWidth="1"/>
    <col min="14594" max="14594" width="7.85546875" style="822" customWidth="1"/>
    <col min="14595" max="14595" width="8.28515625" style="822" customWidth="1"/>
    <col min="14596" max="14596" width="6.85546875" style="822" customWidth="1"/>
    <col min="14597" max="14597" width="8.28515625" style="822" customWidth="1"/>
    <col min="14598" max="14598" width="9.85546875" style="822" customWidth="1"/>
    <col min="14599" max="14599" width="10.5703125" style="822" customWidth="1"/>
    <col min="14600" max="14600" width="13.85546875" style="822" customWidth="1"/>
    <col min="14601" max="14601" width="15.5703125" style="822" customWidth="1"/>
    <col min="14602" max="14602" width="17.85546875" style="822" customWidth="1"/>
    <col min="14603" max="14603" width="15.140625" style="822" customWidth="1"/>
    <col min="14604" max="14604" width="16.42578125" style="822" customWidth="1"/>
    <col min="14605" max="14605" width="32.5703125" style="822" customWidth="1"/>
    <col min="14606" max="14848" width="9.140625" style="822"/>
    <col min="14849" max="14849" width="7.140625" style="822" customWidth="1"/>
    <col min="14850" max="14850" width="7.85546875" style="822" customWidth="1"/>
    <col min="14851" max="14851" width="8.28515625" style="822" customWidth="1"/>
    <col min="14852" max="14852" width="6.85546875" style="822" customWidth="1"/>
    <col min="14853" max="14853" width="8.28515625" style="822" customWidth="1"/>
    <col min="14854" max="14854" width="9.85546875" style="822" customWidth="1"/>
    <col min="14855" max="14855" width="10.5703125" style="822" customWidth="1"/>
    <col min="14856" max="14856" width="13.85546875" style="822" customWidth="1"/>
    <col min="14857" max="14857" width="15.5703125" style="822" customWidth="1"/>
    <col min="14858" max="14858" width="17.85546875" style="822" customWidth="1"/>
    <col min="14859" max="14859" width="15.140625" style="822" customWidth="1"/>
    <col min="14860" max="14860" width="16.42578125" style="822" customWidth="1"/>
    <col min="14861" max="14861" width="32.5703125" style="822" customWidth="1"/>
    <col min="14862" max="15104" width="9.140625" style="822"/>
    <col min="15105" max="15105" width="7.140625" style="822" customWidth="1"/>
    <col min="15106" max="15106" width="7.85546875" style="822" customWidth="1"/>
    <col min="15107" max="15107" width="8.28515625" style="822" customWidth="1"/>
    <col min="15108" max="15108" width="6.85546875" style="822" customWidth="1"/>
    <col min="15109" max="15109" width="8.28515625" style="822" customWidth="1"/>
    <col min="15110" max="15110" width="9.85546875" style="822" customWidth="1"/>
    <col min="15111" max="15111" width="10.5703125" style="822" customWidth="1"/>
    <col min="15112" max="15112" width="13.85546875" style="822" customWidth="1"/>
    <col min="15113" max="15113" width="15.5703125" style="822" customWidth="1"/>
    <col min="15114" max="15114" width="17.85546875" style="822" customWidth="1"/>
    <col min="15115" max="15115" width="15.140625" style="822" customWidth="1"/>
    <col min="15116" max="15116" width="16.42578125" style="822" customWidth="1"/>
    <col min="15117" max="15117" width="32.5703125" style="822" customWidth="1"/>
    <col min="15118" max="15360" width="9.140625" style="822"/>
    <col min="15361" max="15361" width="7.140625" style="822" customWidth="1"/>
    <col min="15362" max="15362" width="7.85546875" style="822" customWidth="1"/>
    <col min="15363" max="15363" width="8.28515625" style="822" customWidth="1"/>
    <col min="15364" max="15364" width="6.85546875" style="822" customWidth="1"/>
    <col min="15365" max="15365" width="8.28515625" style="822" customWidth="1"/>
    <col min="15366" max="15366" width="9.85546875" style="822" customWidth="1"/>
    <col min="15367" max="15367" width="10.5703125" style="822" customWidth="1"/>
    <col min="15368" max="15368" width="13.85546875" style="822" customWidth="1"/>
    <col min="15369" max="15369" width="15.5703125" style="822" customWidth="1"/>
    <col min="15370" max="15370" width="17.85546875" style="822" customWidth="1"/>
    <col min="15371" max="15371" width="15.140625" style="822" customWidth="1"/>
    <col min="15372" max="15372" width="16.42578125" style="822" customWidth="1"/>
    <col min="15373" max="15373" width="32.5703125" style="822" customWidth="1"/>
    <col min="15374" max="15616" width="9.140625" style="822"/>
    <col min="15617" max="15617" width="7.140625" style="822" customWidth="1"/>
    <col min="15618" max="15618" width="7.85546875" style="822" customWidth="1"/>
    <col min="15619" max="15619" width="8.28515625" style="822" customWidth="1"/>
    <col min="15620" max="15620" width="6.85546875" style="822" customWidth="1"/>
    <col min="15621" max="15621" width="8.28515625" style="822" customWidth="1"/>
    <col min="15622" max="15622" width="9.85546875" style="822" customWidth="1"/>
    <col min="15623" max="15623" width="10.5703125" style="822" customWidth="1"/>
    <col min="15624" max="15624" width="13.85546875" style="822" customWidth="1"/>
    <col min="15625" max="15625" width="15.5703125" style="822" customWidth="1"/>
    <col min="15626" max="15626" width="17.85546875" style="822" customWidth="1"/>
    <col min="15627" max="15627" width="15.140625" style="822" customWidth="1"/>
    <col min="15628" max="15628" width="16.42578125" style="822" customWidth="1"/>
    <col min="15629" max="15629" width="32.5703125" style="822" customWidth="1"/>
    <col min="15630" max="15872" width="9.140625" style="822"/>
    <col min="15873" max="15873" width="7.140625" style="822" customWidth="1"/>
    <col min="15874" max="15874" width="7.85546875" style="822" customWidth="1"/>
    <col min="15875" max="15875" width="8.28515625" style="822" customWidth="1"/>
    <col min="15876" max="15876" width="6.85546875" style="822" customWidth="1"/>
    <col min="15877" max="15877" width="8.28515625" style="822" customWidth="1"/>
    <col min="15878" max="15878" width="9.85546875" style="822" customWidth="1"/>
    <col min="15879" max="15879" width="10.5703125" style="822" customWidth="1"/>
    <col min="15880" max="15880" width="13.85546875" style="822" customWidth="1"/>
    <col min="15881" max="15881" width="15.5703125" style="822" customWidth="1"/>
    <col min="15882" max="15882" width="17.85546875" style="822" customWidth="1"/>
    <col min="15883" max="15883" width="15.140625" style="822" customWidth="1"/>
    <col min="15884" max="15884" width="16.42578125" style="822" customWidth="1"/>
    <col min="15885" max="15885" width="32.5703125" style="822" customWidth="1"/>
    <col min="15886" max="16128" width="9.140625" style="822"/>
    <col min="16129" max="16129" width="7.140625" style="822" customWidth="1"/>
    <col min="16130" max="16130" width="7.85546875" style="822" customWidth="1"/>
    <col min="16131" max="16131" width="8.28515625" style="822" customWidth="1"/>
    <col min="16132" max="16132" width="6.85546875" style="822" customWidth="1"/>
    <col min="16133" max="16133" width="8.28515625" style="822" customWidth="1"/>
    <col min="16134" max="16134" width="9.85546875" style="822" customWidth="1"/>
    <col min="16135" max="16135" width="10.5703125" style="822" customWidth="1"/>
    <col min="16136" max="16136" width="13.85546875" style="822" customWidth="1"/>
    <col min="16137" max="16137" width="15.5703125" style="822" customWidth="1"/>
    <col min="16138" max="16138" width="17.85546875" style="822" customWidth="1"/>
    <col min="16139" max="16139" width="15.140625" style="822" customWidth="1"/>
    <col min="16140" max="16140" width="16.42578125" style="822" customWidth="1"/>
    <col min="16141" max="16141" width="32.5703125" style="822" customWidth="1"/>
    <col min="16142" max="16384" width="9.140625" style="822"/>
  </cols>
  <sheetData>
    <row r="1" spans="1:14" ht="18.75" x14ac:dyDescent="0.3">
      <c r="A1" s="1" t="s">
        <v>470</v>
      </c>
      <c r="B1" s="1"/>
      <c r="C1" s="1"/>
    </row>
    <row r="2" spans="1:14" x14ac:dyDescent="0.2">
      <c r="D2" s="821"/>
      <c r="E2" s="821"/>
      <c r="F2" s="6"/>
      <c r="G2" s="7"/>
      <c r="H2" s="821"/>
      <c r="I2" s="8"/>
      <c r="J2" s="821"/>
    </row>
    <row r="3" spans="1:14" ht="18.75" x14ac:dyDescent="0.3">
      <c r="A3" s="3102" t="s">
        <v>82</v>
      </c>
      <c r="B3" s="3103"/>
      <c r="C3" s="3103"/>
      <c r="D3" s="3103"/>
      <c r="E3" s="3103"/>
      <c r="F3" s="3103"/>
      <c r="G3" s="3103"/>
      <c r="H3" s="3103"/>
      <c r="I3" s="3103"/>
      <c r="J3" s="3103"/>
      <c r="K3" s="3103"/>
      <c r="L3" s="3103"/>
    </row>
    <row r="4" spans="1:14" ht="15.75" x14ac:dyDescent="0.25">
      <c r="D4" s="821"/>
      <c r="E4" s="821"/>
      <c r="F4" s="9"/>
      <c r="G4" s="7"/>
      <c r="H4" s="821"/>
      <c r="I4" s="8"/>
      <c r="J4" s="821"/>
    </row>
    <row r="5" spans="1:14" s="823" customFormat="1" ht="15" x14ac:dyDescent="0.25">
      <c r="A5" s="3110" t="s">
        <v>83</v>
      </c>
      <c r="B5" s="3111"/>
      <c r="C5" s="3111"/>
      <c r="D5" s="3111"/>
      <c r="E5" s="3111"/>
      <c r="F5" s="3111"/>
      <c r="G5" s="3111"/>
      <c r="H5" s="3111"/>
      <c r="I5" s="3111"/>
      <c r="J5" s="3111"/>
      <c r="K5" s="3111"/>
      <c r="L5" s="3111"/>
      <c r="M5" s="3111"/>
    </row>
    <row r="6" spans="1:14" ht="13.5" thickBot="1" x14ac:dyDescent="0.25">
      <c r="A6" s="12"/>
      <c r="K6" s="13"/>
      <c r="M6" s="14" t="s">
        <v>4</v>
      </c>
    </row>
    <row r="7" spans="1:14" ht="26.25" thickBot="1" x14ac:dyDescent="0.25">
      <c r="A7" s="15" t="s">
        <v>5</v>
      </c>
      <c r="B7" s="16" t="s">
        <v>6</v>
      </c>
      <c r="C7" s="16" t="s">
        <v>7</v>
      </c>
      <c r="D7" s="16" t="s">
        <v>8</v>
      </c>
      <c r="E7" s="16" t="s">
        <v>9</v>
      </c>
      <c r="F7" s="17" t="s">
        <v>10</v>
      </c>
      <c r="G7" s="18" t="s">
        <v>11</v>
      </c>
      <c r="H7" s="16" t="s">
        <v>12</v>
      </c>
      <c r="I7" s="19" t="s">
        <v>13</v>
      </c>
      <c r="J7" s="20" t="s">
        <v>14</v>
      </c>
      <c r="K7" s="20" t="s">
        <v>15</v>
      </c>
      <c r="L7" s="20" t="s">
        <v>16</v>
      </c>
      <c r="M7" s="21" t="s">
        <v>17</v>
      </c>
    </row>
    <row r="8" spans="1:14" x14ac:dyDescent="0.2">
      <c r="A8" s="36">
        <v>231</v>
      </c>
      <c r="B8" s="37">
        <v>0</v>
      </c>
      <c r="C8" s="38">
        <v>6172</v>
      </c>
      <c r="D8" s="37">
        <v>5167</v>
      </c>
      <c r="E8" s="39">
        <v>0</v>
      </c>
      <c r="F8" s="40">
        <v>0</v>
      </c>
      <c r="G8" s="37">
        <v>1800</v>
      </c>
      <c r="H8" s="41">
        <v>18000000</v>
      </c>
      <c r="I8" s="42">
        <v>200000</v>
      </c>
      <c r="J8" s="42">
        <v>200000</v>
      </c>
      <c r="K8" s="42">
        <v>-200000</v>
      </c>
      <c r="L8" s="42">
        <f>J8+K8</f>
        <v>0</v>
      </c>
      <c r="M8" s="43" t="s">
        <v>84</v>
      </c>
    </row>
    <row r="9" spans="1:14" ht="25.5" x14ac:dyDescent="0.2">
      <c r="A9" s="44">
        <v>231</v>
      </c>
      <c r="B9" s="45">
        <v>0</v>
      </c>
      <c r="C9" s="46">
        <v>6172</v>
      </c>
      <c r="D9" s="45">
        <v>5167</v>
      </c>
      <c r="E9" s="47">
        <v>0</v>
      </c>
      <c r="F9" s="48">
        <v>0</v>
      </c>
      <c r="G9" s="45">
        <v>1800</v>
      </c>
      <c r="H9" s="49">
        <v>3281000000</v>
      </c>
      <c r="I9" s="50">
        <v>0</v>
      </c>
      <c r="J9" s="50">
        <v>0</v>
      </c>
      <c r="K9" s="50">
        <v>200000</v>
      </c>
      <c r="L9" s="50">
        <f>J9+K9</f>
        <v>200000</v>
      </c>
      <c r="M9" s="51" t="s">
        <v>85</v>
      </c>
    </row>
    <row r="10" spans="1:14" x14ac:dyDescent="0.2">
      <c r="A10" s="44">
        <v>231</v>
      </c>
      <c r="B10" s="45">
        <v>0</v>
      </c>
      <c r="C10" s="46">
        <v>6172</v>
      </c>
      <c r="D10" s="45">
        <v>5168</v>
      </c>
      <c r="E10" s="47">
        <v>0</v>
      </c>
      <c r="F10" s="48">
        <v>0</v>
      </c>
      <c r="G10" s="45">
        <v>1800</v>
      </c>
      <c r="H10" s="52">
        <v>18000000</v>
      </c>
      <c r="I10" s="50">
        <v>550000</v>
      </c>
      <c r="J10" s="50">
        <v>550000</v>
      </c>
      <c r="K10" s="50">
        <v>-550000</v>
      </c>
      <c r="L10" s="50">
        <f>J10+K10</f>
        <v>0</v>
      </c>
      <c r="M10" s="51" t="s">
        <v>86</v>
      </c>
    </row>
    <row r="11" spans="1:14" ht="26.25" thickBot="1" x14ac:dyDescent="0.25">
      <c r="A11" s="44">
        <v>231</v>
      </c>
      <c r="B11" s="45">
        <v>0</v>
      </c>
      <c r="C11" s="46">
        <v>6172</v>
      </c>
      <c r="D11" s="45">
        <v>5168</v>
      </c>
      <c r="E11" s="47">
        <v>0</v>
      </c>
      <c r="F11" s="48">
        <v>0</v>
      </c>
      <c r="G11" s="45">
        <v>1800</v>
      </c>
      <c r="H11" s="52">
        <v>3281000000</v>
      </c>
      <c r="I11" s="50">
        <v>0</v>
      </c>
      <c r="J11" s="50">
        <v>0</v>
      </c>
      <c r="K11" s="50">
        <v>550000</v>
      </c>
      <c r="L11" s="50">
        <f>J11+K11</f>
        <v>550000</v>
      </c>
      <c r="M11" s="51" t="s">
        <v>87</v>
      </c>
    </row>
    <row r="12" spans="1:14" ht="16.5" thickBot="1" x14ac:dyDescent="0.3">
      <c r="A12" s="22"/>
      <c r="B12" s="341" t="s">
        <v>23</v>
      </c>
      <c r="C12" s="54"/>
      <c r="D12" s="23"/>
      <c r="E12" s="23"/>
      <c r="F12" s="24"/>
      <c r="G12" s="25"/>
      <c r="H12" s="23"/>
      <c r="I12" s="26">
        <f>SUM(I8:I11)</f>
        <v>750000</v>
      </c>
      <c r="J12" s="26">
        <f>SUM(J8:J11)</f>
        <v>750000</v>
      </c>
      <c r="K12" s="26">
        <f>SUM(K8:K11)</f>
        <v>0</v>
      </c>
      <c r="L12" s="26">
        <f>SUM(L8:L11)</f>
        <v>750000</v>
      </c>
      <c r="M12" s="27"/>
    </row>
    <row r="13" spans="1:14" ht="15.75" x14ac:dyDescent="0.25">
      <c r="A13" s="28"/>
      <c r="B13" s="28"/>
      <c r="C13" s="28"/>
      <c r="D13" s="29"/>
      <c r="E13" s="29"/>
      <c r="F13" s="30"/>
      <c r="G13" s="31"/>
      <c r="H13" s="29"/>
      <c r="I13" s="32"/>
      <c r="J13" s="29"/>
      <c r="K13" s="33"/>
      <c r="L13" s="29"/>
    </row>
    <row r="14" spans="1:14" ht="15.75" x14ac:dyDescent="0.25">
      <c r="B14" s="29" t="s">
        <v>88</v>
      </c>
      <c r="C14" s="28"/>
      <c r="D14" s="29"/>
      <c r="E14" s="29"/>
      <c r="F14" s="30"/>
      <c r="G14" s="31"/>
      <c r="H14" s="29"/>
      <c r="I14" s="32"/>
      <c r="J14" s="34" t="s">
        <v>102</v>
      </c>
      <c r="K14" s="35"/>
      <c r="L14" s="29"/>
    </row>
    <row r="15" spans="1:14" ht="15.75" x14ac:dyDescent="0.25">
      <c r="A15" s="29"/>
      <c r="B15" s="28"/>
      <c r="C15" s="28"/>
      <c r="D15" s="29"/>
      <c r="E15" s="29"/>
      <c r="F15" s="30"/>
      <c r="G15" s="31"/>
      <c r="H15" s="29"/>
      <c r="I15" s="32"/>
      <c r="J15" s="29"/>
      <c r="K15" s="33"/>
      <c r="L15" s="29"/>
      <c r="N15" s="55"/>
    </row>
    <row r="16" spans="1:14" x14ac:dyDescent="0.2">
      <c r="N16" s="55"/>
    </row>
    <row r="17" spans="1:13" x14ac:dyDescent="0.2">
      <c r="B17" s="822" t="s">
        <v>27</v>
      </c>
      <c r="J17" s="822" t="s">
        <v>27</v>
      </c>
    </row>
    <row r="18" spans="1:13" x14ac:dyDescent="0.2">
      <c r="B18" s="822" t="s">
        <v>89</v>
      </c>
      <c r="J18" s="822" t="s">
        <v>90</v>
      </c>
    </row>
    <row r="19" spans="1:13" x14ac:dyDescent="0.2">
      <c r="B19" s="822" t="s">
        <v>91</v>
      </c>
      <c r="J19" s="822" t="s">
        <v>92</v>
      </c>
    </row>
    <row r="22" spans="1:13" ht="18.75" x14ac:dyDescent="0.3">
      <c r="A22" s="1" t="s">
        <v>470</v>
      </c>
      <c r="B22" s="1"/>
      <c r="C22" s="1"/>
    </row>
    <row r="23" spans="1:13" x14ac:dyDescent="0.2">
      <c r="D23" s="821"/>
      <c r="E23" s="821"/>
      <c r="F23" s="6"/>
      <c r="G23" s="7"/>
      <c r="H23" s="821"/>
      <c r="I23" s="8"/>
      <c r="J23" s="821"/>
    </row>
    <row r="24" spans="1:13" ht="18.75" x14ac:dyDescent="0.3">
      <c r="A24" s="3102" t="s">
        <v>471</v>
      </c>
      <c r="B24" s="3103"/>
      <c r="C24" s="3103"/>
      <c r="D24" s="3103"/>
      <c r="E24" s="3103"/>
      <c r="F24" s="3103"/>
      <c r="G24" s="3103"/>
      <c r="H24" s="3103"/>
      <c r="I24" s="3103"/>
      <c r="J24" s="3103"/>
      <c r="K24" s="3103"/>
      <c r="L24" s="3103"/>
    </row>
    <row r="25" spans="1:13" ht="15.75" x14ac:dyDescent="0.25">
      <c r="D25" s="821"/>
      <c r="E25" s="821"/>
      <c r="F25" s="9"/>
      <c r="G25" s="7"/>
      <c r="H25" s="821"/>
      <c r="I25" s="8"/>
      <c r="J25" s="821"/>
    </row>
    <row r="26" spans="1:13" ht="15.75" x14ac:dyDescent="0.25">
      <c r="A26" s="10" t="s">
        <v>472</v>
      </c>
      <c r="B26" s="11"/>
      <c r="C26" s="11"/>
      <c r="D26" s="11"/>
      <c r="E26" s="11"/>
      <c r="F26" s="9"/>
    </row>
    <row r="27" spans="1:13" ht="13.5" thickBot="1" x14ac:dyDescent="0.25">
      <c r="A27" s="12"/>
      <c r="K27" s="13"/>
      <c r="M27" s="14" t="s">
        <v>4</v>
      </c>
    </row>
    <row r="28" spans="1:13" ht="26.25" thickBot="1" x14ac:dyDescent="0.25">
      <c r="A28" s="15" t="s">
        <v>5</v>
      </c>
      <c r="B28" s="16" t="s">
        <v>6</v>
      </c>
      <c r="C28" s="16" t="s">
        <v>7</v>
      </c>
      <c r="D28" s="16" t="s">
        <v>8</v>
      </c>
      <c r="E28" s="16" t="s">
        <v>9</v>
      </c>
      <c r="F28" s="17" t="s">
        <v>10</v>
      </c>
      <c r="G28" s="18" t="s">
        <v>11</v>
      </c>
      <c r="H28" s="16" t="s">
        <v>12</v>
      </c>
      <c r="I28" s="19" t="s">
        <v>13</v>
      </c>
      <c r="J28" s="20" t="s">
        <v>14</v>
      </c>
      <c r="K28" s="20" t="s">
        <v>15</v>
      </c>
      <c r="L28" s="20" t="s">
        <v>16</v>
      </c>
      <c r="M28" s="21" t="s">
        <v>17</v>
      </c>
    </row>
    <row r="29" spans="1:13" x14ac:dyDescent="0.2">
      <c r="A29" s="36">
        <v>231</v>
      </c>
      <c r="B29" s="37">
        <v>0</v>
      </c>
      <c r="C29" s="38">
        <v>6409</v>
      </c>
      <c r="D29" s="37">
        <v>5901</v>
      </c>
      <c r="E29" s="39">
        <v>0</v>
      </c>
      <c r="F29" s="40">
        <v>923</v>
      </c>
      <c r="G29" s="37">
        <v>2300</v>
      </c>
      <c r="H29" s="41">
        <v>23000000</v>
      </c>
      <c r="I29" s="42">
        <v>10000000</v>
      </c>
      <c r="J29" s="42">
        <v>9419995</v>
      </c>
      <c r="K29" s="42">
        <v>-3000000</v>
      </c>
      <c r="L29" s="42">
        <f>SUM(J29:K29)</f>
        <v>6419995</v>
      </c>
      <c r="M29" s="43" t="s">
        <v>473</v>
      </c>
    </row>
    <row r="30" spans="1:13" ht="13.5" thickBot="1" x14ac:dyDescent="0.25">
      <c r="A30" s="57">
        <v>231</v>
      </c>
      <c r="B30" s="58">
        <v>0</v>
      </c>
      <c r="C30" s="59">
        <v>6172</v>
      </c>
      <c r="D30" s="58">
        <v>5166</v>
      </c>
      <c r="E30" s="61">
        <v>0</v>
      </c>
      <c r="F30" s="62">
        <v>0</v>
      </c>
      <c r="G30" s="58">
        <v>1800</v>
      </c>
      <c r="H30" s="49">
        <v>18000000</v>
      </c>
      <c r="I30" s="66">
        <v>3000000</v>
      </c>
      <c r="J30" s="66">
        <v>1250000</v>
      </c>
      <c r="K30" s="66">
        <v>3000000</v>
      </c>
      <c r="L30" s="66">
        <f>SUM(J30:K30)</f>
        <v>4250000</v>
      </c>
      <c r="M30" s="56" t="s">
        <v>474</v>
      </c>
    </row>
    <row r="31" spans="1:13" ht="16.5" thickBot="1" x14ac:dyDescent="0.3">
      <c r="A31" s="22"/>
      <c r="B31" s="341" t="s">
        <v>23</v>
      </c>
      <c r="C31" s="54"/>
      <c r="D31" s="23"/>
      <c r="E31" s="23"/>
      <c r="F31" s="24"/>
      <c r="G31" s="25"/>
      <c r="H31" s="23"/>
      <c r="I31" s="26">
        <f>SUM(I29:I30)</f>
        <v>13000000</v>
      </c>
      <c r="J31" s="26">
        <f>SUM(J29:J30)</f>
        <v>10669995</v>
      </c>
      <c r="K31" s="26">
        <f>SUM(K29:K30)</f>
        <v>0</v>
      </c>
      <c r="L31" s="26">
        <f>SUM(L29:L30)</f>
        <v>10669995</v>
      </c>
      <c r="M31" s="27"/>
    </row>
    <row r="32" spans="1:13" ht="15.75" x14ac:dyDescent="0.25">
      <c r="A32" s="28"/>
      <c r="B32" s="28"/>
      <c r="C32" s="28"/>
      <c r="D32" s="29"/>
      <c r="E32" s="29"/>
      <c r="F32" s="30"/>
      <c r="G32" s="31"/>
      <c r="H32" s="29"/>
      <c r="I32" s="32"/>
      <c r="J32" s="29"/>
      <c r="K32" s="33"/>
      <c r="L32" s="29"/>
    </row>
    <row r="33" spans="1:12" ht="15.75" x14ac:dyDescent="0.25">
      <c r="B33" s="29" t="s">
        <v>475</v>
      </c>
      <c r="C33" s="28"/>
      <c r="D33" s="29"/>
      <c r="E33" s="29"/>
      <c r="F33" s="30"/>
      <c r="G33" s="31"/>
      <c r="H33" s="29"/>
      <c r="I33" s="32"/>
      <c r="J33" s="34" t="s">
        <v>476</v>
      </c>
      <c r="K33" s="35"/>
      <c r="L33" s="29"/>
    </row>
    <row r="34" spans="1:12" ht="15.75" x14ac:dyDescent="0.25">
      <c r="A34" s="29"/>
      <c r="B34" s="28"/>
      <c r="C34" s="28"/>
      <c r="D34" s="29"/>
      <c r="E34" s="29"/>
      <c r="F34" s="30"/>
      <c r="G34" s="31"/>
      <c r="H34" s="29"/>
      <c r="I34" s="32"/>
      <c r="J34" s="29"/>
      <c r="K34" s="33"/>
      <c r="L34" s="29"/>
    </row>
    <row r="36" spans="1:12" x14ac:dyDescent="0.2">
      <c r="B36" s="822" t="s">
        <v>27</v>
      </c>
      <c r="J36" s="822" t="s">
        <v>27</v>
      </c>
    </row>
    <row r="38" spans="1:12" x14ac:dyDescent="0.2">
      <c r="B38" s="822" t="s">
        <v>89</v>
      </c>
      <c r="J38" s="822" t="s">
        <v>90</v>
      </c>
    </row>
    <row r="39" spans="1:12" x14ac:dyDescent="0.2">
      <c r="B39" s="822" t="s">
        <v>477</v>
      </c>
      <c r="J39" s="822" t="s">
        <v>92</v>
      </c>
    </row>
    <row r="41" spans="1:12" x14ac:dyDescent="0.2">
      <c r="B41" s="822" t="s">
        <v>231</v>
      </c>
      <c r="J41" s="822" t="s">
        <v>232</v>
      </c>
    </row>
    <row r="42" spans="1:12" x14ac:dyDescent="0.2">
      <c r="B42" s="822" t="s">
        <v>233</v>
      </c>
      <c r="J42" s="822" t="s">
        <v>133</v>
      </c>
    </row>
    <row r="45" spans="1:12" ht="18.75" x14ac:dyDescent="0.3">
      <c r="A45" s="1" t="s">
        <v>470</v>
      </c>
      <c r="B45" s="1"/>
      <c r="C45" s="1"/>
    </row>
    <row r="46" spans="1:12" x14ac:dyDescent="0.2">
      <c r="D46" s="821"/>
      <c r="E46" s="821"/>
      <c r="F46" s="6"/>
      <c r="G46" s="7"/>
      <c r="H46" s="821"/>
      <c r="I46" s="8"/>
      <c r="J46" s="821"/>
    </row>
    <row r="47" spans="1:12" ht="18.75" x14ac:dyDescent="0.3">
      <c r="A47" s="3102" t="s">
        <v>504</v>
      </c>
      <c r="B47" s="3103"/>
      <c r="C47" s="3103"/>
      <c r="D47" s="3103"/>
      <c r="E47" s="3103"/>
      <c r="F47" s="3103"/>
      <c r="G47" s="3103"/>
      <c r="H47" s="3103"/>
      <c r="I47" s="3103"/>
      <c r="J47" s="3103"/>
      <c r="K47" s="3103"/>
      <c r="L47" s="3103"/>
    </row>
    <row r="48" spans="1:12" ht="15.75" x14ac:dyDescent="0.25">
      <c r="D48" s="821"/>
      <c r="E48" s="821"/>
      <c r="F48" s="9"/>
      <c r="G48" s="7"/>
      <c r="H48" s="821"/>
      <c r="I48" s="8"/>
      <c r="J48" s="821"/>
    </row>
    <row r="49" spans="1:13" ht="15.75" x14ac:dyDescent="0.25">
      <c r="A49" s="151" t="s">
        <v>505</v>
      </c>
      <c r="F49" s="9"/>
    </row>
    <row r="50" spans="1:13" ht="13.5" thickBot="1" x14ac:dyDescent="0.25">
      <c r="A50" s="820"/>
      <c r="K50" s="13"/>
      <c r="M50" s="14" t="s">
        <v>4</v>
      </c>
    </row>
    <row r="51" spans="1:13" ht="26.25" thickBot="1" x14ac:dyDescent="0.25">
      <c r="A51" s="15" t="s">
        <v>5</v>
      </c>
      <c r="B51" s="16" t="s">
        <v>6</v>
      </c>
      <c r="C51" s="16" t="s">
        <v>7</v>
      </c>
      <c r="D51" s="16" t="s">
        <v>8</v>
      </c>
      <c r="E51" s="16" t="s">
        <v>9</v>
      </c>
      <c r="F51" s="17" t="s">
        <v>10</v>
      </c>
      <c r="G51" s="18" t="s">
        <v>11</v>
      </c>
      <c r="H51" s="16" t="s">
        <v>12</v>
      </c>
      <c r="I51" s="19" t="s">
        <v>13</v>
      </c>
      <c r="J51" s="20" t="s">
        <v>14</v>
      </c>
      <c r="K51" s="20" t="s">
        <v>15</v>
      </c>
      <c r="L51" s="20" t="s">
        <v>16</v>
      </c>
      <c r="M51" s="152" t="s">
        <v>17</v>
      </c>
    </row>
    <row r="52" spans="1:13" ht="25.5" x14ac:dyDescent="0.2">
      <c r="A52" s="36">
        <v>231</v>
      </c>
      <c r="B52" s="37">
        <v>0</v>
      </c>
      <c r="C52" s="38">
        <v>4399</v>
      </c>
      <c r="D52" s="37">
        <v>5166</v>
      </c>
      <c r="E52" s="39">
        <v>0</v>
      </c>
      <c r="F52" s="40">
        <v>0</v>
      </c>
      <c r="G52" s="37">
        <v>1800</v>
      </c>
      <c r="H52" s="41">
        <v>18000000</v>
      </c>
      <c r="I52" s="42">
        <v>0</v>
      </c>
      <c r="J52" s="42">
        <v>50000</v>
      </c>
      <c r="K52" s="42">
        <v>-14487</v>
      </c>
      <c r="L52" s="42">
        <f>SUM(J52:K52)</f>
        <v>35513</v>
      </c>
      <c r="M52" s="153" t="s">
        <v>512</v>
      </c>
    </row>
    <row r="53" spans="1:13" ht="25.5" x14ac:dyDescent="0.2">
      <c r="A53" s="57">
        <v>231</v>
      </c>
      <c r="B53" s="58">
        <v>0</v>
      </c>
      <c r="C53" s="59">
        <v>4399</v>
      </c>
      <c r="D53" s="58">
        <v>5166</v>
      </c>
      <c r="E53" s="61">
        <v>0</v>
      </c>
      <c r="F53" s="62">
        <v>0</v>
      </c>
      <c r="G53" s="58">
        <v>1800</v>
      </c>
      <c r="H53" s="49">
        <v>3754000000</v>
      </c>
      <c r="I53" s="66">
        <v>0</v>
      </c>
      <c r="J53" s="66">
        <v>0</v>
      </c>
      <c r="K53" s="66">
        <v>14487</v>
      </c>
      <c r="L53" s="66">
        <f>SUM(J53:K53)</f>
        <v>14487</v>
      </c>
      <c r="M53" s="183" t="s">
        <v>513</v>
      </c>
    </row>
    <row r="54" spans="1:13" x14ac:dyDescent="0.2">
      <c r="A54" s="57">
        <v>231</v>
      </c>
      <c r="B54" s="58">
        <v>0</v>
      </c>
      <c r="C54" s="59">
        <v>3269</v>
      </c>
      <c r="D54" s="58">
        <v>5166</v>
      </c>
      <c r="E54" s="61">
        <v>0</v>
      </c>
      <c r="F54" s="62">
        <v>0</v>
      </c>
      <c r="G54" s="58">
        <v>1800</v>
      </c>
      <c r="H54" s="49">
        <v>18000000</v>
      </c>
      <c r="I54" s="66">
        <v>0</v>
      </c>
      <c r="J54" s="66">
        <v>20000</v>
      </c>
      <c r="K54" s="66">
        <v>-16000</v>
      </c>
      <c r="L54" s="66">
        <v>4000</v>
      </c>
      <c r="M54" s="183" t="s">
        <v>506</v>
      </c>
    </row>
    <row r="55" spans="1:13" ht="26.25" thickBot="1" x14ac:dyDescent="0.25">
      <c r="A55" s="202">
        <v>231</v>
      </c>
      <c r="B55" s="203">
        <v>0</v>
      </c>
      <c r="C55" s="204">
        <v>3269</v>
      </c>
      <c r="D55" s="203">
        <v>5166</v>
      </c>
      <c r="E55" s="205">
        <v>0</v>
      </c>
      <c r="F55" s="206">
        <v>0</v>
      </c>
      <c r="G55" s="203">
        <v>1800</v>
      </c>
      <c r="H55" s="207">
        <v>4867000000</v>
      </c>
      <c r="I55" s="208">
        <v>0</v>
      </c>
      <c r="J55" s="208">
        <v>0</v>
      </c>
      <c r="K55" s="208">
        <v>16000</v>
      </c>
      <c r="L55" s="208">
        <v>16000</v>
      </c>
      <c r="M55" s="209" t="s">
        <v>514</v>
      </c>
    </row>
    <row r="56" spans="1:13" ht="16.5" thickBot="1" x14ac:dyDescent="0.3">
      <c r="A56" s="22"/>
      <c r="B56" s="341" t="s">
        <v>23</v>
      </c>
      <c r="C56" s="54"/>
      <c r="D56" s="23"/>
      <c r="E56" s="23"/>
      <c r="F56" s="24"/>
      <c r="G56" s="25"/>
      <c r="H56" s="23"/>
      <c r="I56" s="171">
        <f>SUM(I52:I53)</f>
        <v>0</v>
      </c>
      <c r="J56" s="171">
        <f>SUM(J54,J52)</f>
        <v>70000</v>
      </c>
      <c r="K56" s="171">
        <f>SUM(K52:K53)</f>
        <v>0</v>
      </c>
      <c r="L56" s="171">
        <f>SUM(L55,L54,L53,L52)</f>
        <v>70000</v>
      </c>
      <c r="M56" s="172"/>
    </row>
    <row r="57" spans="1:13" ht="15.75" x14ac:dyDescent="0.25">
      <c r="A57" s="123"/>
      <c r="B57" s="123"/>
      <c r="C57" s="123"/>
      <c r="K57" s="55"/>
    </row>
    <row r="58" spans="1:13" ht="15.75" x14ac:dyDescent="0.25">
      <c r="B58" s="822" t="s">
        <v>475</v>
      </c>
      <c r="C58" s="123"/>
      <c r="J58" s="822" t="s">
        <v>515</v>
      </c>
      <c r="K58" s="173"/>
    </row>
    <row r="59" spans="1:13" ht="15.75" x14ac:dyDescent="0.25">
      <c r="B59" s="123"/>
      <c r="C59" s="123"/>
      <c r="K59" s="55"/>
    </row>
    <row r="61" spans="1:13" x14ac:dyDescent="0.2">
      <c r="B61" s="822" t="s">
        <v>27</v>
      </c>
      <c r="J61" s="822" t="s">
        <v>27</v>
      </c>
    </row>
    <row r="63" spans="1:13" x14ac:dyDescent="0.2">
      <c r="B63" s="822" t="s">
        <v>89</v>
      </c>
      <c r="J63" s="822" t="s">
        <v>90</v>
      </c>
    </row>
    <row r="64" spans="1:13" x14ac:dyDescent="0.2">
      <c r="B64" s="822" t="s">
        <v>477</v>
      </c>
      <c r="J64" s="822" t="s">
        <v>92</v>
      </c>
    </row>
    <row r="67" spans="1:13" ht="18.75" x14ac:dyDescent="0.3">
      <c r="A67" s="1" t="s">
        <v>470</v>
      </c>
      <c r="B67" s="1"/>
      <c r="C67" s="1"/>
    </row>
    <row r="68" spans="1:13" x14ac:dyDescent="0.2">
      <c r="D68" s="821"/>
      <c r="E68" s="821"/>
      <c r="F68" s="6"/>
      <c r="G68" s="7"/>
      <c r="H68" s="821"/>
      <c r="I68" s="8"/>
      <c r="J68" s="821"/>
    </row>
    <row r="69" spans="1:13" ht="18.75" x14ac:dyDescent="0.3">
      <c r="A69" s="3102" t="s">
        <v>1078</v>
      </c>
      <c r="B69" s="3103"/>
      <c r="C69" s="3103"/>
      <c r="D69" s="3103"/>
      <c r="E69" s="3103"/>
      <c r="F69" s="3103"/>
      <c r="G69" s="3103"/>
      <c r="H69" s="3103"/>
      <c r="I69" s="3103"/>
      <c r="J69" s="3103"/>
      <c r="K69" s="3103"/>
      <c r="L69" s="3103"/>
    </row>
    <row r="70" spans="1:13" ht="15.75" x14ac:dyDescent="0.25">
      <c r="D70" s="821"/>
      <c r="E70" s="821"/>
      <c r="F70" s="9"/>
      <c r="G70" s="7"/>
      <c r="H70" s="821"/>
      <c r="I70" s="8"/>
      <c r="J70" s="821"/>
    </row>
    <row r="71" spans="1:13" ht="15.75" x14ac:dyDescent="0.25">
      <c r="A71" s="10" t="s">
        <v>1085</v>
      </c>
      <c r="B71" s="11"/>
      <c r="C71" s="11"/>
      <c r="D71" s="11"/>
      <c r="E71" s="11"/>
      <c r="F71" s="9"/>
    </row>
    <row r="72" spans="1:13" ht="13.5" thickBot="1" x14ac:dyDescent="0.25">
      <c r="A72" s="12"/>
      <c r="K72" s="13"/>
      <c r="M72" s="14" t="s">
        <v>4</v>
      </c>
    </row>
    <row r="73" spans="1:13" ht="26.25" thickBot="1" x14ac:dyDescent="0.25">
      <c r="A73" s="15" t="s">
        <v>5</v>
      </c>
      <c r="B73" s="16" t="s">
        <v>6</v>
      </c>
      <c r="C73" s="16" t="s">
        <v>7</v>
      </c>
      <c r="D73" s="16" t="s">
        <v>8</v>
      </c>
      <c r="E73" s="16" t="s">
        <v>9</v>
      </c>
      <c r="F73" s="17" t="s">
        <v>10</v>
      </c>
      <c r="G73" s="18" t="s">
        <v>11</v>
      </c>
      <c r="H73" s="16" t="s">
        <v>12</v>
      </c>
      <c r="I73" s="19" t="s">
        <v>13</v>
      </c>
      <c r="J73" s="20" t="s">
        <v>14</v>
      </c>
      <c r="K73" s="20" t="s">
        <v>15</v>
      </c>
      <c r="L73" s="20" t="s">
        <v>16</v>
      </c>
      <c r="M73" s="21" t="s">
        <v>17</v>
      </c>
    </row>
    <row r="74" spans="1:13" x14ac:dyDescent="0.2">
      <c r="A74" s="36">
        <v>231</v>
      </c>
      <c r="B74" s="37">
        <v>0</v>
      </c>
      <c r="C74" s="38">
        <v>2212</v>
      </c>
      <c r="D74" s="37">
        <v>5166</v>
      </c>
      <c r="E74" s="39">
        <v>0</v>
      </c>
      <c r="F74" s="40">
        <v>0</v>
      </c>
      <c r="G74" s="37">
        <v>1800</v>
      </c>
      <c r="H74" s="41">
        <v>18000000</v>
      </c>
      <c r="I74" s="42">
        <v>0</v>
      </c>
      <c r="J74" s="42">
        <v>1300000</v>
      </c>
      <c r="K74" s="42">
        <v>-100000</v>
      </c>
      <c r="L74" s="42">
        <f>SUM(J74:K74)</f>
        <v>1200000</v>
      </c>
      <c r="M74" s="43" t="s">
        <v>1079</v>
      </c>
    </row>
    <row r="75" spans="1:13" x14ac:dyDescent="0.2">
      <c r="A75" s="57">
        <v>231</v>
      </c>
      <c r="B75" s="58">
        <v>0</v>
      </c>
      <c r="C75" s="59">
        <v>2212</v>
      </c>
      <c r="D75" s="58">
        <v>6121</v>
      </c>
      <c r="E75" s="61">
        <v>0</v>
      </c>
      <c r="F75" s="62">
        <v>0</v>
      </c>
      <c r="G75" s="58">
        <v>1800</v>
      </c>
      <c r="H75" s="49">
        <v>4838000000</v>
      </c>
      <c r="I75" s="66">
        <v>0</v>
      </c>
      <c r="J75" s="66">
        <v>0</v>
      </c>
      <c r="K75" s="66">
        <v>100000</v>
      </c>
      <c r="L75" s="66">
        <f>SUM(J75:K75)</f>
        <v>100000</v>
      </c>
      <c r="M75" s="56" t="s">
        <v>1080</v>
      </c>
    </row>
    <row r="76" spans="1:13" x14ac:dyDescent="0.2">
      <c r="A76" s="57">
        <v>231</v>
      </c>
      <c r="B76" s="58">
        <v>0</v>
      </c>
      <c r="C76" s="59">
        <v>3613</v>
      </c>
      <c r="D76" s="58">
        <v>5166</v>
      </c>
      <c r="E76" s="61">
        <v>0</v>
      </c>
      <c r="F76" s="62">
        <v>0</v>
      </c>
      <c r="G76" s="58">
        <v>1800</v>
      </c>
      <c r="H76" s="49">
        <v>18000000</v>
      </c>
      <c r="I76" s="66">
        <v>0</v>
      </c>
      <c r="J76" s="66">
        <v>400000</v>
      </c>
      <c r="K76" s="66">
        <v>-10000</v>
      </c>
      <c r="L76" s="66">
        <v>390000</v>
      </c>
      <c r="M76" s="56" t="s">
        <v>1081</v>
      </c>
    </row>
    <row r="77" spans="1:13" x14ac:dyDescent="0.2">
      <c r="A77" s="57">
        <v>231</v>
      </c>
      <c r="B77" s="58">
        <v>0</v>
      </c>
      <c r="C77" s="59">
        <v>3613</v>
      </c>
      <c r="D77" s="58">
        <v>5169</v>
      </c>
      <c r="E77" s="61">
        <v>0</v>
      </c>
      <c r="F77" s="62">
        <v>0</v>
      </c>
      <c r="G77" s="58">
        <v>1800</v>
      </c>
      <c r="H77" s="49">
        <v>18000000</v>
      </c>
      <c r="I77" s="66">
        <v>0</v>
      </c>
      <c r="J77" s="66">
        <v>0</v>
      </c>
      <c r="K77" s="66">
        <v>10000</v>
      </c>
      <c r="L77" s="66">
        <v>10000</v>
      </c>
      <c r="M77" s="56" t="s">
        <v>1082</v>
      </c>
    </row>
    <row r="78" spans="1:13" x14ac:dyDescent="0.2">
      <c r="A78" s="57">
        <v>231</v>
      </c>
      <c r="B78" s="58">
        <v>0</v>
      </c>
      <c r="C78" s="59">
        <v>2299</v>
      </c>
      <c r="D78" s="58">
        <v>5166</v>
      </c>
      <c r="E78" s="61">
        <v>0</v>
      </c>
      <c r="F78" s="62">
        <v>0</v>
      </c>
      <c r="G78" s="58">
        <v>1800</v>
      </c>
      <c r="H78" s="49">
        <v>18000000</v>
      </c>
      <c r="I78" s="66">
        <v>0</v>
      </c>
      <c r="J78" s="66">
        <v>30000</v>
      </c>
      <c r="K78" s="66">
        <v>-4000</v>
      </c>
      <c r="L78" s="66">
        <v>26000</v>
      </c>
      <c r="M78" s="56" t="s">
        <v>1083</v>
      </c>
    </row>
    <row r="79" spans="1:13" ht="26.25" thickBot="1" x14ac:dyDescent="0.25">
      <c r="A79" s="287">
        <v>231</v>
      </c>
      <c r="B79" s="288">
        <v>0</v>
      </c>
      <c r="C79" s="289">
        <v>2299</v>
      </c>
      <c r="D79" s="288">
        <v>5166</v>
      </c>
      <c r="E79" s="290">
        <v>0</v>
      </c>
      <c r="F79" s="291">
        <v>0</v>
      </c>
      <c r="G79" s="288">
        <v>1800</v>
      </c>
      <c r="H79" s="292">
        <v>4102000000</v>
      </c>
      <c r="I79" s="293">
        <v>0</v>
      </c>
      <c r="J79" s="293">
        <v>0</v>
      </c>
      <c r="K79" s="293">
        <v>4000</v>
      </c>
      <c r="L79" s="293">
        <v>4000</v>
      </c>
      <c r="M79" s="294" t="s">
        <v>1084</v>
      </c>
    </row>
    <row r="80" spans="1:13" ht="16.5" thickBot="1" x14ac:dyDescent="0.3">
      <c r="A80" s="22"/>
      <c r="B80" s="341" t="s">
        <v>23</v>
      </c>
      <c r="C80" s="54"/>
      <c r="D80" s="23"/>
      <c r="E80" s="23"/>
      <c r="F80" s="24"/>
      <c r="G80" s="25"/>
      <c r="H80" s="23"/>
      <c r="I80" s="26">
        <f>SUM(I74:I75)</f>
        <v>0</v>
      </c>
      <c r="J80" s="26">
        <f>SUM(J74:J79)</f>
        <v>1730000</v>
      </c>
      <c r="K80" s="26">
        <f>SUM(K74:K75)</f>
        <v>0</v>
      </c>
      <c r="L80" s="26">
        <f>SUM(L76:L79,L75,L74)</f>
        <v>1730000</v>
      </c>
      <c r="M80" s="27"/>
    </row>
    <row r="81" spans="1:13" ht="15.75" x14ac:dyDescent="0.25">
      <c r="A81" s="28"/>
      <c r="B81" s="28"/>
      <c r="C81" s="28"/>
      <c r="D81" s="29"/>
      <c r="E81" s="29"/>
      <c r="F81" s="30"/>
      <c r="G81" s="31"/>
      <c r="H81" s="29"/>
      <c r="I81" s="32"/>
      <c r="J81" s="29"/>
      <c r="K81" s="33"/>
      <c r="L81" s="29"/>
    </row>
    <row r="82" spans="1:13" ht="15.75" x14ac:dyDescent="0.25">
      <c r="B82" s="29" t="s">
        <v>475</v>
      </c>
      <c r="C82" s="28"/>
      <c r="D82" s="29"/>
      <c r="E82" s="29"/>
      <c r="F82" s="30"/>
      <c r="G82" s="31"/>
      <c r="H82" s="29"/>
      <c r="I82" s="32"/>
      <c r="J82" s="34" t="s">
        <v>1086</v>
      </c>
      <c r="K82" s="35"/>
      <c r="L82" s="29"/>
    </row>
    <row r="83" spans="1:13" ht="15.75" x14ac:dyDescent="0.25">
      <c r="A83" s="29"/>
      <c r="B83" s="28"/>
      <c r="C83" s="28"/>
      <c r="D83" s="29"/>
      <c r="E83" s="29"/>
      <c r="F83" s="30"/>
      <c r="G83" s="31"/>
      <c r="H83" s="29"/>
      <c r="I83" s="32"/>
      <c r="J83" s="29"/>
      <c r="K83" s="33"/>
      <c r="L83" s="29"/>
    </row>
    <row r="85" spans="1:13" x14ac:dyDescent="0.2">
      <c r="B85" s="822" t="s">
        <v>27</v>
      </c>
      <c r="J85" s="822" t="s">
        <v>27</v>
      </c>
    </row>
    <row r="87" spans="1:13" x14ac:dyDescent="0.2">
      <c r="B87" s="822" t="s">
        <v>89</v>
      </c>
      <c r="J87" s="822" t="s">
        <v>90</v>
      </c>
    </row>
    <row r="88" spans="1:13" x14ac:dyDescent="0.2">
      <c r="B88" s="822" t="s">
        <v>477</v>
      </c>
      <c r="J88" s="822" t="s">
        <v>92</v>
      </c>
    </row>
    <row r="91" spans="1:13" ht="18.75" x14ac:dyDescent="0.3">
      <c r="A91" s="1" t="s">
        <v>470</v>
      </c>
      <c r="B91" s="1"/>
      <c r="C91" s="1"/>
    </row>
    <row r="92" spans="1:13" x14ac:dyDescent="0.2">
      <c r="D92" s="821"/>
      <c r="E92" s="821"/>
      <c r="F92" s="6"/>
      <c r="G92" s="7"/>
      <c r="H92" s="821"/>
      <c r="I92" s="8"/>
      <c r="J92" s="821"/>
    </row>
    <row r="93" spans="1:13" ht="18.75" x14ac:dyDescent="0.3">
      <c r="A93" s="3102" t="s">
        <v>1118</v>
      </c>
      <c r="B93" s="3103"/>
      <c r="C93" s="3103"/>
      <c r="D93" s="3103"/>
      <c r="E93" s="3103"/>
      <c r="F93" s="3103"/>
      <c r="G93" s="3103"/>
      <c r="H93" s="3103"/>
      <c r="I93" s="3103"/>
      <c r="J93" s="3103"/>
      <c r="K93" s="3103"/>
      <c r="L93" s="3103"/>
    </row>
    <row r="94" spans="1:13" ht="15.75" x14ac:dyDescent="0.25">
      <c r="D94" s="821"/>
      <c r="E94" s="821"/>
      <c r="F94" s="9"/>
      <c r="G94" s="7"/>
      <c r="H94" s="821"/>
      <c r="I94" s="8"/>
      <c r="J94" s="821"/>
    </row>
    <row r="95" spans="1:13" ht="15.75" x14ac:dyDescent="0.25">
      <c r="A95" s="10" t="s">
        <v>472</v>
      </c>
      <c r="B95" s="11"/>
      <c r="C95" s="11"/>
      <c r="D95" s="11"/>
      <c r="E95" s="11"/>
      <c r="F95" s="9"/>
    </row>
    <row r="96" spans="1:13" ht="13.5" thickBot="1" x14ac:dyDescent="0.25">
      <c r="A96" s="12"/>
      <c r="K96" s="13"/>
      <c r="M96" s="14" t="s">
        <v>4</v>
      </c>
    </row>
    <row r="97" spans="1:13" ht="26.25" thickBot="1" x14ac:dyDescent="0.25">
      <c r="A97" s="15" t="s">
        <v>5</v>
      </c>
      <c r="B97" s="16" t="s">
        <v>6</v>
      </c>
      <c r="C97" s="16" t="s">
        <v>7</v>
      </c>
      <c r="D97" s="16" t="s">
        <v>8</v>
      </c>
      <c r="E97" s="16" t="s">
        <v>9</v>
      </c>
      <c r="F97" s="17" t="s">
        <v>10</v>
      </c>
      <c r="G97" s="18" t="s">
        <v>11</v>
      </c>
      <c r="H97" s="16" t="s">
        <v>12</v>
      </c>
      <c r="I97" s="19" t="s">
        <v>13</v>
      </c>
      <c r="J97" s="20" t="s">
        <v>14</v>
      </c>
      <c r="K97" s="20" t="s">
        <v>15</v>
      </c>
      <c r="L97" s="20" t="s">
        <v>16</v>
      </c>
      <c r="M97" s="21" t="s">
        <v>17</v>
      </c>
    </row>
    <row r="98" spans="1:13" x14ac:dyDescent="0.2">
      <c r="A98" s="36">
        <v>231</v>
      </c>
      <c r="B98" s="37">
        <v>0</v>
      </c>
      <c r="C98" s="38">
        <v>6409</v>
      </c>
      <c r="D98" s="37">
        <v>5901</v>
      </c>
      <c r="E98" s="39">
        <v>0</v>
      </c>
      <c r="F98" s="40">
        <v>923</v>
      </c>
      <c r="G98" s="37">
        <v>2300</v>
      </c>
      <c r="H98" s="41">
        <v>23000000</v>
      </c>
      <c r="I98" s="42">
        <v>10000000</v>
      </c>
      <c r="J98" s="42">
        <v>6412568.6100000003</v>
      </c>
      <c r="K98" s="42">
        <v>-2500000</v>
      </c>
      <c r="L98" s="42">
        <f>SUM(J98:K98)</f>
        <v>3912568.6100000003</v>
      </c>
      <c r="M98" s="43" t="s">
        <v>473</v>
      </c>
    </row>
    <row r="99" spans="1:13" ht="13.5" thickBot="1" x14ac:dyDescent="0.25">
      <c r="A99" s="57">
        <v>231</v>
      </c>
      <c r="B99" s="58">
        <v>0</v>
      </c>
      <c r="C99" s="59">
        <v>6172</v>
      </c>
      <c r="D99" s="58">
        <v>5166</v>
      </c>
      <c r="E99" s="61">
        <v>0</v>
      </c>
      <c r="F99" s="62">
        <v>0</v>
      </c>
      <c r="G99" s="58">
        <v>1800</v>
      </c>
      <c r="H99" s="49">
        <v>18000000</v>
      </c>
      <c r="I99" s="66">
        <v>3000000</v>
      </c>
      <c r="J99" s="66">
        <v>2750000</v>
      </c>
      <c r="K99" s="66">
        <v>2500000</v>
      </c>
      <c r="L99" s="66">
        <f>SUM(J99:K99)</f>
        <v>5250000</v>
      </c>
      <c r="M99" s="56" t="s">
        <v>474</v>
      </c>
    </row>
    <row r="100" spans="1:13" ht="16.5" thickBot="1" x14ac:dyDescent="0.3">
      <c r="A100" s="22"/>
      <c r="B100" s="341" t="s">
        <v>23</v>
      </c>
      <c r="C100" s="54"/>
      <c r="D100" s="23"/>
      <c r="E100" s="23"/>
      <c r="F100" s="24"/>
      <c r="G100" s="25"/>
      <c r="H100" s="23"/>
      <c r="I100" s="26">
        <f>SUM(I98:I99)</f>
        <v>13000000</v>
      </c>
      <c r="J100" s="26">
        <f>SUM(J98:J99)</f>
        <v>9162568.6099999994</v>
      </c>
      <c r="K100" s="26">
        <f>SUM(K98:K99)</f>
        <v>0</v>
      </c>
      <c r="L100" s="26">
        <f>SUM(L98:L99)</f>
        <v>9162568.6099999994</v>
      </c>
      <c r="M100" s="27"/>
    </row>
    <row r="101" spans="1:13" ht="15.75" x14ac:dyDescent="0.25">
      <c r="A101" s="28"/>
      <c r="B101" s="28"/>
      <c r="C101" s="28"/>
      <c r="D101" s="29"/>
      <c r="E101" s="29"/>
      <c r="F101" s="30"/>
      <c r="G101" s="31"/>
      <c r="H101" s="29"/>
      <c r="I101" s="32"/>
      <c r="J101" s="29"/>
      <c r="K101" s="33"/>
      <c r="L101" s="29"/>
    </row>
    <row r="102" spans="1:13" ht="15.75" x14ac:dyDescent="0.25">
      <c r="B102" s="29" t="s">
        <v>475</v>
      </c>
      <c r="C102" s="28"/>
      <c r="D102" s="29"/>
      <c r="E102" s="29"/>
      <c r="F102" s="30"/>
      <c r="G102" s="31"/>
      <c r="H102" s="29"/>
      <c r="I102" s="32"/>
      <c r="J102" s="34" t="s">
        <v>1119</v>
      </c>
      <c r="K102" s="35"/>
      <c r="L102" s="29"/>
    </row>
    <row r="103" spans="1:13" ht="15.75" x14ac:dyDescent="0.25">
      <c r="A103" s="29"/>
      <c r="B103" s="28"/>
      <c r="C103" s="28"/>
      <c r="D103" s="29"/>
      <c r="E103" s="29"/>
      <c r="F103" s="30"/>
      <c r="G103" s="31"/>
      <c r="H103" s="29"/>
      <c r="I103" s="32"/>
      <c r="J103" s="29"/>
      <c r="K103" s="33"/>
      <c r="L103" s="29"/>
    </row>
    <row r="105" spans="1:13" x14ac:dyDescent="0.2">
      <c r="B105" s="822" t="s">
        <v>27</v>
      </c>
      <c r="J105" s="822" t="s">
        <v>27</v>
      </c>
    </row>
    <row r="107" spans="1:13" x14ac:dyDescent="0.2">
      <c r="B107" s="822" t="s">
        <v>89</v>
      </c>
      <c r="J107" s="822" t="s">
        <v>90</v>
      </c>
    </row>
    <row r="108" spans="1:13" x14ac:dyDescent="0.2">
      <c r="B108" s="822" t="s">
        <v>477</v>
      </c>
      <c r="J108" s="822" t="s">
        <v>92</v>
      </c>
    </row>
    <row r="110" spans="1:13" x14ac:dyDescent="0.2">
      <c r="B110" s="822" t="s">
        <v>231</v>
      </c>
      <c r="J110" s="822" t="s">
        <v>232</v>
      </c>
    </row>
    <row r="111" spans="1:13" x14ac:dyDescent="0.2">
      <c r="B111" s="822" t="s">
        <v>233</v>
      </c>
      <c r="J111" s="822" t="s">
        <v>133</v>
      </c>
    </row>
    <row r="114" spans="1:13" ht="18.75" x14ac:dyDescent="0.3">
      <c r="A114" s="1" t="s">
        <v>470</v>
      </c>
      <c r="B114" s="1"/>
      <c r="C114" s="1"/>
      <c r="D114" s="1196"/>
      <c r="E114" s="1196"/>
      <c r="H114" s="1196"/>
      <c r="J114" s="1196"/>
      <c r="K114" s="1196"/>
      <c r="L114" s="1196"/>
      <c r="M114" s="1196"/>
    </row>
    <row r="115" spans="1:13" x14ac:dyDescent="0.2">
      <c r="A115" s="1196"/>
      <c r="B115" s="1196"/>
      <c r="C115" s="1196"/>
      <c r="D115" s="1195"/>
      <c r="E115" s="1195"/>
      <c r="F115" s="6"/>
      <c r="G115" s="7"/>
      <c r="H115" s="1195"/>
      <c r="I115" s="8"/>
      <c r="J115" s="1195"/>
      <c r="K115" s="1196"/>
      <c r="L115" s="1196"/>
      <c r="M115" s="1196"/>
    </row>
    <row r="116" spans="1:13" ht="18.75" x14ac:dyDescent="0.3">
      <c r="A116" s="3259" t="s">
        <v>2752</v>
      </c>
      <c r="B116" s="3259"/>
      <c r="C116" s="3259"/>
      <c r="D116" s="3259"/>
      <c r="E116" s="3259"/>
      <c r="F116" s="3259"/>
      <c r="G116" s="3259"/>
      <c r="H116" s="3259"/>
      <c r="I116" s="3259"/>
      <c r="J116" s="3259"/>
      <c r="K116" s="3259"/>
      <c r="L116" s="3259"/>
      <c r="M116" s="3259"/>
    </row>
    <row r="117" spans="1:13" ht="15.75" x14ac:dyDescent="0.25">
      <c r="A117" s="1196"/>
      <c r="B117" s="1196"/>
      <c r="C117" s="1196"/>
      <c r="D117" s="1195"/>
      <c r="E117" s="1195"/>
      <c r="F117" s="9"/>
      <c r="G117" s="7"/>
      <c r="H117" s="1195"/>
      <c r="I117" s="8"/>
      <c r="J117" s="1195"/>
      <c r="K117" s="1196"/>
      <c r="L117" s="1196"/>
      <c r="M117" s="1196"/>
    </row>
    <row r="118" spans="1:13" ht="15.75" x14ac:dyDescent="0.25">
      <c r="A118" s="10" t="s">
        <v>472</v>
      </c>
      <c r="B118" s="11"/>
      <c r="C118" s="11"/>
      <c r="D118" s="11"/>
      <c r="E118" s="11"/>
      <c r="F118" s="9"/>
      <c r="H118" s="1196"/>
      <c r="J118" s="1196"/>
      <c r="K118" s="1196"/>
      <c r="L118" s="1196"/>
      <c r="M118" s="1196"/>
    </row>
    <row r="119" spans="1:13" ht="13.5" thickBot="1" x14ac:dyDescent="0.25">
      <c r="A119" s="1197"/>
      <c r="B119" s="1196"/>
      <c r="C119" s="1196"/>
      <c r="D119" s="1196"/>
      <c r="E119" s="1196"/>
      <c r="H119" s="1196"/>
      <c r="J119" s="1196"/>
      <c r="K119" s="13"/>
      <c r="L119" s="1196"/>
      <c r="M119" s="14" t="s">
        <v>4</v>
      </c>
    </row>
    <row r="120" spans="1:13" ht="26.25" thickBot="1" x14ac:dyDescent="0.25">
      <c r="A120" s="15" t="s">
        <v>5</v>
      </c>
      <c r="B120" s="16" t="s">
        <v>6</v>
      </c>
      <c r="C120" s="16" t="s">
        <v>7</v>
      </c>
      <c r="D120" s="16" t="s">
        <v>8</v>
      </c>
      <c r="E120" s="16" t="s">
        <v>9</v>
      </c>
      <c r="F120" s="17" t="s">
        <v>10</v>
      </c>
      <c r="G120" s="18" t="s">
        <v>11</v>
      </c>
      <c r="H120" s="16" t="s">
        <v>12</v>
      </c>
      <c r="I120" s="19" t="s">
        <v>13</v>
      </c>
      <c r="J120" s="20" t="s">
        <v>14</v>
      </c>
      <c r="K120" s="20" t="s">
        <v>15</v>
      </c>
      <c r="L120" s="20" t="s">
        <v>16</v>
      </c>
      <c r="M120" s="21" t="s">
        <v>17</v>
      </c>
    </row>
    <row r="121" spans="1:13" x14ac:dyDescent="0.2">
      <c r="A121" s="36">
        <v>231</v>
      </c>
      <c r="B121" s="37">
        <v>0</v>
      </c>
      <c r="C121" s="38">
        <v>6409</v>
      </c>
      <c r="D121" s="37">
        <v>5901</v>
      </c>
      <c r="E121" s="39">
        <v>0</v>
      </c>
      <c r="F121" s="40">
        <v>923</v>
      </c>
      <c r="G121" s="37">
        <v>2300</v>
      </c>
      <c r="H121" s="41">
        <v>23000000</v>
      </c>
      <c r="I121" s="42">
        <v>10000000</v>
      </c>
      <c r="J121" s="42">
        <v>4891362.2600000007</v>
      </c>
      <c r="K121" s="42">
        <v>-2500000</v>
      </c>
      <c r="L121" s="42">
        <f>SUM(J121:K121)</f>
        <v>2391362.2600000007</v>
      </c>
      <c r="M121" s="43" t="s">
        <v>473</v>
      </c>
    </row>
    <row r="122" spans="1:13" ht="13.5" thickBot="1" x14ac:dyDescent="0.25">
      <c r="A122" s="57">
        <v>231</v>
      </c>
      <c r="B122" s="58">
        <v>0</v>
      </c>
      <c r="C122" s="59">
        <v>6172</v>
      </c>
      <c r="D122" s="58">
        <v>5166</v>
      </c>
      <c r="E122" s="61">
        <v>0</v>
      </c>
      <c r="F122" s="62">
        <v>0</v>
      </c>
      <c r="G122" s="58">
        <v>1800</v>
      </c>
      <c r="H122" s="49">
        <v>18000000</v>
      </c>
      <c r="I122" s="66">
        <v>3000000</v>
      </c>
      <c r="J122" s="66">
        <v>4962679.38</v>
      </c>
      <c r="K122" s="66">
        <v>2500000</v>
      </c>
      <c r="L122" s="66">
        <f>SUM(J122:K122)</f>
        <v>7462679.3799999999</v>
      </c>
      <c r="M122" s="56" t="s">
        <v>474</v>
      </c>
    </row>
    <row r="123" spans="1:13" ht="16.5" thickBot="1" x14ac:dyDescent="0.3">
      <c r="A123" s="22"/>
      <c r="B123" s="341" t="s">
        <v>23</v>
      </c>
      <c r="C123" s="54"/>
      <c r="D123" s="23"/>
      <c r="E123" s="23"/>
      <c r="F123" s="24"/>
      <c r="G123" s="25"/>
      <c r="H123" s="23"/>
      <c r="I123" s="26">
        <f>SUM(I121:I122)</f>
        <v>13000000</v>
      </c>
      <c r="J123" s="26">
        <f>SUM(J121:J122)</f>
        <v>9854041.6400000006</v>
      </c>
      <c r="K123" s="26">
        <f>SUM(K121:K122)</f>
        <v>0</v>
      </c>
      <c r="L123" s="26">
        <f>SUM(L121:L122)</f>
        <v>9854041.6400000006</v>
      </c>
      <c r="M123" s="27"/>
    </row>
    <row r="124" spans="1:13" ht="15.75" x14ac:dyDescent="0.25">
      <c r="A124" s="28"/>
      <c r="B124" s="28"/>
      <c r="C124" s="28"/>
      <c r="D124" s="29"/>
      <c r="E124" s="29"/>
      <c r="F124" s="30"/>
      <c r="G124" s="31"/>
      <c r="H124" s="29"/>
      <c r="I124" s="32"/>
      <c r="J124" s="29"/>
      <c r="K124" s="33"/>
      <c r="L124" s="29"/>
      <c r="M124" s="1196"/>
    </row>
    <row r="125" spans="1:13" ht="15.75" x14ac:dyDescent="0.25">
      <c r="A125" s="1196"/>
      <c r="B125" s="29" t="s">
        <v>2753</v>
      </c>
      <c r="C125" s="28"/>
      <c r="D125" s="29"/>
      <c r="E125" s="29"/>
      <c r="F125" s="30"/>
      <c r="G125" s="31"/>
      <c r="H125" s="29"/>
      <c r="I125" s="32"/>
      <c r="J125" s="990" t="s">
        <v>2754</v>
      </c>
      <c r="K125" s="35"/>
      <c r="L125" s="29"/>
      <c r="M125" s="1196"/>
    </row>
    <row r="126" spans="1:13" ht="15.75" x14ac:dyDescent="0.25">
      <c r="A126" s="29"/>
      <c r="B126" s="28"/>
      <c r="C126" s="28"/>
      <c r="D126" s="29"/>
      <c r="E126" s="29"/>
      <c r="F126" s="30"/>
      <c r="G126" s="31"/>
      <c r="H126" s="29"/>
      <c r="I126" s="32"/>
      <c r="J126" s="29"/>
      <c r="K126" s="33"/>
      <c r="L126" s="29"/>
      <c r="M126" s="1196"/>
    </row>
    <row r="127" spans="1:13" x14ac:dyDescent="0.2">
      <c r="A127" s="1196"/>
      <c r="B127" s="1196"/>
      <c r="C127" s="1196"/>
      <c r="D127" s="1196"/>
      <c r="E127" s="1196"/>
      <c r="H127" s="1196"/>
      <c r="J127" s="1196"/>
      <c r="K127" s="1196"/>
      <c r="L127" s="1196"/>
      <c r="M127" s="1196"/>
    </row>
    <row r="128" spans="1:13" x14ac:dyDescent="0.2">
      <c r="A128" s="1196"/>
      <c r="B128" s="1196"/>
      <c r="C128" s="1196"/>
      <c r="D128" s="1196"/>
      <c r="E128" s="1196"/>
      <c r="H128" s="1196"/>
      <c r="J128" s="1196"/>
      <c r="K128" s="1196"/>
      <c r="L128" s="1196"/>
      <c r="M128" s="1196"/>
    </row>
    <row r="129" spans="1:13" x14ac:dyDescent="0.2">
      <c r="A129" s="1196"/>
      <c r="B129" s="1196" t="s">
        <v>89</v>
      </c>
      <c r="C129" s="1196"/>
      <c r="D129" s="1196"/>
      <c r="E129" s="1196"/>
      <c r="H129" s="1196"/>
      <c r="J129" s="1196" t="s">
        <v>90</v>
      </c>
      <c r="K129" s="1196"/>
      <c r="L129" s="1196"/>
      <c r="M129" s="1196"/>
    </row>
    <row r="130" spans="1:13" x14ac:dyDescent="0.2">
      <c r="A130" s="1196"/>
      <c r="B130" s="1196" t="s">
        <v>477</v>
      </c>
      <c r="C130" s="1196"/>
      <c r="D130" s="1196"/>
      <c r="E130" s="1196"/>
      <c r="H130" s="1196"/>
      <c r="J130" s="1196" t="s">
        <v>92</v>
      </c>
      <c r="K130" s="1196"/>
      <c r="L130" s="1196"/>
      <c r="M130" s="1196"/>
    </row>
    <row r="131" spans="1:13" x14ac:dyDescent="0.2">
      <c r="A131" s="1196"/>
      <c r="B131" s="1196"/>
      <c r="C131" s="1196"/>
      <c r="D131" s="1196"/>
      <c r="E131" s="1196"/>
      <c r="H131" s="1196"/>
      <c r="J131" s="1196"/>
      <c r="K131" s="1196"/>
      <c r="L131" s="1196"/>
      <c r="M131" s="1196"/>
    </row>
    <row r="132" spans="1:13" x14ac:dyDescent="0.2">
      <c r="A132" s="1196"/>
      <c r="B132" s="1196"/>
      <c r="C132" s="1196"/>
      <c r="D132" s="1196"/>
      <c r="E132" s="1196"/>
      <c r="H132" s="1196"/>
      <c r="J132" s="1196"/>
      <c r="K132" s="1196"/>
      <c r="L132" s="1196"/>
      <c r="M132" s="1196"/>
    </row>
    <row r="133" spans="1:13" x14ac:dyDescent="0.2">
      <c r="A133" s="1196"/>
      <c r="B133" s="1196" t="s">
        <v>231</v>
      </c>
      <c r="C133" s="1196"/>
      <c r="D133" s="1196"/>
      <c r="E133" s="1196"/>
      <c r="H133" s="1196"/>
      <c r="J133" s="1196" t="s">
        <v>232</v>
      </c>
      <c r="K133" s="1196"/>
      <c r="L133" s="1196"/>
      <c r="M133" s="1196"/>
    </row>
    <row r="134" spans="1:13" x14ac:dyDescent="0.2">
      <c r="A134" s="1196"/>
      <c r="B134" s="1196" t="s">
        <v>233</v>
      </c>
      <c r="C134" s="1196"/>
      <c r="D134" s="1196"/>
      <c r="E134" s="1196"/>
      <c r="H134" s="1196"/>
      <c r="J134" s="1196" t="s">
        <v>133</v>
      </c>
      <c r="K134" s="1196"/>
      <c r="L134" s="1196"/>
      <c r="M134" s="1196"/>
    </row>
    <row r="137" spans="1:13" ht="18.75" x14ac:dyDescent="0.3">
      <c r="A137" s="1" t="s">
        <v>470</v>
      </c>
      <c r="B137" s="1"/>
      <c r="C137" s="1"/>
      <c r="D137" s="1208"/>
      <c r="E137" s="1208"/>
      <c r="H137" s="1208"/>
      <c r="J137" s="1208"/>
      <c r="K137" s="1208"/>
      <c r="L137" s="1208"/>
      <c r="M137" s="1208"/>
    </row>
    <row r="138" spans="1:13" x14ac:dyDescent="0.2">
      <c r="A138" s="1208"/>
      <c r="B138" s="1208"/>
      <c r="C138" s="1208"/>
      <c r="D138" s="1207"/>
      <c r="E138" s="1207"/>
      <c r="F138" s="6"/>
      <c r="G138" s="7"/>
      <c r="H138" s="1207"/>
      <c r="I138" s="8"/>
      <c r="J138" s="1207"/>
      <c r="K138" s="1208"/>
      <c r="L138" s="1208"/>
      <c r="M138" s="1208"/>
    </row>
    <row r="139" spans="1:13" ht="18.75" x14ac:dyDescent="0.3">
      <c r="A139" s="3102" t="s">
        <v>2948</v>
      </c>
      <c r="B139" s="3102"/>
      <c r="C139" s="3102"/>
      <c r="D139" s="3102"/>
      <c r="E139" s="3102"/>
      <c r="F139" s="3102"/>
      <c r="G139" s="3102"/>
      <c r="H139" s="3102"/>
      <c r="I139" s="3102"/>
      <c r="J139" s="3102"/>
      <c r="K139" s="3102"/>
      <c r="L139" s="3102"/>
      <c r="M139" s="3102"/>
    </row>
    <row r="140" spans="1:13" ht="15.75" x14ac:dyDescent="0.25">
      <c r="A140" s="1208"/>
      <c r="B140" s="1208"/>
      <c r="C140" s="1208"/>
      <c r="D140" s="1207"/>
      <c r="E140" s="1207"/>
      <c r="F140" s="9"/>
      <c r="G140" s="7"/>
      <c r="H140" s="1207"/>
      <c r="I140" s="8"/>
      <c r="J140" s="1207"/>
      <c r="K140" s="1208"/>
      <c r="L140" s="1208"/>
      <c r="M140" s="1208"/>
    </row>
    <row r="141" spans="1:13" ht="15.75" x14ac:dyDescent="0.25">
      <c r="A141" s="10" t="s">
        <v>2949</v>
      </c>
      <c r="B141" s="11"/>
      <c r="C141" s="11"/>
      <c r="D141" s="11"/>
      <c r="E141" s="11"/>
      <c r="F141" s="9"/>
      <c r="H141" s="1208"/>
      <c r="J141" s="1208"/>
      <c r="K141" s="1208"/>
      <c r="L141" s="1208"/>
      <c r="M141" s="1208"/>
    </row>
    <row r="142" spans="1:13" ht="13.5" thickBot="1" x14ac:dyDescent="0.25">
      <c r="A142" s="1209"/>
      <c r="B142" s="1208"/>
      <c r="C142" s="1208"/>
      <c r="D142" s="1208"/>
      <c r="E142" s="1208"/>
      <c r="H142" s="1208"/>
      <c r="J142" s="1208"/>
      <c r="K142" s="13"/>
      <c r="L142" s="1208"/>
      <c r="M142" s="14" t="s">
        <v>4</v>
      </c>
    </row>
    <row r="143" spans="1:13" ht="26.25" thickBot="1" x14ac:dyDescent="0.25">
      <c r="A143" s="15" t="s">
        <v>5</v>
      </c>
      <c r="B143" s="16" t="s">
        <v>6</v>
      </c>
      <c r="C143" s="16" t="s">
        <v>7</v>
      </c>
      <c r="D143" s="16" t="s">
        <v>8</v>
      </c>
      <c r="E143" s="16" t="s">
        <v>9</v>
      </c>
      <c r="F143" s="17" t="s">
        <v>10</v>
      </c>
      <c r="G143" s="18" t="s">
        <v>11</v>
      </c>
      <c r="H143" s="16" t="s">
        <v>12</v>
      </c>
      <c r="I143" s="19" t="s">
        <v>13</v>
      </c>
      <c r="J143" s="20" t="s">
        <v>14</v>
      </c>
      <c r="K143" s="20" t="s">
        <v>15</v>
      </c>
      <c r="L143" s="20" t="s">
        <v>16</v>
      </c>
      <c r="M143" s="21" t="s">
        <v>17</v>
      </c>
    </row>
    <row r="144" spans="1:13" ht="13.5" thickBot="1" x14ac:dyDescent="0.25">
      <c r="A144" s="36">
        <v>231</v>
      </c>
      <c r="B144" s="37">
        <v>0</v>
      </c>
      <c r="C144" s="38">
        <v>2212</v>
      </c>
      <c r="D144" s="37">
        <v>5166</v>
      </c>
      <c r="E144" s="39">
        <v>0</v>
      </c>
      <c r="F144" s="40">
        <v>0</v>
      </c>
      <c r="G144" s="37">
        <v>1800</v>
      </c>
      <c r="H144" s="41">
        <v>18000000</v>
      </c>
      <c r="I144" s="42">
        <v>0</v>
      </c>
      <c r="J144" s="42">
        <v>1700000</v>
      </c>
      <c r="K144" s="42">
        <v>-150000</v>
      </c>
      <c r="L144" s="42">
        <f>SUM(J144:K144)</f>
        <v>1550000</v>
      </c>
      <c r="M144" s="43" t="s">
        <v>1079</v>
      </c>
    </row>
    <row r="145" spans="1:13" ht="13.5" thickBot="1" x14ac:dyDescent="0.25">
      <c r="A145" s="57">
        <v>231</v>
      </c>
      <c r="B145" s="58">
        <v>0</v>
      </c>
      <c r="C145" s="59">
        <v>2212</v>
      </c>
      <c r="D145" s="58">
        <v>5169</v>
      </c>
      <c r="E145" s="61">
        <v>0</v>
      </c>
      <c r="F145" s="62">
        <v>0</v>
      </c>
      <c r="G145" s="58">
        <v>1800</v>
      </c>
      <c r="H145" s="41">
        <v>18000000</v>
      </c>
      <c r="I145" s="66">
        <v>0</v>
      </c>
      <c r="J145" s="66">
        <v>0</v>
      </c>
      <c r="K145" s="66">
        <v>150000</v>
      </c>
      <c r="L145" s="66">
        <f>SUM(J145:K145)</f>
        <v>150000</v>
      </c>
      <c r="M145" s="56" t="s">
        <v>2950</v>
      </c>
    </row>
    <row r="146" spans="1:13" ht="16.5" thickBot="1" x14ac:dyDescent="0.3">
      <c r="A146" s="22"/>
      <c r="B146" s="341" t="s">
        <v>23</v>
      </c>
      <c r="C146" s="54"/>
      <c r="D146" s="23"/>
      <c r="E146" s="23"/>
      <c r="F146" s="24"/>
      <c r="G146" s="25"/>
      <c r="H146" s="23"/>
      <c r="I146" s="26">
        <f>SUM(I144:I145)</f>
        <v>0</v>
      </c>
      <c r="J146" s="26">
        <f>SUM(J144:J145)</f>
        <v>1700000</v>
      </c>
      <c r="K146" s="26">
        <f>SUM(K144:K145)</f>
        <v>0</v>
      </c>
      <c r="L146" s="26">
        <f>SUM(L144:L145)</f>
        <v>1700000</v>
      </c>
      <c r="M146" s="27"/>
    </row>
    <row r="147" spans="1:13" ht="15.75" x14ac:dyDescent="0.25">
      <c r="A147" s="28"/>
      <c r="B147" s="28"/>
      <c r="C147" s="28"/>
      <c r="D147" s="29"/>
      <c r="E147" s="29"/>
      <c r="F147" s="30"/>
      <c r="G147" s="31"/>
      <c r="H147" s="29"/>
      <c r="I147" s="32"/>
      <c r="J147" s="29"/>
      <c r="K147" s="33"/>
      <c r="L147" s="29"/>
      <c r="M147" s="1208"/>
    </row>
    <row r="148" spans="1:13" ht="15.75" x14ac:dyDescent="0.25">
      <c r="A148" s="1208"/>
      <c r="B148" s="29" t="s">
        <v>475</v>
      </c>
      <c r="C148" s="28"/>
      <c r="D148" s="29"/>
      <c r="E148" s="29"/>
      <c r="F148" s="30"/>
      <c r="G148" s="31"/>
      <c r="H148" s="29"/>
      <c r="I148" s="32"/>
      <c r="J148" s="34" t="s">
        <v>2951</v>
      </c>
      <c r="K148" s="35"/>
      <c r="L148" s="29"/>
      <c r="M148" s="1208"/>
    </row>
    <row r="149" spans="1:13" ht="15.75" x14ac:dyDescent="0.25">
      <c r="A149" s="29"/>
      <c r="B149" s="28"/>
      <c r="C149" s="28"/>
      <c r="D149" s="29"/>
      <c r="E149" s="29"/>
      <c r="F149" s="30"/>
      <c r="G149" s="31"/>
      <c r="H149" s="29"/>
      <c r="I149" s="32"/>
      <c r="J149" s="29"/>
      <c r="K149" s="33"/>
      <c r="L149" s="29"/>
      <c r="M149" s="1208"/>
    </row>
    <row r="150" spans="1:13" x14ac:dyDescent="0.2">
      <c r="A150" s="1208"/>
      <c r="B150" s="1208"/>
      <c r="C150" s="1208"/>
      <c r="D150" s="1208"/>
      <c r="E150" s="1208"/>
      <c r="H150" s="1208"/>
      <c r="J150" s="1208"/>
      <c r="K150" s="1208"/>
      <c r="L150" s="1208"/>
      <c r="M150" s="1208"/>
    </row>
    <row r="151" spans="1:13" x14ac:dyDescent="0.2">
      <c r="A151" s="1208"/>
      <c r="B151" s="1208" t="s">
        <v>27</v>
      </c>
      <c r="C151" s="1208"/>
      <c r="D151" s="1208"/>
      <c r="E151" s="1208"/>
      <c r="H151" s="1208"/>
      <c r="J151" s="1208" t="s">
        <v>27</v>
      </c>
      <c r="K151" s="1208"/>
      <c r="L151" s="1208"/>
      <c r="M151" s="1208"/>
    </row>
    <row r="152" spans="1:13" x14ac:dyDescent="0.2">
      <c r="A152" s="1208"/>
      <c r="B152" s="1208"/>
      <c r="C152" s="1208"/>
      <c r="D152" s="1208"/>
      <c r="E152" s="1208"/>
      <c r="H152" s="1208"/>
      <c r="J152" s="1208"/>
      <c r="K152" s="1208"/>
      <c r="L152" s="1208"/>
      <c r="M152" s="1208"/>
    </row>
    <row r="153" spans="1:13" x14ac:dyDescent="0.2">
      <c r="A153" s="1208"/>
      <c r="B153" s="1208" t="s">
        <v>89</v>
      </c>
      <c r="C153" s="1208"/>
      <c r="D153" s="1208"/>
      <c r="E153" s="1208"/>
      <c r="H153" s="1208"/>
      <c r="J153" s="1208" t="s">
        <v>90</v>
      </c>
      <c r="K153" s="1208"/>
      <c r="L153" s="1208"/>
      <c r="M153" s="1208"/>
    </row>
    <row r="154" spans="1:13" x14ac:dyDescent="0.2">
      <c r="A154" s="1208"/>
      <c r="B154" s="1208" t="s">
        <v>477</v>
      </c>
      <c r="C154" s="1208"/>
      <c r="D154" s="1208"/>
      <c r="E154" s="1208"/>
      <c r="H154" s="1208"/>
      <c r="J154" s="1208" t="s">
        <v>92</v>
      </c>
      <c r="K154" s="1208"/>
      <c r="L154" s="1208"/>
      <c r="M154" s="1208"/>
    </row>
    <row r="157" spans="1:13" ht="18.75" x14ac:dyDescent="0.3">
      <c r="A157" s="1" t="s">
        <v>470</v>
      </c>
      <c r="B157" s="1"/>
      <c r="C157" s="1"/>
      <c r="D157" s="2186"/>
      <c r="E157" s="2186"/>
      <c r="H157" s="2186"/>
      <c r="J157" s="2186"/>
      <c r="K157" s="2186"/>
      <c r="L157" s="2186"/>
      <c r="M157" s="2186"/>
    </row>
    <row r="158" spans="1:13" x14ac:dyDescent="0.2">
      <c r="A158" s="2186"/>
      <c r="B158" s="2186"/>
      <c r="C158" s="2186"/>
      <c r="D158" s="2185"/>
      <c r="E158" s="2185"/>
      <c r="F158" s="6"/>
      <c r="G158" s="7"/>
      <c r="H158" s="2185"/>
      <c r="I158" s="8"/>
      <c r="J158" s="2185"/>
      <c r="K158" s="2186"/>
      <c r="L158" s="2186"/>
      <c r="M158" s="2186"/>
    </row>
    <row r="159" spans="1:13" ht="18.75" x14ac:dyDescent="0.3">
      <c r="A159" s="3102" t="s">
        <v>3513</v>
      </c>
      <c r="B159" s="3102"/>
      <c r="C159" s="3102"/>
      <c r="D159" s="3102"/>
      <c r="E159" s="3102"/>
      <c r="F159" s="3102"/>
      <c r="G159" s="3102"/>
      <c r="H159" s="3102"/>
      <c r="I159" s="3102"/>
      <c r="J159" s="3102"/>
      <c r="K159" s="3102"/>
      <c r="L159" s="3102"/>
      <c r="M159" s="3102"/>
    </row>
    <row r="160" spans="1:13" ht="15.75" x14ac:dyDescent="0.25">
      <c r="A160" s="2186"/>
      <c r="B160" s="2186"/>
      <c r="C160" s="2186"/>
      <c r="D160" s="2185"/>
      <c r="E160" s="2185"/>
      <c r="F160" s="9"/>
      <c r="G160" s="7"/>
      <c r="H160" s="2185"/>
      <c r="I160" s="8"/>
      <c r="J160" s="2185"/>
      <c r="K160" s="2186"/>
      <c r="L160" s="2186"/>
      <c r="M160" s="2186"/>
    </row>
    <row r="161" spans="1:13" ht="15.75" x14ac:dyDescent="0.25">
      <c r="A161" s="10" t="s">
        <v>3514</v>
      </c>
      <c r="B161" s="11"/>
      <c r="C161" s="11"/>
      <c r="D161" s="11"/>
      <c r="E161" s="11"/>
      <c r="F161" s="9"/>
      <c r="H161" s="2186"/>
      <c r="J161" s="2186"/>
      <c r="K161" s="2186"/>
      <c r="L161" s="2186"/>
      <c r="M161" s="2186"/>
    </row>
    <row r="162" spans="1:13" ht="13.5" thickBot="1" x14ac:dyDescent="0.25">
      <c r="A162" s="1465"/>
      <c r="B162" s="2186"/>
      <c r="C162" s="2186"/>
      <c r="D162" s="2186"/>
      <c r="E162" s="2186"/>
      <c r="H162" s="2186"/>
      <c r="J162" s="2186"/>
      <c r="K162" s="13"/>
      <c r="L162" s="2186"/>
      <c r="M162" s="14" t="s">
        <v>4</v>
      </c>
    </row>
    <row r="163" spans="1:13" ht="26.25" thickBot="1" x14ac:dyDescent="0.25">
      <c r="A163" s="15" t="s">
        <v>5</v>
      </c>
      <c r="B163" s="16" t="s">
        <v>6</v>
      </c>
      <c r="C163" s="16" t="s">
        <v>7</v>
      </c>
      <c r="D163" s="16" t="s">
        <v>8</v>
      </c>
      <c r="E163" s="16" t="s">
        <v>9</v>
      </c>
      <c r="F163" s="17" t="s">
        <v>10</v>
      </c>
      <c r="G163" s="18" t="s">
        <v>11</v>
      </c>
      <c r="H163" s="16" t="s">
        <v>12</v>
      </c>
      <c r="I163" s="19" t="s">
        <v>13</v>
      </c>
      <c r="J163" s="20" t="s">
        <v>14</v>
      </c>
      <c r="K163" s="20" t="s">
        <v>15</v>
      </c>
      <c r="L163" s="20" t="s">
        <v>16</v>
      </c>
      <c r="M163" s="21" t="s">
        <v>17</v>
      </c>
    </row>
    <row r="164" spans="1:13" ht="26.25" thickBot="1" x14ac:dyDescent="0.25">
      <c r="A164" s="36">
        <v>231</v>
      </c>
      <c r="B164" s="37">
        <v>0</v>
      </c>
      <c r="C164" s="38">
        <v>3742</v>
      </c>
      <c r="D164" s="37">
        <v>5169</v>
      </c>
      <c r="E164" s="39">
        <v>0</v>
      </c>
      <c r="F164" s="40">
        <v>0</v>
      </c>
      <c r="G164" s="37">
        <v>1800</v>
      </c>
      <c r="H164" s="41">
        <v>5550000000</v>
      </c>
      <c r="I164" s="42">
        <v>0</v>
      </c>
      <c r="J164" s="42">
        <v>100000</v>
      </c>
      <c r="K164" s="42">
        <v>-61204.55</v>
      </c>
      <c r="L164" s="42">
        <f>SUM(J164:K164)</f>
        <v>38795.449999999997</v>
      </c>
      <c r="M164" s="43" t="s">
        <v>3515</v>
      </c>
    </row>
    <row r="165" spans="1:13" ht="26.25" thickBot="1" x14ac:dyDescent="0.25">
      <c r="A165" s="57">
        <v>231</v>
      </c>
      <c r="B165" s="58">
        <v>0</v>
      </c>
      <c r="C165" s="59">
        <v>3742</v>
      </c>
      <c r="D165" s="58">
        <v>5166</v>
      </c>
      <c r="E165" s="61">
        <v>0</v>
      </c>
      <c r="F165" s="62">
        <v>0</v>
      </c>
      <c r="G165" s="58">
        <v>1800</v>
      </c>
      <c r="H165" s="41">
        <v>5550000000</v>
      </c>
      <c r="I165" s="66">
        <v>0</v>
      </c>
      <c r="J165" s="66">
        <v>0</v>
      </c>
      <c r="K165" s="66">
        <v>61204.55</v>
      </c>
      <c r="L165" s="66">
        <f>SUM(J165:K165)</f>
        <v>61204.55</v>
      </c>
      <c r="M165" s="56" t="s">
        <v>3515</v>
      </c>
    </row>
    <row r="166" spans="1:13" ht="16.5" thickBot="1" x14ac:dyDescent="0.3">
      <c r="A166" s="22"/>
      <c r="B166" s="53" t="s">
        <v>23</v>
      </c>
      <c r="C166" s="54"/>
      <c r="D166" s="23"/>
      <c r="E166" s="23"/>
      <c r="F166" s="24"/>
      <c r="G166" s="25"/>
      <c r="H166" s="23"/>
      <c r="I166" s="26">
        <f>SUM(I164:I165)</f>
        <v>0</v>
      </c>
      <c r="J166" s="26">
        <f>SUM(J164:J165)</f>
        <v>100000</v>
      </c>
      <c r="K166" s="26">
        <f>SUM(K164:K165)</f>
        <v>0</v>
      </c>
      <c r="L166" s="26">
        <f>SUM(L164:L165)</f>
        <v>100000</v>
      </c>
      <c r="M166" s="27"/>
    </row>
    <row r="167" spans="1:13" ht="15.75" x14ac:dyDescent="0.25">
      <c r="A167" s="28"/>
      <c r="B167" s="28"/>
      <c r="C167" s="28"/>
      <c r="D167" s="29"/>
      <c r="E167" s="29"/>
      <c r="F167" s="30"/>
      <c r="G167" s="31"/>
      <c r="H167" s="29"/>
      <c r="I167" s="32"/>
      <c r="J167" s="29"/>
      <c r="K167" s="33"/>
      <c r="L167" s="29"/>
      <c r="M167" s="2186"/>
    </row>
    <row r="168" spans="1:13" ht="15.75" x14ac:dyDescent="0.25">
      <c r="A168" s="2186"/>
      <c r="B168" s="29" t="s">
        <v>475</v>
      </c>
      <c r="C168" s="28"/>
      <c r="D168" s="29"/>
      <c r="E168" s="29"/>
      <c r="F168" s="30"/>
      <c r="G168" s="31"/>
      <c r="H168" s="29"/>
      <c r="I168" s="32"/>
      <c r="J168" s="34" t="s">
        <v>3549</v>
      </c>
      <c r="K168" s="35"/>
      <c r="L168" s="29"/>
      <c r="M168" s="2186"/>
    </row>
    <row r="169" spans="1:13" ht="15.75" x14ac:dyDescent="0.25">
      <c r="A169" s="29"/>
      <c r="B169" s="28"/>
      <c r="C169" s="28"/>
      <c r="D169" s="29"/>
      <c r="E169" s="29"/>
      <c r="F169" s="30"/>
      <c r="G169" s="31"/>
      <c r="H169" s="29"/>
      <c r="I169" s="32"/>
      <c r="J169" s="29"/>
      <c r="K169" s="33"/>
      <c r="L169" s="29"/>
      <c r="M169" s="2186"/>
    </row>
    <row r="170" spans="1:13" x14ac:dyDescent="0.2">
      <c r="A170" s="2186"/>
      <c r="B170" s="2186"/>
      <c r="C170" s="2186"/>
      <c r="D170" s="2186"/>
      <c r="E170" s="2186"/>
      <c r="H170" s="2186"/>
      <c r="J170" s="2186"/>
      <c r="K170" s="2186"/>
      <c r="L170" s="2186"/>
      <c r="M170" s="2186"/>
    </row>
    <row r="171" spans="1:13" x14ac:dyDescent="0.2">
      <c r="A171" s="2186"/>
      <c r="B171" s="2186" t="s">
        <v>27</v>
      </c>
      <c r="C171" s="2186"/>
      <c r="D171" s="2186"/>
      <c r="E171" s="2186"/>
      <c r="H171" s="2186"/>
      <c r="J171" s="2186" t="s">
        <v>27</v>
      </c>
      <c r="K171" s="2186"/>
      <c r="L171" s="2186"/>
      <c r="M171" s="2186"/>
    </row>
    <row r="172" spans="1:13" x14ac:dyDescent="0.2">
      <c r="A172" s="2186"/>
      <c r="B172" s="2186"/>
      <c r="C172" s="2186"/>
      <c r="D172" s="2186"/>
      <c r="E172" s="2186"/>
      <c r="H172" s="2186"/>
      <c r="J172" s="2186"/>
      <c r="K172" s="2186"/>
      <c r="L172" s="2186"/>
      <c r="M172" s="2186"/>
    </row>
    <row r="173" spans="1:13" x14ac:dyDescent="0.2">
      <c r="A173" s="2186"/>
      <c r="B173" s="2186" t="s">
        <v>89</v>
      </c>
      <c r="C173" s="2186"/>
      <c r="D173" s="2186"/>
      <c r="E173" s="2186"/>
      <c r="H173" s="2186"/>
      <c r="J173" s="2186" t="s">
        <v>90</v>
      </c>
      <c r="K173" s="2186"/>
      <c r="L173" s="2186"/>
      <c r="M173" s="2186"/>
    </row>
    <row r="174" spans="1:13" x14ac:dyDescent="0.2">
      <c r="A174" s="2186"/>
      <c r="B174" s="2186" t="s">
        <v>477</v>
      </c>
      <c r="C174" s="2186"/>
      <c r="D174" s="2186"/>
      <c r="E174" s="2186"/>
      <c r="H174" s="2186"/>
      <c r="J174" s="2186" t="s">
        <v>92</v>
      </c>
      <c r="K174" s="2186"/>
      <c r="L174" s="2186"/>
      <c r="M174" s="2186"/>
    </row>
    <row r="175" spans="1:13" x14ac:dyDescent="0.2">
      <c r="A175" s="2186"/>
      <c r="B175" s="2186"/>
      <c r="C175" s="2186"/>
      <c r="D175" s="2186"/>
      <c r="E175" s="2186"/>
      <c r="H175" s="2186"/>
      <c r="J175" s="2186"/>
      <c r="K175" s="2186"/>
      <c r="L175" s="2186"/>
      <c r="M175" s="2186"/>
    </row>
    <row r="177" spans="1:14" ht="18.75" x14ac:dyDescent="0.3">
      <c r="A177" s="1" t="s">
        <v>470</v>
      </c>
      <c r="B177" s="1"/>
      <c r="C177" s="1"/>
      <c r="D177" s="2467"/>
      <c r="E177" s="2467"/>
      <c r="H177" s="2467"/>
      <c r="J177" s="2467"/>
      <c r="K177" s="2467"/>
      <c r="L177" s="2467"/>
      <c r="M177" s="2467"/>
      <c r="N177" s="2467"/>
    </row>
    <row r="178" spans="1:14" x14ac:dyDescent="0.2">
      <c r="A178" s="2467"/>
      <c r="B178" s="2467"/>
      <c r="C178" s="2467"/>
      <c r="D178" s="2461"/>
      <c r="E178" s="2461"/>
      <c r="F178" s="6"/>
      <c r="G178" s="2470"/>
      <c r="H178" s="2461"/>
      <c r="I178" s="8"/>
      <c r="J178" s="2461"/>
      <c r="K178" s="2467"/>
      <c r="L178" s="2467"/>
      <c r="M178" s="2467"/>
      <c r="N178" s="2467"/>
    </row>
    <row r="179" spans="1:14" ht="18.75" x14ac:dyDescent="0.3">
      <c r="A179" s="3102" t="s">
        <v>4614</v>
      </c>
      <c r="B179" s="3103"/>
      <c r="C179" s="3103"/>
      <c r="D179" s="3103"/>
      <c r="E179" s="3103"/>
      <c r="F179" s="3103"/>
      <c r="G179" s="3103"/>
      <c r="H179" s="3103"/>
      <c r="I179" s="3103"/>
      <c r="J179" s="3103"/>
      <c r="K179" s="3103"/>
      <c r="L179" s="3103"/>
      <c r="M179" s="2467"/>
      <c r="N179" s="2467"/>
    </row>
    <row r="180" spans="1:14" ht="15.75" x14ac:dyDescent="0.25">
      <c r="A180" s="2467"/>
      <c r="B180" s="2467"/>
      <c r="C180" s="2467"/>
      <c r="D180" s="2461"/>
      <c r="E180" s="2461"/>
      <c r="F180" s="9"/>
      <c r="G180" s="2470"/>
      <c r="H180" s="2461"/>
      <c r="I180" s="8"/>
      <c r="J180" s="2461"/>
      <c r="K180" s="2467"/>
      <c r="L180" s="2467"/>
      <c r="M180" s="2467"/>
      <c r="N180" s="2467"/>
    </row>
    <row r="181" spans="1:14" ht="15.75" x14ac:dyDescent="0.25">
      <c r="A181" s="10" t="s">
        <v>3514</v>
      </c>
      <c r="B181" s="11"/>
      <c r="C181" s="11"/>
      <c r="D181" s="11"/>
      <c r="E181" s="11"/>
      <c r="F181" s="9"/>
      <c r="H181" s="2467"/>
      <c r="J181" s="2467"/>
      <c r="K181" s="2467"/>
      <c r="L181" s="2467"/>
      <c r="M181" s="2467"/>
      <c r="N181" s="2467"/>
    </row>
    <row r="182" spans="1:14" ht="13.5" thickBot="1" x14ac:dyDescent="0.25">
      <c r="A182" s="1465"/>
      <c r="B182" s="2467"/>
      <c r="C182" s="2467"/>
      <c r="D182" s="2467"/>
      <c r="E182" s="2467"/>
      <c r="H182" s="2467"/>
      <c r="J182" s="2467"/>
      <c r="K182" s="13"/>
      <c r="L182" s="2467"/>
      <c r="M182" s="14" t="s">
        <v>4</v>
      </c>
      <c r="N182" s="2467"/>
    </row>
    <row r="183" spans="1:14" ht="26.25" thickBot="1" x14ac:dyDescent="0.25">
      <c r="A183" s="15" t="s">
        <v>5</v>
      </c>
      <c r="B183" s="16" t="s">
        <v>6</v>
      </c>
      <c r="C183" s="16" t="s">
        <v>7</v>
      </c>
      <c r="D183" s="16" t="s">
        <v>8</v>
      </c>
      <c r="E183" s="16" t="s">
        <v>9</v>
      </c>
      <c r="F183" s="17" t="s">
        <v>10</v>
      </c>
      <c r="G183" s="18" t="s">
        <v>11</v>
      </c>
      <c r="H183" s="16" t="s">
        <v>12</v>
      </c>
      <c r="I183" s="19" t="s">
        <v>13</v>
      </c>
      <c r="J183" s="20" t="s">
        <v>14</v>
      </c>
      <c r="K183" s="20" t="s">
        <v>15</v>
      </c>
      <c r="L183" s="20" t="s">
        <v>16</v>
      </c>
      <c r="M183" s="21" t="s">
        <v>17</v>
      </c>
      <c r="N183" s="2467"/>
    </row>
    <row r="184" spans="1:14" ht="13.5" thickBot="1" x14ac:dyDescent="0.25">
      <c r="A184" s="36">
        <v>231</v>
      </c>
      <c r="B184" s="37">
        <v>0</v>
      </c>
      <c r="C184" s="38">
        <v>4356</v>
      </c>
      <c r="D184" s="37">
        <v>5166</v>
      </c>
      <c r="E184" s="39">
        <v>0</v>
      </c>
      <c r="F184" s="40">
        <v>0</v>
      </c>
      <c r="G184" s="37">
        <v>1800</v>
      </c>
      <c r="H184" s="41">
        <v>4382000000</v>
      </c>
      <c r="I184" s="42">
        <v>0</v>
      </c>
      <c r="J184" s="42">
        <v>100000</v>
      </c>
      <c r="K184" s="42">
        <v>-22817.41</v>
      </c>
      <c r="L184" s="42">
        <f>SUM(J184:K184)</f>
        <v>77182.59</v>
      </c>
      <c r="M184" s="43" t="s">
        <v>4615</v>
      </c>
      <c r="N184" s="2467"/>
    </row>
    <row r="185" spans="1:14" ht="13.5" thickBot="1" x14ac:dyDescent="0.25">
      <c r="A185" s="36">
        <v>231</v>
      </c>
      <c r="B185" s="37">
        <v>0</v>
      </c>
      <c r="C185" s="38">
        <v>4356</v>
      </c>
      <c r="D185" s="37">
        <v>6351</v>
      </c>
      <c r="E185" s="39">
        <v>0</v>
      </c>
      <c r="F185" s="40">
        <v>0</v>
      </c>
      <c r="G185" s="37">
        <v>1800</v>
      </c>
      <c r="H185" s="41">
        <v>4382000000</v>
      </c>
      <c r="I185" s="42">
        <v>0</v>
      </c>
      <c r="J185" s="66">
        <v>0</v>
      </c>
      <c r="K185" s="66">
        <v>22817.41</v>
      </c>
      <c r="L185" s="66">
        <f>SUM(J185:K185)</f>
        <v>22817.41</v>
      </c>
      <c r="M185" s="56" t="s">
        <v>4615</v>
      </c>
      <c r="N185" s="2467"/>
    </row>
    <row r="186" spans="1:14" ht="26.25" thickBot="1" x14ac:dyDescent="0.25">
      <c r="A186" s="36">
        <v>231</v>
      </c>
      <c r="B186" s="37">
        <v>0</v>
      </c>
      <c r="C186" s="38">
        <v>3133</v>
      </c>
      <c r="D186" s="37">
        <v>5169</v>
      </c>
      <c r="E186" s="39">
        <v>0</v>
      </c>
      <c r="F186" s="40">
        <v>0</v>
      </c>
      <c r="G186" s="37">
        <v>1800</v>
      </c>
      <c r="H186" s="41">
        <v>18000000</v>
      </c>
      <c r="I186" s="42">
        <v>0</v>
      </c>
      <c r="J186" s="42">
        <v>100000</v>
      </c>
      <c r="K186" s="42">
        <v>-73047.75</v>
      </c>
      <c r="L186" s="42">
        <f>SUM(J186:K186)</f>
        <v>26952.25</v>
      </c>
      <c r="M186" s="43" t="s">
        <v>4616</v>
      </c>
      <c r="N186" s="2467"/>
    </row>
    <row r="187" spans="1:14" ht="26.25" thickBot="1" x14ac:dyDescent="0.25">
      <c r="A187" s="36">
        <v>231</v>
      </c>
      <c r="B187" s="37">
        <v>0</v>
      </c>
      <c r="C187" s="38">
        <v>3133</v>
      </c>
      <c r="D187" s="37">
        <v>5166</v>
      </c>
      <c r="E187" s="39">
        <v>0</v>
      </c>
      <c r="F187" s="40">
        <v>0</v>
      </c>
      <c r="G187" s="37">
        <v>1800</v>
      </c>
      <c r="H187" s="41">
        <v>18000000</v>
      </c>
      <c r="I187" s="42">
        <v>0</v>
      </c>
      <c r="J187" s="42">
        <v>0</v>
      </c>
      <c r="K187" s="42">
        <v>73047.75</v>
      </c>
      <c r="L187" s="42">
        <f>SUM(J187:K187)</f>
        <v>73047.75</v>
      </c>
      <c r="M187" s="43" t="s">
        <v>4616</v>
      </c>
      <c r="N187" s="2467"/>
    </row>
    <row r="188" spans="1:14" ht="16.5" thickBot="1" x14ac:dyDescent="0.3">
      <c r="A188" s="22"/>
      <c r="B188" s="53" t="s">
        <v>23</v>
      </c>
      <c r="C188" s="54"/>
      <c r="D188" s="23"/>
      <c r="E188" s="23"/>
      <c r="F188" s="24"/>
      <c r="G188" s="25"/>
      <c r="H188" s="23"/>
      <c r="I188" s="26">
        <f>SUM(I184:I185)</f>
        <v>0</v>
      </c>
      <c r="J188" s="26">
        <v>200000</v>
      </c>
      <c r="K188" s="26">
        <f>SUM(K184:K185)</f>
        <v>0</v>
      </c>
      <c r="L188" s="26">
        <f>SUM(L184:L187)</f>
        <v>200000</v>
      </c>
      <c r="M188" s="27"/>
      <c r="N188" s="2467"/>
    </row>
    <row r="189" spans="1:14" ht="15.75" x14ac:dyDescent="0.25">
      <c r="A189" s="28"/>
      <c r="B189" s="28"/>
      <c r="C189" s="28"/>
      <c r="D189" s="29"/>
      <c r="E189" s="29"/>
      <c r="F189" s="30"/>
      <c r="G189" s="31"/>
      <c r="H189" s="29"/>
      <c r="I189" s="32"/>
      <c r="J189" s="29"/>
      <c r="K189" s="33"/>
      <c r="L189" s="29"/>
      <c r="M189" s="2467"/>
      <c r="N189" s="2467"/>
    </row>
    <row r="190" spans="1:14" ht="15.75" x14ac:dyDescent="0.25">
      <c r="A190" s="2467"/>
      <c r="B190" s="29" t="s">
        <v>475</v>
      </c>
      <c r="C190" s="28"/>
      <c r="D190" s="29"/>
      <c r="E190" s="29"/>
      <c r="F190" s="30"/>
      <c r="G190" s="31"/>
      <c r="H190" s="29"/>
      <c r="I190" s="32"/>
      <c r="J190" s="34" t="s">
        <v>4617</v>
      </c>
      <c r="K190" s="35"/>
      <c r="L190" s="29"/>
      <c r="M190" s="2467"/>
      <c r="N190" s="2467"/>
    </row>
    <row r="191" spans="1:14" ht="15.75" x14ac:dyDescent="0.25">
      <c r="A191" s="29"/>
      <c r="B191" s="28"/>
      <c r="C191" s="28"/>
      <c r="D191" s="29"/>
      <c r="E191" s="29"/>
      <c r="F191" s="30"/>
      <c r="G191" s="31"/>
      <c r="H191" s="29"/>
      <c r="I191" s="32"/>
      <c r="J191" s="29"/>
      <c r="K191" s="33"/>
      <c r="L191" s="29"/>
      <c r="M191" s="2467"/>
      <c r="N191" s="2467"/>
    </row>
    <row r="192" spans="1:14" x14ac:dyDescent="0.2">
      <c r="A192" s="2467"/>
      <c r="B192" s="2467"/>
      <c r="C192" s="2467"/>
      <c r="D192" s="2467"/>
      <c r="E192" s="2467"/>
      <c r="H192" s="2467"/>
      <c r="J192" s="2467"/>
      <c r="K192" s="2467"/>
      <c r="L192" s="2467"/>
      <c r="M192" s="2467"/>
      <c r="N192" s="2467"/>
    </row>
    <row r="193" spans="1:14" x14ac:dyDescent="0.2">
      <c r="A193" s="2467"/>
      <c r="B193" s="2467" t="s">
        <v>27</v>
      </c>
      <c r="C193" s="2467"/>
      <c r="D193" s="2467"/>
      <c r="E193" s="2467"/>
      <c r="H193" s="2467"/>
      <c r="J193" s="2467" t="s">
        <v>27</v>
      </c>
      <c r="K193" s="2467"/>
      <c r="L193" s="2467"/>
      <c r="M193" s="2467"/>
      <c r="N193" s="2467"/>
    </row>
    <row r="194" spans="1:14" x14ac:dyDescent="0.2">
      <c r="A194" s="2467"/>
      <c r="B194" s="2467"/>
      <c r="C194" s="2467"/>
      <c r="D194" s="2467"/>
      <c r="E194" s="2467"/>
      <c r="H194" s="2467"/>
      <c r="J194" s="2467"/>
      <c r="K194" s="2467"/>
      <c r="L194" s="2467"/>
      <c r="M194" s="2467"/>
      <c r="N194" s="2467"/>
    </row>
    <row r="195" spans="1:14" x14ac:dyDescent="0.2">
      <c r="A195" s="2467"/>
      <c r="B195" s="2467" t="s">
        <v>89</v>
      </c>
      <c r="C195" s="2467"/>
      <c r="D195" s="2467"/>
      <c r="E195" s="2467"/>
      <c r="H195" s="2467"/>
      <c r="J195" s="2467" t="s">
        <v>90</v>
      </c>
      <c r="K195" s="2467"/>
      <c r="L195" s="2467"/>
      <c r="M195" s="2467"/>
      <c r="N195" s="2467"/>
    </row>
    <row r="196" spans="1:14" x14ac:dyDescent="0.2">
      <c r="A196" s="2467"/>
      <c r="B196" s="2467" t="s">
        <v>477</v>
      </c>
      <c r="C196" s="2467"/>
      <c r="D196" s="2467"/>
      <c r="E196" s="2467"/>
      <c r="H196" s="2467"/>
      <c r="J196" s="2467" t="s">
        <v>92</v>
      </c>
      <c r="K196" s="2467"/>
      <c r="L196" s="2467"/>
      <c r="M196" s="2467"/>
      <c r="N196" s="2467"/>
    </row>
    <row r="197" spans="1:14" x14ac:dyDescent="0.2">
      <c r="A197" s="2467"/>
      <c r="B197" s="2467"/>
      <c r="C197" s="2467"/>
      <c r="D197" s="2467"/>
      <c r="E197" s="2467"/>
      <c r="H197" s="2467"/>
      <c r="J197" s="2467"/>
      <c r="K197" s="2467"/>
      <c r="L197" s="2467"/>
      <c r="M197" s="2467"/>
      <c r="N197" s="2467"/>
    </row>
    <row r="198" spans="1:14" x14ac:dyDescent="0.2">
      <c r="A198" s="2467"/>
      <c r="B198" s="2467"/>
      <c r="C198" s="2467"/>
      <c r="D198" s="2467"/>
      <c r="E198" s="2467"/>
      <c r="H198" s="2467"/>
      <c r="J198" s="2467"/>
      <c r="K198" s="2467"/>
      <c r="L198" s="2467"/>
      <c r="M198" s="2467"/>
      <c r="N198" s="2467"/>
    </row>
    <row r="199" spans="1:14" ht="18.75" x14ac:dyDescent="0.3">
      <c r="A199" s="1" t="s">
        <v>470</v>
      </c>
      <c r="B199" s="1"/>
      <c r="C199" s="1"/>
      <c r="D199" s="2467"/>
      <c r="E199" s="2467"/>
      <c r="H199" s="2467"/>
      <c r="J199" s="2467"/>
      <c r="K199" s="2467"/>
      <c r="L199" s="2467"/>
      <c r="M199" s="2467"/>
      <c r="N199" s="2467"/>
    </row>
    <row r="200" spans="1:14" ht="13.5" thickBot="1" x14ac:dyDescent="0.25">
      <c r="A200" s="2467"/>
      <c r="B200" s="2467"/>
      <c r="C200" s="2467"/>
      <c r="D200" s="2461"/>
      <c r="E200" s="2461"/>
      <c r="F200" s="6"/>
      <c r="G200" s="2470"/>
      <c r="H200" s="2461"/>
      <c r="I200" s="8"/>
      <c r="J200" s="2461"/>
      <c r="K200" s="2467"/>
      <c r="L200" s="2467"/>
      <c r="M200" s="2467"/>
      <c r="N200" s="2467"/>
    </row>
    <row r="201" spans="1:14" ht="19.5" thickBot="1" x14ac:dyDescent="0.35">
      <c r="A201" s="3256" t="s">
        <v>4618</v>
      </c>
      <c r="B201" s="3257"/>
      <c r="C201" s="3257"/>
      <c r="D201" s="3257"/>
      <c r="E201" s="3257"/>
      <c r="F201" s="3257"/>
      <c r="G201" s="3257"/>
      <c r="H201" s="3257"/>
      <c r="I201" s="3257"/>
      <c r="J201" s="3257"/>
      <c r="K201" s="3257"/>
      <c r="L201" s="3257"/>
      <c r="M201" s="3258"/>
      <c r="N201" s="2467"/>
    </row>
    <row r="202" spans="1:14" ht="15.75" x14ac:dyDescent="0.25">
      <c r="A202" s="2467"/>
      <c r="B202" s="2467"/>
      <c r="C202" s="2467"/>
      <c r="D202" s="2461"/>
      <c r="E202" s="2461"/>
      <c r="F202" s="9"/>
      <c r="G202" s="2470"/>
      <c r="H202" s="2461"/>
      <c r="I202" s="8"/>
      <c r="J202" s="2461"/>
      <c r="K202" s="2467"/>
      <c r="L202" s="2467"/>
      <c r="M202" s="2467"/>
      <c r="N202" s="2467"/>
    </row>
    <row r="203" spans="1:14" ht="15.75" x14ac:dyDescent="0.25">
      <c r="A203" s="10" t="s">
        <v>3514</v>
      </c>
      <c r="B203" s="11"/>
      <c r="C203" s="11"/>
      <c r="D203" s="11"/>
      <c r="E203" s="11"/>
      <c r="F203" s="9"/>
      <c r="H203" s="2467"/>
      <c r="J203" s="2467"/>
      <c r="K203" s="2467"/>
      <c r="L203" s="2467"/>
      <c r="M203" s="2467"/>
      <c r="N203" s="2467"/>
    </row>
    <row r="204" spans="1:14" ht="13.5" thickBot="1" x14ac:dyDescent="0.25">
      <c r="A204" s="1465"/>
      <c r="B204" s="2467"/>
      <c r="C204" s="2467"/>
      <c r="D204" s="2467"/>
      <c r="E204" s="2467"/>
      <c r="H204" s="2467"/>
      <c r="J204" s="2467"/>
      <c r="K204" s="13"/>
      <c r="L204" s="2467"/>
      <c r="M204" s="14" t="s">
        <v>4</v>
      </c>
      <c r="N204" s="2467"/>
    </row>
    <row r="205" spans="1:14" ht="26.25" thickBot="1" x14ac:dyDescent="0.25">
      <c r="A205" s="15" t="s">
        <v>5</v>
      </c>
      <c r="B205" s="16" t="s">
        <v>6</v>
      </c>
      <c r="C205" s="16" t="s">
        <v>7</v>
      </c>
      <c r="D205" s="16" t="s">
        <v>8</v>
      </c>
      <c r="E205" s="16" t="s">
        <v>9</v>
      </c>
      <c r="F205" s="17" t="s">
        <v>10</v>
      </c>
      <c r="G205" s="18" t="s">
        <v>11</v>
      </c>
      <c r="H205" s="16" t="s">
        <v>12</v>
      </c>
      <c r="I205" s="19" t="s">
        <v>13</v>
      </c>
      <c r="J205" s="20" t="s">
        <v>14</v>
      </c>
      <c r="K205" s="20" t="s">
        <v>15</v>
      </c>
      <c r="L205" s="20" t="s">
        <v>16</v>
      </c>
      <c r="M205" s="21" t="s">
        <v>17</v>
      </c>
      <c r="N205" s="2467"/>
    </row>
    <row r="206" spans="1:14" ht="13.5" thickBot="1" x14ac:dyDescent="0.25">
      <c r="A206" s="36">
        <v>231</v>
      </c>
      <c r="B206" s="37">
        <v>0</v>
      </c>
      <c r="C206" s="38">
        <v>4356</v>
      </c>
      <c r="D206" s="37">
        <v>6351</v>
      </c>
      <c r="E206" s="39">
        <v>0</v>
      </c>
      <c r="F206" s="40">
        <v>0</v>
      </c>
      <c r="G206" s="37">
        <v>1800</v>
      </c>
      <c r="H206" s="41">
        <v>4382000000</v>
      </c>
      <c r="I206" s="42">
        <v>0</v>
      </c>
      <c r="J206" s="42">
        <v>52817.41</v>
      </c>
      <c r="K206" s="42">
        <v>-25727.62</v>
      </c>
      <c r="L206" s="42">
        <f>SUM(J206:K206)</f>
        <v>27089.790000000005</v>
      </c>
      <c r="M206" s="43" t="s">
        <v>4619</v>
      </c>
      <c r="N206" s="2467"/>
    </row>
    <row r="207" spans="1:14" ht="13.5" thickBot="1" x14ac:dyDescent="0.25">
      <c r="A207" s="57">
        <v>231</v>
      </c>
      <c r="B207" s="58">
        <v>0</v>
      </c>
      <c r="C207" s="38">
        <v>4356</v>
      </c>
      <c r="D207" s="37">
        <v>6121</v>
      </c>
      <c r="E207" s="39">
        <v>0</v>
      </c>
      <c r="F207" s="40">
        <v>0</v>
      </c>
      <c r="G207" s="37">
        <v>1800</v>
      </c>
      <c r="H207" s="41">
        <v>4382000000</v>
      </c>
      <c r="I207" s="42">
        <v>0</v>
      </c>
      <c r="J207" s="66">
        <v>0</v>
      </c>
      <c r="K207" s="66">
        <v>25727.62</v>
      </c>
      <c r="L207" s="66">
        <f>SUM(J207:K207)</f>
        <v>25727.62</v>
      </c>
      <c r="M207" s="56" t="s">
        <v>4619</v>
      </c>
      <c r="N207" s="2467"/>
    </row>
    <row r="208" spans="1:14" ht="16.5" thickBot="1" x14ac:dyDescent="0.3">
      <c r="A208" s="22"/>
      <c r="B208" s="53" t="s">
        <v>23</v>
      </c>
      <c r="C208" s="54"/>
      <c r="D208" s="23"/>
      <c r="E208" s="23"/>
      <c r="F208" s="24"/>
      <c r="G208" s="25"/>
      <c r="H208" s="23"/>
      <c r="I208" s="26">
        <f>SUM(I206:I207)</f>
        <v>0</v>
      </c>
      <c r="J208" s="26">
        <f>SUM(J206:J207)</f>
        <v>52817.41</v>
      </c>
      <c r="K208" s="26">
        <f>SUM(K206:K207)</f>
        <v>0</v>
      </c>
      <c r="L208" s="26">
        <f>SUM(L206:L207)</f>
        <v>52817.41</v>
      </c>
      <c r="M208" s="27"/>
      <c r="N208" s="2467"/>
    </row>
    <row r="209" spans="1:14" ht="15.75" x14ac:dyDescent="0.25">
      <c r="A209" s="28"/>
      <c r="B209" s="28"/>
      <c r="C209" s="28"/>
      <c r="D209" s="29"/>
      <c r="E209" s="29"/>
      <c r="F209" s="30"/>
      <c r="G209" s="31"/>
      <c r="H209" s="29"/>
      <c r="I209" s="32"/>
      <c r="J209" s="29"/>
      <c r="K209" s="33"/>
      <c r="L209" s="29"/>
      <c r="M209" s="2467"/>
      <c r="N209" s="2467"/>
    </row>
    <row r="210" spans="1:14" ht="15.75" x14ac:dyDescent="0.25">
      <c r="A210" s="2467"/>
      <c r="B210" s="29" t="s">
        <v>475</v>
      </c>
      <c r="C210" s="28"/>
      <c r="D210" s="29"/>
      <c r="E210" s="29"/>
      <c r="F210" s="30"/>
      <c r="G210" s="31"/>
      <c r="H210" s="29"/>
      <c r="I210" s="32"/>
      <c r="J210" s="34" t="s">
        <v>4288</v>
      </c>
      <c r="K210" s="35"/>
      <c r="L210" s="29"/>
      <c r="M210" s="2467"/>
      <c r="N210" s="2467"/>
    </row>
    <row r="211" spans="1:14" ht="15.75" x14ac:dyDescent="0.25">
      <c r="A211" s="29"/>
      <c r="B211" s="28"/>
      <c r="C211" s="28"/>
      <c r="D211" s="29"/>
      <c r="E211" s="29"/>
      <c r="F211" s="30"/>
      <c r="G211" s="31"/>
      <c r="H211" s="29"/>
      <c r="I211" s="32"/>
      <c r="J211" s="29"/>
      <c r="K211" s="33"/>
      <c r="L211" s="29"/>
      <c r="M211" s="2467"/>
      <c r="N211" s="2467"/>
    </row>
    <row r="212" spans="1:14" x14ac:dyDescent="0.2">
      <c r="A212" s="2467"/>
      <c r="B212" s="2467"/>
      <c r="C212" s="2467"/>
      <c r="D212" s="2467"/>
      <c r="E212" s="2467"/>
      <c r="H212" s="2467"/>
      <c r="J212" s="2467"/>
      <c r="K212" s="2467"/>
      <c r="L212" s="2467"/>
      <c r="M212" s="2467"/>
      <c r="N212" s="2467"/>
    </row>
    <row r="213" spans="1:14" x14ac:dyDescent="0.2">
      <c r="A213" s="2467"/>
      <c r="B213" s="2467" t="s">
        <v>27</v>
      </c>
      <c r="C213" s="2467"/>
      <c r="D213" s="2467"/>
      <c r="E213" s="2467"/>
      <c r="H213" s="2467"/>
      <c r="J213" s="2467" t="s">
        <v>27</v>
      </c>
      <c r="K213" s="2467"/>
      <c r="L213" s="2467"/>
      <c r="M213" s="2467"/>
      <c r="N213" s="2467"/>
    </row>
    <row r="214" spans="1:14" x14ac:dyDescent="0.2">
      <c r="A214" s="2467"/>
      <c r="B214" s="2467"/>
      <c r="C214" s="2467"/>
      <c r="D214" s="2467"/>
      <c r="E214" s="2467"/>
      <c r="H214" s="2467"/>
      <c r="J214" s="2467"/>
      <c r="K214" s="2467"/>
      <c r="L214" s="2467"/>
      <c r="M214" s="2467"/>
      <c r="N214" s="2467"/>
    </row>
    <row r="215" spans="1:14" x14ac:dyDescent="0.2">
      <c r="A215" s="2467"/>
      <c r="B215" s="2467" t="s">
        <v>89</v>
      </c>
      <c r="C215" s="2467"/>
      <c r="D215" s="2467"/>
      <c r="E215" s="2467"/>
      <c r="H215" s="2467"/>
      <c r="J215" s="2467" t="s">
        <v>90</v>
      </c>
      <c r="K215" s="2467"/>
      <c r="L215" s="2467"/>
      <c r="M215" s="2467"/>
      <c r="N215" s="2467"/>
    </row>
    <row r="216" spans="1:14" x14ac:dyDescent="0.2">
      <c r="A216" s="2467"/>
      <c r="B216" s="2467" t="s">
        <v>477</v>
      </c>
      <c r="C216" s="2467"/>
      <c r="D216" s="2467"/>
      <c r="E216" s="2467"/>
      <c r="H216" s="2467"/>
      <c r="J216" s="2467" t="s">
        <v>92</v>
      </c>
      <c r="K216" s="2467"/>
      <c r="L216" s="2467"/>
      <c r="M216" s="2467"/>
      <c r="N216" s="2467"/>
    </row>
    <row r="217" spans="1:14" x14ac:dyDescent="0.2">
      <c r="A217" s="2467"/>
      <c r="B217" s="2467"/>
      <c r="C217" s="2467"/>
      <c r="D217" s="2467"/>
      <c r="E217" s="2467"/>
      <c r="H217" s="2467"/>
      <c r="J217" s="2467"/>
      <c r="K217" s="2467"/>
      <c r="L217" s="2467"/>
      <c r="M217" s="2467"/>
      <c r="N217" s="2467"/>
    </row>
    <row r="218" spans="1:14" x14ac:dyDescent="0.2">
      <c r="A218" s="2467"/>
      <c r="B218" s="2467"/>
      <c r="C218" s="2467"/>
      <c r="D218" s="2467"/>
      <c r="E218" s="2467"/>
      <c r="H218" s="2467"/>
      <c r="J218" s="2467"/>
      <c r="K218" s="2467"/>
      <c r="L218" s="2467"/>
      <c r="M218" s="2467"/>
      <c r="N218" s="2467"/>
    </row>
    <row r="219" spans="1:14" x14ac:dyDescent="0.2">
      <c r="A219" s="2467"/>
      <c r="B219" s="2467"/>
      <c r="C219" s="2467"/>
      <c r="D219" s="2467"/>
      <c r="E219" s="2467"/>
      <c r="H219" s="2467"/>
      <c r="J219" s="2467"/>
      <c r="K219" s="2467"/>
      <c r="L219" s="2467"/>
      <c r="M219" s="2467"/>
      <c r="N219" s="2467"/>
    </row>
    <row r="220" spans="1:14" x14ac:dyDescent="0.2">
      <c r="A220" s="2467"/>
      <c r="B220" s="2467"/>
      <c r="C220" s="2467"/>
      <c r="D220" s="2467"/>
      <c r="E220" s="2467"/>
      <c r="H220" s="2467"/>
      <c r="J220" s="2467"/>
      <c r="K220" s="2467"/>
      <c r="L220" s="2467"/>
      <c r="M220" s="2467"/>
      <c r="N220" s="2467"/>
    </row>
    <row r="221" spans="1:14" x14ac:dyDescent="0.2">
      <c r="A221" s="2467"/>
      <c r="B221" s="2467"/>
      <c r="C221" s="2467"/>
      <c r="D221" s="2467"/>
      <c r="E221" s="2467"/>
      <c r="H221" s="2467"/>
      <c r="J221" s="2467"/>
      <c r="K221" s="2467"/>
      <c r="L221" s="2467"/>
      <c r="M221" s="2467"/>
      <c r="N221" s="2467"/>
    </row>
    <row r="222" spans="1:14" x14ac:dyDescent="0.2">
      <c r="A222" s="2467"/>
      <c r="B222" s="2467"/>
      <c r="C222" s="2467"/>
      <c r="D222" s="2467"/>
      <c r="E222" s="2467"/>
      <c r="H222" s="2467"/>
      <c r="J222" s="2467"/>
      <c r="K222" s="2467"/>
      <c r="L222" s="2467"/>
      <c r="M222" s="2467"/>
      <c r="N222" s="2467"/>
    </row>
    <row r="223" spans="1:14" x14ac:dyDescent="0.2">
      <c r="A223" s="2467"/>
      <c r="B223" s="2467"/>
      <c r="C223" s="2467"/>
      <c r="D223" s="2467"/>
      <c r="E223" s="2467"/>
      <c r="H223" s="2467"/>
      <c r="J223" s="2467"/>
      <c r="K223" s="2467"/>
      <c r="L223" s="2467"/>
      <c r="M223" s="2467"/>
      <c r="N223" s="2467"/>
    </row>
    <row r="224" spans="1:14" x14ac:dyDescent="0.2">
      <c r="A224" s="2467"/>
      <c r="B224" s="2467"/>
      <c r="C224" s="2467"/>
      <c r="D224" s="2467"/>
      <c r="E224" s="2467"/>
      <c r="H224" s="2467"/>
      <c r="J224" s="2467"/>
      <c r="K224" s="2467"/>
      <c r="L224" s="2467"/>
      <c r="M224" s="2467"/>
      <c r="N224" s="2467"/>
    </row>
    <row r="225" spans="1:14" x14ac:dyDescent="0.2">
      <c r="A225" s="2467"/>
      <c r="B225" s="2467"/>
      <c r="C225" s="2467"/>
      <c r="D225" s="2467"/>
      <c r="E225" s="2467"/>
      <c r="H225" s="2467"/>
      <c r="J225" s="2467"/>
      <c r="K225" s="2467"/>
      <c r="L225" s="2467"/>
      <c r="M225" s="2467"/>
      <c r="N225" s="2467"/>
    </row>
    <row r="226" spans="1:14" x14ac:dyDescent="0.2">
      <c r="A226" s="2467"/>
      <c r="B226" s="2467"/>
      <c r="C226" s="2467"/>
      <c r="D226" s="2467"/>
      <c r="E226" s="2467"/>
      <c r="H226" s="2467"/>
      <c r="J226" s="2467"/>
      <c r="K226" s="2467"/>
      <c r="L226" s="2467"/>
      <c r="M226" s="2467"/>
      <c r="N226" s="2467"/>
    </row>
  </sheetData>
  <mergeCells count="11">
    <mergeCell ref="A179:L179"/>
    <mergeCell ref="A201:M201"/>
    <mergeCell ref="A159:M159"/>
    <mergeCell ref="A139:M139"/>
    <mergeCell ref="A116:M116"/>
    <mergeCell ref="A93:L93"/>
    <mergeCell ref="A3:L3"/>
    <mergeCell ref="A5:M5"/>
    <mergeCell ref="A24:L24"/>
    <mergeCell ref="A47:L47"/>
    <mergeCell ref="A69:L69"/>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7"/>
  <sheetViews>
    <sheetView workbookViewId="0">
      <selection activeCell="A140" sqref="A140:XFD140"/>
    </sheetView>
  </sheetViews>
  <sheetFormatPr defaultRowHeight="15" x14ac:dyDescent="0.25"/>
  <cols>
    <col min="1" max="7" width="9.140625" style="315"/>
    <col min="8" max="8" width="14.140625" style="315" bestFit="1" customWidth="1"/>
    <col min="9" max="9" width="16.140625" style="315" bestFit="1" customWidth="1"/>
    <col min="10" max="10" width="17.85546875" style="315" customWidth="1"/>
    <col min="11" max="11" width="13.28515625" style="315" bestFit="1" customWidth="1"/>
    <col min="12" max="12" width="18.28515625" style="315" customWidth="1"/>
    <col min="13" max="13" width="23.140625" style="315" customWidth="1"/>
    <col min="14" max="16384" width="9.140625" style="315"/>
  </cols>
  <sheetData>
    <row r="1" spans="1:13" ht="18.75" x14ac:dyDescent="0.3">
      <c r="A1" s="1" t="s">
        <v>2774</v>
      </c>
      <c r="B1" s="1"/>
      <c r="C1" s="1"/>
      <c r="F1" s="467"/>
      <c r="G1" s="468"/>
      <c r="I1" s="469"/>
      <c r="M1" s="470"/>
    </row>
    <row r="2" spans="1:13" x14ac:dyDescent="0.25">
      <c r="D2" s="470"/>
      <c r="E2" s="470"/>
      <c r="F2" s="991"/>
      <c r="G2" s="992"/>
      <c r="H2" s="470"/>
      <c r="I2" s="471"/>
      <c r="J2" s="470"/>
      <c r="M2" s="470"/>
    </row>
    <row r="3" spans="1:13" ht="18.75" x14ac:dyDescent="0.3">
      <c r="A3" s="3102" t="s">
        <v>835</v>
      </c>
      <c r="B3" s="3239"/>
      <c r="C3" s="3239"/>
      <c r="D3" s="3239"/>
      <c r="E3" s="3239"/>
      <c r="F3" s="3239"/>
      <c r="G3" s="3239"/>
      <c r="H3" s="3239"/>
      <c r="I3" s="3239"/>
      <c r="J3" s="3239"/>
      <c r="K3" s="3239"/>
      <c r="L3" s="3239"/>
      <c r="M3" s="470"/>
    </row>
    <row r="4" spans="1:13" ht="15.75" x14ac:dyDescent="0.25">
      <c r="D4" s="470"/>
      <c r="E4" s="470"/>
      <c r="F4" s="9"/>
      <c r="G4" s="992"/>
      <c r="H4" s="470"/>
      <c r="I4" s="471"/>
      <c r="J4" s="470"/>
      <c r="M4" s="470"/>
    </row>
    <row r="5" spans="1:13" ht="15.75" x14ac:dyDescent="0.25">
      <c r="A5" s="10" t="s">
        <v>836</v>
      </c>
      <c r="B5" s="1047"/>
      <c r="C5" s="1047"/>
      <c r="D5" s="1047"/>
      <c r="E5" s="1047"/>
      <c r="F5" s="9"/>
      <c r="G5" s="468"/>
      <c r="I5" s="469"/>
      <c r="M5" s="470"/>
    </row>
    <row r="6" spans="1:13" ht="15.75" thickBot="1" x14ac:dyDescent="0.3">
      <c r="A6" s="472"/>
      <c r="F6" s="467"/>
      <c r="G6" s="468"/>
      <c r="I6" s="469"/>
      <c r="K6" s="13"/>
      <c r="L6" s="13"/>
      <c r="M6" s="14" t="s">
        <v>270</v>
      </c>
    </row>
    <row r="7" spans="1:13" s="233" customFormat="1" ht="13.5" thickBot="1" x14ac:dyDescent="0.25">
      <c r="A7" s="1048" t="s">
        <v>5</v>
      </c>
      <c r="B7" s="1049" t="s">
        <v>6</v>
      </c>
      <c r="C7" s="1049" t="s">
        <v>7</v>
      </c>
      <c r="D7" s="1049" t="s">
        <v>8</v>
      </c>
      <c r="E7" s="1049" t="s">
        <v>9</v>
      </c>
      <c r="F7" s="1050" t="s">
        <v>10</v>
      </c>
      <c r="G7" s="1051" t="s">
        <v>11</v>
      </c>
      <c r="H7" s="1049" t="s">
        <v>12</v>
      </c>
      <c r="I7" s="1052" t="s">
        <v>13</v>
      </c>
      <c r="J7" s="1053" t="s">
        <v>14</v>
      </c>
      <c r="K7" s="1053" t="s">
        <v>15</v>
      </c>
      <c r="L7" s="1053" t="s">
        <v>16</v>
      </c>
      <c r="M7" s="1054" t="s">
        <v>17</v>
      </c>
    </row>
    <row r="8" spans="1:13" s="233" customFormat="1" ht="12.75" x14ac:dyDescent="0.2">
      <c r="A8" s="57">
        <v>231</v>
      </c>
      <c r="B8" s="58">
        <v>0</v>
      </c>
      <c r="C8" s="59">
        <v>6310</v>
      </c>
      <c r="D8" s="58">
        <v>5163</v>
      </c>
      <c r="E8" s="61">
        <v>0</v>
      </c>
      <c r="F8" s="62">
        <v>0</v>
      </c>
      <c r="G8" s="58">
        <v>2300</v>
      </c>
      <c r="H8" s="49">
        <v>23000000</v>
      </c>
      <c r="I8" s="50">
        <v>357900</v>
      </c>
      <c r="J8" s="1688">
        <v>357900</v>
      </c>
      <c r="K8" s="1688">
        <v>-30000</v>
      </c>
      <c r="L8" s="1688">
        <f>+J8+K8</f>
        <v>327900</v>
      </c>
      <c r="M8" s="1790" t="s">
        <v>837</v>
      </c>
    </row>
    <row r="9" spans="1:13" s="233" customFormat="1" ht="13.5" thickBot="1" x14ac:dyDescent="0.25">
      <c r="A9" s="57">
        <v>231</v>
      </c>
      <c r="B9" s="58">
        <v>87</v>
      </c>
      <c r="C9" s="59">
        <v>6310</v>
      </c>
      <c r="D9" s="58">
        <v>5163</v>
      </c>
      <c r="E9" s="61">
        <v>0</v>
      </c>
      <c r="F9" s="62">
        <v>0</v>
      </c>
      <c r="G9" s="58">
        <v>2300</v>
      </c>
      <c r="H9" s="49">
        <v>23000000</v>
      </c>
      <c r="I9" s="66">
        <v>2000</v>
      </c>
      <c r="J9" s="111">
        <v>2000</v>
      </c>
      <c r="K9" s="111">
        <v>30000</v>
      </c>
      <c r="L9" s="111">
        <f>+J9+K9</f>
        <v>32000</v>
      </c>
      <c r="M9" s="1790" t="s">
        <v>838</v>
      </c>
    </row>
    <row r="10" spans="1:13" s="233" customFormat="1" ht="16.5" thickBot="1" x14ac:dyDescent="0.3">
      <c r="A10" s="1691"/>
      <c r="B10" s="341" t="s">
        <v>23</v>
      </c>
      <c r="C10" s="343"/>
      <c r="D10" s="476"/>
      <c r="E10" s="476"/>
      <c r="F10" s="477"/>
      <c r="G10" s="478"/>
      <c r="H10" s="476"/>
      <c r="I10" s="479">
        <f>SUM(I8:I9)</f>
        <v>359900</v>
      </c>
      <c r="J10" s="480">
        <f>SUM(J8:J9)</f>
        <v>359900</v>
      </c>
      <c r="K10" s="480">
        <f>SUM(K8:K9)</f>
        <v>0</v>
      </c>
      <c r="L10" s="480">
        <f>SUM(L8:L9)</f>
        <v>359900</v>
      </c>
      <c r="M10" s="1055"/>
    </row>
    <row r="11" spans="1:13" ht="15.75" x14ac:dyDescent="0.25">
      <c r="A11" s="28"/>
      <c r="B11" s="28"/>
      <c r="C11" s="28"/>
      <c r="D11" s="482"/>
      <c r="E11" s="482"/>
      <c r="F11" s="993"/>
      <c r="G11" s="994"/>
      <c r="H11" s="482"/>
      <c r="I11" s="483"/>
      <c r="J11" s="482"/>
      <c r="K11" s="484"/>
      <c r="L11" s="1056"/>
      <c r="M11" s="1057"/>
    </row>
    <row r="12" spans="1:13" ht="15.75" x14ac:dyDescent="0.25">
      <c r="A12" s="953" t="s">
        <v>839</v>
      </c>
      <c r="C12" s="28"/>
      <c r="D12" s="482"/>
      <c r="E12" s="482"/>
      <c r="F12" s="993"/>
      <c r="G12" s="994"/>
      <c r="H12" s="482"/>
      <c r="I12" s="483"/>
      <c r="K12" s="1058"/>
      <c r="L12" s="959" t="s">
        <v>25</v>
      </c>
      <c r="M12" s="1059">
        <v>43496</v>
      </c>
    </row>
    <row r="13" spans="1:13" ht="15.75" x14ac:dyDescent="0.25">
      <c r="A13" s="28"/>
      <c r="C13" s="28"/>
      <c r="D13" s="482"/>
      <c r="E13" s="482"/>
      <c r="F13" s="993"/>
      <c r="G13" s="994"/>
      <c r="H13" s="482"/>
      <c r="I13" s="483"/>
      <c r="K13" s="484"/>
      <c r="L13" s="482"/>
      <c r="M13" s="470"/>
    </row>
    <row r="14" spans="1:13" x14ac:dyDescent="0.25">
      <c r="F14" s="467"/>
      <c r="G14" s="468"/>
      <c r="I14" s="469"/>
      <c r="M14" s="470"/>
    </row>
    <row r="15" spans="1:13" x14ac:dyDescent="0.25">
      <c r="A15" s="315" t="s">
        <v>27</v>
      </c>
      <c r="F15" s="467"/>
      <c r="G15" s="468"/>
      <c r="I15" s="469"/>
      <c r="L15" s="315" t="s">
        <v>27</v>
      </c>
      <c r="M15" s="470"/>
    </row>
    <row r="16" spans="1:13" x14ac:dyDescent="0.25">
      <c r="A16" s="315" t="s">
        <v>231</v>
      </c>
      <c r="F16" s="467"/>
      <c r="G16" s="468"/>
      <c r="I16" s="469"/>
      <c r="L16" s="315" t="s">
        <v>840</v>
      </c>
      <c r="M16" s="470"/>
    </row>
    <row r="17" spans="1:13" x14ac:dyDescent="0.25">
      <c r="A17" s="315" t="s">
        <v>841</v>
      </c>
      <c r="F17" s="467"/>
      <c r="G17" s="468"/>
      <c r="I17" s="469"/>
      <c r="L17" s="958" t="s">
        <v>133</v>
      </c>
      <c r="M17" s="470"/>
    </row>
    <row r="18" spans="1:13" x14ac:dyDescent="0.25">
      <c r="A18" s="315" t="s">
        <v>842</v>
      </c>
      <c r="F18" s="467"/>
      <c r="G18" s="468"/>
      <c r="I18" s="469"/>
      <c r="M18" s="470"/>
    </row>
    <row r="21" spans="1:13" ht="18.75" x14ac:dyDescent="0.3">
      <c r="A21" s="1" t="s">
        <v>2774</v>
      </c>
      <c r="B21" s="1"/>
      <c r="C21" s="1"/>
      <c r="D21" s="1201"/>
      <c r="E21" s="1201"/>
      <c r="F21" s="2"/>
      <c r="G21" s="3"/>
      <c r="H21" s="1201"/>
      <c r="I21" s="4"/>
      <c r="J21" s="1201"/>
      <c r="K21" s="1201"/>
      <c r="L21" s="1201"/>
      <c r="M21" s="1201"/>
    </row>
    <row r="22" spans="1:13" x14ac:dyDescent="0.25">
      <c r="A22" s="1201"/>
      <c r="B22" s="1201"/>
      <c r="C22" s="1201"/>
      <c r="D22" s="1200"/>
      <c r="E22" s="1200"/>
      <c r="F22" s="6"/>
      <c r="G22" s="7"/>
      <c r="H22" s="1200"/>
      <c r="I22" s="8"/>
      <c r="J22" s="1200"/>
      <c r="K22" s="1201"/>
      <c r="L22" s="1201"/>
      <c r="M22" s="1201"/>
    </row>
    <row r="23" spans="1:13" ht="18.75" x14ac:dyDescent="0.3">
      <c r="A23" s="3102" t="s">
        <v>2775</v>
      </c>
      <c r="B23" s="3103"/>
      <c r="C23" s="3103"/>
      <c r="D23" s="3103"/>
      <c r="E23" s="3103"/>
      <c r="F23" s="3103"/>
      <c r="G23" s="3103"/>
      <c r="H23" s="3103"/>
      <c r="I23" s="3103"/>
      <c r="J23" s="3103"/>
      <c r="K23" s="3103"/>
      <c r="L23" s="3103"/>
      <c r="M23" s="1201"/>
    </row>
    <row r="24" spans="1:13" ht="15.75" x14ac:dyDescent="0.25">
      <c r="A24" s="1201"/>
      <c r="B24" s="1201"/>
      <c r="C24" s="1201"/>
      <c r="D24" s="1200"/>
      <c r="E24" s="1200"/>
      <c r="F24" s="9"/>
      <c r="G24" s="7"/>
      <c r="H24" s="1200"/>
      <c r="I24" s="8"/>
      <c r="J24" s="1200"/>
      <c r="K24" s="1201"/>
      <c r="L24" s="1201"/>
      <c r="M24" s="1201"/>
    </row>
    <row r="25" spans="1:13" ht="15.75" x14ac:dyDescent="0.25">
      <c r="A25" s="10" t="s">
        <v>2776</v>
      </c>
      <c r="B25" s="11"/>
      <c r="C25" s="11"/>
      <c r="D25" s="11"/>
      <c r="E25" s="11"/>
      <c r="F25" s="9"/>
      <c r="G25" s="3"/>
      <c r="H25" s="1201"/>
      <c r="I25" s="4"/>
      <c r="J25" s="1201"/>
      <c r="K25" s="1201"/>
      <c r="L25" s="1201"/>
      <c r="M25" s="1201"/>
    </row>
    <row r="26" spans="1:13" ht="15.75" thickBot="1" x14ac:dyDescent="0.3">
      <c r="A26" s="1202"/>
      <c r="B26" s="1201"/>
      <c r="C26" s="1201"/>
      <c r="D26" s="1201"/>
      <c r="E26" s="1201"/>
      <c r="F26" s="2"/>
      <c r="G26" s="3"/>
      <c r="H26" s="1201"/>
      <c r="I26" s="4"/>
      <c r="J26" s="1201"/>
      <c r="K26" s="13"/>
      <c r="L26" s="1201"/>
      <c r="M26" s="14" t="s">
        <v>4</v>
      </c>
    </row>
    <row r="27" spans="1:13" ht="15.75" thickBot="1" x14ac:dyDescent="0.3">
      <c r="A27" s="15" t="s">
        <v>5</v>
      </c>
      <c r="B27" s="16" t="s">
        <v>6</v>
      </c>
      <c r="C27" s="16" t="s">
        <v>7</v>
      </c>
      <c r="D27" s="16" t="s">
        <v>8</v>
      </c>
      <c r="E27" s="16" t="s">
        <v>9</v>
      </c>
      <c r="F27" s="17" t="s">
        <v>10</v>
      </c>
      <c r="G27" s="18" t="s">
        <v>11</v>
      </c>
      <c r="H27" s="16" t="s">
        <v>12</v>
      </c>
      <c r="I27" s="19" t="s">
        <v>13</v>
      </c>
      <c r="J27" s="20" t="s">
        <v>14</v>
      </c>
      <c r="K27" s="20" t="s">
        <v>15</v>
      </c>
      <c r="L27" s="20" t="s">
        <v>16</v>
      </c>
      <c r="M27" s="21" t="s">
        <v>17</v>
      </c>
    </row>
    <row r="28" spans="1:13" ht="64.5" x14ac:dyDescent="0.25">
      <c r="A28" s="36">
        <v>231</v>
      </c>
      <c r="B28" s="37">
        <v>52</v>
      </c>
      <c r="C28" s="38">
        <v>6409</v>
      </c>
      <c r="D28" s="37">
        <v>5901</v>
      </c>
      <c r="E28" s="39">
        <v>0</v>
      </c>
      <c r="F28" s="40">
        <v>0</v>
      </c>
      <c r="G28" s="37">
        <v>2300</v>
      </c>
      <c r="H28" s="41">
        <v>23000000</v>
      </c>
      <c r="I28" s="42">
        <v>250000000</v>
      </c>
      <c r="J28" s="42">
        <v>202612856.88999999</v>
      </c>
      <c r="K28" s="42">
        <v>1684320</v>
      </c>
      <c r="L28" s="42">
        <f>+J28+K28</f>
        <v>204297176.88999999</v>
      </c>
      <c r="M28" s="318" t="s">
        <v>2777</v>
      </c>
    </row>
    <row r="29" spans="1:13" ht="65.25" thickBot="1" x14ac:dyDescent="0.3">
      <c r="A29" s="57">
        <v>231</v>
      </c>
      <c r="B29" s="58">
        <v>52</v>
      </c>
      <c r="C29" s="59">
        <v>6409</v>
      </c>
      <c r="D29" s="58">
        <v>6901</v>
      </c>
      <c r="E29" s="61">
        <v>0</v>
      </c>
      <c r="F29" s="62">
        <v>0</v>
      </c>
      <c r="G29" s="58">
        <v>2300</v>
      </c>
      <c r="H29" s="49">
        <v>23000000</v>
      </c>
      <c r="I29" s="66">
        <v>1500000000</v>
      </c>
      <c r="J29" s="66">
        <v>848186636.09000003</v>
      </c>
      <c r="K29" s="66">
        <v>-1684320</v>
      </c>
      <c r="L29" s="66">
        <f>+J29+K29</f>
        <v>846502316.09000003</v>
      </c>
      <c r="M29" s="51" t="s">
        <v>2777</v>
      </c>
    </row>
    <row r="30" spans="1:13" ht="16.5" thickBot="1" x14ac:dyDescent="0.3">
      <c r="A30" s="22"/>
      <c r="B30" s="341" t="s">
        <v>23</v>
      </c>
      <c r="C30" s="54"/>
      <c r="D30" s="23"/>
      <c r="E30" s="23"/>
      <c r="F30" s="24"/>
      <c r="G30" s="25"/>
      <c r="H30" s="23"/>
      <c r="I30" s="26">
        <f>SUM(I28:I29)</f>
        <v>1750000000</v>
      </c>
      <c r="J30" s="26">
        <f>SUM(J28:J29)</f>
        <v>1050799492.98</v>
      </c>
      <c r="K30" s="26">
        <f>SUM(K28:K29)</f>
        <v>0</v>
      </c>
      <c r="L30" s="26">
        <f>SUM(L28:L29)</f>
        <v>1050799492.98</v>
      </c>
      <c r="M30" s="27"/>
    </row>
    <row r="31" spans="1:13" ht="15.75" x14ac:dyDescent="0.25">
      <c r="A31" s="28"/>
      <c r="B31" s="28"/>
      <c r="C31" s="28"/>
      <c r="D31" s="29"/>
      <c r="E31" s="29"/>
      <c r="F31" s="30"/>
      <c r="G31" s="31"/>
      <c r="H31" s="29"/>
      <c r="I31" s="32"/>
      <c r="J31" s="29"/>
      <c r="K31" s="33"/>
      <c r="L31" s="29"/>
      <c r="M31" s="1201"/>
    </row>
    <row r="32" spans="1:13" ht="15.75" x14ac:dyDescent="0.25">
      <c r="A32" s="1201"/>
      <c r="B32" s="29" t="s">
        <v>2778</v>
      </c>
      <c r="C32" s="28"/>
      <c r="D32" s="29"/>
      <c r="E32" s="29"/>
      <c r="F32" s="30"/>
      <c r="G32" s="31"/>
      <c r="H32" s="29"/>
      <c r="I32" s="32"/>
      <c r="J32" s="34" t="s">
        <v>2779</v>
      </c>
      <c r="K32" s="35"/>
      <c r="L32" s="29"/>
      <c r="M32" s="1201"/>
    </row>
    <row r="33" spans="1:13" ht="15.75" x14ac:dyDescent="0.25">
      <c r="A33" s="29"/>
      <c r="B33" s="28"/>
      <c r="C33" s="28"/>
      <c r="D33" s="29"/>
      <c r="E33" s="29"/>
      <c r="F33" s="30"/>
      <c r="G33" s="31"/>
      <c r="H33" s="29"/>
      <c r="I33" s="32"/>
      <c r="J33" s="29"/>
      <c r="K33" s="33"/>
      <c r="L33" s="29"/>
      <c r="M33" s="1201"/>
    </row>
    <row r="34" spans="1:13" x14ac:dyDescent="0.25">
      <c r="A34" s="1201"/>
      <c r="B34" s="1201"/>
      <c r="C34" s="1201"/>
      <c r="D34" s="1201"/>
      <c r="E34" s="1201"/>
      <c r="F34" s="2"/>
      <c r="G34" s="3"/>
      <c r="H34" s="1201"/>
      <c r="I34" s="4"/>
      <c r="J34" s="1201"/>
      <c r="K34" s="1201"/>
      <c r="L34" s="1201"/>
      <c r="M34" s="1201"/>
    </row>
    <row r="35" spans="1:13" x14ac:dyDescent="0.25">
      <c r="A35" s="1201"/>
      <c r="B35" s="1201"/>
      <c r="C35" s="1201"/>
      <c r="D35" s="1201"/>
      <c r="E35" s="1201"/>
      <c r="F35" s="2"/>
      <c r="G35" s="3"/>
      <c r="H35" s="1201"/>
      <c r="I35" s="4"/>
      <c r="J35" s="1201"/>
      <c r="K35" s="1201"/>
      <c r="L35" s="1201"/>
      <c r="M35" s="1201"/>
    </row>
    <row r="36" spans="1:13" x14ac:dyDescent="0.25">
      <c r="A36" s="1201"/>
      <c r="B36" s="1201" t="s">
        <v>231</v>
      </c>
      <c r="C36" s="1201"/>
      <c r="D36" s="1201"/>
      <c r="E36" s="1201"/>
      <c r="F36" s="2"/>
      <c r="G36" s="3"/>
      <c r="H36" s="1201"/>
      <c r="I36" s="4"/>
      <c r="J36" s="1201" t="s">
        <v>840</v>
      </c>
      <c r="K36" s="1201"/>
      <c r="L36" s="1201"/>
      <c r="M36" s="1201"/>
    </row>
    <row r="37" spans="1:13" x14ac:dyDescent="0.25">
      <c r="A37" s="1201"/>
      <c r="B37" s="1201" t="s">
        <v>841</v>
      </c>
      <c r="C37" s="1201"/>
      <c r="D37" s="1201"/>
      <c r="E37" s="1201"/>
      <c r="F37" s="2"/>
      <c r="G37" s="3"/>
      <c r="H37" s="1201"/>
      <c r="I37" s="4"/>
      <c r="J37" s="1201" t="s">
        <v>133</v>
      </c>
      <c r="K37" s="1201"/>
      <c r="L37" s="1201"/>
      <c r="M37" s="1201"/>
    </row>
    <row r="38" spans="1:13" x14ac:dyDescent="0.25">
      <c r="A38" s="1201"/>
      <c r="B38" s="1201" t="s">
        <v>2780</v>
      </c>
      <c r="C38" s="1201"/>
      <c r="D38" s="1201"/>
      <c r="E38" s="1201"/>
      <c r="F38" s="2"/>
      <c r="G38" s="3"/>
      <c r="H38" s="1201"/>
      <c r="I38" s="4"/>
      <c r="J38" s="1201"/>
      <c r="K38" s="1201"/>
      <c r="L38" s="1201"/>
      <c r="M38" s="1201"/>
    </row>
    <row r="39" spans="1:13" s="1460" customFormat="1" x14ac:dyDescent="0.25">
      <c r="A39" s="1459"/>
      <c r="B39" s="1459"/>
      <c r="C39" s="1459"/>
      <c r="D39" s="1459"/>
      <c r="E39" s="1459"/>
      <c r="F39" s="2"/>
      <c r="G39" s="3"/>
      <c r="H39" s="1459"/>
      <c r="I39" s="4"/>
      <c r="J39" s="1459"/>
      <c r="K39" s="1459"/>
      <c r="L39" s="1459"/>
      <c r="M39" s="1459"/>
    </row>
    <row r="41" spans="1:13" ht="18.75" x14ac:dyDescent="0.3">
      <c r="A41" s="1" t="s">
        <v>2774</v>
      </c>
      <c r="B41" s="1"/>
      <c r="C41" s="1"/>
      <c r="D41" s="1229"/>
      <c r="E41" s="1229"/>
      <c r="F41" s="2"/>
      <c r="G41" s="3"/>
      <c r="H41" s="1229"/>
      <c r="I41" s="4"/>
      <c r="J41" s="1229"/>
      <c r="K41" s="1229"/>
      <c r="L41" s="1229"/>
      <c r="M41" s="1229"/>
    </row>
    <row r="42" spans="1:13" x14ac:dyDescent="0.25">
      <c r="A42" s="1229"/>
      <c r="B42" s="1229"/>
      <c r="C42" s="1229"/>
      <c r="D42" s="1228"/>
      <c r="E42" s="1228"/>
      <c r="F42" s="6"/>
      <c r="G42" s="7"/>
      <c r="H42" s="1228"/>
      <c r="I42" s="8"/>
      <c r="J42" s="1228"/>
      <c r="K42" s="1229"/>
      <c r="L42" s="1229"/>
      <c r="M42" s="1229"/>
    </row>
    <row r="43" spans="1:13" ht="18.75" x14ac:dyDescent="0.3">
      <c r="A43" s="3102" t="s">
        <v>3023</v>
      </c>
      <c r="B43" s="3103"/>
      <c r="C43" s="3103"/>
      <c r="D43" s="3103"/>
      <c r="E43" s="3103"/>
      <c r="F43" s="3103"/>
      <c r="G43" s="3103"/>
      <c r="H43" s="3103"/>
      <c r="I43" s="3103"/>
      <c r="J43" s="3103"/>
      <c r="K43" s="3103"/>
      <c r="L43" s="3103"/>
      <c r="M43" s="1229"/>
    </row>
    <row r="44" spans="1:13" ht="15.75" x14ac:dyDescent="0.25">
      <c r="A44" s="1229"/>
      <c r="B44" s="1229"/>
      <c r="C44" s="1229"/>
      <c r="D44" s="1228"/>
      <c r="E44" s="1228"/>
      <c r="F44" s="9"/>
      <c r="G44" s="7"/>
      <c r="H44" s="1228"/>
      <c r="I44" s="8"/>
      <c r="J44" s="1228"/>
      <c r="K44" s="1229"/>
      <c r="L44" s="1229"/>
      <c r="M44" s="1229"/>
    </row>
    <row r="45" spans="1:13" ht="15.75" x14ac:dyDescent="0.25">
      <c r="A45" s="10" t="s">
        <v>2776</v>
      </c>
      <c r="B45" s="11"/>
      <c r="C45" s="11"/>
      <c r="D45" s="11"/>
      <c r="E45" s="11"/>
      <c r="F45" s="9"/>
      <c r="G45" s="3"/>
      <c r="H45" s="1229"/>
      <c r="I45" s="4"/>
      <c r="J45" s="1229"/>
      <c r="K45" s="1229"/>
      <c r="L45" s="1229"/>
      <c r="M45" s="1229"/>
    </row>
    <row r="46" spans="1:13" ht="15.75" thickBot="1" x14ac:dyDescent="0.3">
      <c r="A46" s="1230"/>
      <c r="B46" s="1229"/>
      <c r="C46" s="1229"/>
      <c r="D46" s="1229"/>
      <c r="E46" s="1229"/>
      <c r="F46" s="2"/>
      <c r="G46" s="3"/>
      <c r="H46" s="1229"/>
      <c r="I46" s="4"/>
      <c r="J46" s="1229"/>
      <c r="K46" s="13"/>
      <c r="L46" s="1229"/>
      <c r="M46" s="14" t="s">
        <v>4</v>
      </c>
    </row>
    <row r="47" spans="1:13" ht="15.75" thickBot="1" x14ac:dyDescent="0.3">
      <c r="A47" s="15" t="s">
        <v>5</v>
      </c>
      <c r="B47" s="16" t="s">
        <v>6</v>
      </c>
      <c r="C47" s="16" t="s">
        <v>7</v>
      </c>
      <c r="D47" s="16" t="s">
        <v>8</v>
      </c>
      <c r="E47" s="16" t="s">
        <v>9</v>
      </c>
      <c r="F47" s="17" t="s">
        <v>10</v>
      </c>
      <c r="G47" s="18" t="s">
        <v>11</v>
      </c>
      <c r="H47" s="16" t="s">
        <v>12</v>
      </c>
      <c r="I47" s="19" t="s">
        <v>13</v>
      </c>
      <c r="J47" s="20" t="s">
        <v>14</v>
      </c>
      <c r="K47" s="20" t="s">
        <v>15</v>
      </c>
      <c r="L47" s="20" t="s">
        <v>16</v>
      </c>
      <c r="M47" s="21" t="s">
        <v>17</v>
      </c>
    </row>
    <row r="48" spans="1:13" ht="39" x14ac:dyDescent="0.25">
      <c r="A48" s="36">
        <v>231</v>
      </c>
      <c r="B48" s="37">
        <v>0</v>
      </c>
      <c r="C48" s="38">
        <v>6310</v>
      </c>
      <c r="D48" s="37">
        <v>5141</v>
      </c>
      <c r="E48" s="39">
        <v>0</v>
      </c>
      <c r="F48" s="40">
        <v>0</v>
      </c>
      <c r="G48" s="37">
        <v>2300</v>
      </c>
      <c r="H48" s="41">
        <v>4400023000000</v>
      </c>
      <c r="I48" s="42">
        <v>61000000</v>
      </c>
      <c r="J48" s="42">
        <v>49205000</v>
      </c>
      <c r="K48" s="42">
        <v>-555000</v>
      </c>
      <c r="L48" s="42">
        <f>+J48+K48</f>
        <v>48650000</v>
      </c>
      <c r="M48" s="318" t="s">
        <v>3024</v>
      </c>
    </row>
    <row r="49" spans="1:13" ht="39.75" thickBot="1" x14ac:dyDescent="0.3">
      <c r="A49" s="57">
        <v>231</v>
      </c>
      <c r="B49" s="58">
        <v>0</v>
      </c>
      <c r="C49" s="59">
        <v>6310</v>
      </c>
      <c r="D49" s="58">
        <v>5144</v>
      </c>
      <c r="E49" s="61">
        <v>0</v>
      </c>
      <c r="F49" s="62">
        <v>0</v>
      </c>
      <c r="G49" s="58">
        <v>2300</v>
      </c>
      <c r="H49" s="49">
        <v>5500023000000</v>
      </c>
      <c r="I49" s="66">
        <v>0</v>
      </c>
      <c r="J49" s="66">
        <v>0</v>
      </c>
      <c r="K49" s="66">
        <v>555000</v>
      </c>
      <c r="L49" s="66">
        <f>+J49+K49</f>
        <v>555000</v>
      </c>
      <c r="M49" s="51" t="s">
        <v>3025</v>
      </c>
    </row>
    <row r="50" spans="1:13" ht="16.5" thickBot="1" x14ac:dyDescent="0.3">
      <c r="A50" s="22"/>
      <c r="B50" s="341" t="s">
        <v>23</v>
      </c>
      <c r="C50" s="54"/>
      <c r="D50" s="23"/>
      <c r="E50" s="23"/>
      <c r="F50" s="24"/>
      <c r="G50" s="25"/>
      <c r="H50" s="23"/>
      <c r="I50" s="26">
        <f>SUM(I48:I49)</f>
        <v>61000000</v>
      </c>
      <c r="J50" s="26">
        <f>SUM(J48:J49)</f>
        <v>49205000</v>
      </c>
      <c r="K50" s="26">
        <f>SUM(K48:K49)</f>
        <v>0</v>
      </c>
      <c r="L50" s="26">
        <f>SUM(L48:L49)</f>
        <v>49205000</v>
      </c>
      <c r="M50" s="27"/>
    </row>
    <row r="51" spans="1:13" ht="15.75" x14ac:dyDescent="0.25">
      <c r="A51" s="28"/>
      <c r="B51" s="28"/>
      <c r="C51" s="28"/>
      <c r="D51" s="29"/>
      <c r="E51" s="29"/>
      <c r="F51" s="30"/>
      <c r="G51" s="31"/>
      <c r="H51" s="29"/>
      <c r="I51" s="32"/>
      <c r="J51" s="29"/>
      <c r="K51" s="33"/>
      <c r="L51" s="29"/>
      <c r="M51" s="1229"/>
    </row>
    <row r="52" spans="1:13" ht="15.75" x14ac:dyDescent="0.25">
      <c r="A52" s="1229"/>
      <c r="B52" s="29" t="s">
        <v>2778</v>
      </c>
      <c r="C52" s="28"/>
      <c r="D52" s="29"/>
      <c r="E52" s="29"/>
      <c r="F52" s="30"/>
      <c r="G52" s="31"/>
      <c r="H52" s="29"/>
      <c r="I52" s="32"/>
      <c r="J52" s="34" t="s">
        <v>3026</v>
      </c>
      <c r="K52" s="35"/>
      <c r="L52" s="29"/>
      <c r="M52" s="1229"/>
    </row>
    <row r="53" spans="1:13" ht="15.75" x14ac:dyDescent="0.25">
      <c r="A53" s="29"/>
      <c r="B53" s="28"/>
      <c r="C53" s="28"/>
      <c r="D53" s="29"/>
      <c r="E53" s="29"/>
      <c r="F53" s="30"/>
      <c r="G53" s="31"/>
      <c r="H53" s="29"/>
      <c r="I53" s="32"/>
      <c r="J53" s="29"/>
      <c r="K53" s="33"/>
      <c r="L53" s="29"/>
      <c r="M53" s="1229"/>
    </row>
    <row r="54" spans="1:13" x14ac:dyDescent="0.25">
      <c r="A54" s="1229"/>
      <c r="B54" s="1229"/>
      <c r="C54" s="1229"/>
      <c r="D54" s="1229"/>
      <c r="E54" s="1229"/>
      <c r="F54" s="2"/>
      <c r="G54" s="3"/>
      <c r="H54" s="1229"/>
      <c r="I54" s="4"/>
      <c r="J54" s="1229"/>
      <c r="K54" s="1229"/>
      <c r="L54" s="1229"/>
      <c r="M54" s="1229"/>
    </row>
    <row r="55" spans="1:13" x14ac:dyDescent="0.25">
      <c r="A55" s="1229"/>
      <c r="B55" s="1229"/>
      <c r="C55" s="1229"/>
      <c r="D55" s="1229"/>
      <c r="E55" s="1229"/>
      <c r="F55" s="2"/>
      <c r="G55" s="3"/>
      <c r="H55" s="1229"/>
      <c r="I55" s="4"/>
      <c r="J55" s="1229"/>
      <c r="K55" s="1229"/>
      <c r="L55" s="1229"/>
      <c r="M55" s="1229"/>
    </row>
    <row r="56" spans="1:13" x14ac:dyDescent="0.25">
      <c r="A56" s="1229"/>
      <c r="B56" s="1229" t="s">
        <v>3027</v>
      </c>
      <c r="C56" s="1229"/>
      <c r="D56" s="1229"/>
      <c r="E56" s="1229"/>
      <c r="F56" s="2"/>
      <c r="G56" s="3"/>
      <c r="H56" s="1229"/>
      <c r="I56" s="4"/>
      <c r="J56" s="1229" t="s">
        <v>840</v>
      </c>
      <c r="K56" s="1229"/>
      <c r="L56" s="1229"/>
      <c r="M56" s="1229"/>
    </row>
    <row r="57" spans="1:13" x14ac:dyDescent="0.25">
      <c r="A57" s="1229"/>
      <c r="B57" s="1229" t="s">
        <v>841</v>
      </c>
      <c r="C57" s="1229"/>
      <c r="D57" s="1229"/>
      <c r="E57" s="1229"/>
      <c r="F57" s="2"/>
      <c r="G57" s="3"/>
      <c r="H57" s="1229"/>
      <c r="I57" s="4"/>
      <c r="J57" s="1229" t="s">
        <v>133</v>
      </c>
      <c r="K57" s="1229"/>
      <c r="L57" s="1229"/>
      <c r="M57" s="1229"/>
    </row>
    <row r="58" spans="1:13" x14ac:dyDescent="0.25">
      <c r="A58" s="1229"/>
      <c r="B58" s="1229" t="s">
        <v>2780</v>
      </c>
      <c r="C58" s="1229"/>
      <c r="D58" s="1229"/>
      <c r="E58" s="1229"/>
      <c r="F58" s="2"/>
      <c r="G58" s="3"/>
      <c r="H58" s="1229"/>
      <c r="I58" s="4"/>
      <c r="J58" s="1229"/>
      <c r="K58" s="1229"/>
      <c r="L58" s="1229"/>
      <c r="M58" s="1229"/>
    </row>
    <row r="59" spans="1:13" x14ac:dyDescent="0.25">
      <c r="A59" s="1229"/>
      <c r="B59" s="1229"/>
      <c r="C59" s="1229"/>
      <c r="D59" s="1229"/>
      <c r="E59" s="1229"/>
      <c r="F59" s="2"/>
      <c r="G59" s="3"/>
      <c r="H59" s="1229"/>
      <c r="I59" s="4"/>
      <c r="J59" s="1229"/>
      <c r="K59" s="1229"/>
      <c r="L59" s="1229"/>
      <c r="M59" s="1229"/>
    </row>
    <row r="61" spans="1:13" ht="18.75" x14ac:dyDescent="0.3">
      <c r="A61" s="1" t="s">
        <v>2774</v>
      </c>
      <c r="B61" s="1"/>
      <c r="C61" s="1"/>
      <c r="D61" s="2264"/>
      <c r="E61" s="2264"/>
      <c r="F61" s="2"/>
      <c r="G61" s="3"/>
      <c r="H61" s="2264"/>
      <c r="I61" s="4"/>
      <c r="J61" s="2264"/>
      <c r="K61" s="2264"/>
      <c r="L61" s="2264"/>
      <c r="M61" s="2264"/>
    </row>
    <row r="62" spans="1:13" x14ac:dyDescent="0.25">
      <c r="A62" s="2264"/>
      <c r="B62" s="2264"/>
      <c r="C62" s="2264"/>
      <c r="D62" s="2261"/>
      <c r="E62" s="2261"/>
      <c r="F62" s="6"/>
      <c r="G62" s="7"/>
      <c r="H62" s="2261"/>
      <c r="I62" s="8"/>
      <c r="J62" s="2261"/>
      <c r="K62" s="2264"/>
      <c r="L62" s="2264"/>
      <c r="M62" s="2264"/>
    </row>
    <row r="63" spans="1:13" ht="18.75" x14ac:dyDescent="0.3">
      <c r="A63" s="3102" t="s">
        <v>3738</v>
      </c>
      <c r="B63" s="3103"/>
      <c r="C63" s="3103"/>
      <c r="D63" s="3103"/>
      <c r="E63" s="3103"/>
      <c r="F63" s="3103"/>
      <c r="G63" s="3103"/>
      <c r="H63" s="3103"/>
      <c r="I63" s="3103"/>
      <c r="J63" s="3103"/>
      <c r="K63" s="3103"/>
      <c r="L63" s="3103"/>
      <c r="M63" s="2264"/>
    </row>
    <row r="64" spans="1:13" ht="15.75" x14ac:dyDescent="0.25">
      <c r="A64" s="2264"/>
      <c r="B64" s="2264"/>
      <c r="C64" s="2264"/>
      <c r="D64" s="2261"/>
      <c r="E64" s="2261"/>
      <c r="F64" s="9"/>
      <c r="G64" s="7"/>
      <c r="H64" s="2261"/>
      <c r="I64" s="8"/>
      <c r="J64" s="2261"/>
      <c r="K64" s="2264"/>
      <c r="L64" s="2264"/>
      <c r="M64" s="2264"/>
    </row>
    <row r="65" spans="1:13" ht="15.75" x14ac:dyDescent="0.25">
      <c r="A65" s="10" t="s">
        <v>3739</v>
      </c>
      <c r="B65" s="11"/>
      <c r="C65" s="11"/>
      <c r="D65" s="11"/>
      <c r="E65" s="11"/>
      <c r="F65" s="9"/>
      <c r="G65" s="3"/>
      <c r="H65" s="2264"/>
      <c r="I65" s="4"/>
      <c r="J65" s="2264"/>
      <c r="K65" s="2264"/>
      <c r="L65" s="2264"/>
      <c r="M65" s="2264"/>
    </row>
    <row r="66" spans="1:13" ht="15.75" thickBot="1" x14ac:dyDescent="0.3">
      <c r="A66" s="1465"/>
      <c r="B66" s="2264"/>
      <c r="C66" s="2264"/>
      <c r="D66" s="2264"/>
      <c r="E66" s="2264"/>
      <c r="F66" s="2"/>
      <c r="G66" s="3"/>
      <c r="H66" s="2264"/>
      <c r="I66" s="4"/>
      <c r="J66" s="2264"/>
      <c r="K66" s="13"/>
      <c r="L66" s="2264"/>
      <c r="M66" s="14" t="s">
        <v>4</v>
      </c>
    </row>
    <row r="67" spans="1:13" ht="15.75" thickBot="1" x14ac:dyDescent="0.3">
      <c r="A67" s="15" t="s">
        <v>5</v>
      </c>
      <c r="B67" s="16" t="s">
        <v>6</v>
      </c>
      <c r="C67" s="16" t="s">
        <v>7</v>
      </c>
      <c r="D67" s="16" t="s">
        <v>8</v>
      </c>
      <c r="E67" s="16" t="s">
        <v>9</v>
      </c>
      <c r="F67" s="17" t="s">
        <v>10</v>
      </c>
      <c r="G67" s="18" t="s">
        <v>11</v>
      </c>
      <c r="H67" s="16" t="s">
        <v>12</v>
      </c>
      <c r="I67" s="19" t="s">
        <v>13</v>
      </c>
      <c r="J67" s="20" t="s">
        <v>14</v>
      </c>
      <c r="K67" s="20" t="s">
        <v>15</v>
      </c>
      <c r="L67" s="20" t="s">
        <v>16</v>
      </c>
      <c r="M67" s="21" t="s">
        <v>17</v>
      </c>
    </row>
    <row r="68" spans="1:13" ht="51.75" x14ac:dyDescent="0.25">
      <c r="A68" s="36">
        <v>231</v>
      </c>
      <c r="B68" s="37">
        <v>0</v>
      </c>
      <c r="C68" s="38">
        <v>6310</v>
      </c>
      <c r="D68" s="37">
        <v>5163</v>
      </c>
      <c r="E68" s="39">
        <v>0</v>
      </c>
      <c r="F68" s="40">
        <v>0</v>
      </c>
      <c r="G68" s="37">
        <v>2300</v>
      </c>
      <c r="H68" s="41">
        <v>23000000</v>
      </c>
      <c r="I68" s="42">
        <v>357900</v>
      </c>
      <c r="J68" s="42">
        <v>327900</v>
      </c>
      <c r="K68" s="42">
        <v>-18000</v>
      </c>
      <c r="L68" s="42">
        <f>+J68+K68</f>
        <v>309900</v>
      </c>
      <c r="M68" s="318" t="s">
        <v>3740</v>
      </c>
    </row>
    <row r="69" spans="1:13" ht="39.75" thickBot="1" x14ac:dyDescent="0.3">
      <c r="A69" s="57">
        <v>231</v>
      </c>
      <c r="B69" s="58">
        <v>87</v>
      </c>
      <c r="C69" s="59">
        <v>6310</v>
      </c>
      <c r="D69" s="58">
        <v>5163</v>
      </c>
      <c r="E69" s="61">
        <v>0</v>
      </c>
      <c r="F69" s="62">
        <v>0</v>
      </c>
      <c r="G69" s="58">
        <v>2300</v>
      </c>
      <c r="H69" s="49">
        <v>23000000</v>
      </c>
      <c r="I69" s="66">
        <v>2000</v>
      </c>
      <c r="J69" s="66">
        <v>32000</v>
      </c>
      <c r="K69" s="66">
        <v>18000</v>
      </c>
      <c r="L69" s="66">
        <f>+J69+K69</f>
        <v>50000</v>
      </c>
      <c r="M69" s="51" t="s">
        <v>3741</v>
      </c>
    </row>
    <row r="70" spans="1:13" ht="16.5" thickBot="1" x14ac:dyDescent="0.3">
      <c r="A70" s="22"/>
      <c r="B70" s="53" t="s">
        <v>23</v>
      </c>
      <c r="C70" s="54"/>
      <c r="D70" s="23"/>
      <c r="E70" s="23"/>
      <c r="F70" s="24"/>
      <c r="G70" s="25"/>
      <c r="H70" s="23"/>
      <c r="I70" s="26">
        <f>SUM(I68:I69)</f>
        <v>359900</v>
      </c>
      <c r="J70" s="26">
        <f>SUM(J68:J69)</f>
        <v>359900</v>
      </c>
      <c r="K70" s="26">
        <f>SUM(K68:K69)</f>
        <v>0</v>
      </c>
      <c r="L70" s="26">
        <f>SUM(L68:L69)</f>
        <v>359900</v>
      </c>
      <c r="M70" s="27"/>
    </row>
    <row r="71" spans="1:13" ht="15.75" x14ac:dyDescent="0.25">
      <c r="A71" s="28"/>
      <c r="B71" s="28"/>
      <c r="C71" s="28"/>
      <c r="D71" s="29"/>
      <c r="E71" s="29"/>
      <c r="F71" s="30"/>
      <c r="G71" s="31"/>
      <c r="H71" s="29"/>
      <c r="I71" s="32"/>
      <c r="J71" s="29"/>
      <c r="K71" s="33"/>
      <c r="L71" s="29"/>
      <c r="M71" s="2264"/>
    </row>
    <row r="72" spans="1:13" ht="15.75" x14ac:dyDescent="0.25">
      <c r="A72" s="2264"/>
      <c r="B72" s="29" t="s">
        <v>3742</v>
      </c>
      <c r="C72" s="28"/>
      <c r="D72" s="29"/>
      <c r="E72" s="29"/>
      <c r="F72" s="30"/>
      <c r="G72" s="31"/>
      <c r="H72" s="29"/>
      <c r="I72" s="32"/>
      <c r="J72" s="34" t="s">
        <v>3743</v>
      </c>
      <c r="K72" s="35"/>
      <c r="L72" s="29"/>
      <c r="M72" s="2264"/>
    </row>
    <row r="73" spans="1:13" ht="15.75" x14ac:dyDescent="0.25">
      <c r="A73" s="29"/>
      <c r="B73" s="28"/>
      <c r="C73" s="28"/>
      <c r="D73" s="29"/>
      <c r="E73" s="29"/>
      <c r="F73" s="30"/>
      <c r="G73" s="31"/>
      <c r="H73" s="29"/>
      <c r="I73" s="32"/>
      <c r="J73" s="29"/>
      <c r="K73" s="33"/>
      <c r="L73" s="29"/>
      <c r="M73" s="2264"/>
    </row>
    <row r="74" spans="1:13" x14ac:dyDescent="0.25">
      <c r="A74" s="2264"/>
      <c r="B74" s="2264"/>
      <c r="C74" s="2264"/>
      <c r="D74" s="2264"/>
      <c r="E74" s="2264"/>
      <c r="F74" s="2"/>
      <c r="G74" s="3"/>
      <c r="H74" s="2264"/>
      <c r="I74" s="4"/>
      <c r="J74" s="2264"/>
      <c r="K74" s="2264"/>
      <c r="L74" s="2264"/>
      <c r="M74" s="2264"/>
    </row>
    <row r="75" spans="1:13" x14ac:dyDescent="0.25">
      <c r="A75" s="2264"/>
      <c r="B75" s="2264" t="s">
        <v>3027</v>
      </c>
      <c r="C75" s="2264"/>
      <c r="D75" s="2264"/>
      <c r="E75" s="2264"/>
      <c r="F75" s="2"/>
      <c r="G75" s="3"/>
      <c r="H75" s="2264"/>
      <c r="I75" s="4"/>
      <c r="J75" s="2264" t="s">
        <v>840</v>
      </c>
      <c r="K75" s="2264"/>
      <c r="L75" s="2264"/>
      <c r="M75" s="2264"/>
    </row>
    <row r="76" spans="1:13" x14ac:dyDescent="0.25">
      <c r="A76" s="2264"/>
      <c r="B76" s="2264" t="s">
        <v>3744</v>
      </c>
      <c r="C76" s="2264"/>
      <c r="D76" s="2264"/>
      <c r="E76" s="2264"/>
      <c r="F76" s="2"/>
      <c r="G76" s="3"/>
      <c r="H76" s="2264"/>
      <c r="I76" s="4"/>
      <c r="J76" s="2264" t="s">
        <v>133</v>
      </c>
      <c r="K76" s="2264"/>
      <c r="L76" s="2264"/>
      <c r="M76" s="2264"/>
    </row>
    <row r="77" spans="1:13" x14ac:dyDescent="0.25">
      <c r="A77" s="2264"/>
      <c r="B77" s="2264" t="s">
        <v>2780</v>
      </c>
      <c r="C77" s="2264"/>
      <c r="D77" s="2264"/>
      <c r="E77" s="2264"/>
      <c r="F77" s="2"/>
      <c r="G77" s="3"/>
      <c r="H77" s="2264"/>
      <c r="I77" s="4"/>
      <c r="J77" s="2264"/>
      <c r="K77" s="2264"/>
      <c r="L77" s="2264"/>
      <c r="M77" s="2264"/>
    </row>
    <row r="80" spans="1:13" ht="18.75" x14ac:dyDescent="0.3">
      <c r="A80" s="1" t="s">
        <v>2774</v>
      </c>
      <c r="B80" s="1"/>
      <c r="C80" s="1"/>
      <c r="D80" s="2449"/>
      <c r="E80" s="2449"/>
      <c r="F80" s="2"/>
      <c r="G80" s="3"/>
      <c r="H80" s="2449"/>
      <c r="I80" s="4"/>
      <c r="J80" s="2449"/>
      <c r="K80" s="2449"/>
      <c r="L80" s="2449"/>
      <c r="M80" s="2449"/>
    </row>
    <row r="81" spans="1:13" x14ac:dyDescent="0.25">
      <c r="A81" s="2449"/>
      <c r="B81" s="2449"/>
      <c r="C81" s="2449"/>
      <c r="D81" s="2445"/>
      <c r="E81" s="2445"/>
      <c r="F81" s="6"/>
      <c r="G81" s="2451"/>
      <c r="H81" s="2445"/>
      <c r="I81" s="8"/>
      <c r="J81" s="2445"/>
      <c r="K81" s="2449"/>
      <c r="L81" s="2449"/>
      <c r="M81" s="2449"/>
    </row>
    <row r="82" spans="1:13" ht="18.75" x14ac:dyDescent="0.3">
      <c r="A82" s="3102" t="s">
        <v>4139</v>
      </c>
      <c r="B82" s="3103"/>
      <c r="C82" s="3103"/>
      <c r="D82" s="3103"/>
      <c r="E82" s="3103"/>
      <c r="F82" s="3103"/>
      <c r="G82" s="3103"/>
      <c r="H82" s="3103"/>
      <c r="I82" s="3103"/>
      <c r="J82" s="3103"/>
      <c r="K82" s="3103"/>
      <c r="L82" s="3103"/>
      <c r="M82" s="2449"/>
    </row>
    <row r="83" spans="1:13" ht="15.75" x14ac:dyDescent="0.25">
      <c r="A83" s="2449"/>
      <c r="B83" s="2449"/>
      <c r="C83" s="2449"/>
      <c r="D83" s="2445"/>
      <c r="E83" s="2445"/>
      <c r="F83" s="9"/>
      <c r="G83" s="2451"/>
      <c r="H83" s="2445"/>
      <c r="I83" s="8"/>
      <c r="J83" s="2445"/>
      <c r="K83" s="2449"/>
      <c r="L83" s="2449"/>
      <c r="M83" s="2449"/>
    </row>
    <row r="84" spans="1:13" ht="15.75" x14ac:dyDescent="0.25">
      <c r="A84" s="10" t="s">
        <v>2776</v>
      </c>
      <c r="B84" s="11"/>
      <c r="C84" s="11"/>
      <c r="D84" s="11"/>
      <c r="E84" s="11"/>
      <c r="F84" s="9"/>
      <c r="G84" s="3"/>
      <c r="H84" s="2449"/>
      <c r="I84" s="4"/>
      <c r="J84" s="2449"/>
      <c r="K84" s="2449"/>
      <c r="L84" s="2449"/>
      <c r="M84" s="2449"/>
    </row>
    <row r="85" spans="1:13" ht="15.75" thickBot="1" x14ac:dyDescent="0.3">
      <c r="A85" s="1465"/>
      <c r="B85" s="2449"/>
      <c r="C85" s="2449"/>
      <c r="D85" s="2449"/>
      <c r="E85" s="2449"/>
      <c r="F85" s="2"/>
      <c r="G85" s="3"/>
      <c r="H85" s="2449"/>
      <c r="I85" s="4"/>
      <c r="J85" s="2449"/>
      <c r="K85" s="13"/>
      <c r="L85" s="2449"/>
      <c r="M85" s="14" t="s">
        <v>4</v>
      </c>
    </row>
    <row r="86" spans="1:13" ht="15.75" thickBot="1" x14ac:dyDescent="0.3">
      <c r="A86" s="15" t="s">
        <v>5</v>
      </c>
      <c r="B86" s="16" t="s">
        <v>6</v>
      </c>
      <c r="C86" s="16" t="s">
        <v>7</v>
      </c>
      <c r="D86" s="16" t="s">
        <v>8</v>
      </c>
      <c r="E86" s="16" t="s">
        <v>9</v>
      </c>
      <c r="F86" s="17" t="s">
        <v>10</v>
      </c>
      <c r="G86" s="18" t="s">
        <v>11</v>
      </c>
      <c r="H86" s="16" t="s">
        <v>12</v>
      </c>
      <c r="I86" s="19" t="s">
        <v>13</v>
      </c>
      <c r="J86" s="20" t="s">
        <v>14</v>
      </c>
      <c r="K86" s="20" t="s">
        <v>15</v>
      </c>
      <c r="L86" s="20" t="s">
        <v>16</v>
      </c>
      <c r="M86" s="21" t="s">
        <v>17</v>
      </c>
    </row>
    <row r="87" spans="1:13" ht="26.25" x14ac:dyDescent="0.25">
      <c r="A87" s="36">
        <v>231</v>
      </c>
      <c r="B87" s="37">
        <v>0</v>
      </c>
      <c r="C87" s="38">
        <v>6172</v>
      </c>
      <c r="D87" s="37">
        <v>5909</v>
      </c>
      <c r="E87" s="39">
        <v>0</v>
      </c>
      <c r="F87" s="40">
        <v>0</v>
      </c>
      <c r="G87" s="37">
        <v>2300</v>
      </c>
      <c r="H87" s="41">
        <v>23000000</v>
      </c>
      <c r="I87" s="42">
        <v>100000</v>
      </c>
      <c r="J87" s="42">
        <v>100000</v>
      </c>
      <c r="K87" s="42">
        <v>-45000</v>
      </c>
      <c r="L87" s="42">
        <f>+J87+K87</f>
        <v>55000</v>
      </c>
      <c r="M87" s="318" t="s">
        <v>4140</v>
      </c>
    </row>
    <row r="88" spans="1:13" ht="27" thickBot="1" x14ac:dyDescent="0.3">
      <c r="A88" s="57">
        <v>231</v>
      </c>
      <c r="B88" s="58">
        <v>0</v>
      </c>
      <c r="C88" s="59">
        <v>6172</v>
      </c>
      <c r="D88" s="58">
        <v>5175</v>
      </c>
      <c r="E88" s="61">
        <v>0</v>
      </c>
      <c r="F88" s="62">
        <v>0</v>
      </c>
      <c r="G88" s="58">
        <v>2300</v>
      </c>
      <c r="H88" s="49">
        <v>23000000</v>
      </c>
      <c r="I88" s="66">
        <v>0</v>
      </c>
      <c r="J88" s="66">
        <v>0</v>
      </c>
      <c r="K88" s="66">
        <v>45000</v>
      </c>
      <c r="L88" s="66">
        <f>+J88+K88</f>
        <v>45000</v>
      </c>
      <c r="M88" s="51" t="s">
        <v>4141</v>
      </c>
    </row>
    <row r="89" spans="1:13" ht="16.5" thickBot="1" x14ac:dyDescent="0.3">
      <c r="A89" s="22"/>
      <c r="B89" s="53" t="s">
        <v>23</v>
      </c>
      <c r="C89" s="54"/>
      <c r="D89" s="23"/>
      <c r="E89" s="23"/>
      <c r="F89" s="24"/>
      <c r="G89" s="25"/>
      <c r="H89" s="23"/>
      <c r="I89" s="26">
        <f>SUM(I87:I88)</f>
        <v>100000</v>
      </c>
      <c r="J89" s="26">
        <f>SUM(J87:J88)</f>
        <v>100000</v>
      </c>
      <c r="K89" s="26">
        <f>SUM(K87:K88)</f>
        <v>0</v>
      </c>
      <c r="L89" s="26">
        <f>SUM(L87:L88)</f>
        <v>100000</v>
      </c>
      <c r="M89" s="27"/>
    </row>
    <row r="90" spans="1:13" ht="15.75" x14ac:dyDescent="0.25">
      <c r="A90" s="28"/>
      <c r="B90" s="28"/>
      <c r="C90" s="28"/>
      <c r="D90" s="29"/>
      <c r="E90" s="29"/>
      <c r="F90" s="30"/>
      <c r="G90" s="31"/>
      <c r="H90" s="29"/>
      <c r="I90" s="32"/>
      <c r="J90" s="29"/>
      <c r="K90" s="33"/>
      <c r="L90" s="29"/>
      <c r="M90" s="2449"/>
    </row>
    <row r="91" spans="1:13" ht="15.75" x14ac:dyDescent="0.25">
      <c r="A91" s="2449"/>
      <c r="B91" s="29" t="s">
        <v>2778</v>
      </c>
      <c r="C91" s="28"/>
      <c r="D91" s="29"/>
      <c r="E91" s="29"/>
      <c r="F91" s="30"/>
      <c r="G91" s="31"/>
      <c r="H91" s="29"/>
      <c r="I91" s="32"/>
      <c r="J91" s="34" t="s">
        <v>4142</v>
      </c>
      <c r="K91" s="35"/>
      <c r="L91" s="29"/>
      <c r="M91" s="2449"/>
    </row>
    <row r="92" spans="1:13" ht="15.75" x14ac:dyDescent="0.25">
      <c r="A92" s="29"/>
      <c r="B92" s="28"/>
      <c r="C92" s="28"/>
      <c r="D92" s="29"/>
      <c r="E92" s="29"/>
      <c r="F92" s="30"/>
      <c r="G92" s="31"/>
      <c r="H92" s="29"/>
      <c r="I92" s="32"/>
      <c r="J92" s="29"/>
      <c r="K92" s="33"/>
      <c r="L92" s="29"/>
      <c r="M92" s="2449"/>
    </row>
    <row r="93" spans="1:13" x14ac:dyDescent="0.25">
      <c r="A93" s="2449"/>
      <c r="B93" s="2449"/>
      <c r="C93" s="2449"/>
      <c r="D93" s="2449"/>
      <c r="E93" s="2449"/>
      <c r="F93" s="2"/>
      <c r="G93" s="3"/>
      <c r="H93" s="2449"/>
      <c r="I93" s="4"/>
      <c r="J93" s="2449"/>
      <c r="K93" s="2449"/>
      <c r="L93" s="2449"/>
      <c r="M93" s="2449"/>
    </row>
    <row r="94" spans="1:13" x14ac:dyDescent="0.25">
      <c r="A94" s="2449"/>
      <c r="B94" s="2449"/>
      <c r="C94" s="2449"/>
      <c r="D94" s="2449"/>
      <c r="E94" s="2449"/>
      <c r="F94" s="2"/>
      <c r="G94" s="3"/>
      <c r="H94" s="2449"/>
      <c r="I94" s="4"/>
      <c r="J94" s="2449"/>
      <c r="K94" s="2449"/>
      <c r="L94" s="2449"/>
      <c r="M94" s="2449"/>
    </row>
    <row r="95" spans="1:13" x14ac:dyDescent="0.25">
      <c r="A95" s="2449"/>
      <c r="B95" s="2449" t="s">
        <v>3027</v>
      </c>
      <c r="C95" s="2449"/>
      <c r="D95" s="2449"/>
      <c r="E95" s="2449"/>
      <c r="F95" s="2"/>
      <c r="G95" s="3"/>
      <c r="H95" s="2449"/>
      <c r="I95" s="4"/>
      <c r="J95" s="2449" t="s">
        <v>840</v>
      </c>
      <c r="K95" s="2449"/>
      <c r="L95" s="2449"/>
      <c r="M95" s="2449"/>
    </row>
    <row r="96" spans="1:13" x14ac:dyDescent="0.25">
      <c r="A96" s="2449"/>
      <c r="B96" s="2449" t="s">
        <v>841</v>
      </c>
      <c r="C96" s="2449"/>
      <c r="D96" s="2449"/>
      <c r="E96" s="2449"/>
      <c r="F96" s="2"/>
      <c r="G96" s="3"/>
      <c r="H96" s="2449"/>
      <c r="I96" s="4"/>
      <c r="J96" s="2449" t="s">
        <v>133</v>
      </c>
      <c r="K96" s="2449"/>
      <c r="L96" s="2449"/>
      <c r="M96" s="2449"/>
    </row>
    <row r="97" spans="1:13" x14ac:dyDescent="0.25">
      <c r="A97" s="2449"/>
      <c r="B97" s="2449" t="s">
        <v>2780</v>
      </c>
      <c r="C97" s="2449"/>
      <c r="D97" s="2449"/>
      <c r="E97" s="2449"/>
      <c r="F97" s="2"/>
      <c r="G97" s="3"/>
      <c r="H97" s="2449"/>
      <c r="I97" s="4"/>
      <c r="J97" s="2449"/>
      <c r="K97" s="2449"/>
      <c r="L97" s="2449"/>
      <c r="M97" s="2449"/>
    </row>
    <row r="98" spans="1:13" x14ac:dyDescent="0.25">
      <c r="A98" s="2449"/>
      <c r="B98" s="2449"/>
      <c r="C98" s="2449"/>
      <c r="D98" s="2449"/>
      <c r="E98" s="2449"/>
      <c r="F98" s="2"/>
      <c r="G98" s="3"/>
      <c r="H98" s="2449"/>
      <c r="I98" s="4"/>
      <c r="J98" s="2449"/>
      <c r="K98" s="2449"/>
      <c r="L98" s="2449"/>
      <c r="M98" s="2449"/>
    </row>
    <row r="99" spans="1:13" x14ac:dyDescent="0.25">
      <c r="A99" s="2449"/>
      <c r="B99" s="2449"/>
      <c r="C99" s="2449"/>
      <c r="D99" s="2449"/>
      <c r="E99" s="2449"/>
      <c r="F99" s="2"/>
      <c r="G99" s="3"/>
      <c r="H99" s="2449"/>
      <c r="I99" s="4"/>
      <c r="J99" s="2449"/>
      <c r="K99" s="2449"/>
      <c r="L99" s="2449"/>
      <c r="M99" s="2449"/>
    </row>
    <row r="100" spans="1:13" ht="18.75" x14ac:dyDescent="0.3">
      <c r="A100" s="1" t="s">
        <v>4143</v>
      </c>
      <c r="B100" s="1"/>
      <c r="C100" s="1"/>
      <c r="D100" s="2450"/>
      <c r="E100" s="2450"/>
      <c r="F100" s="467"/>
      <c r="G100" s="468"/>
      <c r="H100" s="2450"/>
      <c r="I100" s="469"/>
      <c r="J100" s="2450"/>
      <c r="K100" s="2450"/>
      <c r="L100" s="2450"/>
      <c r="M100" s="2448"/>
    </row>
    <row r="101" spans="1:13" x14ac:dyDescent="0.25">
      <c r="A101" s="2450"/>
      <c r="B101" s="2450"/>
      <c r="C101" s="2450"/>
      <c r="D101" s="2448"/>
      <c r="E101" s="2448"/>
      <c r="F101" s="991"/>
      <c r="G101" s="992"/>
      <c r="H101" s="2448"/>
      <c r="I101" s="471"/>
      <c r="J101" s="2448"/>
      <c r="K101" s="2450"/>
      <c r="L101" s="2450"/>
      <c r="M101" s="2448"/>
    </row>
    <row r="102" spans="1:13" ht="18.75" x14ac:dyDescent="0.3">
      <c r="A102" s="3102" t="s">
        <v>4144</v>
      </c>
      <c r="B102" s="3239"/>
      <c r="C102" s="3239"/>
      <c r="D102" s="3239"/>
      <c r="E102" s="3239"/>
      <c r="F102" s="3239"/>
      <c r="G102" s="3239"/>
      <c r="H102" s="3239"/>
      <c r="I102" s="3239"/>
      <c r="J102" s="3239"/>
      <c r="K102" s="3239"/>
      <c r="L102" s="3239"/>
      <c r="M102" s="2448"/>
    </row>
    <row r="103" spans="1:13" ht="15.75" x14ac:dyDescent="0.25">
      <c r="A103" s="2450"/>
      <c r="B103" s="2450"/>
      <c r="C103" s="2450"/>
      <c r="D103" s="2448"/>
      <c r="E103" s="2448"/>
      <c r="F103" s="9"/>
      <c r="G103" s="992"/>
      <c r="H103" s="2448"/>
      <c r="I103" s="471"/>
      <c r="J103" s="2448"/>
      <c r="K103" s="2450"/>
      <c r="L103" s="2450"/>
      <c r="M103" s="2448"/>
    </row>
    <row r="104" spans="1:13" ht="15.75" x14ac:dyDescent="0.25">
      <c r="A104" s="10" t="s">
        <v>836</v>
      </c>
      <c r="B104" s="1047"/>
      <c r="C104" s="1047"/>
      <c r="D104" s="1047"/>
      <c r="E104" s="1047"/>
      <c r="F104" s="9"/>
      <c r="G104" s="468"/>
      <c r="H104" s="2450"/>
      <c r="I104" s="469"/>
      <c r="J104" s="2450"/>
      <c r="K104" s="2450"/>
      <c r="L104" s="2450"/>
      <c r="M104" s="2448"/>
    </row>
    <row r="105" spans="1:13" ht="15.75" thickBot="1" x14ac:dyDescent="0.3">
      <c r="A105" s="472"/>
      <c r="B105" s="2450"/>
      <c r="C105" s="2450"/>
      <c r="D105" s="2450"/>
      <c r="E105" s="2450"/>
      <c r="F105" s="467"/>
      <c r="G105" s="468"/>
      <c r="H105" s="2450"/>
      <c r="I105" s="469"/>
      <c r="J105" s="2450"/>
      <c r="K105" s="13"/>
      <c r="L105" s="13"/>
      <c r="M105" s="14" t="s">
        <v>270</v>
      </c>
    </row>
    <row r="106" spans="1:13" ht="15.75" thickBot="1" x14ac:dyDescent="0.3">
      <c r="A106" s="1048" t="s">
        <v>5</v>
      </c>
      <c r="B106" s="1049" t="s">
        <v>6</v>
      </c>
      <c r="C106" s="1049" t="s">
        <v>7</v>
      </c>
      <c r="D106" s="1049" t="s">
        <v>8</v>
      </c>
      <c r="E106" s="1049" t="s">
        <v>9</v>
      </c>
      <c r="F106" s="1050" t="s">
        <v>10</v>
      </c>
      <c r="G106" s="1051" t="s">
        <v>11</v>
      </c>
      <c r="H106" s="1049" t="s">
        <v>12</v>
      </c>
      <c r="I106" s="1052" t="s">
        <v>13</v>
      </c>
      <c r="J106" s="1053" t="s">
        <v>14</v>
      </c>
      <c r="K106" s="1053" t="s">
        <v>15</v>
      </c>
      <c r="L106" s="1053" t="s">
        <v>16</v>
      </c>
      <c r="M106" s="1054" t="s">
        <v>17</v>
      </c>
    </row>
    <row r="107" spans="1:13" x14ac:dyDescent="0.25">
      <c r="A107" s="944">
        <v>231</v>
      </c>
      <c r="B107" s="946">
        <v>40</v>
      </c>
      <c r="C107" s="2622">
        <v>6310</v>
      </c>
      <c r="D107" s="946">
        <v>5163</v>
      </c>
      <c r="E107" s="947">
        <v>0</v>
      </c>
      <c r="F107" s="2623">
        <v>0</v>
      </c>
      <c r="G107" s="946">
        <v>2300</v>
      </c>
      <c r="H107" s="948">
        <v>23000000</v>
      </c>
      <c r="I107" s="2624">
        <v>500</v>
      </c>
      <c r="J107" s="950">
        <v>500</v>
      </c>
      <c r="K107" s="950">
        <v>-200</v>
      </c>
      <c r="L107" s="950">
        <f>+J107+K107</f>
        <v>300</v>
      </c>
      <c r="M107" s="2625" t="s">
        <v>4145</v>
      </c>
    </row>
    <row r="108" spans="1:13" x14ac:dyDescent="0.25">
      <c r="A108" s="944">
        <v>231</v>
      </c>
      <c r="B108" s="946">
        <v>44</v>
      </c>
      <c r="C108" s="2622">
        <v>6310</v>
      </c>
      <c r="D108" s="946">
        <v>5163</v>
      </c>
      <c r="E108" s="947">
        <v>0</v>
      </c>
      <c r="F108" s="2623">
        <v>0</v>
      </c>
      <c r="G108" s="946">
        <v>2300</v>
      </c>
      <c r="H108" s="948">
        <v>23000000</v>
      </c>
      <c r="I108" s="2624">
        <v>500</v>
      </c>
      <c r="J108" s="950">
        <v>500</v>
      </c>
      <c r="K108" s="950">
        <v>-200</v>
      </c>
      <c r="L108" s="950">
        <f>+J108+K108</f>
        <v>300</v>
      </c>
      <c r="M108" s="2625" t="s">
        <v>4146</v>
      </c>
    </row>
    <row r="109" spans="1:13" x14ac:dyDescent="0.25">
      <c r="A109" s="944">
        <v>231</v>
      </c>
      <c r="B109" s="946">
        <v>45</v>
      </c>
      <c r="C109" s="2622">
        <v>6310</v>
      </c>
      <c r="D109" s="946">
        <v>5163</v>
      </c>
      <c r="E109" s="947">
        <v>0</v>
      </c>
      <c r="F109" s="2623">
        <v>0</v>
      </c>
      <c r="G109" s="946">
        <v>2300</v>
      </c>
      <c r="H109" s="948">
        <v>23000000</v>
      </c>
      <c r="I109" s="2624">
        <v>500</v>
      </c>
      <c r="J109" s="950">
        <v>500</v>
      </c>
      <c r="K109" s="950">
        <v>-200</v>
      </c>
      <c r="L109" s="950">
        <f>+J109+K109</f>
        <v>300</v>
      </c>
      <c r="M109" s="2625" t="s">
        <v>4147</v>
      </c>
    </row>
    <row r="110" spans="1:13" ht="15.75" thickBot="1" x14ac:dyDescent="0.3">
      <c r="A110" s="944">
        <v>231</v>
      </c>
      <c r="B110" s="946">
        <v>37</v>
      </c>
      <c r="C110" s="2622">
        <v>6310</v>
      </c>
      <c r="D110" s="946">
        <v>5163</v>
      </c>
      <c r="E110" s="947">
        <v>0</v>
      </c>
      <c r="F110" s="2623">
        <v>0</v>
      </c>
      <c r="G110" s="946">
        <v>2300</v>
      </c>
      <c r="H110" s="948">
        <v>23000000</v>
      </c>
      <c r="I110" s="2626">
        <v>1500</v>
      </c>
      <c r="J110" s="949">
        <v>1500</v>
      </c>
      <c r="K110" s="949">
        <v>600</v>
      </c>
      <c r="L110" s="949">
        <f>+J110+K110</f>
        <v>2100</v>
      </c>
      <c r="M110" s="2625" t="s">
        <v>4148</v>
      </c>
    </row>
    <row r="111" spans="1:13" ht="16.5" thickBot="1" x14ac:dyDescent="0.3">
      <c r="A111" s="983"/>
      <c r="B111" s="341" t="s">
        <v>23</v>
      </c>
      <c r="C111" s="342"/>
      <c r="D111" s="996"/>
      <c r="E111" s="996"/>
      <c r="F111" s="997"/>
      <c r="G111" s="998"/>
      <c r="H111" s="996"/>
      <c r="I111" s="2627">
        <f>SUM(I107:I110)</f>
        <v>3000</v>
      </c>
      <c r="J111" s="999">
        <f>SUM(J107:J110)</f>
        <v>3000</v>
      </c>
      <c r="K111" s="999">
        <f>SUM(K107:K110)</f>
        <v>0</v>
      </c>
      <c r="L111" s="999">
        <f>SUM(L107:L110)</f>
        <v>3000</v>
      </c>
      <c r="M111" s="1055"/>
    </row>
    <row r="112" spans="1:13" ht="15.75" x14ac:dyDescent="0.25">
      <c r="A112" s="28"/>
      <c r="B112" s="28"/>
      <c r="C112" s="28"/>
      <c r="D112" s="482"/>
      <c r="E112" s="482"/>
      <c r="F112" s="993"/>
      <c r="G112" s="994"/>
      <c r="H112" s="482"/>
      <c r="I112" s="483"/>
      <c r="J112" s="482"/>
      <c r="K112" s="484"/>
      <c r="L112" s="1056"/>
      <c r="M112" s="1057"/>
    </row>
    <row r="113" spans="1:15" ht="15.75" x14ac:dyDescent="0.25">
      <c r="A113" s="953" t="s">
        <v>839</v>
      </c>
      <c r="B113" s="2450"/>
      <c r="C113" s="28"/>
      <c r="D113" s="482"/>
      <c r="E113" s="482"/>
      <c r="F113" s="993"/>
      <c r="G113" s="994"/>
      <c r="H113" s="482"/>
      <c r="I113" s="483"/>
      <c r="J113" s="959" t="s">
        <v>25</v>
      </c>
      <c r="K113" s="1059">
        <v>43799</v>
      </c>
    </row>
    <row r="114" spans="1:15" ht="15.75" x14ac:dyDescent="0.25">
      <c r="A114" s="28"/>
      <c r="B114" s="2450"/>
      <c r="C114" s="28"/>
      <c r="D114" s="482"/>
      <c r="E114" s="482"/>
      <c r="F114" s="993"/>
      <c r="G114" s="994"/>
      <c r="H114" s="482"/>
      <c r="I114" s="483"/>
      <c r="J114" s="482"/>
      <c r="K114" s="2448"/>
    </row>
    <row r="115" spans="1:15" x14ac:dyDescent="0.25">
      <c r="A115" s="2450"/>
      <c r="B115" s="2450"/>
      <c r="C115" s="2450"/>
      <c r="D115" s="2450"/>
      <c r="E115" s="2450"/>
      <c r="F115" s="467"/>
      <c r="G115" s="468"/>
      <c r="H115" s="2450"/>
      <c r="I115" s="469"/>
      <c r="J115" s="2450"/>
      <c r="K115" s="2448"/>
    </row>
    <row r="116" spans="1:15" x14ac:dyDescent="0.25">
      <c r="A116" s="2450" t="s">
        <v>27</v>
      </c>
      <c r="B116" s="2450"/>
      <c r="C116" s="2450"/>
      <c r="D116" s="2450"/>
      <c r="E116" s="2450"/>
      <c r="F116" s="467"/>
      <c r="G116" s="468"/>
      <c r="H116" s="2450"/>
      <c r="I116" s="469"/>
      <c r="J116" s="2450" t="s">
        <v>27</v>
      </c>
      <c r="K116" s="2448"/>
    </row>
    <row r="117" spans="1:15" x14ac:dyDescent="0.25">
      <c r="A117" s="2450" t="s">
        <v>3027</v>
      </c>
      <c r="B117" s="2450"/>
      <c r="C117" s="2450"/>
      <c r="D117" s="2450"/>
      <c r="E117" s="2450"/>
      <c r="F117" s="467"/>
      <c r="G117" s="468"/>
      <c r="H117" s="2450"/>
      <c r="I117" s="469"/>
      <c r="J117" s="2450" t="s">
        <v>840</v>
      </c>
      <c r="K117" s="2448"/>
    </row>
    <row r="118" spans="1:15" x14ac:dyDescent="0.25">
      <c r="A118" s="2450" t="s">
        <v>841</v>
      </c>
      <c r="B118" s="2450"/>
      <c r="C118" s="2450"/>
      <c r="D118" s="2450"/>
      <c r="E118" s="2450"/>
      <c r="F118" s="467"/>
      <c r="G118" s="468"/>
      <c r="H118" s="2450"/>
      <c r="I118" s="469"/>
      <c r="J118" s="958" t="s">
        <v>133</v>
      </c>
      <c r="K118" s="2448"/>
    </row>
    <row r="119" spans="1:15" x14ac:dyDescent="0.25">
      <c r="A119" s="2450" t="s">
        <v>842</v>
      </c>
      <c r="B119" s="2450"/>
      <c r="C119" s="2450"/>
      <c r="D119" s="2450"/>
      <c r="E119" s="2450"/>
      <c r="F119" s="467"/>
      <c r="G119" s="468"/>
      <c r="H119" s="2450"/>
      <c r="I119" s="469"/>
      <c r="J119" s="2450"/>
      <c r="K119" s="2450"/>
      <c r="L119" s="2450"/>
      <c r="M119" s="2448"/>
    </row>
    <row r="120" spans="1:15" x14ac:dyDescent="0.25">
      <c r="A120" s="2450"/>
      <c r="B120" s="2450"/>
      <c r="C120" s="2450"/>
      <c r="D120" s="2450"/>
      <c r="E120" s="2450"/>
      <c r="F120" s="2450"/>
      <c r="G120" s="2450"/>
      <c r="H120" s="2450"/>
      <c r="I120" s="2450"/>
      <c r="J120" s="2450"/>
      <c r="K120" s="2450"/>
      <c r="L120" s="2450"/>
      <c r="M120" s="2448"/>
    </row>
    <row r="121" spans="1:15" x14ac:dyDescent="0.25">
      <c r="A121" s="2450"/>
      <c r="B121" s="2450"/>
      <c r="C121" s="2450"/>
      <c r="D121" s="2450"/>
      <c r="E121" s="2450"/>
      <c r="F121" s="2450"/>
      <c r="G121" s="2450"/>
      <c r="H121" s="2450"/>
      <c r="I121" s="2450"/>
      <c r="J121" s="2450"/>
      <c r="K121" s="2450"/>
      <c r="L121" s="2450"/>
      <c r="M121" s="2450"/>
    </row>
    <row r="122" spans="1:15" ht="18.75" x14ac:dyDescent="0.3">
      <c r="A122" s="1" t="s">
        <v>4143</v>
      </c>
      <c r="B122" s="1"/>
      <c r="C122" s="1"/>
      <c r="D122" s="2468"/>
      <c r="E122" s="2468"/>
      <c r="F122" s="467"/>
      <c r="G122" s="468"/>
      <c r="H122" s="2468"/>
      <c r="I122" s="469"/>
      <c r="J122" s="2468"/>
      <c r="K122" s="2468"/>
      <c r="L122" s="2468"/>
      <c r="M122" s="2464"/>
      <c r="N122" s="2468"/>
      <c r="O122" s="2468"/>
    </row>
    <row r="123" spans="1:15" x14ac:dyDescent="0.25">
      <c r="A123" s="2468"/>
      <c r="B123" s="2468"/>
      <c r="C123" s="2468"/>
      <c r="D123" s="2464"/>
      <c r="E123" s="2464"/>
      <c r="F123" s="991"/>
      <c r="G123" s="992"/>
      <c r="H123" s="2464"/>
      <c r="I123" s="471"/>
      <c r="J123" s="2464"/>
      <c r="K123" s="2468"/>
      <c r="L123" s="2468"/>
      <c r="M123" s="2464"/>
      <c r="N123" s="2468"/>
      <c r="O123" s="2468"/>
    </row>
    <row r="124" spans="1:15" ht="18.75" x14ac:dyDescent="0.3">
      <c r="A124" s="3102" t="s">
        <v>4638</v>
      </c>
      <c r="B124" s="3239"/>
      <c r="C124" s="3239"/>
      <c r="D124" s="3239"/>
      <c r="E124" s="3239"/>
      <c r="F124" s="3239"/>
      <c r="G124" s="3239"/>
      <c r="H124" s="3239"/>
      <c r="I124" s="3239"/>
      <c r="J124" s="3239"/>
      <c r="K124" s="3239"/>
      <c r="L124" s="3239"/>
      <c r="M124" s="2464"/>
      <c r="N124" s="2468"/>
      <c r="O124" s="2468"/>
    </row>
    <row r="125" spans="1:15" ht="15.75" x14ac:dyDescent="0.25">
      <c r="A125" s="2468"/>
      <c r="B125" s="2468"/>
      <c r="C125" s="2468"/>
      <c r="D125" s="2464"/>
      <c r="E125" s="2464"/>
      <c r="F125" s="9"/>
      <c r="G125" s="992"/>
      <c r="H125" s="2464"/>
      <c r="I125" s="471"/>
      <c r="J125" s="2464"/>
      <c r="K125" s="2468"/>
      <c r="L125" s="2468"/>
      <c r="M125" s="2464"/>
      <c r="N125" s="2468"/>
      <c r="O125" s="2468"/>
    </row>
    <row r="126" spans="1:15" ht="15.75" x14ac:dyDescent="0.25">
      <c r="A126" s="10" t="s">
        <v>836</v>
      </c>
      <c r="B126" s="1047"/>
      <c r="C126" s="1047"/>
      <c r="D126" s="1047"/>
      <c r="E126" s="1047"/>
      <c r="F126" s="9"/>
      <c r="G126" s="468"/>
      <c r="H126" s="2468"/>
      <c r="I126" s="469"/>
      <c r="J126" s="2468"/>
      <c r="K126" s="2468"/>
      <c r="L126" s="2468"/>
      <c r="M126" s="2464"/>
      <c r="N126" s="2468"/>
      <c r="O126" s="2468"/>
    </row>
    <row r="127" spans="1:15" ht="15.75" thickBot="1" x14ac:dyDescent="0.3">
      <c r="A127" s="472"/>
      <c r="B127" s="2468"/>
      <c r="C127" s="2468"/>
      <c r="D127" s="2468"/>
      <c r="E127" s="2468"/>
      <c r="F127" s="467"/>
      <c r="G127" s="468"/>
      <c r="H127" s="2468"/>
      <c r="I127" s="469"/>
      <c r="J127" s="2468"/>
      <c r="K127" s="13"/>
      <c r="L127" s="13"/>
      <c r="M127" s="14" t="s">
        <v>270</v>
      </c>
      <c r="N127" s="2468"/>
      <c r="O127" s="2468"/>
    </row>
    <row r="128" spans="1:15" ht="15.75" thickBot="1" x14ac:dyDescent="0.3">
      <c r="A128" s="1048" t="s">
        <v>5</v>
      </c>
      <c r="B128" s="1049" t="s">
        <v>6</v>
      </c>
      <c r="C128" s="1049" t="s">
        <v>7</v>
      </c>
      <c r="D128" s="1049" t="s">
        <v>8</v>
      </c>
      <c r="E128" s="1049" t="s">
        <v>9</v>
      </c>
      <c r="F128" s="1050" t="s">
        <v>10</v>
      </c>
      <c r="G128" s="1051" t="s">
        <v>11</v>
      </c>
      <c r="H128" s="1049" t="s">
        <v>12</v>
      </c>
      <c r="I128" s="1052" t="s">
        <v>13</v>
      </c>
      <c r="J128" s="1053" t="s">
        <v>14</v>
      </c>
      <c r="K128" s="1053" t="s">
        <v>15</v>
      </c>
      <c r="L128" s="1053" t="s">
        <v>16</v>
      </c>
      <c r="M128" s="1054" t="s">
        <v>17</v>
      </c>
      <c r="N128" s="2468"/>
      <c r="O128" s="2468"/>
    </row>
    <row r="129" spans="1:15" x14ac:dyDescent="0.25">
      <c r="A129" s="944">
        <v>231</v>
      </c>
      <c r="B129" s="946">
        <v>0</v>
      </c>
      <c r="C129" s="2622">
        <v>6310</v>
      </c>
      <c r="D129" s="946">
        <v>5163</v>
      </c>
      <c r="E129" s="947">
        <v>0</v>
      </c>
      <c r="F129" s="2623">
        <v>0</v>
      </c>
      <c r="G129" s="946">
        <v>2300</v>
      </c>
      <c r="H129" s="948">
        <v>23000000</v>
      </c>
      <c r="I129" s="2624">
        <v>357900</v>
      </c>
      <c r="J129" s="950">
        <v>309900</v>
      </c>
      <c r="K129" s="950">
        <v>-111</v>
      </c>
      <c r="L129" s="950">
        <f>+J129+K129</f>
        <v>309789</v>
      </c>
      <c r="M129" s="2625" t="s">
        <v>837</v>
      </c>
      <c r="N129" s="2468"/>
      <c r="O129" s="2468"/>
    </row>
    <row r="130" spans="1:15" ht="15.75" thickBot="1" x14ac:dyDescent="0.3">
      <c r="A130" s="944">
        <v>231</v>
      </c>
      <c r="B130" s="946">
        <v>37</v>
      </c>
      <c r="C130" s="2622">
        <v>6310</v>
      </c>
      <c r="D130" s="946">
        <v>5163</v>
      </c>
      <c r="E130" s="947">
        <v>0</v>
      </c>
      <c r="F130" s="2623">
        <v>0</v>
      </c>
      <c r="G130" s="946">
        <v>2300</v>
      </c>
      <c r="H130" s="948">
        <v>23000000</v>
      </c>
      <c r="I130" s="2626">
        <v>1500</v>
      </c>
      <c r="J130" s="949">
        <v>2100</v>
      </c>
      <c r="K130" s="949">
        <v>111</v>
      </c>
      <c r="L130" s="949">
        <f>+J130+K130</f>
        <v>2211</v>
      </c>
      <c r="M130" s="2625" t="s">
        <v>4148</v>
      </c>
      <c r="N130" s="2468"/>
      <c r="O130" s="2468"/>
    </row>
    <row r="131" spans="1:15" ht="16.5" thickBot="1" x14ac:dyDescent="0.3">
      <c r="A131" s="983"/>
      <c r="B131" s="341" t="s">
        <v>23</v>
      </c>
      <c r="C131" s="342"/>
      <c r="D131" s="996"/>
      <c r="E131" s="996"/>
      <c r="F131" s="997"/>
      <c r="G131" s="998"/>
      <c r="H131" s="996"/>
      <c r="I131" s="2627">
        <f>SUM(I129:I130)</f>
        <v>359400</v>
      </c>
      <c r="J131" s="999">
        <f>SUM(J129:J130)</f>
        <v>312000</v>
      </c>
      <c r="K131" s="999">
        <f>SUM(K129:K130)</f>
        <v>0</v>
      </c>
      <c r="L131" s="999">
        <f>SUM(L129:L130)</f>
        <v>312000</v>
      </c>
      <c r="M131" s="1055"/>
      <c r="N131" s="2468"/>
      <c r="O131" s="2468"/>
    </row>
    <row r="132" spans="1:15" ht="15.75" x14ac:dyDescent="0.25">
      <c r="A132" s="28"/>
      <c r="B132" s="28"/>
      <c r="C132" s="28"/>
      <c r="D132" s="482"/>
      <c r="E132" s="482"/>
      <c r="F132" s="993"/>
      <c r="G132" s="994"/>
      <c r="H132" s="482"/>
      <c r="I132" s="483"/>
      <c r="J132" s="482"/>
      <c r="K132" s="484"/>
      <c r="L132" s="1056"/>
      <c r="M132" s="1057"/>
      <c r="N132" s="2468"/>
      <c r="O132" s="2468"/>
    </row>
    <row r="133" spans="1:15" ht="15.75" x14ac:dyDescent="0.25">
      <c r="A133" s="953" t="s">
        <v>839</v>
      </c>
      <c r="B133" s="2468"/>
      <c r="C133" s="28"/>
      <c r="D133" s="482"/>
      <c r="E133" s="482"/>
      <c r="F133" s="993"/>
      <c r="G133" s="994"/>
      <c r="H133" s="482"/>
      <c r="I133" s="483"/>
      <c r="J133" s="2468"/>
      <c r="K133" s="1058"/>
      <c r="L133" s="959" t="s">
        <v>25</v>
      </c>
      <c r="M133" s="1059">
        <v>43830</v>
      </c>
      <c r="N133" s="2468"/>
      <c r="O133" s="2468"/>
    </row>
    <row r="134" spans="1:15" ht="15.75" x14ac:dyDescent="0.25">
      <c r="A134" s="28"/>
      <c r="B134" s="2468"/>
      <c r="C134" s="28"/>
      <c r="D134" s="482"/>
      <c r="E134" s="482"/>
      <c r="F134" s="993"/>
      <c r="G134" s="994"/>
      <c r="H134" s="482"/>
      <c r="I134" s="483"/>
      <c r="J134" s="2468"/>
      <c r="K134" s="484"/>
      <c r="L134" s="482"/>
      <c r="M134" s="2464"/>
      <c r="N134" s="2468"/>
      <c r="O134" s="2468"/>
    </row>
    <row r="135" spans="1:15" x14ac:dyDescent="0.25">
      <c r="A135" s="2468"/>
      <c r="B135" s="2468"/>
      <c r="C135" s="2468"/>
      <c r="D135" s="2468"/>
      <c r="E135" s="2468"/>
      <c r="F135" s="467"/>
      <c r="G135" s="468"/>
      <c r="H135" s="2468"/>
      <c r="I135" s="469"/>
      <c r="J135" s="2468"/>
      <c r="K135" s="2468"/>
      <c r="L135" s="2468"/>
      <c r="M135" s="2464"/>
      <c r="N135" s="2468"/>
      <c r="O135" s="2468"/>
    </row>
    <row r="136" spans="1:15" x14ac:dyDescent="0.25">
      <c r="A136" s="2468" t="s">
        <v>27</v>
      </c>
      <c r="B136" s="2468"/>
      <c r="C136" s="2468"/>
      <c r="D136" s="2468"/>
      <c r="E136" s="2468"/>
      <c r="F136" s="467"/>
      <c r="G136" s="468"/>
      <c r="H136" s="2468"/>
      <c r="I136" s="469"/>
      <c r="J136" s="2468"/>
      <c r="K136" s="2468"/>
      <c r="L136" s="2468" t="s">
        <v>27</v>
      </c>
      <c r="M136" s="2464"/>
      <c r="N136" s="2468"/>
      <c r="O136" s="2468"/>
    </row>
    <row r="137" spans="1:15" x14ac:dyDescent="0.25">
      <c r="A137" s="2468" t="s">
        <v>3027</v>
      </c>
      <c r="B137" s="2468"/>
      <c r="C137" s="2468"/>
      <c r="D137" s="2468"/>
      <c r="E137" s="2468"/>
      <c r="F137" s="467"/>
      <c r="G137" s="468"/>
      <c r="H137" s="2468"/>
      <c r="I137" s="469"/>
      <c r="J137" s="2468"/>
      <c r="K137" s="2468"/>
      <c r="L137" s="2468" t="s">
        <v>840</v>
      </c>
      <c r="M137" s="2464"/>
      <c r="N137" s="2468"/>
      <c r="O137" s="2468"/>
    </row>
    <row r="138" spans="1:15" x14ac:dyDescent="0.25">
      <c r="A138" s="2468" t="s">
        <v>841</v>
      </c>
      <c r="B138" s="2468"/>
      <c r="C138" s="2468"/>
      <c r="D138" s="2468"/>
      <c r="E138" s="2468"/>
      <c r="F138" s="467"/>
      <c r="G138" s="468"/>
      <c r="H138" s="2468"/>
      <c r="I138" s="469"/>
      <c r="J138" s="2468"/>
      <c r="K138" s="2468"/>
      <c r="L138" s="958" t="s">
        <v>133</v>
      </c>
      <c r="M138" s="2464"/>
      <c r="N138" s="2468"/>
      <c r="O138" s="2468"/>
    </row>
    <row r="139" spans="1:15" x14ac:dyDescent="0.25">
      <c r="A139" s="2468" t="s">
        <v>842</v>
      </c>
      <c r="B139" s="2468"/>
      <c r="C139" s="2468"/>
      <c r="D139" s="2468"/>
      <c r="E139" s="2468"/>
      <c r="F139" s="467"/>
      <c r="G139" s="468"/>
      <c r="H139" s="2468"/>
      <c r="I139" s="469"/>
      <c r="J139" s="2468"/>
      <c r="K139" s="2468"/>
      <c r="L139" s="2468"/>
      <c r="M139" s="2464"/>
      <c r="N139" s="2468"/>
      <c r="O139" s="2468"/>
    </row>
    <row r="140" spans="1:15" s="2468" customFormat="1" x14ac:dyDescent="0.25">
      <c r="F140" s="467"/>
      <c r="G140" s="468"/>
      <c r="I140" s="469"/>
      <c r="M140" s="2464"/>
    </row>
    <row r="142" spans="1:15" ht="18.75" x14ac:dyDescent="0.3">
      <c r="A142" s="1" t="s">
        <v>2774</v>
      </c>
      <c r="B142" s="1"/>
      <c r="C142" s="1"/>
      <c r="D142" s="2467"/>
      <c r="E142" s="2467"/>
      <c r="F142" s="2"/>
      <c r="G142" s="3"/>
      <c r="H142" s="2467"/>
      <c r="I142" s="4"/>
      <c r="J142" s="2467"/>
      <c r="K142" s="2467"/>
      <c r="L142" s="2467"/>
      <c r="M142" s="2467"/>
      <c r="N142" s="2468"/>
    </row>
    <row r="143" spans="1:15" x14ac:dyDescent="0.25">
      <c r="A143" s="2467"/>
      <c r="B143" s="2467"/>
      <c r="C143" s="2467"/>
      <c r="D143" s="2461"/>
      <c r="E143" s="2461"/>
      <c r="F143" s="6"/>
      <c r="G143" s="2470"/>
      <c r="H143" s="2461"/>
      <c r="I143" s="8"/>
      <c r="J143" s="2461"/>
      <c r="K143" s="2467"/>
      <c r="L143" s="2467"/>
      <c r="M143" s="2467"/>
      <c r="N143" s="2468"/>
    </row>
    <row r="144" spans="1:15" ht="18.75" x14ac:dyDescent="0.3">
      <c r="A144" s="3102" t="s">
        <v>4620</v>
      </c>
      <c r="B144" s="3103"/>
      <c r="C144" s="3103"/>
      <c r="D144" s="3103"/>
      <c r="E144" s="3103"/>
      <c r="F144" s="3103"/>
      <c r="G144" s="3103"/>
      <c r="H144" s="3103"/>
      <c r="I144" s="3103"/>
      <c r="J144" s="3103"/>
      <c r="K144" s="3103"/>
      <c r="L144" s="3103"/>
      <c r="M144" s="2467"/>
      <c r="N144" s="2468"/>
    </row>
    <row r="145" spans="1:14" ht="15.75" x14ac:dyDescent="0.25">
      <c r="A145" s="2467"/>
      <c r="B145" s="2467"/>
      <c r="C145" s="2467"/>
      <c r="D145" s="2461"/>
      <c r="E145" s="2461"/>
      <c r="F145" s="9"/>
      <c r="G145" s="2470"/>
      <c r="H145" s="2461"/>
      <c r="I145" s="8"/>
      <c r="J145" s="2461"/>
      <c r="K145" s="2467"/>
      <c r="L145" s="2467"/>
      <c r="M145" s="2467"/>
      <c r="N145" s="2468"/>
    </row>
    <row r="146" spans="1:14" ht="15.75" x14ac:dyDescent="0.25">
      <c r="A146" s="10" t="s">
        <v>4621</v>
      </c>
      <c r="B146" s="11"/>
      <c r="C146" s="11"/>
      <c r="D146" s="11"/>
      <c r="E146" s="11"/>
      <c r="F146" s="9"/>
      <c r="G146" s="3"/>
      <c r="H146" s="2467"/>
      <c r="I146" s="4"/>
      <c r="J146" s="2467"/>
      <c r="K146" s="2467"/>
      <c r="L146" s="2467"/>
      <c r="M146" s="2467"/>
      <c r="N146" s="2468"/>
    </row>
    <row r="147" spans="1:14" ht="15.75" thickBot="1" x14ac:dyDescent="0.3">
      <c r="A147" s="1465"/>
      <c r="B147" s="2467"/>
      <c r="C147" s="2467"/>
      <c r="D147" s="2467"/>
      <c r="E147" s="2467"/>
      <c r="F147" s="2"/>
      <c r="G147" s="3"/>
      <c r="H147" s="2467"/>
      <c r="I147" s="4"/>
      <c r="J147" s="2467"/>
      <c r="K147" s="13"/>
      <c r="L147" s="2467"/>
      <c r="M147" s="14" t="s">
        <v>4</v>
      </c>
      <c r="N147" s="2468"/>
    </row>
    <row r="148" spans="1:14" ht="15.75" thickBot="1" x14ac:dyDescent="0.3">
      <c r="A148" s="15" t="s">
        <v>5</v>
      </c>
      <c r="B148" s="16" t="s">
        <v>6</v>
      </c>
      <c r="C148" s="16" t="s">
        <v>7</v>
      </c>
      <c r="D148" s="16" t="s">
        <v>8</v>
      </c>
      <c r="E148" s="16" t="s">
        <v>9</v>
      </c>
      <c r="F148" s="17" t="s">
        <v>10</v>
      </c>
      <c r="G148" s="18" t="s">
        <v>11</v>
      </c>
      <c r="H148" s="16" t="s">
        <v>12</v>
      </c>
      <c r="I148" s="19" t="s">
        <v>13</v>
      </c>
      <c r="J148" s="20" t="s">
        <v>14</v>
      </c>
      <c r="K148" s="20" t="s">
        <v>15</v>
      </c>
      <c r="L148" s="20" t="s">
        <v>16</v>
      </c>
      <c r="M148" s="21" t="s">
        <v>17</v>
      </c>
      <c r="N148" s="2468"/>
    </row>
    <row r="149" spans="1:14" ht="39" x14ac:dyDescent="0.25">
      <c r="A149" s="36">
        <v>231</v>
      </c>
      <c r="B149" s="37">
        <v>0</v>
      </c>
      <c r="C149" s="38">
        <v>6310</v>
      </c>
      <c r="D149" s="37">
        <v>5141</v>
      </c>
      <c r="E149" s="39">
        <v>0</v>
      </c>
      <c r="F149" s="40">
        <v>0</v>
      </c>
      <c r="G149" s="37">
        <v>2300</v>
      </c>
      <c r="H149" s="41">
        <v>4400023000000</v>
      </c>
      <c r="I149" s="42">
        <v>61000000</v>
      </c>
      <c r="J149" s="42">
        <v>46216000</v>
      </c>
      <c r="K149" s="42">
        <v>-1245263.27</v>
      </c>
      <c r="L149" s="42">
        <f>+J149+K149</f>
        <v>44970736.729999997</v>
      </c>
      <c r="M149" s="318" t="s">
        <v>3024</v>
      </c>
      <c r="N149" s="2468"/>
    </row>
    <row r="150" spans="1:14" ht="39.75" thickBot="1" x14ac:dyDescent="0.3">
      <c r="A150" s="57">
        <v>231</v>
      </c>
      <c r="B150" s="58">
        <v>87</v>
      </c>
      <c r="C150" s="59">
        <v>6310</v>
      </c>
      <c r="D150" s="58">
        <v>5141</v>
      </c>
      <c r="E150" s="61">
        <v>0</v>
      </c>
      <c r="F150" s="62">
        <v>0</v>
      </c>
      <c r="G150" s="58">
        <v>2300</v>
      </c>
      <c r="H150" s="49">
        <v>5500023000000</v>
      </c>
      <c r="I150" s="66">
        <v>0</v>
      </c>
      <c r="J150" s="66">
        <v>0</v>
      </c>
      <c r="K150" s="66">
        <v>1245263.27</v>
      </c>
      <c r="L150" s="66">
        <f>+J150+K150</f>
        <v>1245263.27</v>
      </c>
      <c r="M150" s="51" t="s">
        <v>4622</v>
      </c>
      <c r="N150" s="2468"/>
    </row>
    <row r="151" spans="1:14" ht="16.5" thickBot="1" x14ac:dyDescent="0.3">
      <c r="A151" s="22"/>
      <c r="B151" s="53" t="s">
        <v>23</v>
      </c>
      <c r="C151" s="54"/>
      <c r="D151" s="23"/>
      <c r="E151" s="23"/>
      <c r="F151" s="24"/>
      <c r="G151" s="25"/>
      <c r="H151" s="23"/>
      <c r="I151" s="26">
        <f>SUM(I149:I150)</f>
        <v>61000000</v>
      </c>
      <c r="J151" s="26">
        <f>SUM(J149:J150)</f>
        <v>46216000</v>
      </c>
      <c r="K151" s="26">
        <f>SUM(K149:K150)</f>
        <v>0</v>
      </c>
      <c r="L151" s="26">
        <f>SUM(L149:L150)</f>
        <v>46216000</v>
      </c>
      <c r="M151" s="27"/>
      <c r="N151" s="2468"/>
    </row>
    <row r="152" spans="1:14" ht="15.75" x14ac:dyDescent="0.25">
      <c r="A152" s="28"/>
      <c r="B152" s="28"/>
      <c r="C152" s="28"/>
      <c r="D152" s="29"/>
      <c r="E152" s="29"/>
      <c r="F152" s="30"/>
      <c r="G152" s="31"/>
      <c r="H152" s="29"/>
      <c r="I152" s="32"/>
      <c r="J152" s="29"/>
      <c r="K152" s="33"/>
      <c r="L152" s="29"/>
      <c r="M152" s="2467"/>
      <c r="N152" s="2468"/>
    </row>
    <row r="153" spans="1:14" ht="15.75" x14ac:dyDescent="0.25">
      <c r="A153" s="2467"/>
      <c r="B153" s="29" t="s">
        <v>3742</v>
      </c>
      <c r="C153" s="28"/>
      <c r="D153" s="29"/>
      <c r="E153" s="29"/>
      <c r="F153" s="30"/>
      <c r="G153" s="31"/>
      <c r="H153" s="29"/>
      <c r="I153" s="32"/>
      <c r="J153" s="34" t="s">
        <v>4623</v>
      </c>
      <c r="K153" s="35"/>
      <c r="L153" s="29"/>
      <c r="M153" s="2467"/>
      <c r="N153" s="2468"/>
    </row>
    <row r="154" spans="1:14" ht="15.75" x14ac:dyDescent="0.25">
      <c r="A154" s="29"/>
      <c r="B154" s="28"/>
      <c r="C154" s="28"/>
      <c r="D154" s="29"/>
      <c r="E154" s="29"/>
      <c r="F154" s="30"/>
      <c r="G154" s="31"/>
      <c r="H154" s="29"/>
      <c r="I154" s="32"/>
      <c r="J154" s="29"/>
      <c r="K154" s="33"/>
      <c r="L154" s="29"/>
      <c r="M154" s="2467"/>
      <c r="N154" s="2468"/>
    </row>
    <row r="155" spans="1:14" x14ac:dyDescent="0.25">
      <c r="A155" s="2467"/>
      <c r="B155" s="2467"/>
      <c r="C155" s="2467"/>
      <c r="D155" s="2467"/>
      <c r="E155" s="2467"/>
      <c r="F155" s="2"/>
      <c r="G155" s="3"/>
      <c r="H155" s="2467"/>
      <c r="I155" s="4"/>
      <c r="J155" s="2467"/>
      <c r="K155" s="2467"/>
      <c r="L155" s="2467"/>
      <c r="M155" s="2467"/>
      <c r="N155" s="2468"/>
    </row>
    <row r="156" spans="1:14" x14ac:dyDescent="0.25">
      <c r="A156" s="2467"/>
      <c r="B156" s="2467" t="s">
        <v>3027</v>
      </c>
      <c r="C156" s="2467"/>
      <c r="D156" s="2467"/>
      <c r="E156" s="2467"/>
      <c r="F156" s="2"/>
      <c r="G156" s="3"/>
      <c r="H156" s="2467"/>
      <c r="I156" s="4"/>
      <c r="J156" s="2467" t="s">
        <v>840</v>
      </c>
      <c r="K156" s="2467"/>
      <c r="L156" s="2467"/>
      <c r="M156" s="2467"/>
      <c r="N156" s="2468"/>
    </row>
    <row r="157" spans="1:14" x14ac:dyDescent="0.25">
      <c r="A157" s="2467"/>
      <c r="B157" s="2467" t="s">
        <v>3744</v>
      </c>
      <c r="C157" s="2467"/>
      <c r="D157" s="2467"/>
      <c r="E157" s="2467"/>
      <c r="F157" s="2"/>
      <c r="G157" s="3"/>
      <c r="H157" s="2467"/>
      <c r="I157" s="4"/>
      <c r="J157" s="2467" t="s">
        <v>133</v>
      </c>
      <c r="K157" s="2467"/>
      <c r="L157" s="2467"/>
      <c r="M157" s="2467"/>
      <c r="N157" s="2468"/>
    </row>
  </sheetData>
  <mergeCells count="8">
    <mergeCell ref="A144:L144"/>
    <mergeCell ref="A124:L124"/>
    <mergeCell ref="A102:L102"/>
    <mergeCell ref="A3:L3"/>
    <mergeCell ref="A23:L23"/>
    <mergeCell ref="A43:L43"/>
    <mergeCell ref="A63:L63"/>
    <mergeCell ref="A82:L82"/>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4"/>
  <sheetViews>
    <sheetView topLeftCell="A335" workbookViewId="0">
      <selection activeCell="F382" sqref="F382"/>
    </sheetView>
  </sheetViews>
  <sheetFormatPr defaultRowHeight="15" x14ac:dyDescent="0.25"/>
  <cols>
    <col min="1" max="7" width="9.140625" style="1460"/>
    <col min="8" max="8" width="14.140625" style="1460" bestFit="1" customWidth="1"/>
    <col min="9" max="9" width="16" style="1460" bestFit="1" customWidth="1"/>
    <col min="10" max="10" width="15.7109375" style="1460" customWidth="1"/>
    <col min="11" max="11" width="15.5703125" style="1460" customWidth="1"/>
    <col min="12" max="12" width="16.5703125" style="1460" bestFit="1" customWidth="1"/>
    <col min="13" max="13" width="60" style="1460" customWidth="1"/>
    <col min="14" max="16384" width="9.140625" style="1460"/>
  </cols>
  <sheetData>
    <row r="1" spans="1:13" ht="18.75" x14ac:dyDescent="0.3">
      <c r="A1" s="1" t="s">
        <v>260</v>
      </c>
      <c r="B1" s="1"/>
      <c r="C1" s="1"/>
      <c r="D1" s="1459"/>
      <c r="E1" s="1459"/>
      <c r="F1" s="2"/>
      <c r="G1" s="3"/>
      <c r="H1" s="1459"/>
      <c r="I1" s="4"/>
      <c r="J1" s="1459"/>
      <c r="K1" s="1459"/>
      <c r="L1" s="1459"/>
      <c r="M1" s="1459"/>
    </row>
    <row r="2" spans="1:13" x14ac:dyDescent="0.25">
      <c r="A2" s="1459"/>
      <c r="B2" s="1459"/>
      <c r="C2" s="1459"/>
      <c r="D2" s="1455"/>
      <c r="E2" s="1455"/>
      <c r="F2" s="6"/>
      <c r="G2" s="7"/>
      <c r="H2" s="1455"/>
      <c r="I2" s="8"/>
      <c r="J2" s="1455"/>
      <c r="K2" s="1459"/>
      <c r="L2" s="1459"/>
      <c r="M2" s="1459"/>
    </row>
    <row r="3" spans="1:13" ht="18.75" x14ac:dyDescent="0.3">
      <c r="A3" s="3102" t="s">
        <v>285</v>
      </c>
      <c r="B3" s="3103"/>
      <c r="C3" s="3103"/>
      <c r="D3" s="3103"/>
      <c r="E3" s="3103"/>
      <c r="F3" s="3103"/>
      <c r="G3" s="3103"/>
      <c r="H3" s="3103"/>
      <c r="I3" s="3103"/>
      <c r="J3" s="3103"/>
      <c r="K3" s="3103"/>
      <c r="L3" s="3103"/>
      <c r="M3" s="1459"/>
    </row>
    <row r="4" spans="1:13" ht="15.75" x14ac:dyDescent="0.25">
      <c r="A4" s="1459"/>
      <c r="B4" s="1459"/>
      <c r="C4" s="1459"/>
      <c r="D4" s="1455"/>
      <c r="E4" s="1455"/>
      <c r="F4" s="9"/>
      <c r="G4" s="7"/>
      <c r="H4" s="1455"/>
      <c r="I4" s="8"/>
      <c r="J4" s="1455"/>
      <c r="K4" s="1459"/>
      <c r="L4" s="1459"/>
      <c r="M4" s="1459"/>
    </row>
    <row r="5" spans="1:13" ht="15.75" x14ac:dyDescent="0.25">
      <c r="A5" s="10" t="s">
        <v>286</v>
      </c>
      <c r="B5" s="11"/>
      <c r="C5" s="11"/>
      <c r="D5" s="11"/>
      <c r="E5" s="11"/>
      <c r="F5" s="9"/>
      <c r="G5" s="3"/>
      <c r="H5" s="1459"/>
      <c r="I5" s="4"/>
      <c r="J5" s="1459"/>
      <c r="K5" s="1459"/>
      <c r="L5" s="1459"/>
      <c r="M5" s="1459"/>
    </row>
    <row r="6" spans="1:13" ht="15.75" thickBot="1" x14ac:dyDescent="0.3">
      <c r="A6" s="1465"/>
      <c r="B6" s="1459"/>
      <c r="C6" s="1459"/>
      <c r="D6" s="1459"/>
      <c r="E6" s="1459"/>
      <c r="F6" s="2"/>
      <c r="G6" s="3"/>
      <c r="H6" s="1459"/>
      <c r="I6" s="4"/>
      <c r="J6" s="1459"/>
      <c r="K6" s="13"/>
      <c r="L6" s="1459"/>
      <c r="M6" s="14" t="s">
        <v>4</v>
      </c>
    </row>
    <row r="7" spans="1:13" ht="27" thickBot="1" x14ac:dyDescent="0.3">
      <c r="A7" s="87" t="s">
        <v>5</v>
      </c>
      <c r="B7" s="88" t="s">
        <v>6</v>
      </c>
      <c r="C7" s="88" t="s">
        <v>7</v>
      </c>
      <c r="D7" s="88" t="s">
        <v>8</v>
      </c>
      <c r="E7" s="88" t="s">
        <v>9</v>
      </c>
      <c r="F7" s="89" t="s">
        <v>10</v>
      </c>
      <c r="G7" s="90" t="s">
        <v>11</v>
      </c>
      <c r="H7" s="88" t="s">
        <v>12</v>
      </c>
      <c r="I7" s="91" t="s">
        <v>13</v>
      </c>
      <c r="J7" s="92" t="s">
        <v>14</v>
      </c>
      <c r="K7" s="92" t="s">
        <v>15</v>
      </c>
      <c r="L7" s="92" t="s">
        <v>16</v>
      </c>
      <c r="M7" s="174" t="s">
        <v>17</v>
      </c>
    </row>
    <row r="8" spans="1:13" x14ac:dyDescent="0.25">
      <c r="A8" s="36">
        <v>231</v>
      </c>
      <c r="B8" s="37">
        <v>0</v>
      </c>
      <c r="C8" s="38">
        <v>3299</v>
      </c>
      <c r="D8" s="37">
        <v>5175</v>
      </c>
      <c r="E8" s="39">
        <v>0</v>
      </c>
      <c r="F8" s="40">
        <v>251</v>
      </c>
      <c r="G8" s="37">
        <v>2500</v>
      </c>
      <c r="H8" s="41">
        <v>25000000</v>
      </c>
      <c r="I8" s="42">
        <v>300000</v>
      </c>
      <c r="J8" s="42">
        <v>240000</v>
      </c>
      <c r="K8" s="42">
        <v>-150000</v>
      </c>
      <c r="L8" s="42">
        <f>J8+K8</f>
        <v>90000</v>
      </c>
      <c r="M8" s="1060" t="s">
        <v>287</v>
      </c>
    </row>
    <row r="9" spans="1:13" x14ac:dyDescent="0.25">
      <c r="A9" s="287">
        <v>231</v>
      </c>
      <c r="B9" s="288">
        <v>0</v>
      </c>
      <c r="C9" s="289">
        <v>3299</v>
      </c>
      <c r="D9" s="288">
        <v>5169</v>
      </c>
      <c r="E9" s="290">
        <v>0</v>
      </c>
      <c r="F9" s="291">
        <v>251</v>
      </c>
      <c r="G9" s="288">
        <v>2500</v>
      </c>
      <c r="H9" s="292">
        <v>25000000</v>
      </c>
      <c r="I9" s="293">
        <v>0</v>
      </c>
      <c r="J9" s="293">
        <v>0</v>
      </c>
      <c r="K9" s="293">
        <v>125000</v>
      </c>
      <c r="L9" s="293">
        <v>125000</v>
      </c>
      <c r="M9" s="1061" t="s">
        <v>288</v>
      </c>
    </row>
    <row r="10" spans="1:13" ht="15.75" thickBot="1" x14ac:dyDescent="0.3">
      <c r="A10" s="574">
        <v>231</v>
      </c>
      <c r="B10" s="575">
        <v>0</v>
      </c>
      <c r="C10" s="774">
        <v>3299</v>
      </c>
      <c r="D10" s="575">
        <v>5167</v>
      </c>
      <c r="E10" s="776">
        <v>0</v>
      </c>
      <c r="F10" s="777">
        <v>251</v>
      </c>
      <c r="G10" s="575">
        <v>2500</v>
      </c>
      <c r="H10" s="1062">
        <v>25000000</v>
      </c>
      <c r="I10" s="85">
        <v>0</v>
      </c>
      <c r="J10" s="85">
        <v>0</v>
      </c>
      <c r="K10" s="85">
        <v>25000</v>
      </c>
      <c r="L10" s="85">
        <f>J10+K10</f>
        <v>25000</v>
      </c>
      <c r="M10" s="1063" t="s">
        <v>289</v>
      </c>
    </row>
    <row r="11" spans="1:13" ht="16.5" thickBot="1" x14ac:dyDescent="0.3">
      <c r="A11" s="1064"/>
      <c r="B11" s="1021" t="s">
        <v>23</v>
      </c>
      <c r="C11" s="1022"/>
      <c r="D11" s="1456"/>
      <c r="E11" s="1456"/>
      <c r="F11" s="1065"/>
      <c r="G11" s="1066"/>
      <c r="H11" s="1456"/>
      <c r="I11" s="465">
        <f>SUM(I8:I10)</f>
        <v>300000</v>
      </c>
      <c r="J11" s="465">
        <f>SUM(J8:J10)</f>
        <v>240000</v>
      </c>
      <c r="K11" s="465">
        <f>SUM(K8:K10)</f>
        <v>0</v>
      </c>
      <c r="L11" s="465">
        <f>SUM(L8:L10)</f>
        <v>240000</v>
      </c>
      <c r="M11" s="466"/>
    </row>
    <row r="12" spans="1:13" ht="15.75" x14ac:dyDescent="0.25">
      <c r="A12" s="28"/>
      <c r="B12" s="28"/>
      <c r="C12" s="28"/>
      <c r="D12" s="29"/>
      <c r="E12" s="29"/>
      <c r="F12" s="30"/>
      <c r="G12" s="31"/>
      <c r="H12" s="29"/>
      <c r="I12" s="32"/>
      <c r="J12" s="29"/>
      <c r="K12" s="33"/>
      <c r="L12" s="29"/>
      <c r="M12" s="1459"/>
    </row>
    <row r="13" spans="1:13" ht="15.75" x14ac:dyDescent="0.25">
      <c r="A13" s="1459"/>
      <c r="B13" s="29" t="s">
        <v>265</v>
      </c>
      <c r="C13" s="28"/>
      <c r="D13" s="29"/>
      <c r="E13" s="29"/>
      <c r="F13" s="30"/>
      <c r="G13" s="31"/>
      <c r="H13" s="29"/>
      <c r="I13" s="32"/>
      <c r="J13" s="34" t="s">
        <v>290</v>
      </c>
      <c r="K13" s="35"/>
      <c r="L13" s="29"/>
      <c r="M13" s="1459"/>
    </row>
    <row r="14" spans="1:13" ht="15.75" x14ac:dyDescent="0.25">
      <c r="A14" s="29"/>
      <c r="B14" s="28"/>
      <c r="C14" s="28"/>
      <c r="D14" s="29"/>
      <c r="E14" s="29"/>
      <c r="F14" s="30"/>
      <c r="G14" s="31"/>
      <c r="H14" s="29"/>
      <c r="I14" s="32"/>
      <c r="J14" s="29"/>
      <c r="K14" s="33"/>
      <c r="L14" s="29"/>
      <c r="M14" s="1459"/>
    </row>
    <row r="15" spans="1:13" x14ac:dyDescent="0.25">
      <c r="A15" s="1459"/>
      <c r="B15" s="1459"/>
      <c r="C15" s="1459"/>
      <c r="D15" s="1459"/>
      <c r="E15" s="1459"/>
      <c r="F15" s="2"/>
      <c r="G15" s="3"/>
      <c r="H15" s="1459"/>
      <c r="I15" s="4"/>
      <c r="J15" s="1459"/>
      <c r="K15" s="1459"/>
      <c r="L15" s="1459"/>
      <c r="M15" s="1459"/>
    </row>
    <row r="16" spans="1:13" x14ac:dyDescent="0.25">
      <c r="A16" s="1459"/>
      <c r="B16" s="1459" t="s">
        <v>27</v>
      </c>
      <c r="C16" s="1459"/>
      <c r="D16" s="1459"/>
      <c r="E16" s="1459"/>
      <c r="F16" s="2"/>
      <c r="G16" s="3"/>
      <c r="H16" s="1459"/>
      <c r="I16" s="4"/>
      <c r="J16" s="1459" t="s">
        <v>27</v>
      </c>
      <c r="K16" s="1459"/>
      <c r="L16" s="1459"/>
      <c r="M16" s="1459"/>
    </row>
    <row r="17" spans="1:13" x14ac:dyDescent="0.25">
      <c r="A17" s="1459"/>
      <c r="B17" s="1459"/>
      <c r="C17" s="1459"/>
      <c r="D17" s="1459"/>
      <c r="E17" s="1459"/>
      <c r="F17" s="2"/>
      <c r="G17" s="3"/>
      <c r="H17" s="1459"/>
      <c r="I17" s="4"/>
      <c r="J17" s="1459"/>
      <c r="K17" s="1459"/>
      <c r="L17" s="1459"/>
      <c r="M17" s="1459"/>
    </row>
    <row r="18" spans="1:13" x14ac:dyDescent="0.25">
      <c r="A18" s="1459"/>
      <c r="B18" s="1459" t="s">
        <v>267</v>
      </c>
      <c r="C18" s="1459"/>
      <c r="D18" s="1459"/>
      <c r="E18" s="1459"/>
      <c r="F18" s="2"/>
      <c r="G18" s="3"/>
      <c r="H18" s="1459"/>
      <c r="I18" s="4"/>
      <c r="J18" s="1459" t="s">
        <v>268</v>
      </c>
      <c r="K18" s="1459"/>
      <c r="L18" s="1459"/>
      <c r="M18" s="1459"/>
    </row>
    <row r="21" spans="1:13" ht="15.95" customHeight="1" x14ac:dyDescent="0.3">
      <c r="A21" s="1" t="s">
        <v>260</v>
      </c>
      <c r="B21" s="1"/>
      <c r="C21" s="1"/>
      <c r="D21" s="1459"/>
      <c r="E21" s="1459"/>
      <c r="F21" s="2"/>
      <c r="G21" s="3"/>
      <c r="H21" s="1459"/>
      <c r="I21" s="4"/>
      <c r="J21" s="1459"/>
      <c r="K21" s="1459"/>
      <c r="L21" s="1459"/>
      <c r="M21" s="1459"/>
    </row>
    <row r="22" spans="1:13" ht="15.95" customHeight="1" x14ac:dyDescent="0.25">
      <c r="A22" s="1459"/>
      <c r="B22" s="1459"/>
      <c r="C22" s="1459"/>
      <c r="D22" s="1455"/>
      <c r="E22" s="1455"/>
      <c r="F22" s="6"/>
      <c r="G22" s="7"/>
      <c r="H22" s="1455"/>
      <c r="I22" s="8"/>
      <c r="J22" s="1455"/>
      <c r="K22" s="1459"/>
      <c r="L22" s="1459"/>
      <c r="M22" s="1459"/>
    </row>
    <row r="23" spans="1:13" ht="15.95" customHeight="1" x14ac:dyDescent="0.3">
      <c r="A23" s="3102" t="s">
        <v>261</v>
      </c>
      <c r="B23" s="3103"/>
      <c r="C23" s="3103"/>
      <c r="D23" s="3103"/>
      <c r="E23" s="3103"/>
      <c r="F23" s="3103"/>
      <c r="G23" s="3103"/>
      <c r="H23" s="3103"/>
      <c r="I23" s="3103"/>
      <c r="J23" s="3103"/>
      <c r="K23" s="3103"/>
      <c r="L23" s="3103"/>
      <c r="M23" s="1459"/>
    </row>
    <row r="24" spans="1:13" ht="15.95" customHeight="1" x14ac:dyDescent="0.25">
      <c r="A24" s="1459"/>
      <c r="B24" s="1459"/>
      <c r="C24" s="1459"/>
      <c r="D24" s="1455"/>
      <c r="E24" s="1455"/>
      <c r="F24" s="9"/>
      <c r="G24" s="7"/>
      <c r="H24" s="1455"/>
      <c r="I24" s="8"/>
      <c r="J24" s="1455"/>
      <c r="K24" s="1459"/>
      <c r="L24" s="1459"/>
      <c r="M24" s="1459"/>
    </row>
    <row r="25" spans="1:13" ht="15.95" customHeight="1" x14ac:dyDescent="0.25">
      <c r="A25" s="10" t="s">
        <v>262</v>
      </c>
      <c r="B25" s="11"/>
      <c r="C25" s="11"/>
      <c r="D25" s="11"/>
      <c r="E25" s="11"/>
      <c r="F25" s="9"/>
      <c r="G25" s="3"/>
      <c r="H25" s="1459"/>
      <c r="I25" s="4"/>
      <c r="J25" s="1459"/>
      <c r="K25" s="1459"/>
      <c r="L25" s="1459"/>
      <c r="M25" s="1459"/>
    </row>
    <row r="26" spans="1:13" ht="15.95" customHeight="1" thickBot="1" x14ac:dyDescent="0.3">
      <c r="A26" s="1465"/>
      <c r="B26" s="1459"/>
      <c r="C26" s="1459"/>
      <c r="D26" s="1459"/>
      <c r="E26" s="1459"/>
      <c r="F26" s="2"/>
      <c r="G26" s="3"/>
      <c r="H26" s="1459"/>
      <c r="I26" s="4"/>
      <c r="J26" s="1459"/>
      <c r="K26" s="13"/>
      <c r="L26" s="1459"/>
      <c r="M26" s="14" t="s">
        <v>4</v>
      </c>
    </row>
    <row r="27" spans="1:13" ht="15.95" customHeight="1" thickBot="1" x14ac:dyDescent="0.3">
      <c r="A27" s="87" t="s">
        <v>5</v>
      </c>
      <c r="B27" s="88" t="s">
        <v>6</v>
      </c>
      <c r="C27" s="88" t="s">
        <v>7</v>
      </c>
      <c r="D27" s="88" t="s">
        <v>8</v>
      </c>
      <c r="E27" s="88" t="s">
        <v>9</v>
      </c>
      <c r="F27" s="89" t="s">
        <v>10</v>
      </c>
      <c r="G27" s="90" t="s">
        <v>11</v>
      </c>
      <c r="H27" s="88" t="s">
        <v>12</v>
      </c>
      <c r="I27" s="91" t="s">
        <v>13</v>
      </c>
      <c r="J27" s="92" t="s">
        <v>14</v>
      </c>
      <c r="K27" s="92" t="s">
        <v>15</v>
      </c>
      <c r="L27" s="92" t="s">
        <v>16</v>
      </c>
      <c r="M27" s="174" t="s">
        <v>17</v>
      </c>
    </row>
    <row r="28" spans="1:13" ht="15.95" customHeight="1" x14ac:dyDescent="0.25">
      <c r="A28" s="36">
        <v>231</v>
      </c>
      <c r="B28" s="37">
        <v>0</v>
      </c>
      <c r="C28" s="38">
        <v>6172</v>
      </c>
      <c r="D28" s="37">
        <v>5169</v>
      </c>
      <c r="E28" s="39">
        <v>0</v>
      </c>
      <c r="F28" s="40">
        <v>252</v>
      </c>
      <c r="G28" s="37">
        <v>2500</v>
      </c>
      <c r="H28" s="41">
        <v>25000000</v>
      </c>
      <c r="I28" s="42">
        <v>4453000</v>
      </c>
      <c r="J28" s="42">
        <v>4453000</v>
      </c>
      <c r="K28" s="42">
        <v>-87120</v>
      </c>
      <c r="L28" s="42">
        <v>4365880</v>
      </c>
      <c r="M28" s="1060" t="s">
        <v>263</v>
      </c>
    </row>
    <row r="29" spans="1:13" ht="15.95" customHeight="1" thickBot="1" x14ac:dyDescent="0.3">
      <c r="A29" s="574">
        <v>231</v>
      </c>
      <c r="B29" s="575">
        <v>0</v>
      </c>
      <c r="C29" s="774">
        <v>6172</v>
      </c>
      <c r="D29" s="575">
        <v>5166</v>
      </c>
      <c r="E29" s="776">
        <v>0</v>
      </c>
      <c r="F29" s="777">
        <v>252</v>
      </c>
      <c r="G29" s="575">
        <v>2500</v>
      </c>
      <c r="H29" s="1062">
        <v>25000000</v>
      </c>
      <c r="I29" s="85">
        <v>0</v>
      </c>
      <c r="J29" s="85">
        <v>0</v>
      </c>
      <c r="K29" s="85">
        <v>87120</v>
      </c>
      <c r="L29" s="85">
        <v>87120</v>
      </c>
      <c r="M29" s="1063" t="s">
        <v>264</v>
      </c>
    </row>
    <row r="30" spans="1:13" ht="15.95" customHeight="1" thickBot="1" x14ac:dyDescent="0.3">
      <c r="A30" s="1064"/>
      <c r="B30" s="1021" t="s">
        <v>23</v>
      </c>
      <c r="C30" s="1022"/>
      <c r="D30" s="1456"/>
      <c r="E30" s="1456"/>
      <c r="F30" s="1065"/>
      <c r="G30" s="1066"/>
      <c r="H30" s="1456"/>
      <c r="I30" s="465">
        <f>SUM(I28:I29)</f>
        <v>4453000</v>
      </c>
      <c r="J30" s="465">
        <f>SUM(J28:J29)</f>
        <v>4453000</v>
      </c>
      <c r="K30" s="465">
        <f>SUM(K28:K29)</f>
        <v>0</v>
      </c>
      <c r="L30" s="465">
        <f>SUM(L28:L29)</f>
        <v>4453000</v>
      </c>
      <c r="M30" s="466"/>
    </row>
    <row r="31" spans="1:13" ht="15.95" customHeight="1" x14ac:dyDescent="0.25">
      <c r="A31" s="28"/>
      <c r="B31" s="28"/>
      <c r="C31" s="28"/>
      <c r="D31" s="29"/>
      <c r="E31" s="29"/>
      <c r="F31" s="30"/>
      <c r="G31" s="31"/>
      <c r="H31" s="29"/>
      <c r="I31" s="32"/>
      <c r="J31" s="29"/>
      <c r="K31" s="33"/>
      <c r="L31" s="29"/>
      <c r="M31" s="1459"/>
    </row>
    <row r="32" spans="1:13" ht="15.95" customHeight="1" x14ac:dyDescent="0.25">
      <c r="A32" s="1459"/>
      <c r="B32" s="29" t="s">
        <v>265</v>
      </c>
      <c r="C32" s="28"/>
      <c r="D32" s="29"/>
      <c r="E32" s="29"/>
      <c r="F32" s="30"/>
      <c r="G32" s="31"/>
      <c r="H32" s="29"/>
      <c r="I32" s="32"/>
      <c r="J32" s="34" t="s">
        <v>266</v>
      </c>
      <c r="K32" s="35"/>
      <c r="L32" s="29"/>
      <c r="M32" s="1459"/>
    </row>
    <row r="33" spans="1:13" ht="15.95" customHeight="1" x14ac:dyDescent="0.25">
      <c r="A33" s="29"/>
      <c r="B33" s="28"/>
      <c r="C33" s="28"/>
      <c r="D33" s="29"/>
      <c r="E33" s="29"/>
      <c r="F33" s="30"/>
      <c r="G33" s="31"/>
      <c r="H33" s="29"/>
      <c r="I33" s="32"/>
      <c r="J33" s="29"/>
      <c r="K33" s="33"/>
      <c r="L33" s="29"/>
      <c r="M33" s="1459"/>
    </row>
    <row r="34" spans="1:13" ht="15.95" customHeight="1" x14ac:dyDescent="0.25">
      <c r="A34" s="1459"/>
      <c r="B34" s="1459"/>
      <c r="C34" s="1459"/>
      <c r="D34" s="1459"/>
      <c r="E34" s="1459"/>
      <c r="F34" s="2"/>
      <c r="G34" s="3"/>
      <c r="H34" s="1459"/>
      <c r="I34" s="4"/>
      <c r="J34" s="1459"/>
      <c r="K34" s="1459"/>
      <c r="L34" s="1459"/>
      <c r="M34" s="1459"/>
    </row>
    <row r="35" spans="1:13" ht="15.95" customHeight="1" x14ac:dyDescent="0.25">
      <c r="A35" s="1459"/>
      <c r="B35" s="1459" t="s">
        <v>27</v>
      </c>
      <c r="C35" s="1459"/>
      <c r="D35" s="1459"/>
      <c r="E35" s="1459"/>
      <c r="F35" s="2"/>
      <c r="G35" s="3"/>
      <c r="H35" s="1459"/>
      <c r="I35" s="4"/>
      <c r="J35" s="1459" t="s">
        <v>27</v>
      </c>
      <c r="K35" s="1459"/>
      <c r="L35" s="1459"/>
      <c r="M35" s="1459"/>
    </row>
    <row r="36" spans="1:13" ht="15.95" customHeight="1" x14ac:dyDescent="0.25">
      <c r="A36" s="1459"/>
      <c r="B36" s="1459"/>
      <c r="C36" s="1459"/>
      <c r="D36" s="1459"/>
      <c r="E36" s="1459"/>
      <c r="F36" s="2"/>
      <c r="G36" s="3"/>
      <c r="H36" s="1459"/>
      <c r="I36" s="4"/>
      <c r="J36" s="1459"/>
      <c r="K36" s="1459"/>
      <c r="L36" s="1459"/>
      <c r="M36" s="1459"/>
    </row>
    <row r="37" spans="1:13" ht="15.95" customHeight="1" x14ac:dyDescent="0.25">
      <c r="A37" s="1459"/>
      <c r="B37" s="1459" t="s">
        <v>267</v>
      </c>
      <c r="C37" s="1459"/>
      <c r="D37" s="1459"/>
      <c r="E37" s="1459"/>
      <c r="F37" s="2"/>
      <c r="G37" s="3"/>
      <c r="H37" s="1459"/>
      <c r="I37" s="4"/>
      <c r="J37" s="1459" t="s">
        <v>268</v>
      </c>
      <c r="K37" s="1459"/>
      <c r="L37" s="1459"/>
      <c r="M37" s="1459"/>
    </row>
    <row r="40" spans="1:13" ht="18.75" x14ac:dyDescent="0.3">
      <c r="A40" s="1" t="s">
        <v>260</v>
      </c>
      <c r="B40" s="1"/>
      <c r="C40" s="1"/>
      <c r="D40" s="1459"/>
      <c r="E40" s="1459"/>
      <c r="F40" s="2"/>
      <c r="G40" s="3"/>
      <c r="H40" s="1459"/>
      <c r="I40" s="4"/>
      <c r="J40" s="1459"/>
      <c r="K40" s="1459"/>
      <c r="L40" s="1459"/>
      <c r="M40" s="1459"/>
    </row>
    <row r="41" spans="1:13" x14ac:dyDescent="0.25">
      <c r="A41" s="1459"/>
      <c r="B41" s="1459"/>
      <c r="C41" s="1459"/>
      <c r="D41" s="1455"/>
      <c r="E41" s="1455"/>
      <c r="F41" s="6"/>
      <c r="G41" s="7"/>
      <c r="H41" s="1455"/>
      <c r="I41" s="8"/>
      <c r="J41" s="1455"/>
      <c r="K41" s="1459"/>
      <c r="L41" s="1459"/>
      <c r="M41" s="1459"/>
    </row>
    <row r="42" spans="1:13" ht="18.75" x14ac:dyDescent="0.3">
      <c r="A42" s="3102" t="s">
        <v>383</v>
      </c>
      <c r="B42" s="3103"/>
      <c r="C42" s="3103"/>
      <c r="D42" s="3103"/>
      <c r="E42" s="3103"/>
      <c r="F42" s="3103"/>
      <c r="G42" s="3103"/>
      <c r="H42" s="3103"/>
      <c r="I42" s="3103"/>
      <c r="J42" s="3103"/>
      <c r="K42" s="3103"/>
      <c r="L42" s="3103"/>
      <c r="M42" s="1459"/>
    </row>
    <row r="43" spans="1:13" ht="15.75" x14ac:dyDescent="0.25">
      <c r="A43" s="1459"/>
      <c r="B43" s="1459"/>
      <c r="C43" s="1459"/>
      <c r="D43" s="1455"/>
      <c r="E43" s="1455"/>
      <c r="F43" s="9"/>
      <c r="G43" s="7"/>
      <c r="H43" s="1455"/>
      <c r="I43" s="8"/>
      <c r="J43" s="1455"/>
      <c r="K43" s="1459"/>
      <c r="L43" s="1459"/>
      <c r="M43" s="1459"/>
    </row>
    <row r="44" spans="1:13" ht="15.75" x14ac:dyDescent="0.25">
      <c r="A44" s="151" t="s">
        <v>384</v>
      </c>
      <c r="B44" s="1459"/>
      <c r="C44" s="1459"/>
      <c r="D44" s="1459"/>
      <c r="E44" s="1459"/>
      <c r="F44" s="9"/>
      <c r="G44" s="3"/>
      <c r="H44" s="1459"/>
      <c r="I44" s="4"/>
      <c r="J44" s="1459"/>
      <c r="K44" s="1459"/>
      <c r="L44" s="1459"/>
      <c r="M44" s="1459"/>
    </row>
    <row r="45" spans="1:13" ht="15.75" thickBot="1" x14ac:dyDescent="0.3">
      <c r="A45" s="1450"/>
      <c r="B45" s="1459"/>
      <c r="C45" s="1459"/>
      <c r="D45" s="1459"/>
      <c r="E45" s="1459"/>
      <c r="F45" s="2"/>
      <c r="G45" s="3"/>
      <c r="H45" s="1459"/>
      <c r="I45" s="4"/>
      <c r="J45" s="1459"/>
      <c r="K45" s="13"/>
      <c r="L45" s="1459"/>
      <c r="M45" s="14" t="s">
        <v>4</v>
      </c>
    </row>
    <row r="46" spans="1:13" ht="27" thickBot="1" x14ac:dyDescent="0.3">
      <c r="A46" s="87" t="s">
        <v>5</v>
      </c>
      <c r="B46" s="88" t="s">
        <v>6</v>
      </c>
      <c r="C46" s="88" t="s">
        <v>7</v>
      </c>
      <c r="D46" s="88" t="s">
        <v>8</v>
      </c>
      <c r="E46" s="88" t="s">
        <v>9</v>
      </c>
      <c r="F46" s="89" t="s">
        <v>10</v>
      </c>
      <c r="G46" s="90" t="s">
        <v>11</v>
      </c>
      <c r="H46" s="88" t="s">
        <v>12</v>
      </c>
      <c r="I46" s="91" t="s">
        <v>13</v>
      </c>
      <c r="J46" s="92" t="s">
        <v>14</v>
      </c>
      <c r="K46" s="92" t="s">
        <v>15</v>
      </c>
      <c r="L46" s="92" t="s">
        <v>16</v>
      </c>
      <c r="M46" s="1067" t="s">
        <v>17</v>
      </c>
    </row>
    <row r="47" spans="1:13" x14ac:dyDescent="0.25">
      <c r="A47" s="36">
        <v>231</v>
      </c>
      <c r="B47" s="37">
        <v>0</v>
      </c>
      <c r="C47" s="38">
        <v>4349</v>
      </c>
      <c r="D47" s="37">
        <v>5169</v>
      </c>
      <c r="E47" s="39">
        <v>0</v>
      </c>
      <c r="F47" s="40">
        <v>251</v>
      </c>
      <c r="G47" s="37">
        <v>2500</v>
      </c>
      <c r="H47" s="41">
        <v>25000000</v>
      </c>
      <c r="I47" s="42">
        <v>4040000</v>
      </c>
      <c r="J47" s="42">
        <v>4040000</v>
      </c>
      <c r="K47" s="42">
        <v>-60000</v>
      </c>
      <c r="L47" s="42">
        <v>3980000</v>
      </c>
      <c r="M47" s="1068" t="s">
        <v>287</v>
      </c>
    </row>
    <row r="48" spans="1:13" x14ac:dyDescent="0.25">
      <c r="A48" s="57">
        <v>231</v>
      </c>
      <c r="B48" s="58">
        <v>0</v>
      </c>
      <c r="C48" s="59">
        <v>4349</v>
      </c>
      <c r="D48" s="58">
        <v>5168</v>
      </c>
      <c r="E48" s="61">
        <v>0</v>
      </c>
      <c r="F48" s="62">
        <v>251</v>
      </c>
      <c r="G48" s="58">
        <v>2500</v>
      </c>
      <c r="H48" s="49">
        <v>4148000000</v>
      </c>
      <c r="I48" s="66">
        <v>0</v>
      </c>
      <c r="J48" s="66">
        <v>0</v>
      </c>
      <c r="K48" s="66">
        <v>60000</v>
      </c>
      <c r="L48" s="66">
        <v>60000</v>
      </c>
      <c r="M48" s="1069" t="s">
        <v>385</v>
      </c>
    </row>
    <row r="49" spans="1:13" x14ac:dyDescent="0.25">
      <c r="A49" s="57">
        <v>231</v>
      </c>
      <c r="B49" s="58">
        <v>0</v>
      </c>
      <c r="C49" s="59">
        <v>6172</v>
      </c>
      <c r="D49" s="58">
        <v>5169</v>
      </c>
      <c r="E49" s="61">
        <v>0</v>
      </c>
      <c r="F49" s="62">
        <v>252</v>
      </c>
      <c r="G49" s="58">
        <v>2500</v>
      </c>
      <c r="H49" s="49">
        <v>25000000</v>
      </c>
      <c r="I49" s="66">
        <v>4453000</v>
      </c>
      <c r="J49" s="66">
        <v>4365880</v>
      </c>
      <c r="K49" s="66">
        <v>-520300</v>
      </c>
      <c r="L49" s="66">
        <v>3845580</v>
      </c>
      <c r="M49" s="1069" t="s">
        <v>287</v>
      </c>
    </row>
    <row r="50" spans="1:13" x14ac:dyDescent="0.25">
      <c r="A50" s="57">
        <v>231</v>
      </c>
      <c r="B50" s="58">
        <v>0</v>
      </c>
      <c r="C50" s="59">
        <v>6172</v>
      </c>
      <c r="D50" s="58">
        <v>5166</v>
      </c>
      <c r="E50" s="61">
        <v>0</v>
      </c>
      <c r="F50" s="62">
        <v>252</v>
      </c>
      <c r="G50" s="58">
        <v>2500</v>
      </c>
      <c r="H50" s="49">
        <v>25000000</v>
      </c>
      <c r="I50" s="66">
        <v>0</v>
      </c>
      <c r="J50" s="66">
        <v>87120</v>
      </c>
      <c r="K50" s="66">
        <v>84700</v>
      </c>
      <c r="L50" s="66">
        <v>171820</v>
      </c>
      <c r="M50" s="1069" t="s">
        <v>386</v>
      </c>
    </row>
    <row r="51" spans="1:13" ht="27" thickBot="1" x14ac:dyDescent="0.3">
      <c r="A51" s="333">
        <v>231</v>
      </c>
      <c r="B51" s="334">
        <v>0</v>
      </c>
      <c r="C51" s="336">
        <v>6172</v>
      </c>
      <c r="D51" s="334">
        <v>5168</v>
      </c>
      <c r="E51" s="337">
        <v>0</v>
      </c>
      <c r="F51" s="338">
        <v>252</v>
      </c>
      <c r="G51" s="334">
        <v>2500</v>
      </c>
      <c r="H51" s="339">
        <v>25000000</v>
      </c>
      <c r="I51" s="340">
        <v>0</v>
      </c>
      <c r="J51" s="340">
        <v>0</v>
      </c>
      <c r="K51" s="340">
        <v>435600</v>
      </c>
      <c r="L51" s="340">
        <v>435600</v>
      </c>
      <c r="M51" s="2180" t="s">
        <v>387</v>
      </c>
    </row>
    <row r="52" spans="1:13" ht="16.5" thickBot="1" x14ac:dyDescent="0.3">
      <c r="A52" s="326"/>
      <c r="B52" s="341" t="s">
        <v>23</v>
      </c>
      <c r="C52" s="342"/>
      <c r="D52" s="343"/>
      <c r="E52" s="343"/>
      <c r="F52" s="344"/>
      <c r="G52" s="345"/>
      <c r="H52" s="343"/>
      <c r="I52" s="347">
        <f>SUM(I47:I51)</f>
        <v>8493000</v>
      </c>
      <c r="J52" s="347">
        <f>SUM(J47:J51)</f>
        <v>8493000</v>
      </c>
      <c r="K52" s="347">
        <f>SUM(K47:K51)</f>
        <v>0</v>
      </c>
      <c r="L52" s="347">
        <f>SUM(L47:L51)</f>
        <v>8493000</v>
      </c>
      <c r="M52" s="172"/>
    </row>
    <row r="53" spans="1:13" ht="15.75" x14ac:dyDescent="0.25">
      <c r="A53" s="123"/>
      <c r="B53" s="123"/>
      <c r="C53" s="123"/>
      <c r="D53" s="1459"/>
      <c r="E53" s="1459"/>
      <c r="F53" s="2"/>
      <c r="G53" s="3"/>
      <c r="H53" s="1459"/>
      <c r="I53" s="4"/>
      <c r="J53" s="1459"/>
      <c r="K53" s="55"/>
      <c r="L53" s="1459"/>
      <c r="M53" s="1459"/>
    </row>
    <row r="54" spans="1:13" ht="15.75" x14ac:dyDescent="0.25">
      <c r="A54" s="1459"/>
      <c r="B54" s="1459" t="s">
        <v>265</v>
      </c>
      <c r="C54" s="123"/>
      <c r="D54" s="1459"/>
      <c r="E54" s="1459"/>
      <c r="F54" s="2"/>
      <c r="G54" s="3"/>
      <c r="H54" s="1459"/>
      <c r="I54" s="4"/>
      <c r="J54" s="1459" t="s">
        <v>388</v>
      </c>
      <c r="K54" s="173"/>
      <c r="L54" s="1459"/>
      <c r="M54" s="1459"/>
    </row>
    <row r="55" spans="1:13" ht="15.75" x14ac:dyDescent="0.25">
      <c r="A55" s="1459"/>
      <c r="B55" s="123"/>
      <c r="C55" s="123"/>
      <c r="D55" s="1459"/>
      <c r="E55" s="1459"/>
      <c r="F55" s="2"/>
      <c r="G55" s="3"/>
      <c r="H55" s="1459"/>
      <c r="I55" s="4"/>
      <c r="J55" s="1459"/>
      <c r="K55" s="55"/>
      <c r="L55" s="1459"/>
      <c r="M55" s="1459"/>
    </row>
    <row r="56" spans="1:13" x14ac:dyDescent="0.25">
      <c r="A56" s="1459"/>
      <c r="B56" s="1459"/>
      <c r="C56" s="1459"/>
      <c r="D56" s="1459"/>
      <c r="E56" s="1459"/>
      <c r="F56" s="2"/>
      <c r="G56" s="3"/>
      <c r="H56" s="1459"/>
      <c r="I56" s="4"/>
      <c r="J56" s="1459"/>
      <c r="K56" s="1459"/>
      <c r="L56" s="1459"/>
      <c r="M56" s="1459"/>
    </row>
    <row r="57" spans="1:13" x14ac:dyDescent="0.25">
      <c r="A57" s="1459"/>
      <c r="B57" s="1459" t="s">
        <v>27</v>
      </c>
      <c r="C57" s="1459"/>
      <c r="D57" s="1459"/>
      <c r="E57" s="1459"/>
      <c r="F57" s="2"/>
      <c r="G57" s="3"/>
      <c r="H57" s="1459"/>
      <c r="I57" s="4"/>
      <c r="J57" s="1459" t="s">
        <v>27</v>
      </c>
      <c r="K57" s="1459"/>
      <c r="L57" s="1459"/>
      <c r="M57" s="1459"/>
    </row>
    <row r="58" spans="1:13" x14ac:dyDescent="0.25">
      <c r="A58" s="1459"/>
      <c r="B58" s="1459"/>
      <c r="C58" s="1459"/>
      <c r="D58" s="1459"/>
      <c r="E58" s="1459"/>
      <c r="F58" s="2"/>
      <c r="G58" s="3"/>
      <c r="H58" s="1459"/>
      <c r="I58" s="4"/>
      <c r="J58" s="1459"/>
      <c r="K58" s="1459"/>
      <c r="L58" s="1459"/>
      <c r="M58" s="1459"/>
    </row>
    <row r="59" spans="1:13" x14ac:dyDescent="0.25">
      <c r="A59" s="1459"/>
      <c r="B59" s="1459" t="s">
        <v>267</v>
      </c>
      <c r="C59" s="1459"/>
      <c r="D59" s="1459"/>
      <c r="E59" s="1459"/>
      <c r="F59" s="2"/>
      <c r="G59" s="3"/>
      <c r="H59" s="1459"/>
      <c r="I59" s="4"/>
      <c r="J59" s="1459" t="s">
        <v>268</v>
      </c>
      <c r="K59" s="1459"/>
      <c r="L59" s="1459"/>
      <c r="M59" s="1459"/>
    </row>
    <row r="62" spans="1:13" ht="18.75" x14ac:dyDescent="0.3">
      <c r="A62" s="1" t="s">
        <v>260</v>
      </c>
      <c r="B62" s="1"/>
      <c r="C62" s="1"/>
      <c r="D62" s="1459"/>
      <c r="E62" s="1459"/>
      <c r="F62" s="2"/>
      <c r="G62" s="3"/>
      <c r="H62" s="1459"/>
      <c r="I62" s="4"/>
      <c r="J62" s="1459"/>
      <c r="K62" s="1459"/>
      <c r="L62" s="1459"/>
      <c r="M62" s="1459"/>
    </row>
    <row r="63" spans="1:13" x14ac:dyDescent="0.25">
      <c r="A63" s="1459"/>
      <c r="B63" s="1459"/>
      <c r="C63" s="1459"/>
      <c r="D63" s="1455"/>
      <c r="E63" s="1455"/>
      <c r="F63" s="6"/>
      <c r="G63" s="7"/>
      <c r="H63" s="1455"/>
      <c r="I63" s="8"/>
      <c r="J63" s="1455"/>
      <c r="K63" s="1459"/>
      <c r="L63" s="1459"/>
      <c r="M63" s="1459"/>
    </row>
    <row r="64" spans="1:13" ht="18.75" x14ac:dyDescent="0.3">
      <c r="A64" s="3102" t="s">
        <v>545</v>
      </c>
      <c r="B64" s="3103"/>
      <c r="C64" s="3103"/>
      <c r="D64" s="3103"/>
      <c r="E64" s="3103"/>
      <c r="F64" s="3103"/>
      <c r="G64" s="3103"/>
      <c r="H64" s="3103"/>
      <c r="I64" s="3103"/>
      <c r="J64" s="3103"/>
      <c r="K64" s="3103"/>
      <c r="L64" s="3103"/>
      <c r="M64" s="1459"/>
    </row>
    <row r="65" spans="1:13" ht="15.75" x14ac:dyDescent="0.25">
      <c r="A65" s="1459"/>
      <c r="B65" s="1459"/>
      <c r="C65" s="1459"/>
      <c r="D65" s="1455"/>
      <c r="E65" s="1455"/>
      <c r="F65" s="9"/>
      <c r="G65" s="7"/>
      <c r="H65" s="1455"/>
      <c r="I65" s="8"/>
      <c r="J65" s="1455"/>
      <c r="K65" s="1459"/>
      <c r="L65" s="1459"/>
      <c r="M65" s="1459"/>
    </row>
    <row r="66" spans="1:13" ht="15.75" x14ac:dyDescent="0.25">
      <c r="A66" s="151" t="s">
        <v>546</v>
      </c>
      <c r="B66" s="1459"/>
      <c r="C66" s="1459"/>
      <c r="D66" s="1459"/>
      <c r="E66" s="1459"/>
      <c r="F66" s="9"/>
      <c r="G66" s="3"/>
      <c r="H66" s="1459"/>
      <c r="I66" s="4"/>
      <c r="J66" s="1459"/>
      <c r="K66" s="1459"/>
      <c r="L66" s="1459"/>
      <c r="M66" s="1459"/>
    </row>
    <row r="67" spans="1:13" ht="15.75" thickBot="1" x14ac:dyDescent="0.3">
      <c r="A67" s="1450"/>
      <c r="B67" s="1459"/>
      <c r="C67" s="1459"/>
      <c r="D67" s="1459"/>
      <c r="E67" s="1459"/>
      <c r="F67" s="2"/>
      <c r="G67" s="3"/>
      <c r="H67" s="1459"/>
      <c r="I67" s="4"/>
      <c r="J67" s="1459"/>
      <c r="K67" s="13"/>
      <c r="L67" s="1459"/>
      <c r="M67" s="14" t="s">
        <v>4</v>
      </c>
    </row>
    <row r="68" spans="1:13" ht="27" thickBot="1" x14ac:dyDescent="0.3">
      <c r="A68" s="87" t="s">
        <v>5</v>
      </c>
      <c r="B68" s="88" t="s">
        <v>6</v>
      </c>
      <c r="C68" s="88" t="s">
        <v>7</v>
      </c>
      <c r="D68" s="88" t="s">
        <v>8</v>
      </c>
      <c r="E68" s="88" t="s">
        <v>9</v>
      </c>
      <c r="F68" s="89" t="s">
        <v>10</v>
      </c>
      <c r="G68" s="90" t="s">
        <v>11</v>
      </c>
      <c r="H68" s="88" t="s">
        <v>12</v>
      </c>
      <c r="I68" s="91" t="s">
        <v>13</v>
      </c>
      <c r="J68" s="92" t="s">
        <v>14</v>
      </c>
      <c r="K68" s="92" t="s">
        <v>15</v>
      </c>
      <c r="L68" s="92" t="s">
        <v>16</v>
      </c>
      <c r="M68" s="1067" t="s">
        <v>17</v>
      </c>
    </row>
    <row r="69" spans="1:13" ht="26.25" x14ac:dyDescent="0.25">
      <c r="A69" s="36">
        <v>231</v>
      </c>
      <c r="B69" s="37">
        <v>0</v>
      </c>
      <c r="C69" s="38">
        <v>3299</v>
      </c>
      <c r="D69" s="37">
        <v>5169</v>
      </c>
      <c r="E69" s="39">
        <v>0</v>
      </c>
      <c r="F69" s="40">
        <v>911</v>
      </c>
      <c r="G69" s="37">
        <v>2500</v>
      </c>
      <c r="H69" s="41">
        <v>5467000000</v>
      </c>
      <c r="I69" s="42">
        <v>0</v>
      </c>
      <c r="J69" s="42">
        <v>640000</v>
      </c>
      <c r="K69" s="42">
        <v>-640000</v>
      </c>
      <c r="L69" s="42">
        <v>0</v>
      </c>
      <c r="M69" s="1068" t="s">
        <v>547</v>
      </c>
    </row>
    <row r="70" spans="1:13" ht="15.75" thickBot="1" x14ac:dyDescent="0.3">
      <c r="A70" s="333">
        <v>231</v>
      </c>
      <c r="B70" s="334">
        <v>0</v>
      </c>
      <c r="C70" s="336">
        <v>3299</v>
      </c>
      <c r="D70" s="334">
        <v>5167</v>
      </c>
      <c r="E70" s="337">
        <v>0</v>
      </c>
      <c r="F70" s="338">
        <v>911</v>
      </c>
      <c r="G70" s="334">
        <v>2500</v>
      </c>
      <c r="H70" s="339">
        <v>5467000000</v>
      </c>
      <c r="I70" s="340">
        <v>0</v>
      </c>
      <c r="J70" s="340">
        <v>0</v>
      </c>
      <c r="K70" s="340">
        <v>640000</v>
      </c>
      <c r="L70" s="340">
        <v>640000</v>
      </c>
      <c r="M70" s="2180" t="s">
        <v>548</v>
      </c>
    </row>
    <row r="71" spans="1:13" ht="16.5" thickBot="1" x14ac:dyDescent="0.3">
      <c r="A71" s="326"/>
      <c r="B71" s="341" t="s">
        <v>23</v>
      </c>
      <c r="C71" s="342"/>
      <c r="D71" s="343"/>
      <c r="E71" s="343"/>
      <c r="F71" s="344"/>
      <c r="G71" s="345"/>
      <c r="H71" s="343"/>
      <c r="I71" s="347">
        <f>SUM(I69:I70)</f>
        <v>0</v>
      </c>
      <c r="J71" s="347">
        <f>SUM(J69:J70)</f>
        <v>640000</v>
      </c>
      <c r="K71" s="347">
        <f>SUM(K69:K70)</f>
        <v>0</v>
      </c>
      <c r="L71" s="347">
        <f>SUM(L69:L70)</f>
        <v>640000</v>
      </c>
      <c r="M71" s="172"/>
    </row>
    <row r="72" spans="1:13" ht="15.75" x14ac:dyDescent="0.25">
      <c r="A72" s="123"/>
      <c r="B72" s="123"/>
      <c r="C72" s="123"/>
      <c r="D72" s="1459"/>
      <c r="E72" s="1459"/>
      <c r="F72" s="2"/>
      <c r="G72" s="3"/>
      <c r="H72" s="1459"/>
      <c r="I72" s="4"/>
      <c r="J72" s="1459"/>
      <c r="K72" s="55"/>
      <c r="L72" s="1459"/>
      <c r="M72" s="1459"/>
    </row>
    <row r="73" spans="1:13" ht="15.75" x14ac:dyDescent="0.25">
      <c r="A73" s="1459"/>
      <c r="B73" s="1459" t="s">
        <v>265</v>
      </c>
      <c r="C73" s="123"/>
      <c r="D73" s="1459"/>
      <c r="E73" s="1459"/>
      <c r="F73" s="2"/>
      <c r="G73" s="3"/>
      <c r="H73" s="1459"/>
      <c r="I73" s="4"/>
      <c r="J73" s="1459" t="s">
        <v>549</v>
      </c>
      <c r="K73" s="173"/>
      <c r="L73" s="1459"/>
      <c r="M73" s="1459"/>
    </row>
    <row r="74" spans="1:13" ht="15.75" x14ac:dyDescent="0.25">
      <c r="A74" s="1459"/>
      <c r="B74" s="123"/>
      <c r="C74" s="123"/>
      <c r="D74" s="1459"/>
      <c r="E74" s="1459"/>
      <c r="F74" s="2"/>
      <c r="G74" s="3"/>
      <c r="H74" s="1459"/>
      <c r="I74" s="4"/>
      <c r="J74" s="1459"/>
      <c r="K74" s="55"/>
      <c r="L74" s="1459"/>
      <c r="M74" s="1459"/>
    </row>
    <row r="75" spans="1:13" x14ac:dyDescent="0.25">
      <c r="A75" s="1459"/>
      <c r="B75" s="1459"/>
      <c r="C75" s="1459"/>
      <c r="D75" s="1459"/>
      <c r="E75" s="1459"/>
      <c r="F75" s="2"/>
      <c r="G75" s="3"/>
      <c r="H75" s="1459"/>
      <c r="I75" s="4"/>
      <c r="J75" s="1459"/>
      <c r="K75" s="1459"/>
      <c r="L75" s="1459"/>
      <c r="M75" s="1459"/>
    </row>
    <row r="76" spans="1:13" x14ac:dyDescent="0.25">
      <c r="A76" s="1459"/>
      <c r="B76" s="1459" t="s">
        <v>27</v>
      </c>
      <c r="C76" s="1459"/>
      <c r="D76" s="1459"/>
      <c r="E76" s="1459"/>
      <c r="F76" s="2"/>
      <c r="G76" s="3"/>
      <c r="H76" s="1459"/>
      <c r="I76" s="4"/>
      <c r="J76" s="1459" t="s">
        <v>27</v>
      </c>
      <c r="K76" s="1459"/>
      <c r="L76" s="1459"/>
      <c r="M76" s="1459"/>
    </row>
    <row r="77" spans="1:13" x14ac:dyDescent="0.25">
      <c r="A77" s="1459"/>
      <c r="B77" s="1459"/>
      <c r="C77" s="1459"/>
      <c r="D77" s="1459"/>
      <c r="E77" s="1459"/>
      <c r="F77" s="2"/>
      <c r="G77" s="3"/>
      <c r="H77" s="1459"/>
      <c r="I77" s="4"/>
      <c r="J77" s="1459"/>
      <c r="K77" s="1459"/>
      <c r="L77" s="1459"/>
      <c r="M77" s="1459"/>
    </row>
    <row r="78" spans="1:13" x14ac:dyDescent="0.25">
      <c r="A78" s="1459"/>
      <c r="B78" s="1459" t="s">
        <v>267</v>
      </c>
      <c r="C78" s="1459"/>
      <c r="D78" s="1459"/>
      <c r="E78" s="1459"/>
      <c r="F78" s="2"/>
      <c r="G78" s="3"/>
      <c r="H78" s="1459"/>
      <c r="I78" s="4"/>
      <c r="J78" s="1459" t="s">
        <v>268</v>
      </c>
      <c r="K78" s="1459"/>
      <c r="L78" s="1459"/>
      <c r="M78" s="1459"/>
    </row>
    <row r="81" spans="1:13" ht="18.75" x14ac:dyDescent="0.3">
      <c r="A81" s="1" t="s">
        <v>478</v>
      </c>
      <c r="B81" s="1"/>
      <c r="C81" s="1"/>
      <c r="D81" s="1459"/>
      <c r="E81" s="1459"/>
      <c r="F81" s="2"/>
      <c r="G81" s="3"/>
      <c r="H81" s="1459"/>
      <c r="I81" s="4"/>
      <c r="J81" s="1459"/>
      <c r="K81" s="1459"/>
      <c r="L81" s="1459"/>
      <c r="M81" s="1459"/>
    </row>
    <row r="82" spans="1:13" x14ac:dyDescent="0.25">
      <c r="A82" s="1459"/>
      <c r="B82" s="1459"/>
      <c r="C82" s="1459"/>
      <c r="D82" s="1455"/>
      <c r="E82" s="1455"/>
      <c r="F82" s="6"/>
      <c r="G82" s="7"/>
      <c r="H82" s="1455"/>
      <c r="I82" s="8"/>
      <c r="J82" s="1455"/>
      <c r="K82" s="1459"/>
      <c r="L82" s="1459"/>
      <c r="M82" s="1459"/>
    </row>
    <row r="83" spans="1:13" ht="18.75" x14ac:dyDescent="0.3">
      <c r="A83" s="3102" t="s">
        <v>479</v>
      </c>
      <c r="B83" s="3103"/>
      <c r="C83" s="3103"/>
      <c r="D83" s="3103"/>
      <c r="E83" s="3103"/>
      <c r="F83" s="3103"/>
      <c r="G83" s="3103"/>
      <c r="H83" s="3103"/>
      <c r="I83" s="3103"/>
      <c r="J83" s="3103"/>
      <c r="K83" s="3103"/>
      <c r="L83" s="3103"/>
      <c r="M83" s="1459"/>
    </row>
    <row r="84" spans="1:13" ht="15.75" x14ac:dyDescent="0.25">
      <c r="A84" s="1459"/>
      <c r="B84" s="1459"/>
      <c r="C84" s="1459"/>
      <c r="D84" s="1455"/>
      <c r="E84" s="1455"/>
      <c r="F84" s="9"/>
      <c r="G84" s="7"/>
      <c r="H84" s="1455"/>
      <c r="I84" s="8"/>
      <c r="J84" s="1455"/>
      <c r="K84" s="1459"/>
      <c r="L84" s="1459"/>
      <c r="M84" s="1459"/>
    </row>
    <row r="85" spans="1:13" ht="15.75" x14ac:dyDescent="0.25">
      <c r="A85" s="151" t="s">
        <v>485</v>
      </c>
      <c r="B85" s="1459"/>
      <c r="C85" s="1459"/>
      <c r="D85" s="1459"/>
      <c r="E85" s="1459"/>
      <c r="F85" s="9"/>
      <c r="G85" s="3"/>
      <c r="H85" s="1459"/>
      <c r="I85" s="4"/>
      <c r="J85" s="1459"/>
      <c r="K85" s="1459"/>
      <c r="L85" s="1459"/>
      <c r="M85" s="1459"/>
    </row>
    <row r="86" spans="1:13" ht="15.75" thickBot="1" x14ac:dyDescent="0.3">
      <c r="A86" s="1450"/>
      <c r="B86" s="1459"/>
      <c r="C86" s="1459"/>
      <c r="D86" s="1459"/>
      <c r="E86" s="1459"/>
      <c r="F86" s="2"/>
      <c r="G86" s="3"/>
      <c r="H86" s="1459"/>
      <c r="I86" s="4"/>
      <c r="J86" s="1459"/>
      <c r="K86" s="13"/>
      <c r="L86" s="1459"/>
      <c r="M86" s="14" t="s">
        <v>4</v>
      </c>
    </row>
    <row r="87" spans="1:13" ht="27" thickBot="1" x14ac:dyDescent="0.3">
      <c r="A87" s="15" t="s">
        <v>5</v>
      </c>
      <c r="B87" s="16" t="s">
        <v>6</v>
      </c>
      <c r="C87" s="16" t="s">
        <v>7</v>
      </c>
      <c r="D87" s="16" t="s">
        <v>8</v>
      </c>
      <c r="E87" s="16" t="s">
        <v>9</v>
      </c>
      <c r="F87" s="17" t="s">
        <v>10</v>
      </c>
      <c r="G87" s="18" t="s">
        <v>11</v>
      </c>
      <c r="H87" s="16" t="s">
        <v>12</v>
      </c>
      <c r="I87" s="19" t="s">
        <v>13</v>
      </c>
      <c r="J87" s="20" t="s">
        <v>14</v>
      </c>
      <c r="K87" s="20" t="s">
        <v>15</v>
      </c>
      <c r="L87" s="20" t="s">
        <v>16</v>
      </c>
      <c r="M87" s="152" t="s">
        <v>17</v>
      </c>
    </row>
    <row r="88" spans="1:13" ht="15.75" thickBot="1" x14ac:dyDescent="0.3">
      <c r="A88" s="36">
        <v>231</v>
      </c>
      <c r="B88" s="37">
        <v>0</v>
      </c>
      <c r="C88" s="38">
        <v>6172</v>
      </c>
      <c r="D88" s="37">
        <v>5169</v>
      </c>
      <c r="E88" s="39">
        <v>0</v>
      </c>
      <c r="F88" s="40">
        <v>252</v>
      </c>
      <c r="G88" s="37">
        <v>2500</v>
      </c>
      <c r="H88" s="41">
        <v>250000000</v>
      </c>
      <c r="I88" s="42">
        <v>4453000</v>
      </c>
      <c r="J88" s="42">
        <v>3845580</v>
      </c>
      <c r="K88" s="42">
        <v>-30000</v>
      </c>
      <c r="L88" s="42">
        <v>3815580</v>
      </c>
      <c r="M88" s="183" t="s">
        <v>480</v>
      </c>
    </row>
    <row r="89" spans="1:13" x14ac:dyDescent="0.25">
      <c r="A89" s="57">
        <v>231</v>
      </c>
      <c r="B89" s="58">
        <v>0</v>
      </c>
      <c r="C89" s="59">
        <v>6172</v>
      </c>
      <c r="D89" s="58">
        <v>5139</v>
      </c>
      <c r="E89" s="61">
        <v>0</v>
      </c>
      <c r="F89" s="40">
        <v>252</v>
      </c>
      <c r="G89" s="58">
        <v>2500</v>
      </c>
      <c r="H89" s="41">
        <v>250000000</v>
      </c>
      <c r="I89" s="66">
        <v>0</v>
      </c>
      <c r="J89" s="66">
        <v>0</v>
      </c>
      <c r="K89" s="66">
        <v>30000</v>
      </c>
      <c r="L89" s="66">
        <v>30000</v>
      </c>
      <c r="M89" s="183" t="s">
        <v>481</v>
      </c>
    </row>
    <row r="90" spans="1:13" ht="15.75" thickBot="1" x14ac:dyDescent="0.3">
      <c r="A90" s="57"/>
      <c r="B90" s="58"/>
      <c r="C90" s="59"/>
      <c r="D90" s="58"/>
      <c r="E90" s="61"/>
      <c r="F90" s="62"/>
      <c r="G90" s="58"/>
      <c r="H90" s="49"/>
      <c r="I90" s="66"/>
      <c r="J90" s="66"/>
      <c r="K90" s="66"/>
      <c r="L90" s="66"/>
      <c r="M90" s="183"/>
    </row>
    <row r="91" spans="1:13" ht="16.5" thickBot="1" x14ac:dyDescent="0.3">
      <c r="A91" s="22"/>
      <c r="B91" s="341" t="s">
        <v>23</v>
      </c>
      <c r="C91" s="54"/>
      <c r="D91" s="23"/>
      <c r="E91" s="23"/>
      <c r="F91" s="24"/>
      <c r="G91" s="25"/>
      <c r="H91" s="23"/>
      <c r="I91" s="171">
        <f>SUM(I88:I90)</f>
        <v>4453000</v>
      </c>
      <c r="J91" s="171">
        <f>SUM(J88:J90)</f>
        <v>3845580</v>
      </c>
      <c r="K91" s="171">
        <f>SUM(K88:K90)</f>
        <v>0</v>
      </c>
      <c r="L91" s="171">
        <f>SUM(L88:L90)</f>
        <v>3845580</v>
      </c>
      <c r="M91" s="172"/>
    </row>
    <row r="92" spans="1:13" ht="15.75" x14ac:dyDescent="0.25">
      <c r="A92" s="123"/>
      <c r="B92" s="123"/>
      <c r="C92" s="123"/>
      <c r="D92" s="1459"/>
      <c r="E92" s="1459"/>
      <c r="F92" s="2"/>
      <c r="G92" s="3"/>
      <c r="H92" s="1459"/>
      <c r="I92" s="4"/>
      <c r="J92" s="1459"/>
      <c r="K92" s="55"/>
      <c r="L92" s="1459"/>
      <c r="M92" s="1459"/>
    </row>
    <row r="93" spans="1:13" ht="15.75" x14ac:dyDescent="0.25">
      <c r="A93" s="1459"/>
      <c r="B93" s="1459" t="s">
        <v>24</v>
      </c>
      <c r="C93" s="123"/>
      <c r="D93" s="1459" t="s">
        <v>482</v>
      </c>
      <c r="E93" s="1459"/>
      <c r="F93" s="2"/>
      <c r="G93" s="3"/>
      <c r="H93" s="1459"/>
      <c r="I93" s="4"/>
      <c r="J93" s="1459" t="s">
        <v>25</v>
      </c>
      <c r="K93" s="2183">
        <v>43517</v>
      </c>
      <c r="L93" s="1459"/>
      <c r="M93" s="1459"/>
    </row>
    <row r="94" spans="1:13" ht="15.75" x14ac:dyDescent="0.25">
      <c r="A94" s="1459"/>
      <c r="B94" s="123"/>
      <c r="C94" s="123"/>
      <c r="D94" s="1459"/>
      <c r="E94" s="1459"/>
      <c r="F94" s="2"/>
      <c r="G94" s="3"/>
      <c r="H94" s="1459"/>
      <c r="I94" s="4"/>
      <c r="J94" s="1459"/>
      <c r="K94" s="55"/>
      <c r="L94" s="1459"/>
      <c r="M94" s="1459"/>
    </row>
    <row r="95" spans="1:13" x14ac:dyDescent="0.25">
      <c r="A95" s="1459"/>
      <c r="B95" s="1459"/>
      <c r="C95" s="1459"/>
      <c r="D95" s="1459"/>
      <c r="E95" s="1459"/>
      <c r="F95" s="2"/>
      <c r="G95" s="3"/>
      <c r="H95" s="1459"/>
      <c r="I95" s="4"/>
      <c r="J95" s="1459"/>
      <c r="K95" s="1459"/>
      <c r="L95" s="1459"/>
      <c r="M95" s="1459"/>
    </row>
    <row r="96" spans="1:13" x14ac:dyDescent="0.25">
      <c r="A96" s="1459"/>
      <c r="B96" s="1459" t="s">
        <v>27</v>
      </c>
      <c r="C96" s="1459"/>
      <c r="D96" s="1459"/>
      <c r="E96" s="1459"/>
      <c r="F96" s="2"/>
      <c r="G96" s="3"/>
      <c r="H96" s="1459"/>
      <c r="I96" s="4"/>
      <c r="J96" s="1459" t="s">
        <v>27</v>
      </c>
      <c r="K96" s="1459"/>
      <c r="L96" s="1459"/>
      <c r="M96" s="1459"/>
    </row>
    <row r="97" spans="1:13" x14ac:dyDescent="0.25">
      <c r="A97" s="1459"/>
      <c r="B97" s="1459"/>
      <c r="C97" s="1459"/>
      <c r="D97" s="1459"/>
      <c r="E97" s="1459"/>
      <c r="F97" s="2"/>
      <c r="G97" s="3"/>
      <c r="H97" s="1459"/>
      <c r="I97" s="4"/>
      <c r="J97" s="1459"/>
      <c r="K97" s="1459"/>
      <c r="L97" s="1459"/>
      <c r="M97" s="1459"/>
    </row>
    <row r="98" spans="1:13" x14ac:dyDescent="0.25">
      <c r="A98" s="1459"/>
      <c r="B98" s="1459" t="s">
        <v>483</v>
      </c>
      <c r="C98" s="1459"/>
      <c r="D98" s="1459"/>
      <c r="E98" s="1459"/>
      <c r="F98" s="2"/>
      <c r="G98" s="3"/>
      <c r="H98" s="1459"/>
      <c r="I98" s="4"/>
      <c r="J98" s="1459" t="s">
        <v>484</v>
      </c>
      <c r="K98" s="1459"/>
      <c r="L98" s="1459"/>
      <c r="M98" s="1459"/>
    </row>
    <row r="101" spans="1:13" ht="18.75" x14ac:dyDescent="0.3">
      <c r="A101" s="1" t="s">
        <v>478</v>
      </c>
      <c r="B101" s="1"/>
      <c r="C101" s="1"/>
      <c r="D101" s="1459"/>
      <c r="E101" s="1459"/>
      <c r="F101" s="2"/>
      <c r="G101" s="3"/>
      <c r="H101" s="1459"/>
      <c r="I101" s="4"/>
      <c r="J101" s="1459"/>
      <c r="K101" s="1459"/>
      <c r="L101" s="1459"/>
      <c r="M101" s="1459"/>
    </row>
    <row r="102" spans="1:13" x14ac:dyDescent="0.25">
      <c r="A102" s="1459"/>
      <c r="B102" s="1459"/>
      <c r="C102" s="1459"/>
      <c r="D102" s="1455"/>
      <c r="E102" s="1455"/>
      <c r="F102" s="6"/>
      <c r="G102" s="7"/>
      <c r="H102" s="1455"/>
      <c r="I102" s="8"/>
      <c r="J102" s="1455"/>
      <c r="K102" s="1459"/>
      <c r="L102" s="1459"/>
      <c r="M102" s="1459"/>
    </row>
    <row r="103" spans="1:13" ht="18.75" x14ac:dyDescent="0.3">
      <c r="A103" s="3102" t="s">
        <v>649</v>
      </c>
      <c r="B103" s="3103"/>
      <c r="C103" s="3103"/>
      <c r="D103" s="3103"/>
      <c r="E103" s="3103"/>
      <c r="F103" s="3103"/>
      <c r="G103" s="3103"/>
      <c r="H103" s="3103"/>
      <c r="I103" s="3103"/>
      <c r="J103" s="3103"/>
      <c r="K103" s="3103"/>
      <c r="L103" s="3103"/>
      <c r="M103" s="1459"/>
    </row>
    <row r="104" spans="1:13" ht="15.75" x14ac:dyDescent="0.25">
      <c r="A104" s="1459"/>
      <c r="B104" s="1459"/>
      <c r="C104" s="1459"/>
      <c r="D104" s="1455"/>
      <c r="E104" s="1455"/>
      <c r="F104" s="9"/>
      <c r="G104" s="7"/>
      <c r="H104" s="1455"/>
      <c r="I104" s="8"/>
      <c r="J104" s="1455"/>
      <c r="K104" s="1459"/>
      <c r="L104" s="1459"/>
      <c r="M104" s="1459"/>
    </row>
    <row r="105" spans="1:13" ht="15.75" x14ac:dyDescent="0.25">
      <c r="A105" s="151" t="s">
        <v>650</v>
      </c>
      <c r="B105" s="1459"/>
      <c r="C105" s="1459"/>
      <c r="D105" s="1459"/>
      <c r="E105" s="1459"/>
      <c r="F105" s="9"/>
      <c r="G105" s="3"/>
      <c r="H105" s="1459"/>
      <c r="I105" s="4"/>
      <c r="J105" s="1459"/>
      <c r="K105" s="1459"/>
      <c r="L105" s="1459"/>
      <c r="M105" s="1459"/>
    </row>
    <row r="106" spans="1:13" ht="15.75" thickBot="1" x14ac:dyDescent="0.3">
      <c r="A106" s="1450"/>
      <c r="B106" s="1459"/>
      <c r="C106" s="1459"/>
      <c r="D106" s="1459"/>
      <c r="E106" s="1459"/>
      <c r="F106" s="2"/>
      <c r="G106" s="3"/>
      <c r="H106" s="1459"/>
      <c r="I106" s="4"/>
      <c r="J106" s="1459"/>
      <c r="K106" s="13"/>
      <c r="L106" s="1459"/>
      <c r="M106" s="14" t="s">
        <v>4</v>
      </c>
    </row>
    <row r="107" spans="1:13" ht="27" thickBot="1" x14ac:dyDescent="0.3">
      <c r="A107" s="15" t="s">
        <v>5</v>
      </c>
      <c r="B107" s="16" t="s">
        <v>6</v>
      </c>
      <c r="C107" s="16" t="s">
        <v>7</v>
      </c>
      <c r="D107" s="16" t="s">
        <v>8</v>
      </c>
      <c r="E107" s="16" t="s">
        <v>9</v>
      </c>
      <c r="F107" s="17" t="s">
        <v>10</v>
      </c>
      <c r="G107" s="18" t="s">
        <v>11</v>
      </c>
      <c r="H107" s="16" t="s">
        <v>12</v>
      </c>
      <c r="I107" s="19" t="s">
        <v>13</v>
      </c>
      <c r="J107" s="20" t="s">
        <v>14</v>
      </c>
      <c r="K107" s="20" t="s">
        <v>15</v>
      </c>
      <c r="L107" s="20" t="s">
        <v>16</v>
      </c>
      <c r="M107" s="152" t="s">
        <v>17</v>
      </c>
    </row>
    <row r="108" spans="1:13" x14ac:dyDescent="0.25">
      <c r="A108" s="44">
        <v>231</v>
      </c>
      <c r="B108" s="45">
        <v>0</v>
      </c>
      <c r="C108" s="46">
        <v>6172</v>
      </c>
      <c r="D108" s="45">
        <v>5169</v>
      </c>
      <c r="E108" s="47">
        <v>0</v>
      </c>
      <c r="F108" s="48">
        <v>252</v>
      </c>
      <c r="G108" s="45">
        <v>2500</v>
      </c>
      <c r="H108" s="52">
        <v>250000000</v>
      </c>
      <c r="I108" s="50">
        <v>4453000</v>
      </c>
      <c r="J108" s="50">
        <v>3815580</v>
      </c>
      <c r="K108" s="50">
        <v>-65000</v>
      </c>
      <c r="L108" s="228">
        <v>3750580</v>
      </c>
      <c r="M108" s="229" t="s">
        <v>263</v>
      </c>
    </row>
    <row r="109" spans="1:13" ht="27" thickBot="1" x14ac:dyDescent="0.3">
      <c r="A109" s="57">
        <v>231</v>
      </c>
      <c r="B109" s="58">
        <v>0</v>
      </c>
      <c r="C109" s="59">
        <v>6172</v>
      </c>
      <c r="D109" s="58">
        <v>5168</v>
      </c>
      <c r="E109" s="61">
        <v>0</v>
      </c>
      <c r="F109" s="62">
        <v>252</v>
      </c>
      <c r="G109" s="58">
        <v>2500</v>
      </c>
      <c r="H109" s="49">
        <v>250000000</v>
      </c>
      <c r="I109" s="66">
        <v>0</v>
      </c>
      <c r="J109" s="66">
        <v>0</v>
      </c>
      <c r="K109" s="66">
        <v>65000</v>
      </c>
      <c r="L109" s="66">
        <v>65000</v>
      </c>
      <c r="M109" s="155" t="s">
        <v>651</v>
      </c>
    </row>
    <row r="110" spans="1:13" ht="16.5" thickBot="1" x14ac:dyDescent="0.3">
      <c r="A110" s="22"/>
      <c r="B110" s="341" t="s">
        <v>23</v>
      </c>
      <c r="C110" s="54"/>
      <c r="D110" s="23"/>
      <c r="E110" s="23"/>
      <c r="F110" s="24"/>
      <c r="G110" s="25"/>
      <c r="H110" s="23"/>
      <c r="I110" s="171">
        <f>SUM(I108:I109)</f>
        <v>4453000</v>
      </c>
      <c r="J110" s="171">
        <f>SUM(J108:J109)</f>
        <v>3815580</v>
      </c>
      <c r="K110" s="171">
        <f>SUM(K108:K109)</f>
        <v>0</v>
      </c>
      <c r="L110" s="171">
        <f>SUM(L108:L109)</f>
        <v>3815580</v>
      </c>
      <c r="M110" s="172"/>
    </row>
    <row r="111" spans="1:13" ht="15.75" x14ac:dyDescent="0.25">
      <c r="A111" s="123"/>
      <c r="B111" s="123"/>
      <c r="C111" s="123"/>
      <c r="D111" s="1459"/>
      <c r="E111" s="1459"/>
      <c r="F111" s="2"/>
      <c r="G111" s="3"/>
      <c r="H111" s="1459"/>
      <c r="I111" s="4"/>
      <c r="J111" s="1459"/>
      <c r="K111" s="55"/>
      <c r="L111" s="1459"/>
      <c r="M111" s="1459"/>
    </row>
    <row r="112" spans="1:13" ht="15.75" x14ac:dyDescent="0.25">
      <c r="A112" s="1459"/>
      <c r="B112" s="1459" t="s">
        <v>24</v>
      </c>
      <c r="C112" s="123"/>
      <c r="D112" s="1459" t="s">
        <v>652</v>
      </c>
      <c r="E112" s="1459"/>
      <c r="F112" s="2"/>
      <c r="G112" s="3"/>
      <c r="H112" s="1459"/>
      <c r="I112" s="4"/>
      <c r="J112" s="1459" t="s">
        <v>25</v>
      </c>
      <c r="K112" s="2183">
        <v>43530</v>
      </c>
      <c r="L112" s="1459"/>
      <c r="M112" s="1459"/>
    </row>
    <row r="113" spans="1:13" ht="15.75" x14ac:dyDescent="0.25">
      <c r="A113" s="1459"/>
      <c r="B113" s="123"/>
      <c r="C113" s="123"/>
      <c r="D113" s="1459"/>
      <c r="E113" s="1459"/>
      <c r="F113" s="2"/>
      <c r="G113" s="3"/>
      <c r="H113" s="1459"/>
      <c r="I113" s="4"/>
      <c r="J113" s="1459"/>
      <c r="K113" s="55"/>
      <c r="L113" s="1459"/>
      <c r="M113" s="1459"/>
    </row>
    <row r="114" spans="1:13" x14ac:dyDescent="0.25">
      <c r="A114" s="1459"/>
      <c r="B114" s="1459"/>
      <c r="C114" s="1459"/>
      <c r="D114" s="1459"/>
      <c r="E114" s="1459"/>
      <c r="F114" s="2"/>
      <c r="G114" s="3"/>
      <c r="H114" s="1459"/>
      <c r="I114" s="4"/>
      <c r="J114" s="1459"/>
      <c r="K114" s="1459"/>
      <c r="L114" s="1459"/>
      <c r="M114" s="1459"/>
    </row>
    <row r="115" spans="1:13" x14ac:dyDescent="0.25">
      <c r="A115" s="1459"/>
      <c r="B115" s="1459" t="s">
        <v>27</v>
      </c>
      <c r="C115" s="1459"/>
      <c r="D115" s="1459"/>
      <c r="E115" s="1459"/>
      <c r="F115" s="2"/>
      <c r="G115" s="3"/>
      <c r="H115" s="1459"/>
      <c r="I115" s="4"/>
      <c r="J115" s="1459" t="s">
        <v>27</v>
      </c>
      <c r="K115" s="1459"/>
      <c r="L115" s="1459"/>
      <c r="M115" s="1459"/>
    </row>
    <row r="116" spans="1:13" x14ac:dyDescent="0.25">
      <c r="A116" s="1459"/>
      <c r="B116" s="1459"/>
      <c r="C116" s="1459"/>
      <c r="D116" s="1459"/>
      <c r="E116" s="1459"/>
      <c r="F116" s="2"/>
      <c r="G116" s="3"/>
      <c r="H116" s="1459"/>
      <c r="I116" s="4"/>
      <c r="J116" s="1459"/>
      <c r="K116" s="1459"/>
      <c r="L116" s="1459"/>
      <c r="M116" s="1459"/>
    </row>
    <row r="117" spans="1:13" x14ac:dyDescent="0.25">
      <c r="A117" s="1459"/>
      <c r="B117" s="1459" t="s">
        <v>483</v>
      </c>
      <c r="C117" s="1459"/>
      <c r="D117" s="1459"/>
      <c r="E117" s="1459"/>
      <c r="F117" s="2"/>
      <c r="G117" s="3"/>
      <c r="H117" s="1459"/>
      <c r="I117" s="4"/>
      <c r="J117" s="1459" t="s">
        <v>484</v>
      </c>
      <c r="K117" s="1459"/>
      <c r="L117" s="1459"/>
      <c r="M117" s="1459"/>
    </row>
    <row r="120" spans="1:13" ht="18.75" x14ac:dyDescent="0.3">
      <c r="A120" s="1" t="s">
        <v>478</v>
      </c>
      <c r="B120" s="1"/>
      <c r="C120" s="1"/>
      <c r="D120" s="1459"/>
      <c r="E120" s="1459"/>
      <c r="F120" s="2"/>
      <c r="G120" s="3"/>
      <c r="H120" s="1459"/>
      <c r="I120" s="4"/>
      <c r="J120" s="1459"/>
      <c r="K120" s="1459"/>
      <c r="L120" s="1459"/>
      <c r="M120" s="1459"/>
    </row>
    <row r="121" spans="1:13" x14ac:dyDescent="0.25">
      <c r="A121" s="1459"/>
      <c r="B121" s="1459"/>
      <c r="C121" s="1459"/>
      <c r="D121" s="1455"/>
      <c r="E121" s="1455"/>
      <c r="F121" s="6"/>
      <c r="G121" s="7"/>
      <c r="H121" s="1455"/>
      <c r="I121" s="8"/>
      <c r="J121" s="1455"/>
      <c r="K121" s="1459"/>
      <c r="L121" s="1459"/>
      <c r="M121" s="1459"/>
    </row>
    <row r="122" spans="1:13" ht="18.75" x14ac:dyDescent="0.3">
      <c r="A122" s="3102" t="s">
        <v>1090</v>
      </c>
      <c r="B122" s="3103"/>
      <c r="C122" s="3103"/>
      <c r="D122" s="3103"/>
      <c r="E122" s="3103"/>
      <c r="F122" s="3103"/>
      <c r="G122" s="3103"/>
      <c r="H122" s="3103"/>
      <c r="I122" s="3103"/>
      <c r="J122" s="3103"/>
      <c r="K122" s="3103"/>
      <c r="L122" s="3103"/>
      <c r="M122" s="1459"/>
    </row>
    <row r="123" spans="1:13" ht="15.75" x14ac:dyDescent="0.25">
      <c r="A123" s="1459"/>
      <c r="B123" s="1459"/>
      <c r="C123" s="1459"/>
      <c r="D123" s="1455"/>
      <c r="E123" s="1455"/>
      <c r="F123" s="9"/>
      <c r="G123" s="7"/>
      <c r="H123" s="1455"/>
      <c r="I123" s="8"/>
      <c r="J123" s="1455"/>
      <c r="K123" s="1459"/>
      <c r="L123" s="1459"/>
      <c r="M123" s="1459"/>
    </row>
    <row r="124" spans="1:13" ht="15.75" x14ac:dyDescent="0.25">
      <c r="A124" s="10" t="s">
        <v>1091</v>
      </c>
      <c r="B124" s="11"/>
      <c r="C124" s="11"/>
      <c r="D124" s="11"/>
      <c r="E124" s="11"/>
      <c r="F124" s="9"/>
      <c r="G124" s="3"/>
      <c r="H124" s="1459"/>
      <c r="I124" s="4"/>
      <c r="J124" s="1459"/>
      <c r="K124" s="1459"/>
      <c r="L124" s="1459"/>
      <c r="M124" s="1459"/>
    </row>
    <row r="125" spans="1:13" ht="15.75" thickBot="1" x14ac:dyDescent="0.3">
      <c r="A125" s="1465"/>
      <c r="B125" s="1459"/>
      <c r="C125" s="1459"/>
      <c r="D125" s="1459"/>
      <c r="E125" s="1459"/>
      <c r="F125" s="2"/>
      <c r="G125" s="3"/>
      <c r="H125" s="1459"/>
      <c r="I125" s="4"/>
      <c r="J125" s="1459"/>
      <c r="K125" s="13"/>
      <c r="L125" s="1459"/>
      <c r="M125" s="14" t="s">
        <v>4</v>
      </c>
    </row>
    <row r="126" spans="1:13" ht="27" thickBot="1" x14ac:dyDescent="0.3">
      <c r="A126" s="15" t="s">
        <v>5</v>
      </c>
      <c r="B126" s="16" t="s">
        <v>6</v>
      </c>
      <c r="C126" s="16" t="s">
        <v>7</v>
      </c>
      <c r="D126" s="16" t="s">
        <v>8</v>
      </c>
      <c r="E126" s="16" t="s">
        <v>9</v>
      </c>
      <c r="F126" s="17" t="s">
        <v>10</v>
      </c>
      <c r="G126" s="18" t="s">
        <v>11</v>
      </c>
      <c r="H126" s="16" t="s">
        <v>12</v>
      </c>
      <c r="I126" s="19" t="s">
        <v>13</v>
      </c>
      <c r="J126" s="20" t="s">
        <v>14</v>
      </c>
      <c r="K126" s="20" t="s">
        <v>15</v>
      </c>
      <c r="L126" s="20" t="s">
        <v>16</v>
      </c>
      <c r="M126" s="21" t="s">
        <v>17</v>
      </c>
    </row>
    <row r="127" spans="1:13" x14ac:dyDescent="0.25">
      <c r="A127" s="44">
        <v>231</v>
      </c>
      <c r="B127" s="45">
        <v>0</v>
      </c>
      <c r="C127" s="46">
        <v>6172</v>
      </c>
      <c r="D127" s="45">
        <v>5169</v>
      </c>
      <c r="E127" s="47">
        <v>0</v>
      </c>
      <c r="F127" s="48">
        <v>252</v>
      </c>
      <c r="G127" s="45">
        <v>2500</v>
      </c>
      <c r="H127" s="52">
        <v>250000000</v>
      </c>
      <c r="I127" s="50">
        <v>4453000</v>
      </c>
      <c r="J127" s="50">
        <v>3750579</v>
      </c>
      <c r="K127" s="50">
        <v>-50000</v>
      </c>
      <c r="L127" s="228">
        <v>3700579</v>
      </c>
      <c r="M127" s="295" t="s">
        <v>263</v>
      </c>
    </row>
    <row r="128" spans="1:13" ht="27" thickBot="1" x14ac:dyDescent="0.3">
      <c r="A128" s="57">
        <v>231</v>
      </c>
      <c r="B128" s="58">
        <v>0</v>
      </c>
      <c r="C128" s="59">
        <v>6172</v>
      </c>
      <c r="D128" s="296">
        <v>5168</v>
      </c>
      <c r="E128" s="61">
        <v>0</v>
      </c>
      <c r="F128" s="62">
        <v>252</v>
      </c>
      <c r="G128" s="58">
        <v>2500</v>
      </c>
      <c r="H128" s="49">
        <v>250000000</v>
      </c>
      <c r="I128" s="66">
        <v>0</v>
      </c>
      <c r="J128" s="66">
        <v>500600</v>
      </c>
      <c r="K128" s="66">
        <v>50000</v>
      </c>
      <c r="L128" s="66">
        <v>550600</v>
      </c>
      <c r="M128" s="297" t="s">
        <v>1092</v>
      </c>
    </row>
    <row r="129" spans="1:13" ht="16.5" thickBot="1" x14ac:dyDescent="0.3">
      <c r="A129" s="22"/>
      <c r="B129" s="341" t="s">
        <v>23</v>
      </c>
      <c r="C129" s="54"/>
      <c r="D129" s="23"/>
      <c r="E129" s="23"/>
      <c r="F129" s="24"/>
      <c r="G129" s="25"/>
      <c r="H129" s="23"/>
      <c r="I129" s="26">
        <f>SUM(I127:I128)</f>
        <v>4453000</v>
      </c>
      <c r="J129" s="26">
        <f>SUM(J127:J128)</f>
        <v>4251179</v>
      </c>
      <c r="K129" s="26">
        <f>SUM(K127:K128)</f>
        <v>0</v>
      </c>
      <c r="L129" s="26">
        <f>SUM(L127:L128)</f>
        <v>4251179</v>
      </c>
      <c r="M129" s="27"/>
    </row>
    <row r="130" spans="1:13" ht="15.75" x14ac:dyDescent="0.25">
      <c r="A130" s="28"/>
      <c r="B130" s="28"/>
      <c r="C130" s="28"/>
      <c r="D130" s="29"/>
      <c r="E130" s="29"/>
      <c r="F130" s="30"/>
      <c r="G130" s="31"/>
      <c r="H130" s="29"/>
      <c r="I130" s="32"/>
      <c r="J130" s="29"/>
      <c r="K130" s="33"/>
      <c r="L130" s="29"/>
      <c r="M130" s="1459"/>
    </row>
    <row r="131" spans="1:13" ht="15.75" x14ac:dyDescent="0.25">
      <c r="A131" s="1459"/>
      <c r="B131" s="29" t="s">
        <v>24</v>
      </c>
      <c r="C131" s="28"/>
      <c r="D131" s="29" t="s">
        <v>652</v>
      </c>
      <c r="E131" s="29"/>
      <c r="F131" s="30"/>
      <c r="G131" s="31"/>
      <c r="H131" s="29"/>
      <c r="I131" s="32"/>
      <c r="J131" s="34" t="s">
        <v>25</v>
      </c>
      <c r="K131" s="2182">
        <v>43564</v>
      </c>
      <c r="L131" s="29"/>
      <c r="M131" s="1459"/>
    </row>
    <row r="132" spans="1:13" ht="15.75" x14ac:dyDescent="0.25">
      <c r="A132" s="29"/>
      <c r="B132" s="28"/>
      <c r="C132" s="28"/>
      <c r="D132" s="29"/>
      <c r="E132" s="29"/>
      <c r="F132" s="30"/>
      <c r="G132" s="31"/>
      <c r="H132" s="29"/>
      <c r="I132" s="32"/>
      <c r="J132" s="29"/>
      <c r="K132" s="33"/>
      <c r="L132" s="29"/>
      <c r="M132" s="1459"/>
    </row>
    <row r="133" spans="1:13" x14ac:dyDescent="0.25">
      <c r="A133" s="1459"/>
      <c r="B133" s="1459"/>
      <c r="C133" s="1459"/>
      <c r="D133" s="1459"/>
      <c r="E133" s="1459"/>
      <c r="F133" s="2"/>
      <c r="G133" s="3"/>
      <c r="H133" s="1459"/>
      <c r="I133" s="4"/>
      <c r="J133" s="1459"/>
      <c r="K133" s="1459"/>
      <c r="L133" s="1459"/>
      <c r="M133" s="1459"/>
    </row>
    <row r="134" spans="1:13" x14ac:dyDescent="0.25">
      <c r="A134" s="1459"/>
      <c r="B134" s="1459" t="s">
        <v>27</v>
      </c>
      <c r="C134" s="1459"/>
      <c r="D134" s="1459"/>
      <c r="E134" s="1459"/>
      <c r="F134" s="2"/>
      <c r="G134" s="3"/>
      <c r="H134" s="1459"/>
      <c r="I134" s="4"/>
      <c r="J134" s="1459" t="s">
        <v>27</v>
      </c>
      <c r="K134" s="1459"/>
      <c r="L134" s="1459"/>
      <c r="M134" s="1459"/>
    </row>
    <row r="135" spans="1:13" x14ac:dyDescent="0.25">
      <c r="A135" s="1459"/>
      <c r="B135" s="1459"/>
      <c r="C135" s="1459"/>
      <c r="D135" s="1459"/>
      <c r="E135" s="1459"/>
      <c r="F135" s="2"/>
      <c r="G135" s="3"/>
      <c r="H135" s="1459"/>
      <c r="I135" s="4"/>
      <c r="J135" s="1459"/>
      <c r="K135" s="1459"/>
      <c r="L135" s="1459"/>
      <c r="M135" s="1459"/>
    </row>
    <row r="136" spans="1:13" x14ac:dyDescent="0.25">
      <c r="A136" s="1459"/>
      <c r="B136" s="1459" t="s">
        <v>483</v>
      </c>
      <c r="C136" s="1459"/>
      <c r="D136" s="1459"/>
      <c r="E136" s="1459"/>
      <c r="F136" s="2"/>
      <c r="G136" s="3"/>
      <c r="H136" s="1459"/>
      <c r="I136" s="4"/>
      <c r="J136" s="1459" t="s">
        <v>484</v>
      </c>
      <c r="K136" s="1459"/>
      <c r="L136" s="1459"/>
      <c r="M136" s="1459"/>
    </row>
    <row r="139" spans="1:13" ht="18.75" x14ac:dyDescent="0.3">
      <c r="A139" s="709" t="s">
        <v>478</v>
      </c>
      <c r="B139" s="709"/>
      <c r="C139" s="709"/>
      <c r="D139" s="710"/>
      <c r="E139" s="710"/>
      <c r="F139" s="710"/>
      <c r="G139" s="710"/>
      <c r="H139" s="710"/>
      <c r="I139" s="710"/>
      <c r="J139" s="710"/>
      <c r="K139" s="710"/>
      <c r="L139" s="710"/>
      <c r="M139" s="710"/>
    </row>
    <row r="140" spans="1:13" x14ac:dyDescent="0.25">
      <c r="A140" s="710"/>
      <c r="B140" s="710"/>
      <c r="C140" s="710"/>
      <c r="D140" s="711"/>
      <c r="E140" s="711"/>
      <c r="F140" s="712"/>
      <c r="G140" s="713"/>
      <c r="H140" s="711"/>
      <c r="I140" s="714"/>
      <c r="J140" s="711"/>
      <c r="K140" s="710"/>
      <c r="L140" s="710"/>
      <c r="M140" s="710"/>
    </row>
    <row r="141" spans="1:13" ht="18.75" x14ac:dyDescent="0.3">
      <c r="A141" s="3230" t="s">
        <v>1221</v>
      </c>
      <c r="B141" s="3231"/>
      <c r="C141" s="3231"/>
      <c r="D141" s="3231"/>
      <c r="E141" s="3231"/>
      <c r="F141" s="3231"/>
      <c r="G141" s="3231"/>
      <c r="H141" s="3231"/>
      <c r="I141" s="3231"/>
      <c r="J141" s="3231"/>
      <c r="K141" s="3231"/>
      <c r="L141" s="3231"/>
      <c r="M141" s="710"/>
    </row>
    <row r="142" spans="1:13" ht="15.75" x14ac:dyDescent="0.25">
      <c r="A142" s="710"/>
      <c r="B142" s="710"/>
      <c r="C142" s="710"/>
      <c r="D142" s="711"/>
      <c r="E142" s="711"/>
      <c r="F142" s="715"/>
      <c r="G142" s="713"/>
      <c r="H142" s="711"/>
      <c r="I142" s="714"/>
      <c r="J142" s="711"/>
      <c r="K142" s="710"/>
      <c r="L142" s="710"/>
      <c r="M142" s="710"/>
    </row>
    <row r="143" spans="1:13" ht="15.75" x14ac:dyDescent="0.25">
      <c r="A143" s="716" t="s">
        <v>1222</v>
      </c>
      <c r="B143" s="717"/>
      <c r="C143" s="717"/>
      <c r="D143" s="717"/>
      <c r="E143" s="717"/>
      <c r="F143" s="715"/>
      <c r="G143" s="710"/>
      <c r="H143" s="710"/>
      <c r="I143" s="710"/>
      <c r="J143" s="710"/>
      <c r="K143" s="710"/>
      <c r="L143" s="710"/>
      <c r="M143" s="710"/>
    </row>
    <row r="144" spans="1:13" ht="15.75" thickBot="1" x14ac:dyDescent="0.3">
      <c r="A144" s="718"/>
      <c r="B144" s="710"/>
      <c r="C144" s="710"/>
      <c r="D144" s="710"/>
      <c r="E144" s="710"/>
      <c r="F144" s="710"/>
      <c r="G144" s="710"/>
      <c r="H144" s="710"/>
      <c r="I144" s="710"/>
      <c r="J144" s="710"/>
      <c r="K144" s="719"/>
      <c r="L144" s="710"/>
      <c r="M144" s="735" t="s">
        <v>4</v>
      </c>
    </row>
    <row r="145" spans="1:13" ht="27" thickBot="1" x14ac:dyDescent="0.3">
      <c r="A145" s="762" t="s">
        <v>5</v>
      </c>
      <c r="B145" s="763" t="s">
        <v>6</v>
      </c>
      <c r="C145" s="763" t="s">
        <v>7</v>
      </c>
      <c r="D145" s="763" t="s">
        <v>8</v>
      </c>
      <c r="E145" s="763" t="s">
        <v>9</v>
      </c>
      <c r="F145" s="764" t="s">
        <v>10</v>
      </c>
      <c r="G145" s="765" t="s">
        <v>11</v>
      </c>
      <c r="H145" s="763" t="s">
        <v>12</v>
      </c>
      <c r="I145" s="766" t="s">
        <v>13</v>
      </c>
      <c r="J145" s="767" t="s">
        <v>14</v>
      </c>
      <c r="K145" s="767" t="s">
        <v>15</v>
      </c>
      <c r="L145" s="767" t="s">
        <v>16</v>
      </c>
      <c r="M145" s="768" t="s">
        <v>17</v>
      </c>
    </row>
    <row r="146" spans="1:13" x14ac:dyDescent="0.25">
      <c r="A146" s="745">
        <v>231</v>
      </c>
      <c r="B146" s="746">
        <v>0</v>
      </c>
      <c r="C146" s="747">
        <v>3299</v>
      </c>
      <c r="D146" s="746">
        <v>5175</v>
      </c>
      <c r="E146" s="748">
        <v>0</v>
      </c>
      <c r="F146" s="749">
        <v>251</v>
      </c>
      <c r="G146" s="746">
        <v>2500</v>
      </c>
      <c r="H146" s="750">
        <v>25000000</v>
      </c>
      <c r="I146" s="751">
        <v>300000</v>
      </c>
      <c r="J146" s="751">
        <v>90000</v>
      </c>
      <c r="K146" s="751">
        <v>-2500</v>
      </c>
      <c r="L146" s="752">
        <v>87500</v>
      </c>
      <c r="M146" s="753" t="s">
        <v>287</v>
      </c>
    </row>
    <row r="147" spans="1:13" x14ac:dyDescent="0.25">
      <c r="A147" s="720">
        <v>231</v>
      </c>
      <c r="B147" s="721">
        <v>0</v>
      </c>
      <c r="C147" s="722">
        <v>3299</v>
      </c>
      <c r="D147" s="737">
        <v>5179</v>
      </c>
      <c r="E147" s="723">
        <v>0</v>
      </c>
      <c r="F147" s="724">
        <v>251</v>
      </c>
      <c r="G147" s="721">
        <v>2500</v>
      </c>
      <c r="H147" s="725">
        <v>25098282</v>
      </c>
      <c r="I147" s="734">
        <v>0</v>
      </c>
      <c r="J147" s="734">
        <v>0</v>
      </c>
      <c r="K147" s="734">
        <v>2500</v>
      </c>
      <c r="L147" s="734">
        <v>2500</v>
      </c>
      <c r="M147" s="736" t="s">
        <v>1223</v>
      </c>
    </row>
    <row r="148" spans="1:13" x14ac:dyDescent="0.25">
      <c r="A148" s="720">
        <v>231</v>
      </c>
      <c r="B148" s="721">
        <v>0</v>
      </c>
      <c r="C148" s="722">
        <v>6172</v>
      </c>
      <c r="D148" s="737">
        <v>5169</v>
      </c>
      <c r="E148" s="723">
        <v>0</v>
      </c>
      <c r="F148" s="724">
        <v>252</v>
      </c>
      <c r="G148" s="721">
        <v>2500</v>
      </c>
      <c r="H148" s="725">
        <v>25000000</v>
      </c>
      <c r="I148" s="734">
        <v>4453000</v>
      </c>
      <c r="J148" s="734">
        <v>3700579</v>
      </c>
      <c r="K148" s="734">
        <v>-250000</v>
      </c>
      <c r="L148" s="734">
        <v>3450579</v>
      </c>
      <c r="M148" s="736" t="s">
        <v>287</v>
      </c>
    </row>
    <row r="149" spans="1:13" x14ac:dyDescent="0.25">
      <c r="A149" s="720">
        <v>231</v>
      </c>
      <c r="B149" s="721">
        <v>0</v>
      </c>
      <c r="C149" s="722">
        <v>6172</v>
      </c>
      <c r="D149" s="737">
        <v>5166</v>
      </c>
      <c r="E149" s="723">
        <v>0</v>
      </c>
      <c r="F149" s="724">
        <v>252</v>
      </c>
      <c r="G149" s="721">
        <v>2500</v>
      </c>
      <c r="H149" s="725">
        <v>25000000</v>
      </c>
      <c r="I149" s="734">
        <v>0</v>
      </c>
      <c r="J149" s="734">
        <v>171820</v>
      </c>
      <c r="K149" s="734">
        <v>150000</v>
      </c>
      <c r="L149" s="734">
        <v>321820</v>
      </c>
      <c r="M149" s="769" t="s">
        <v>1224</v>
      </c>
    </row>
    <row r="150" spans="1:13" ht="27" thickBot="1" x14ac:dyDescent="0.3">
      <c r="A150" s="754">
        <v>231</v>
      </c>
      <c r="B150" s="755">
        <v>0</v>
      </c>
      <c r="C150" s="756">
        <v>6172</v>
      </c>
      <c r="D150" s="757">
        <v>5168</v>
      </c>
      <c r="E150" s="758">
        <v>0</v>
      </c>
      <c r="F150" s="759">
        <v>252</v>
      </c>
      <c r="G150" s="755">
        <v>2500</v>
      </c>
      <c r="H150" s="760">
        <v>25000000</v>
      </c>
      <c r="I150" s="761">
        <v>0</v>
      </c>
      <c r="J150" s="761">
        <v>550600</v>
      </c>
      <c r="K150" s="761">
        <v>100000</v>
      </c>
      <c r="L150" s="761">
        <v>650600</v>
      </c>
      <c r="M150" s="770" t="s">
        <v>1225</v>
      </c>
    </row>
    <row r="151" spans="1:13" ht="16.5" thickBot="1" x14ac:dyDescent="0.3">
      <c r="A151" s="738"/>
      <c r="B151" s="2181" t="s">
        <v>23</v>
      </c>
      <c r="C151" s="739"/>
      <c r="D151" s="740"/>
      <c r="E151" s="740"/>
      <c r="F151" s="741"/>
      <c r="G151" s="742"/>
      <c r="H151" s="740"/>
      <c r="I151" s="743">
        <v>4753000</v>
      </c>
      <c r="J151" s="743">
        <v>4512999</v>
      </c>
      <c r="K151" s="743">
        <v>0</v>
      </c>
      <c r="L151" s="743">
        <v>4512999</v>
      </c>
      <c r="M151" s="744"/>
    </row>
    <row r="152" spans="1:13" ht="15.75" x14ac:dyDescent="0.25">
      <c r="A152" s="726"/>
      <c r="B152" s="726"/>
      <c r="C152" s="726"/>
      <c r="D152" s="727"/>
      <c r="E152" s="727"/>
      <c r="F152" s="728"/>
      <c r="G152" s="729"/>
      <c r="H152" s="727"/>
      <c r="I152" s="730"/>
      <c r="J152" s="727"/>
      <c r="K152" s="731"/>
      <c r="L152" s="727"/>
      <c r="M152" s="710"/>
    </row>
    <row r="153" spans="1:13" ht="15.75" x14ac:dyDescent="0.25">
      <c r="A153" s="710"/>
      <c r="B153" s="727" t="s">
        <v>24</v>
      </c>
      <c r="C153" s="726"/>
      <c r="D153" s="727" t="s">
        <v>652</v>
      </c>
      <c r="E153" s="727"/>
      <c r="F153" s="728"/>
      <c r="G153" s="729"/>
      <c r="H153" s="727"/>
      <c r="I153" s="730"/>
      <c r="J153" s="732" t="s">
        <v>1254</v>
      </c>
      <c r="K153" s="733"/>
      <c r="L153" s="727"/>
      <c r="M153" s="710"/>
    </row>
    <row r="154" spans="1:13" ht="15.75" x14ac:dyDescent="0.25">
      <c r="A154" s="727"/>
      <c r="B154" s="726"/>
      <c r="C154" s="726"/>
      <c r="D154" s="727"/>
      <c r="E154" s="727"/>
      <c r="F154" s="728"/>
      <c r="G154" s="729"/>
      <c r="H154" s="727"/>
      <c r="I154" s="730"/>
      <c r="J154" s="727"/>
      <c r="K154" s="731"/>
      <c r="L154" s="727"/>
      <c r="M154" s="710"/>
    </row>
    <row r="155" spans="1:13" x14ac:dyDescent="0.25">
      <c r="B155" s="710"/>
      <c r="C155" s="710"/>
      <c r="D155" s="710"/>
      <c r="E155" s="710"/>
      <c r="F155" s="710"/>
      <c r="G155" s="710"/>
      <c r="H155" s="710"/>
      <c r="I155" s="710"/>
      <c r="J155" s="710"/>
      <c r="K155" s="710"/>
      <c r="L155" s="710"/>
      <c r="M155" s="710"/>
    </row>
    <row r="156" spans="1:13" x14ac:dyDescent="0.25">
      <c r="B156" s="710" t="s">
        <v>27</v>
      </c>
      <c r="C156" s="710"/>
      <c r="D156" s="710"/>
      <c r="E156" s="710"/>
      <c r="F156" s="710"/>
      <c r="G156" s="710"/>
      <c r="H156" s="710"/>
      <c r="I156" s="710"/>
      <c r="J156" s="710" t="s">
        <v>27</v>
      </c>
      <c r="K156" s="710"/>
      <c r="L156" s="710"/>
      <c r="M156" s="710"/>
    </row>
    <row r="158" spans="1:13" x14ac:dyDescent="0.25">
      <c r="B158" s="710" t="s">
        <v>483</v>
      </c>
      <c r="C158" s="710"/>
      <c r="D158" s="710"/>
      <c r="E158" s="710"/>
      <c r="F158" s="710"/>
      <c r="G158" s="710"/>
      <c r="H158" s="710"/>
      <c r="I158" s="710"/>
      <c r="J158" s="710" t="s">
        <v>484</v>
      </c>
      <c r="K158" s="710"/>
      <c r="L158" s="710"/>
      <c r="M158" s="710"/>
    </row>
    <row r="161" spans="1:13" ht="18.75" x14ac:dyDescent="0.3">
      <c r="A161" s="1" t="s">
        <v>260</v>
      </c>
      <c r="B161" s="1"/>
      <c r="C161" s="1"/>
      <c r="F161" s="467"/>
      <c r="G161" s="468"/>
    </row>
    <row r="162" spans="1:13" x14ac:dyDescent="0.25">
      <c r="D162" s="1458"/>
      <c r="E162" s="1458"/>
      <c r="F162" s="991"/>
      <c r="G162" s="992"/>
      <c r="H162" s="1458"/>
      <c r="I162" s="1458"/>
    </row>
    <row r="163" spans="1:13" ht="18.75" x14ac:dyDescent="0.3">
      <c r="A163" s="3244" t="s">
        <v>1277</v>
      </c>
      <c r="B163" s="3245"/>
      <c r="C163" s="3245"/>
      <c r="D163" s="3245"/>
      <c r="E163" s="3245"/>
      <c r="F163" s="3245"/>
      <c r="G163" s="3245"/>
      <c r="H163" s="3245"/>
      <c r="I163" s="3245"/>
      <c r="J163" s="3245"/>
      <c r="K163" s="3245"/>
    </row>
    <row r="164" spans="1:13" ht="15.75" x14ac:dyDescent="0.25">
      <c r="D164" s="1458"/>
      <c r="E164" s="1458"/>
      <c r="F164" s="9"/>
      <c r="G164" s="992"/>
      <c r="H164" s="1458"/>
      <c r="I164" s="1458"/>
    </row>
    <row r="165" spans="1:13" ht="15.75" x14ac:dyDescent="0.25">
      <c r="A165" s="10" t="s">
        <v>1278</v>
      </c>
      <c r="B165" s="1047"/>
      <c r="C165" s="1047"/>
      <c r="D165" s="1047"/>
      <c r="E165" s="1047"/>
      <c r="F165" s="9"/>
      <c r="G165" s="468"/>
    </row>
    <row r="166" spans="1:13" ht="15.75" thickBot="1" x14ac:dyDescent="0.3">
      <c r="A166" s="472"/>
      <c r="F166" s="467"/>
      <c r="G166" s="468"/>
      <c r="J166" s="13"/>
      <c r="K166" s="14" t="s">
        <v>4</v>
      </c>
    </row>
    <row r="167" spans="1:13" ht="26.25" thickBot="1" x14ac:dyDescent="0.3">
      <c r="A167" s="1070" t="s">
        <v>5</v>
      </c>
      <c r="B167" s="1071" t="s">
        <v>6</v>
      </c>
      <c r="C167" s="1071" t="s">
        <v>7</v>
      </c>
      <c r="D167" s="1071" t="s">
        <v>8</v>
      </c>
      <c r="E167" s="1071" t="s">
        <v>9</v>
      </c>
      <c r="F167" s="1071" t="s">
        <v>10</v>
      </c>
      <c r="G167" s="1071" t="s">
        <v>11</v>
      </c>
      <c r="H167" s="1071" t="s">
        <v>12</v>
      </c>
      <c r="I167" s="766" t="s">
        <v>13</v>
      </c>
      <c r="J167" s="1072" t="s">
        <v>14</v>
      </c>
      <c r="K167" s="1072" t="s">
        <v>15</v>
      </c>
      <c r="L167" s="1072" t="s">
        <v>16</v>
      </c>
      <c r="M167" s="1080" t="s">
        <v>17</v>
      </c>
    </row>
    <row r="168" spans="1:13" x14ac:dyDescent="0.25">
      <c r="A168" s="1005">
        <v>231</v>
      </c>
      <c r="B168" s="452">
        <v>0</v>
      </c>
      <c r="C168" s="1006">
        <v>3299</v>
      </c>
      <c r="D168" s="452">
        <v>5169</v>
      </c>
      <c r="E168" s="1007">
        <v>0</v>
      </c>
      <c r="F168" s="1073">
        <v>14034</v>
      </c>
      <c r="G168" s="452">
        <v>2500</v>
      </c>
      <c r="H168" s="1009">
        <v>5468000000</v>
      </c>
      <c r="I168" s="1074">
        <v>0</v>
      </c>
      <c r="J168" s="1074">
        <v>640000</v>
      </c>
      <c r="K168" s="1074">
        <v>-640000</v>
      </c>
      <c r="L168" s="1074">
        <f>SUM(J168+K168)</f>
        <v>0</v>
      </c>
      <c r="M168" s="1081" t="s">
        <v>1279</v>
      </c>
    </row>
    <row r="169" spans="1:13" x14ac:dyDescent="0.25">
      <c r="A169" s="926">
        <v>231</v>
      </c>
      <c r="B169" s="927">
        <v>0</v>
      </c>
      <c r="C169" s="928">
        <v>3299</v>
      </c>
      <c r="D169" s="927">
        <v>5021</v>
      </c>
      <c r="E169" s="929">
        <v>0</v>
      </c>
      <c r="F169" s="1075">
        <v>14034</v>
      </c>
      <c r="G169" s="927">
        <v>2500</v>
      </c>
      <c r="H169" s="931">
        <v>5468000000</v>
      </c>
      <c r="I169" s="1076">
        <v>0</v>
      </c>
      <c r="J169" s="1076">
        <v>0</v>
      </c>
      <c r="K169" s="1076">
        <v>477611.94</v>
      </c>
      <c r="L169" s="1076">
        <f t="shared" ref="L169:L175" si="0">SUM(J169+K169)</f>
        <v>477611.94</v>
      </c>
      <c r="M169" s="1082" t="s">
        <v>1280</v>
      </c>
    </row>
    <row r="170" spans="1:13" x14ac:dyDescent="0.25">
      <c r="A170" s="926">
        <v>231</v>
      </c>
      <c r="B170" s="927">
        <v>0</v>
      </c>
      <c r="C170" s="928">
        <v>3299</v>
      </c>
      <c r="D170" s="927">
        <v>5031</v>
      </c>
      <c r="E170" s="929">
        <v>0</v>
      </c>
      <c r="F170" s="1075">
        <v>14034</v>
      </c>
      <c r="G170" s="927">
        <v>2500</v>
      </c>
      <c r="H170" s="931">
        <v>5468000000</v>
      </c>
      <c r="I170" s="1076">
        <v>0</v>
      </c>
      <c r="J170" s="1076">
        <v>0</v>
      </c>
      <c r="K170" s="1076">
        <v>119402.99</v>
      </c>
      <c r="L170" s="1076">
        <f t="shared" si="0"/>
        <v>119402.99</v>
      </c>
      <c r="M170" s="1082" t="s">
        <v>1281</v>
      </c>
    </row>
    <row r="171" spans="1:13" ht="15.75" thickBot="1" x14ac:dyDescent="0.3">
      <c r="A171" s="456">
        <v>231</v>
      </c>
      <c r="B171" s="457">
        <v>0</v>
      </c>
      <c r="C171" s="458">
        <v>3299</v>
      </c>
      <c r="D171" s="457">
        <v>5032</v>
      </c>
      <c r="E171" s="459">
        <v>0</v>
      </c>
      <c r="F171" s="1077">
        <v>14034</v>
      </c>
      <c r="G171" s="457">
        <v>2500</v>
      </c>
      <c r="H171" s="461">
        <v>5468000000</v>
      </c>
      <c r="I171" s="1078">
        <v>0</v>
      </c>
      <c r="J171" s="1078">
        <v>0</v>
      </c>
      <c r="K171" s="1078">
        <v>42985.07</v>
      </c>
      <c r="L171" s="1078">
        <f t="shared" si="0"/>
        <v>42985.07</v>
      </c>
      <c r="M171" s="1083" t="s">
        <v>1282</v>
      </c>
    </row>
    <row r="172" spans="1:13" x14ac:dyDescent="0.25">
      <c r="A172" s="1005">
        <v>231</v>
      </c>
      <c r="B172" s="452">
        <v>0</v>
      </c>
      <c r="C172" s="1006">
        <v>3299</v>
      </c>
      <c r="D172" s="452">
        <v>5169</v>
      </c>
      <c r="E172" s="1007">
        <v>0</v>
      </c>
      <c r="F172" s="1073">
        <v>14034</v>
      </c>
      <c r="G172" s="452">
        <v>2500</v>
      </c>
      <c r="H172" s="1009">
        <v>5469000000</v>
      </c>
      <c r="I172" s="1074">
        <v>0</v>
      </c>
      <c r="J172" s="1074">
        <v>200000</v>
      </c>
      <c r="K172" s="1074">
        <v>-200000</v>
      </c>
      <c r="L172" s="1074">
        <f t="shared" si="0"/>
        <v>0</v>
      </c>
      <c r="M172" s="1084" t="s">
        <v>1283</v>
      </c>
    </row>
    <row r="173" spans="1:13" x14ac:dyDescent="0.25">
      <c r="A173" s="926">
        <v>231</v>
      </c>
      <c r="B173" s="927">
        <v>0</v>
      </c>
      <c r="C173" s="928">
        <v>3299</v>
      </c>
      <c r="D173" s="927">
        <v>5021</v>
      </c>
      <c r="E173" s="929">
        <v>0</v>
      </c>
      <c r="F173" s="1075">
        <v>14034</v>
      </c>
      <c r="G173" s="927">
        <v>2500</v>
      </c>
      <c r="H173" s="931">
        <v>5469000000</v>
      </c>
      <c r="I173" s="1076">
        <v>0</v>
      </c>
      <c r="J173" s="1076">
        <v>0</v>
      </c>
      <c r="K173" s="1076">
        <v>149253.73000000001</v>
      </c>
      <c r="L173" s="1076">
        <f t="shared" si="0"/>
        <v>149253.73000000001</v>
      </c>
      <c r="M173" s="1082" t="s">
        <v>1280</v>
      </c>
    </row>
    <row r="174" spans="1:13" x14ac:dyDescent="0.25">
      <c r="A174" s="926">
        <v>231</v>
      </c>
      <c r="B174" s="927">
        <v>0</v>
      </c>
      <c r="C174" s="928">
        <v>3299</v>
      </c>
      <c r="D174" s="927">
        <v>5031</v>
      </c>
      <c r="E174" s="929">
        <v>0</v>
      </c>
      <c r="F174" s="1075">
        <v>14034</v>
      </c>
      <c r="G174" s="927">
        <v>2500</v>
      </c>
      <c r="H174" s="931">
        <v>5469000000</v>
      </c>
      <c r="I174" s="1076">
        <v>0</v>
      </c>
      <c r="J174" s="1076">
        <v>0</v>
      </c>
      <c r="K174" s="1076">
        <v>37313.43</v>
      </c>
      <c r="L174" s="1076">
        <f t="shared" si="0"/>
        <v>37313.43</v>
      </c>
      <c r="M174" s="1082" t="s">
        <v>1281</v>
      </c>
    </row>
    <row r="175" spans="1:13" ht="15.75" thickBot="1" x14ac:dyDescent="0.3">
      <c r="A175" s="456">
        <v>231</v>
      </c>
      <c r="B175" s="457">
        <v>0</v>
      </c>
      <c r="C175" s="458">
        <v>3299</v>
      </c>
      <c r="D175" s="457">
        <v>5032</v>
      </c>
      <c r="E175" s="459">
        <v>0</v>
      </c>
      <c r="F175" s="1077">
        <v>14034</v>
      </c>
      <c r="G175" s="457">
        <v>2500</v>
      </c>
      <c r="H175" s="461">
        <v>5469000000</v>
      </c>
      <c r="I175" s="1078">
        <v>0</v>
      </c>
      <c r="J175" s="1078">
        <v>0</v>
      </c>
      <c r="K175" s="1078">
        <v>13432.84</v>
      </c>
      <c r="L175" s="1078">
        <f t="shared" si="0"/>
        <v>13432.84</v>
      </c>
      <c r="M175" s="1083" t="s">
        <v>1282</v>
      </c>
    </row>
    <row r="176" spans="1:13" ht="16.5" thickBot="1" x14ac:dyDescent="0.3">
      <c r="A176" s="983"/>
      <c r="B176" s="341" t="s">
        <v>23</v>
      </c>
      <c r="C176" s="1079"/>
      <c r="D176" s="996"/>
      <c r="E176" s="996"/>
      <c r="F176" s="997"/>
      <c r="G176" s="998"/>
      <c r="H176" s="996"/>
      <c r="I176" s="117">
        <f>SUM(I168:I175)</f>
        <v>0</v>
      </c>
      <c r="J176" s="117">
        <f>SUM(J168:J175)</f>
        <v>840000</v>
      </c>
      <c r="K176" s="117">
        <f>SUM(K168:K175)</f>
        <v>0</v>
      </c>
      <c r="L176" s="117">
        <f>SUM(L168:L175)</f>
        <v>840000</v>
      </c>
      <c r="M176" s="665"/>
    </row>
    <row r="177" spans="1:13" ht="15.75" x14ac:dyDescent="0.25">
      <c r="B177" s="29" t="s">
        <v>1284</v>
      </c>
      <c r="C177" s="28"/>
      <c r="D177" s="482"/>
      <c r="E177" s="482"/>
      <c r="F177" s="993"/>
      <c r="G177" s="994"/>
      <c r="H177" s="482"/>
      <c r="I177" s="34" t="s">
        <v>3497</v>
      </c>
      <c r="J177" s="1058"/>
      <c r="K177" s="482"/>
    </row>
    <row r="178" spans="1:13" ht="15.75" x14ac:dyDescent="0.25">
      <c r="A178" s="29"/>
      <c r="B178" s="28"/>
      <c r="C178" s="28"/>
      <c r="D178" s="482"/>
      <c r="E178" s="482"/>
      <c r="F178" s="993"/>
      <c r="G178" s="994"/>
      <c r="H178" s="482"/>
      <c r="I178" s="482"/>
      <c r="J178" s="484"/>
      <c r="K178" s="482"/>
    </row>
    <row r="179" spans="1:13" ht="15.75" x14ac:dyDescent="0.25">
      <c r="C179" s="28"/>
      <c r="F179" s="467"/>
      <c r="G179" s="468"/>
    </row>
    <row r="180" spans="1:13" x14ac:dyDescent="0.25">
      <c r="B180" s="1460" t="s">
        <v>27</v>
      </c>
      <c r="F180" s="467"/>
      <c r="G180" s="468"/>
      <c r="J180" s="1460" t="s">
        <v>27</v>
      </c>
    </row>
    <row r="181" spans="1:13" x14ac:dyDescent="0.25">
      <c r="B181" s="1460" t="s">
        <v>267</v>
      </c>
      <c r="F181" s="467"/>
      <c r="G181" s="468"/>
      <c r="J181" s="1459" t="s">
        <v>268</v>
      </c>
    </row>
    <row r="184" spans="1:13" ht="18.75" x14ac:dyDescent="0.3">
      <c r="A184" s="1" t="s">
        <v>260</v>
      </c>
      <c r="B184" s="1"/>
      <c r="C184" s="1"/>
      <c r="D184" s="1948"/>
      <c r="E184" s="1948"/>
      <c r="F184" s="467"/>
      <c r="G184" s="468"/>
      <c r="H184" s="1948"/>
      <c r="I184" s="1948"/>
      <c r="J184" s="1948"/>
      <c r="K184" s="1948"/>
      <c r="L184" s="1948"/>
      <c r="M184" s="1948"/>
    </row>
    <row r="185" spans="1:13" x14ac:dyDescent="0.25">
      <c r="A185" s="1948"/>
      <c r="B185" s="1948"/>
      <c r="C185" s="1948"/>
      <c r="D185" s="1947"/>
      <c r="E185" s="1947"/>
      <c r="F185" s="991"/>
      <c r="G185" s="992"/>
      <c r="H185" s="1947"/>
      <c r="I185" s="1947"/>
      <c r="J185" s="1948"/>
      <c r="K185" s="1948"/>
      <c r="L185" s="1948"/>
      <c r="M185" s="1948"/>
    </row>
    <row r="186" spans="1:13" ht="18.75" x14ac:dyDescent="0.3">
      <c r="A186" s="3244" t="s">
        <v>2310</v>
      </c>
      <c r="B186" s="3245"/>
      <c r="C186" s="3245"/>
      <c r="D186" s="3245"/>
      <c r="E186" s="3245"/>
      <c r="F186" s="3245"/>
      <c r="G186" s="3245"/>
      <c r="H186" s="3245"/>
      <c r="I186" s="3245"/>
      <c r="J186" s="3245"/>
      <c r="K186" s="3245"/>
      <c r="L186" s="1948"/>
      <c r="M186" s="1948"/>
    </row>
    <row r="187" spans="1:13" ht="15.75" x14ac:dyDescent="0.25">
      <c r="A187" s="1948"/>
      <c r="B187" s="1948"/>
      <c r="C187" s="1948"/>
      <c r="D187" s="1947"/>
      <c r="E187" s="1947"/>
      <c r="F187" s="9"/>
      <c r="G187" s="992"/>
      <c r="H187" s="1947"/>
      <c r="I187" s="1947"/>
      <c r="J187" s="1948"/>
      <c r="K187" s="1948"/>
      <c r="L187" s="1948"/>
      <c r="M187" s="1948"/>
    </row>
    <row r="188" spans="1:13" ht="15.75" x14ac:dyDescent="0.25">
      <c r="A188" s="10" t="s">
        <v>2311</v>
      </c>
      <c r="B188" s="1047"/>
      <c r="C188" s="1047"/>
      <c r="D188" s="1047"/>
      <c r="E188" s="1047"/>
      <c r="F188" s="9"/>
      <c r="G188" s="468"/>
      <c r="H188" s="1948"/>
      <c r="I188" s="1948"/>
      <c r="J188" s="1948"/>
      <c r="K188" s="1948"/>
      <c r="L188" s="1948"/>
      <c r="M188" s="1948"/>
    </row>
    <row r="189" spans="1:13" ht="15.75" thickBot="1" x14ac:dyDescent="0.3">
      <c r="A189" s="472"/>
      <c r="B189" s="1948"/>
      <c r="C189" s="1948"/>
      <c r="D189" s="1948"/>
      <c r="E189" s="1948"/>
      <c r="F189" s="467"/>
      <c r="G189" s="468"/>
      <c r="H189" s="1948"/>
      <c r="I189" s="1948"/>
      <c r="J189" s="13"/>
      <c r="K189" s="14" t="s">
        <v>4</v>
      </c>
      <c r="L189" s="1948"/>
      <c r="M189" s="1948"/>
    </row>
    <row r="190" spans="1:13" ht="15.75" thickBot="1" x14ac:dyDescent="0.3">
      <c r="A190" s="1000" t="s">
        <v>5</v>
      </c>
      <c r="B190" s="1001" t="s">
        <v>6</v>
      </c>
      <c r="C190" s="1001" t="s">
        <v>7</v>
      </c>
      <c r="D190" s="1001" t="s">
        <v>8</v>
      </c>
      <c r="E190" s="1001" t="s">
        <v>9</v>
      </c>
      <c r="F190" s="1001" t="s">
        <v>10</v>
      </c>
      <c r="G190" s="1001" t="s">
        <v>11</v>
      </c>
      <c r="H190" s="1001" t="s">
        <v>12</v>
      </c>
      <c r="I190" s="1588" t="s">
        <v>13</v>
      </c>
      <c r="J190" s="2188" t="s">
        <v>14</v>
      </c>
      <c r="K190" s="2188" t="s">
        <v>15</v>
      </c>
      <c r="L190" s="2189" t="s">
        <v>16</v>
      </c>
      <c r="M190" s="2190" t="s">
        <v>17</v>
      </c>
    </row>
    <row r="191" spans="1:13" x14ac:dyDescent="0.25">
      <c r="A191" s="2191">
        <v>231</v>
      </c>
      <c r="B191" s="2192">
        <v>0</v>
      </c>
      <c r="C191" s="2193">
        <v>3299</v>
      </c>
      <c r="D191" s="2192">
        <v>5339</v>
      </c>
      <c r="E191" s="2194">
        <v>0</v>
      </c>
      <c r="F191" s="1708">
        <v>251</v>
      </c>
      <c r="G191" s="2192">
        <v>2500</v>
      </c>
      <c r="H191" s="2195">
        <v>25000000</v>
      </c>
      <c r="I191" s="1703">
        <v>130000</v>
      </c>
      <c r="J191" s="1703">
        <v>130000</v>
      </c>
      <c r="K191" s="1703">
        <v>-50000</v>
      </c>
      <c r="L191" s="2196">
        <f>SUM(J191+K191)</f>
        <v>80000</v>
      </c>
      <c r="M191" s="1792" t="s">
        <v>287</v>
      </c>
    </row>
    <row r="192" spans="1:13" x14ac:dyDescent="0.25">
      <c r="A192" s="2197">
        <v>231</v>
      </c>
      <c r="B192" s="2198">
        <v>0</v>
      </c>
      <c r="C192" s="2199">
        <v>3299</v>
      </c>
      <c r="D192" s="2198">
        <v>5169</v>
      </c>
      <c r="E192" s="2200">
        <v>0</v>
      </c>
      <c r="F192" s="1075">
        <v>251</v>
      </c>
      <c r="G192" s="2198">
        <v>2500</v>
      </c>
      <c r="H192" s="2201">
        <v>5502000000</v>
      </c>
      <c r="I192" s="1076">
        <v>0</v>
      </c>
      <c r="J192" s="1076">
        <v>0</v>
      </c>
      <c r="K192" s="1076">
        <v>35000</v>
      </c>
      <c r="L192" s="2202">
        <f>SUM(J192+K192)</f>
        <v>35000</v>
      </c>
      <c r="M192" s="2203" t="s">
        <v>2312</v>
      </c>
    </row>
    <row r="193" spans="1:13" ht="15.75" thickBot="1" x14ac:dyDescent="0.3">
      <c r="A193" s="2204">
        <v>231</v>
      </c>
      <c r="B193" s="2205">
        <v>0</v>
      </c>
      <c r="C193" s="2206">
        <v>3299</v>
      </c>
      <c r="D193" s="2205">
        <v>5168</v>
      </c>
      <c r="E193" s="2207">
        <v>0</v>
      </c>
      <c r="F193" s="2208">
        <v>251</v>
      </c>
      <c r="G193" s="2205">
        <v>2500</v>
      </c>
      <c r="H193" s="2209">
        <v>5502000000</v>
      </c>
      <c r="I193" s="2210">
        <v>0</v>
      </c>
      <c r="J193" s="2210">
        <v>0</v>
      </c>
      <c r="K193" s="2210">
        <v>15000</v>
      </c>
      <c r="L193" s="2211">
        <f>SUM(J193+K193)</f>
        <v>15000</v>
      </c>
      <c r="M193" s="2212" t="s">
        <v>2312</v>
      </c>
    </row>
    <row r="194" spans="1:13" ht="16.5" thickBot="1" x14ac:dyDescent="0.3">
      <c r="A194" s="2213"/>
      <c r="B194" s="341" t="s">
        <v>23</v>
      </c>
      <c r="C194" s="2214"/>
      <c r="D194" s="996"/>
      <c r="E194" s="996"/>
      <c r="F194" s="997"/>
      <c r="G194" s="998"/>
      <c r="H194" s="996"/>
      <c r="I194" s="996"/>
      <c r="J194" s="117">
        <f>SUM(J191:J193)</f>
        <v>130000</v>
      </c>
      <c r="K194" s="117">
        <f>SUM(K191:K193)</f>
        <v>0</v>
      </c>
      <c r="L194" s="2215">
        <f>SUM(L191:L193)</f>
        <v>130000</v>
      </c>
      <c r="M194" s="2216"/>
    </row>
    <row r="195" spans="1:13" ht="15.75" x14ac:dyDescent="0.25">
      <c r="A195" s="1950"/>
      <c r="B195" s="148" t="s">
        <v>1284</v>
      </c>
      <c r="C195" s="2217"/>
      <c r="D195" s="2218"/>
      <c r="E195" s="2218"/>
      <c r="F195" s="2219"/>
      <c r="G195" s="2220"/>
      <c r="H195" s="2218"/>
      <c r="I195" s="2218"/>
      <c r="J195" s="2221" t="s">
        <v>3496</v>
      </c>
      <c r="K195" s="2222"/>
      <c r="L195" s="2218"/>
      <c r="M195" s="1950"/>
    </row>
    <row r="196" spans="1:13" ht="15.75" x14ac:dyDescent="0.25">
      <c r="A196" s="148"/>
      <c r="B196" s="2217"/>
      <c r="C196" s="2217"/>
      <c r="D196" s="2218"/>
      <c r="E196" s="2218"/>
      <c r="F196" s="2219"/>
      <c r="G196" s="2220"/>
      <c r="H196" s="2218"/>
      <c r="I196" s="2218"/>
      <c r="J196" s="2218"/>
      <c r="K196" s="2223"/>
      <c r="L196" s="2218"/>
      <c r="M196" s="1950"/>
    </row>
    <row r="197" spans="1:13" ht="15.75" x14ac:dyDescent="0.25">
      <c r="A197" s="1950"/>
      <c r="B197" s="1950"/>
      <c r="C197" s="2217"/>
      <c r="D197" s="1950"/>
      <c r="E197" s="1950"/>
      <c r="F197" s="2224"/>
      <c r="G197" s="2225"/>
      <c r="H197" s="1950"/>
      <c r="I197" s="1950"/>
      <c r="J197" s="1950"/>
      <c r="K197" s="1950"/>
      <c r="L197" s="1950"/>
      <c r="M197" s="1950"/>
    </row>
    <row r="198" spans="1:13" x14ac:dyDescent="0.25">
      <c r="A198" s="1950"/>
      <c r="B198" s="1950" t="s">
        <v>27</v>
      </c>
      <c r="C198" s="1950"/>
      <c r="D198" s="1950"/>
      <c r="E198" s="1950"/>
      <c r="F198" s="2224"/>
      <c r="G198" s="2225"/>
      <c r="H198" s="1950"/>
      <c r="I198" s="1950"/>
      <c r="J198" s="1950"/>
      <c r="K198" s="1950" t="s">
        <v>27</v>
      </c>
      <c r="L198" s="1950"/>
      <c r="M198" s="1950"/>
    </row>
    <row r="199" spans="1:13" x14ac:dyDescent="0.25">
      <c r="A199" s="1950"/>
      <c r="B199" s="1950" t="s">
        <v>2313</v>
      </c>
      <c r="C199" s="1950"/>
      <c r="D199" s="1950"/>
      <c r="E199" s="1950"/>
      <c r="F199" s="2224"/>
      <c r="G199" s="2225"/>
      <c r="H199" s="1950"/>
      <c r="I199" s="1950"/>
      <c r="J199" s="1950"/>
      <c r="K199" s="1949" t="s">
        <v>268</v>
      </c>
      <c r="L199" s="1950"/>
      <c r="M199" s="1950"/>
    </row>
    <row r="200" spans="1:13" x14ac:dyDescent="0.25">
      <c r="A200" s="1950"/>
      <c r="B200" s="1950"/>
      <c r="C200" s="1950"/>
      <c r="D200" s="1950"/>
      <c r="E200" s="1950"/>
      <c r="F200" s="1950"/>
      <c r="G200" s="1950"/>
      <c r="H200" s="1950"/>
      <c r="I200" s="1950"/>
      <c r="J200" s="1950"/>
      <c r="K200" s="1950"/>
      <c r="L200" s="1950"/>
      <c r="M200" s="1950"/>
    </row>
    <row r="201" spans="1:13" x14ac:dyDescent="0.25">
      <c r="A201" s="1950"/>
      <c r="B201" s="1950"/>
      <c r="C201" s="1950"/>
      <c r="D201" s="1950"/>
      <c r="E201" s="1950"/>
      <c r="F201" s="1950"/>
      <c r="G201" s="1950"/>
      <c r="H201" s="1950"/>
      <c r="I201" s="1950"/>
      <c r="J201" s="1950"/>
      <c r="K201" s="1950"/>
      <c r="L201" s="1950"/>
      <c r="M201" s="1950"/>
    </row>
    <row r="202" spans="1:13" ht="18.75" x14ac:dyDescent="0.3">
      <c r="A202" s="2226" t="s">
        <v>260</v>
      </c>
      <c r="B202" s="2226"/>
      <c r="C202" s="2226"/>
      <c r="D202" s="1950"/>
      <c r="E202" s="1950"/>
      <c r="F202" s="2224"/>
      <c r="G202" s="2225"/>
      <c r="H202" s="1950"/>
      <c r="I202" s="1950"/>
      <c r="J202" s="1950"/>
      <c r="K202" s="1950"/>
      <c r="L202" s="1950"/>
      <c r="M202" s="1950"/>
    </row>
    <row r="203" spans="1:13" x14ac:dyDescent="0.25">
      <c r="A203" s="1950"/>
      <c r="B203" s="1950"/>
      <c r="C203" s="1950"/>
      <c r="D203" s="1947"/>
      <c r="E203" s="1947"/>
      <c r="F203" s="991"/>
      <c r="G203" s="992"/>
      <c r="H203" s="1947"/>
      <c r="I203" s="1947"/>
      <c r="J203" s="1947"/>
      <c r="K203" s="1950"/>
      <c r="L203" s="1950"/>
      <c r="M203" s="1950"/>
    </row>
    <row r="204" spans="1:13" ht="18.75" x14ac:dyDescent="0.3">
      <c r="A204" s="3244" t="s">
        <v>2968</v>
      </c>
      <c r="B204" s="3245"/>
      <c r="C204" s="3245"/>
      <c r="D204" s="3245"/>
      <c r="E204" s="3245"/>
      <c r="F204" s="3245"/>
      <c r="G204" s="3245"/>
      <c r="H204" s="3245"/>
      <c r="I204" s="3245"/>
      <c r="J204" s="3245"/>
      <c r="K204" s="3245"/>
      <c r="L204" s="1951"/>
      <c r="M204" s="1950"/>
    </row>
    <row r="205" spans="1:13" ht="15.75" x14ac:dyDescent="0.25">
      <c r="A205" s="1950"/>
      <c r="B205" s="1950"/>
      <c r="C205" s="1950"/>
      <c r="D205" s="1947"/>
      <c r="E205" s="1947"/>
      <c r="F205" s="2227"/>
      <c r="G205" s="992"/>
      <c r="H205" s="1947"/>
      <c r="I205" s="1947"/>
      <c r="J205" s="1947"/>
      <c r="K205" s="1950"/>
      <c r="L205" s="1950"/>
      <c r="M205" s="1950"/>
    </row>
    <row r="206" spans="1:13" ht="15.75" x14ac:dyDescent="0.25">
      <c r="A206" s="2228" t="s">
        <v>2969</v>
      </c>
      <c r="B206" s="2229"/>
      <c r="C206" s="2229"/>
      <c r="D206" s="2229"/>
      <c r="E206" s="2229"/>
      <c r="F206" s="2227"/>
      <c r="G206" s="2225"/>
      <c r="H206" s="1950"/>
      <c r="I206" s="1950"/>
      <c r="J206" s="1950"/>
      <c r="K206" s="1950"/>
      <c r="L206" s="1950"/>
      <c r="M206" s="1950"/>
    </row>
    <row r="207" spans="1:13" ht="15.75" thickBot="1" x14ac:dyDescent="0.3">
      <c r="A207" s="472"/>
      <c r="B207" s="1950"/>
      <c r="C207" s="1950"/>
      <c r="D207" s="1950"/>
      <c r="E207" s="1950"/>
      <c r="F207" s="2224"/>
      <c r="G207" s="2225"/>
      <c r="H207" s="1950"/>
      <c r="I207" s="1950"/>
      <c r="J207" s="1950"/>
      <c r="K207" s="2230"/>
      <c r="L207" s="14" t="s">
        <v>4</v>
      </c>
      <c r="M207" s="1950"/>
    </row>
    <row r="208" spans="1:13" ht="15.75" thickBot="1" x14ac:dyDescent="0.3">
      <c r="A208" s="1000" t="s">
        <v>5</v>
      </c>
      <c r="B208" s="1001" t="s">
        <v>6</v>
      </c>
      <c r="C208" s="1001" t="s">
        <v>7</v>
      </c>
      <c r="D208" s="1001" t="s">
        <v>8</v>
      </c>
      <c r="E208" s="1001" t="s">
        <v>9</v>
      </c>
      <c r="F208" s="1001" t="s">
        <v>10</v>
      </c>
      <c r="G208" s="1001" t="s">
        <v>11</v>
      </c>
      <c r="H208" s="1001" t="s">
        <v>12</v>
      </c>
      <c r="I208" s="1588" t="s">
        <v>13</v>
      </c>
      <c r="J208" s="2188" t="s">
        <v>14</v>
      </c>
      <c r="K208" s="2188" t="s">
        <v>15</v>
      </c>
      <c r="L208" s="2189" t="s">
        <v>16</v>
      </c>
      <c r="M208" s="2190" t="s">
        <v>17</v>
      </c>
    </row>
    <row r="209" spans="1:13" x14ac:dyDescent="0.25">
      <c r="A209" s="2191">
        <v>231</v>
      </c>
      <c r="B209" s="2192">
        <v>0</v>
      </c>
      <c r="C209" s="2193">
        <v>6172</v>
      </c>
      <c r="D209" s="2192">
        <v>5169</v>
      </c>
      <c r="E209" s="2194">
        <v>0</v>
      </c>
      <c r="F209" s="1708">
        <v>252</v>
      </c>
      <c r="G209" s="2192">
        <v>2500</v>
      </c>
      <c r="H209" s="2195">
        <v>25000000</v>
      </c>
      <c r="I209" s="1703">
        <v>4453000</v>
      </c>
      <c r="J209" s="1703">
        <v>3450579</v>
      </c>
      <c r="K209" s="1703">
        <v>-70000</v>
      </c>
      <c r="L209" s="2196">
        <f>SUM(J209+K209)</f>
        <v>3380579</v>
      </c>
      <c r="M209" s="1792" t="s">
        <v>287</v>
      </c>
    </row>
    <row r="210" spans="1:13" ht="15.75" thickBot="1" x14ac:dyDescent="0.3">
      <c r="A210" s="2204">
        <v>231</v>
      </c>
      <c r="B210" s="2205">
        <v>0</v>
      </c>
      <c r="C210" s="2206">
        <v>6172</v>
      </c>
      <c r="D210" s="2205">
        <v>5139</v>
      </c>
      <c r="E210" s="2207">
        <v>0</v>
      </c>
      <c r="F210" s="2208">
        <v>252</v>
      </c>
      <c r="G210" s="2205">
        <v>2500</v>
      </c>
      <c r="H210" s="2209">
        <v>25000000</v>
      </c>
      <c r="I210" s="2210">
        <v>0</v>
      </c>
      <c r="J210" s="2210">
        <v>30000</v>
      </c>
      <c r="K210" s="2210">
        <v>70000</v>
      </c>
      <c r="L210" s="2211">
        <f>SUM(J210+K210)</f>
        <v>100000</v>
      </c>
      <c r="M210" s="2212" t="s">
        <v>2970</v>
      </c>
    </row>
    <row r="211" spans="1:13" ht="16.5" thickBot="1" x14ac:dyDescent="0.3">
      <c r="A211" s="2213"/>
      <c r="B211" s="341" t="s">
        <v>23</v>
      </c>
      <c r="C211" s="2214"/>
      <c r="D211" s="996"/>
      <c r="E211" s="996"/>
      <c r="F211" s="997"/>
      <c r="G211" s="998"/>
      <c r="H211" s="996"/>
      <c r="I211" s="996"/>
      <c r="J211" s="117">
        <f>SUM(J209:J210)</f>
        <v>3480579</v>
      </c>
      <c r="K211" s="117">
        <f>SUM(K209:K210)</f>
        <v>0</v>
      </c>
      <c r="L211" s="2215">
        <f>SUM(L209:L210)</f>
        <v>3480579</v>
      </c>
      <c r="M211" s="2216"/>
    </row>
    <row r="212" spans="1:13" ht="15.75" x14ac:dyDescent="0.25">
      <c r="A212" s="1950"/>
      <c r="B212" s="148" t="s">
        <v>1284</v>
      </c>
      <c r="C212" s="2217"/>
      <c r="D212" s="2218"/>
      <c r="E212" s="2218"/>
      <c r="F212" s="2219"/>
      <c r="G212" s="2220"/>
      <c r="H212" s="2218"/>
      <c r="I212" s="2218"/>
      <c r="J212" s="2221" t="s">
        <v>3495</v>
      </c>
      <c r="K212" s="2222"/>
      <c r="L212" s="2218"/>
      <c r="M212" s="1950"/>
    </row>
    <row r="213" spans="1:13" ht="15.75" x14ac:dyDescent="0.25">
      <c r="A213" s="148"/>
      <c r="B213" s="2217"/>
      <c r="C213" s="2217"/>
      <c r="D213" s="2218"/>
      <c r="E213" s="2218"/>
      <c r="F213" s="2219"/>
      <c r="G213" s="2220"/>
      <c r="H213" s="2218"/>
      <c r="I213" s="2218"/>
      <c r="J213" s="2218"/>
      <c r="K213" s="2223"/>
      <c r="L213" s="2218"/>
      <c r="M213" s="1950"/>
    </row>
    <row r="214" spans="1:13" ht="15.75" x14ac:dyDescent="0.25">
      <c r="A214" s="1950"/>
      <c r="B214" s="1950"/>
      <c r="C214" s="2217"/>
      <c r="D214" s="1950"/>
      <c r="E214" s="1950"/>
      <c r="F214" s="2224"/>
      <c r="G214" s="2225"/>
      <c r="H214" s="1950"/>
      <c r="I214" s="1950"/>
      <c r="J214" s="1950"/>
      <c r="K214" s="1950"/>
      <c r="L214" s="1950"/>
      <c r="M214" s="1950"/>
    </row>
    <row r="215" spans="1:13" x14ac:dyDescent="0.25">
      <c r="A215" s="1950"/>
      <c r="B215" s="1950" t="s">
        <v>27</v>
      </c>
      <c r="C215" s="1950"/>
      <c r="D215" s="1950"/>
      <c r="E215" s="1950"/>
      <c r="F215" s="2224"/>
      <c r="G215" s="2225"/>
      <c r="H215" s="1950"/>
      <c r="I215" s="1950"/>
      <c r="J215" s="1950"/>
      <c r="K215" s="1950" t="s">
        <v>27</v>
      </c>
      <c r="L215" s="1950"/>
      <c r="M215" s="1950"/>
    </row>
    <row r="216" spans="1:13" x14ac:dyDescent="0.25">
      <c r="A216" s="1950"/>
      <c r="B216" s="1950" t="s">
        <v>2313</v>
      </c>
      <c r="C216" s="1950"/>
      <c r="D216" s="1950"/>
      <c r="E216" s="1950"/>
      <c r="F216" s="2224"/>
      <c r="G216" s="2225"/>
      <c r="H216" s="1950"/>
      <c r="I216" s="1950"/>
      <c r="J216" s="1950"/>
      <c r="K216" s="1949" t="s">
        <v>268</v>
      </c>
      <c r="L216" s="1950"/>
      <c r="M216" s="1950"/>
    </row>
    <row r="217" spans="1:13" x14ac:dyDescent="0.25">
      <c r="A217" s="1950"/>
      <c r="B217" s="1950"/>
      <c r="C217" s="1950"/>
      <c r="D217" s="1950"/>
      <c r="E217" s="1950"/>
      <c r="F217" s="1950"/>
      <c r="G217" s="1950"/>
      <c r="H217" s="1950"/>
      <c r="I217" s="1950"/>
      <c r="J217" s="1950"/>
      <c r="K217" s="1950"/>
      <c r="L217" s="1950"/>
      <c r="M217" s="1950"/>
    </row>
    <row r="218" spans="1:13" x14ac:dyDescent="0.25">
      <c r="A218" s="1950"/>
      <c r="B218" s="1950"/>
      <c r="C218" s="1950"/>
      <c r="D218" s="1950"/>
      <c r="E218" s="1950"/>
      <c r="F218" s="1950"/>
      <c r="G218" s="1950"/>
      <c r="H218" s="1950"/>
      <c r="I218" s="1950"/>
      <c r="J218" s="1950"/>
      <c r="K218" s="1950"/>
      <c r="L218" s="1950"/>
      <c r="M218" s="1950"/>
    </row>
    <row r="219" spans="1:13" ht="18.75" x14ac:dyDescent="0.3">
      <c r="A219" s="2226" t="s">
        <v>260</v>
      </c>
      <c r="B219" s="2226"/>
      <c r="C219" s="2226"/>
      <c r="D219" s="1950"/>
      <c r="E219" s="1950"/>
      <c r="F219" s="2224"/>
      <c r="G219" s="2225"/>
      <c r="H219" s="1950"/>
      <c r="I219" s="1950"/>
      <c r="J219" s="1950"/>
      <c r="K219" s="1950"/>
      <c r="L219" s="1950"/>
      <c r="M219" s="1950"/>
    </row>
    <row r="220" spans="1:13" x14ac:dyDescent="0.25">
      <c r="A220" s="1950"/>
      <c r="B220" s="1950"/>
      <c r="C220" s="1950"/>
      <c r="D220" s="1947"/>
      <c r="E220" s="1947"/>
      <c r="F220" s="991"/>
      <c r="G220" s="992"/>
      <c r="H220" s="1947"/>
      <c r="I220" s="1947"/>
      <c r="J220" s="1947"/>
      <c r="K220" s="1950"/>
      <c r="L220" s="1950"/>
      <c r="M220" s="1950"/>
    </row>
    <row r="221" spans="1:13" ht="18.75" x14ac:dyDescent="0.3">
      <c r="A221" s="3244" t="s">
        <v>2793</v>
      </c>
      <c r="B221" s="3245"/>
      <c r="C221" s="3245"/>
      <c r="D221" s="3245"/>
      <c r="E221" s="3245"/>
      <c r="F221" s="3245"/>
      <c r="G221" s="3245"/>
      <c r="H221" s="3245"/>
      <c r="I221" s="3245"/>
      <c r="J221" s="3245"/>
      <c r="K221" s="3245"/>
      <c r="L221" s="1951"/>
      <c r="M221" s="1950"/>
    </row>
    <row r="222" spans="1:13" ht="15.75" x14ac:dyDescent="0.25">
      <c r="A222" s="1950"/>
      <c r="B222" s="1950"/>
      <c r="C222" s="1950"/>
      <c r="D222" s="1947"/>
      <c r="E222" s="1947"/>
      <c r="F222" s="2227"/>
      <c r="G222" s="992"/>
      <c r="H222" s="1947"/>
      <c r="I222" s="1947"/>
      <c r="J222" s="1947"/>
      <c r="K222" s="1950"/>
      <c r="L222" s="1950"/>
      <c r="M222" s="1950"/>
    </row>
    <row r="223" spans="1:13" ht="15.75" x14ac:dyDescent="0.25">
      <c r="A223" s="2228" t="s">
        <v>2794</v>
      </c>
      <c r="B223" s="2229"/>
      <c r="C223" s="2229"/>
      <c r="D223" s="2229"/>
      <c r="E223" s="2229"/>
      <c r="F223" s="2227"/>
      <c r="G223" s="2225"/>
      <c r="H223" s="1950"/>
      <c r="I223" s="1950"/>
      <c r="J223" s="1950"/>
      <c r="K223" s="1950"/>
      <c r="L223" s="1950"/>
      <c r="M223" s="1950"/>
    </row>
    <row r="224" spans="1:13" ht="15.75" thickBot="1" x14ac:dyDescent="0.3">
      <c r="A224" s="472"/>
      <c r="B224" s="1950"/>
      <c r="C224" s="1950"/>
      <c r="D224" s="1950"/>
      <c r="E224" s="1950"/>
      <c r="F224" s="2224"/>
      <c r="G224" s="2225"/>
      <c r="H224" s="1950"/>
      <c r="I224" s="1950"/>
      <c r="J224" s="1950"/>
      <c r="K224" s="2230"/>
      <c r="L224" s="14" t="s">
        <v>4</v>
      </c>
      <c r="M224" s="1950"/>
    </row>
    <row r="225" spans="1:13" ht="15.75" thickBot="1" x14ac:dyDescent="0.3">
      <c r="A225" s="1000" t="s">
        <v>5</v>
      </c>
      <c r="B225" s="1001" t="s">
        <v>6</v>
      </c>
      <c r="C225" s="1001" t="s">
        <v>7</v>
      </c>
      <c r="D225" s="1001" t="s">
        <v>8</v>
      </c>
      <c r="E225" s="1001" t="s">
        <v>9</v>
      </c>
      <c r="F225" s="1001" t="s">
        <v>10</v>
      </c>
      <c r="G225" s="1001" t="s">
        <v>11</v>
      </c>
      <c r="H225" s="1001" t="s">
        <v>12</v>
      </c>
      <c r="I225" s="1588" t="s">
        <v>13</v>
      </c>
      <c r="J225" s="2188" t="s">
        <v>14</v>
      </c>
      <c r="K225" s="2188" t="s">
        <v>15</v>
      </c>
      <c r="L225" s="2189" t="s">
        <v>16</v>
      </c>
      <c r="M225" s="2190" t="s">
        <v>17</v>
      </c>
    </row>
    <row r="226" spans="1:13" x14ac:dyDescent="0.25">
      <c r="A226" s="2191">
        <v>231</v>
      </c>
      <c r="B226" s="2192">
        <v>0</v>
      </c>
      <c r="C226" s="2193">
        <v>6172</v>
      </c>
      <c r="D226" s="2192">
        <v>5169</v>
      </c>
      <c r="E226" s="2194">
        <v>0</v>
      </c>
      <c r="F226" s="1708">
        <v>252</v>
      </c>
      <c r="G226" s="2192">
        <v>2500</v>
      </c>
      <c r="H226" s="2195">
        <v>25000000</v>
      </c>
      <c r="I226" s="1703">
        <v>4453000</v>
      </c>
      <c r="J226" s="1703">
        <v>3380579</v>
      </c>
      <c r="K226" s="1703">
        <v>-3630</v>
      </c>
      <c r="L226" s="2196">
        <f>SUM(J226+K226)</f>
        <v>3376949</v>
      </c>
      <c r="M226" s="1792" t="s">
        <v>287</v>
      </c>
    </row>
    <row r="227" spans="1:13" ht="15.75" thickBot="1" x14ac:dyDescent="0.3">
      <c r="A227" s="2204">
        <v>231</v>
      </c>
      <c r="B227" s="2205">
        <v>0</v>
      </c>
      <c r="C227" s="2206">
        <v>6172</v>
      </c>
      <c r="D227" s="2205">
        <v>5167</v>
      </c>
      <c r="E227" s="2207">
        <v>0</v>
      </c>
      <c r="F227" s="2208">
        <v>252</v>
      </c>
      <c r="G227" s="2205">
        <v>2500</v>
      </c>
      <c r="H227" s="2209">
        <v>25000000</v>
      </c>
      <c r="I227" s="2210">
        <v>0</v>
      </c>
      <c r="J227" s="2210">
        <v>0</v>
      </c>
      <c r="K227" s="2210">
        <v>3630</v>
      </c>
      <c r="L227" s="2211">
        <f>SUM(J227+K227)</f>
        <v>3630</v>
      </c>
      <c r="M227" s="2212" t="s">
        <v>2795</v>
      </c>
    </row>
    <row r="228" spans="1:13" ht="16.5" thickBot="1" x14ac:dyDescent="0.3">
      <c r="A228" s="2213"/>
      <c r="B228" s="341" t="s">
        <v>23</v>
      </c>
      <c r="C228" s="2214"/>
      <c r="D228" s="996"/>
      <c r="E228" s="996"/>
      <c r="F228" s="997"/>
      <c r="G228" s="998"/>
      <c r="H228" s="996"/>
      <c r="I228" s="996"/>
      <c r="J228" s="117">
        <f>SUM(J226:J227)</f>
        <v>3380579</v>
      </c>
      <c r="K228" s="117">
        <f>SUM(K226:K227)</f>
        <v>0</v>
      </c>
      <c r="L228" s="2215">
        <f>SUM(L226:L227)</f>
        <v>3380579</v>
      </c>
      <c r="M228" s="2216"/>
    </row>
    <row r="229" spans="1:13" ht="15.75" x14ac:dyDescent="0.25">
      <c r="A229" s="1950"/>
      <c r="B229" s="148" t="s">
        <v>1284</v>
      </c>
      <c r="C229" s="2217"/>
      <c r="D229" s="2218"/>
      <c r="E229" s="2218"/>
      <c r="F229" s="2219"/>
      <c r="G229" s="2220"/>
      <c r="H229" s="2218"/>
      <c r="I229" s="2218"/>
      <c r="J229" s="2221" t="s">
        <v>25</v>
      </c>
      <c r="K229" s="2222">
        <v>43689</v>
      </c>
      <c r="L229" s="2218"/>
      <c r="M229" s="1950"/>
    </row>
    <row r="230" spans="1:13" ht="15.75" x14ac:dyDescent="0.25">
      <c r="A230" s="148"/>
      <c r="B230" s="2217"/>
      <c r="C230" s="2217"/>
      <c r="D230" s="2218"/>
      <c r="E230" s="2218"/>
      <c r="F230" s="2219"/>
      <c r="G230" s="2220"/>
      <c r="H230" s="2218"/>
      <c r="I230" s="2218"/>
      <c r="J230" s="2218"/>
      <c r="K230" s="2223"/>
      <c r="L230" s="2218"/>
      <c r="M230" s="1950"/>
    </row>
    <row r="231" spans="1:13" ht="15.75" x14ac:dyDescent="0.25">
      <c r="A231" s="1950"/>
      <c r="B231" s="1950"/>
      <c r="C231" s="2217"/>
      <c r="D231" s="1950"/>
      <c r="E231" s="1950"/>
      <c r="F231" s="2224"/>
      <c r="G231" s="2225"/>
      <c r="H231" s="1950"/>
      <c r="I231" s="1950"/>
      <c r="J231" s="1950"/>
      <c r="K231" s="1950"/>
      <c r="L231" s="1950"/>
      <c r="M231" s="1950"/>
    </row>
    <row r="232" spans="1:13" x14ac:dyDescent="0.25">
      <c r="A232" s="1950"/>
      <c r="B232" s="1950" t="s">
        <v>27</v>
      </c>
      <c r="C232" s="1950"/>
      <c r="D232" s="1950"/>
      <c r="E232" s="1950"/>
      <c r="F232" s="2224"/>
      <c r="G232" s="2225"/>
      <c r="H232" s="1950"/>
      <c r="I232" s="1950"/>
      <c r="J232" s="1950"/>
      <c r="K232" s="1950" t="s">
        <v>27</v>
      </c>
      <c r="L232" s="1950"/>
      <c r="M232" s="1950"/>
    </row>
    <row r="233" spans="1:13" x14ac:dyDescent="0.25">
      <c r="A233" s="1950"/>
      <c r="B233" s="1950" t="s">
        <v>2313</v>
      </c>
      <c r="C233" s="1950"/>
      <c r="D233" s="1950"/>
      <c r="E233" s="1950"/>
      <c r="F233" s="2224"/>
      <c r="G233" s="2225"/>
      <c r="H233" s="1950"/>
      <c r="I233" s="1950"/>
      <c r="J233" s="1950"/>
      <c r="K233" s="1949" t="s">
        <v>268</v>
      </c>
      <c r="L233" s="1950"/>
      <c r="M233" s="1950"/>
    </row>
    <row r="234" spans="1:13" x14ac:dyDescent="0.25">
      <c r="A234" s="1950"/>
      <c r="B234" s="1950"/>
      <c r="C234" s="1950"/>
      <c r="D234" s="1950"/>
      <c r="E234" s="1950"/>
      <c r="F234" s="1950"/>
      <c r="G234" s="1950"/>
      <c r="H234" s="1950"/>
      <c r="I234" s="1950"/>
      <c r="J234" s="1950"/>
      <c r="K234" s="1950"/>
      <c r="L234" s="1950"/>
      <c r="M234" s="1950"/>
    </row>
    <row r="235" spans="1:13" x14ac:dyDescent="0.25">
      <c r="A235" s="1950"/>
      <c r="B235" s="1950"/>
      <c r="C235" s="1950"/>
      <c r="D235" s="1950"/>
      <c r="E235" s="1950"/>
      <c r="F235" s="1950"/>
      <c r="G235" s="1950"/>
      <c r="H235" s="1950"/>
      <c r="I235" s="1950"/>
      <c r="J235" s="1950"/>
      <c r="K235" s="1950"/>
      <c r="L235" s="1950"/>
      <c r="M235" s="1950"/>
    </row>
    <row r="236" spans="1:13" ht="18.75" x14ac:dyDescent="0.3">
      <c r="A236" s="2226" t="s">
        <v>260</v>
      </c>
      <c r="B236" s="2226"/>
      <c r="C236" s="2226"/>
      <c r="D236" s="1950"/>
      <c r="E236" s="1950"/>
      <c r="F236" s="2224"/>
      <c r="G236" s="2225"/>
      <c r="H236" s="1950"/>
      <c r="I236" s="1950"/>
      <c r="J236" s="1950"/>
      <c r="K236" s="1950"/>
      <c r="L236" s="1950"/>
      <c r="M236" s="1950"/>
    </row>
    <row r="237" spans="1:13" x14ac:dyDescent="0.25">
      <c r="A237" s="1950"/>
      <c r="B237" s="1950"/>
      <c r="C237" s="1950"/>
      <c r="D237" s="1947"/>
      <c r="E237" s="1947"/>
      <c r="F237" s="991"/>
      <c r="G237" s="992"/>
      <c r="H237" s="1947"/>
      <c r="I237" s="1947"/>
      <c r="J237" s="1947"/>
      <c r="K237" s="1950"/>
      <c r="L237" s="1950"/>
      <c r="M237" s="1950"/>
    </row>
    <row r="238" spans="1:13" ht="18.75" x14ac:dyDescent="0.3">
      <c r="A238" s="3244" t="s">
        <v>2971</v>
      </c>
      <c r="B238" s="3245"/>
      <c r="C238" s="3245"/>
      <c r="D238" s="3245"/>
      <c r="E238" s="3245"/>
      <c r="F238" s="3245"/>
      <c r="G238" s="3245"/>
      <c r="H238" s="3245"/>
      <c r="I238" s="3245"/>
      <c r="J238" s="3245"/>
      <c r="K238" s="3245"/>
      <c r="L238" s="1951"/>
      <c r="M238" s="1950"/>
    </row>
    <row r="239" spans="1:13" ht="15.75" x14ac:dyDescent="0.25">
      <c r="A239" s="1950"/>
      <c r="B239" s="1950"/>
      <c r="C239" s="1950"/>
      <c r="D239" s="1947"/>
      <c r="E239" s="1947"/>
      <c r="F239" s="2227"/>
      <c r="G239" s="992"/>
      <c r="H239" s="1947"/>
      <c r="I239" s="1947"/>
      <c r="J239" s="1947"/>
      <c r="K239" s="1950"/>
      <c r="L239" s="1950"/>
      <c r="M239" s="1950"/>
    </row>
    <row r="240" spans="1:13" ht="15.75" x14ac:dyDescent="0.25">
      <c r="A240" s="2228" t="s">
        <v>2972</v>
      </c>
      <c r="B240" s="2229"/>
      <c r="C240" s="2229"/>
      <c r="D240" s="2229"/>
      <c r="E240" s="2229"/>
      <c r="F240" s="2227"/>
      <c r="G240" s="2225"/>
      <c r="H240" s="1950"/>
      <c r="I240" s="1950"/>
      <c r="J240" s="1950"/>
      <c r="K240" s="1950"/>
      <c r="L240" s="1950"/>
      <c r="M240" s="1950"/>
    </row>
    <row r="241" spans="1:13" ht="15.75" thickBot="1" x14ac:dyDescent="0.3">
      <c r="A241" s="472"/>
      <c r="B241" s="1950"/>
      <c r="C241" s="1950"/>
      <c r="D241" s="1950"/>
      <c r="E241" s="1950"/>
      <c r="F241" s="2224"/>
      <c r="G241" s="2225"/>
      <c r="H241" s="1950"/>
      <c r="I241" s="1950"/>
      <c r="J241" s="1950"/>
      <c r="K241" s="2230"/>
      <c r="L241" s="14" t="s">
        <v>4</v>
      </c>
      <c r="M241" s="1950"/>
    </row>
    <row r="242" spans="1:13" ht="15.75" thickBot="1" x14ac:dyDescent="0.3">
      <c r="A242" s="1000" t="s">
        <v>5</v>
      </c>
      <c r="B242" s="1001" t="s">
        <v>6</v>
      </c>
      <c r="C242" s="1001" t="s">
        <v>7</v>
      </c>
      <c r="D242" s="1001" t="s">
        <v>8</v>
      </c>
      <c r="E242" s="1001" t="s">
        <v>9</v>
      </c>
      <c r="F242" s="1001" t="s">
        <v>10</v>
      </c>
      <c r="G242" s="1001" t="s">
        <v>11</v>
      </c>
      <c r="H242" s="1001" t="s">
        <v>12</v>
      </c>
      <c r="I242" s="1588" t="s">
        <v>13</v>
      </c>
      <c r="J242" s="2188" t="s">
        <v>14</v>
      </c>
      <c r="K242" s="2188" t="s">
        <v>15</v>
      </c>
      <c r="L242" s="2189" t="s">
        <v>16</v>
      </c>
      <c r="M242" s="2190" t="s">
        <v>17</v>
      </c>
    </row>
    <row r="243" spans="1:13" ht="25.5" x14ac:dyDescent="0.25">
      <c r="A243" s="2191">
        <v>231</v>
      </c>
      <c r="B243" s="2192">
        <v>0</v>
      </c>
      <c r="C243" s="2193">
        <v>4349</v>
      </c>
      <c r="D243" s="2192">
        <v>5169</v>
      </c>
      <c r="E243" s="2194">
        <v>0</v>
      </c>
      <c r="F243" s="1708">
        <v>251</v>
      </c>
      <c r="G243" s="2192">
        <v>2500</v>
      </c>
      <c r="H243" s="2195">
        <v>5505000000</v>
      </c>
      <c r="I243" s="1703">
        <v>0</v>
      </c>
      <c r="J243" s="1703">
        <v>0</v>
      </c>
      <c r="K243" s="1703">
        <v>15000</v>
      </c>
      <c r="L243" s="2196">
        <v>15000</v>
      </c>
      <c r="M243" s="2231" t="s">
        <v>2973</v>
      </c>
    </row>
    <row r="244" spans="1:13" x14ac:dyDescent="0.25">
      <c r="A244" s="2191">
        <v>231</v>
      </c>
      <c r="B244" s="2192">
        <v>0</v>
      </c>
      <c r="C244" s="2193">
        <v>4349</v>
      </c>
      <c r="D244" s="2192">
        <v>5169</v>
      </c>
      <c r="E244" s="2194">
        <v>0</v>
      </c>
      <c r="F244" s="1708">
        <v>251</v>
      </c>
      <c r="G244" s="2192">
        <v>2500</v>
      </c>
      <c r="H244" s="2195">
        <v>5503000000</v>
      </c>
      <c r="I244" s="1703">
        <v>0</v>
      </c>
      <c r="J244" s="1703">
        <v>0</v>
      </c>
      <c r="K244" s="1703">
        <v>51000</v>
      </c>
      <c r="L244" s="2196">
        <v>51000</v>
      </c>
      <c r="M244" s="2203" t="s">
        <v>2974</v>
      </c>
    </row>
    <row r="245" spans="1:13" ht="15.75" thickBot="1" x14ac:dyDescent="0.3">
      <c r="A245" s="2232">
        <v>231</v>
      </c>
      <c r="B245" s="2233">
        <v>0</v>
      </c>
      <c r="C245" s="2234">
        <v>4349</v>
      </c>
      <c r="D245" s="2233">
        <v>5169</v>
      </c>
      <c r="E245" s="2235">
        <v>0</v>
      </c>
      <c r="F245" s="2236">
        <v>251</v>
      </c>
      <c r="G245" s="2233">
        <v>2500</v>
      </c>
      <c r="H245" s="2237">
        <v>25000000</v>
      </c>
      <c r="I245" s="2238">
        <v>4040000</v>
      </c>
      <c r="J245" s="2238">
        <v>1688670</v>
      </c>
      <c r="K245" s="2238">
        <v>-66000</v>
      </c>
      <c r="L245" s="2239">
        <v>1622670</v>
      </c>
      <c r="M245" s="2212" t="s">
        <v>287</v>
      </c>
    </row>
    <row r="246" spans="1:13" ht="16.5" thickBot="1" x14ac:dyDescent="0.3">
      <c r="A246" s="2213"/>
      <c r="B246" s="341" t="s">
        <v>23</v>
      </c>
      <c r="C246" s="2214"/>
      <c r="D246" s="996"/>
      <c r="E246" s="996"/>
      <c r="F246" s="997"/>
      <c r="G246" s="998"/>
      <c r="H246" s="996"/>
      <c r="I246" s="996"/>
      <c r="J246" s="117">
        <f>SUM(J243:J245)</f>
        <v>1688670</v>
      </c>
      <c r="K246" s="117">
        <f>SUM(K243:K245)</f>
        <v>0</v>
      </c>
      <c r="L246" s="2215">
        <f>SUM(L243:L245)</f>
        <v>1688670</v>
      </c>
      <c r="M246" s="2216"/>
    </row>
    <row r="247" spans="1:13" ht="15.75" x14ac:dyDescent="0.25">
      <c r="A247" s="1950"/>
      <c r="B247" s="148" t="s">
        <v>1284</v>
      </c>
      <c r="C247" s="2217"/>
      <c r="D247" s="2218"/>
      <c r="E247" s="2218"/>
      <c r="F247" s="2219"/>
      <c r="G247" s="2220"/>
      <c r="H247" s="2218"/>
      <c r="I247" s="2218"/>
      <c r="J247" s="2221" t="s">
        <v>3494</v>
      </c>
      <c r="K247" s="2222"/>
      <c r="L247" s="2218"/>
      <c r="M247" s="1950"/>
    </row>
    <row r="248" spans="1:13" ht="15.75" x14ac:dyDescent="0.25">
      <c r="A248" s="148"/>
      <c r="B248" s="2217"/>
      <c r="C248" s="2217"/>
      <c r="D248" s="2218"/>
      <c r="E248" s="2218"/>
      <c r="F248" s="2219"/>
      <c r="G248" s="2220"/>
      <c r="H248" s="2218"/>
      <c r="I248" s="2218"/>
      <c r="J248" s="2218"/>
      <c r="K248" s="2223"/>
      <c r="L248" s="2218"/>
      <c r="M248" s="1950"/>
    </row>
    <row r="249" spans="1:13" ht="15.75" x14ac:dyDescent="0.25">
      <c r="A249" s="1950"/>
      <c r="B249" s="1950"/>
      <c r="C249" s="2217"/>
      <c r="D249" s="1950"/>
      <c r="E249" s="1950"/>
      <c r="F249" s="2224"/>
      <c r="G249" s="2225"/>
      <c r="H249" s="1950"/>
      <c r="I249" s="1950"/>
      <c r="J249" s="1950"/>
      <c r="K249" s="1950"/>
      <c r="L249" s="1950"/>
      <c r="M249" s="1950"/>
    </row>
    <row r="250" spans="1:13" x14ac:dyDescent="0.25">
      <c r="A250" s="1950"/>
      <c r="B250" s="1950" t="s">
        <v>27</v>
      </c>
      <c r="C250" s="1950"/>
      <c r="D250" s="1950"/>
      <c r="E250" s="1950"/>
      <c r="F250" s="2224"/>
      <c r="G250" s="2225"/>
      <c r="H250" s="1950"/>
      <c r="I250" s="1950"/>
      <c r="J250" s="1950"/>
      <c r="K250" s="1950" t="s">
        <v>27</v>
      </c>
      <c r="L250" s="1950"/>
      <c r="M250" s="1950"/>
    </row>
    <row r="251" spans="1:13" x14ac:dyDescent="0.25">
      <c r="A251" s="1950"/>
      <c r="B251" s="1950" t="s">
        <v>2313</v>
      </c>
      <c r="C251" s="1950"/>
      <c r="D251" s="1950"/>
      <c r="E251" s="1950"/>
      <c r="F251" s="2224"/>
      <c r="G251" s="2225"/>
      <c r="H251" s="1950"/>
      <c r="I251" s="1950"/>
      <c r="J251" s="1950"/>
      <c r="K251" s="1949" t="s">
        <v>268</v>
      </c>
      <c r="L251" s="1950"/>
      <c r="M251" s="1950"/>
    </row>
    <row r="252" spans="1:13" x14ac:dyDescent="0.25">
      <c r="A252" s="1950"/>
      <c r="B252" s="1950"/>
      <c r="C252" s="1950"/>
      <c r="D252" s="1950"/>
      <c r="E252" s="1950"/>
      <c r="F252" s="1950"/>
      <c r="G252" s="1950"/>
      <c r="H252" s="1950"/>
      <c r="I252" s="1950"/>
      <c r="J252" s="1950"/>
      <c r="K252" s="1950"/>
      <c r="L252" s="1950"/>
      <c r="M252" s="1950"/>
    </row>
    <row r="253" spans="1:13" x14ac:dyDescent="0.25">
      <c r="A253" s="1950"/>
      <c r="B253" s="1950"/>
      <c r="C253" s="1950"/>
      <c r="D253" s="1950"/>
      <c r="E253" s="1950"/>
      <c r="F253" s="1950"/>
      <c r="G253" s="1950"/>
      <c r="H253" s="1950"/>
      <c r="I253" s="1950"/>
      <c r="J253" s="1950"/>
      <c r="K253" s="1950"/>
      <c r="L253" s="1950"/>
      <c r="M253" s="1950"/>
    </row>
    <row r="254" spans="1:13" ht="18.75" x14ac:dyDescent="0.3">
      <c r="A254" s="2226" t="s">
        <v>260</v>
      </c>
      <c r="B254" s="2226"/>
      <c r="C254" s="2226"/>
      <c r="D254" s="1950"/>
      <c r="E254" s="1950"/>
      <c r="F254" s="2224"/>
      <c r="G254" s="2225"/>
      <c r="H254" s="1950"/>
      <c r="I254" s="1950"/>
      <c r="J254" s="1950"/>
      <c r="K254" s="1950"/>
      <c r="L254" s="1950"/>
      <c r="M254" s="1950"/>
    </row>
    <row r="255" spans="1:13" x14ac:dyDescent="0.25">
      <c r="A255" s="1950"/>
      <c r="B255" s="1950"/>
      <c r="C255" s="1950"/>
      <c r="D255" s="1947"/>
      <c r="E255" s="1947"/>
      <c r="F255" s="991"/>
      <c r="G255" s="992"/>
      <c r="H255" s="1947"/>
      <c r="I255" s="1947"/>
      <c r="J255" s="1947"/>
      <c r="K255" s="1950"/>
      <c r="L255" s="1950"/>
      <c r="M255" s="1950"/>
    </row>
    <row r="256" spans="1:13" ht="18.75" x14ac:dyDescent="0.3">
      <c r="A256" s="3244" t="s">
        <v>3302</v>
      </c>
      <c r="B256" s="3245"/>
      <c r="C256" s="3245"/>
      <c r="D256" s="3245"/>
      <c r="E256" s="3245"/>
      <c r="F256" s="3245"/>
      <c r="G256" s="3245"/>
      <c r="H256" s="3245"/>
      <c r="I256" s="3245"/>
      <c r="J256" s="3245"/>
      <c r="K256" s="3245"/>
      <c r="L256" s="1951"/>
      <c r="M256" s="1950"/>
    </row>
    <row r="257" spans="1:13" ht="15.75" x14ac:dyDescent="0.25">
      <c r="A257" s="1950"/>
      <c r="B257" s="1950"/>
      <c r="C257" s="1950"/>
      <c r="D257" s="1947"/>
      <c r="E257" s="1947"/>
      <c r="F257" s="2227"/>
      <c r="G257" s="992"/>
      <c r="H257" s="1947"/>
      <c r="I257" s="1947"/>
      <c r="J257" s="1947"/>
      <c r="K257" s="1950"/>
      <c r="L257" s="1950"/>
      <c r="M257" s="1950"/>
    </row>
    <row r="258" spans="1:13" ht="15.75" x14ac:dyDescent="0.25">
      <c r="A258" s="2228" t="s">
        <v>2972</v>
      </c>
      <c r="B258" s="2229"/>
      <c r="C258" s="2229"/>
      <c r="D258" s="2229"/>
      <c r="E258" s="2229"/>
      <c r="F258" s="2227"/>
      <c r="G258" s="2225"/>
      <c r="H258" s="1950"/>
      <c r="I258" s="1950"/>
      <c r="J258" s="1950"/>
      <c r="K258" s="1950"/>
      <c r="L258" s="1950"/>
      <c r="M258" s="1950"/>
    </row>
    <row r="259" spans="1:13" ht="15.75" thickBot="1" x14ac:dyDescent="0.3">
      <c r="A259" s="472"/>
      <c r="B259" s="1950"/>
      <c r="C259" s="1950"/>
      <c r="D259" s="1950"/>
      <c r="E259" s="1950"/>
      <c r="F259" s="2224"/>
      <c r="G259" s="2225"/>
      <c r="H259" s="1950"/>
      <c r="I259" s="1950"/>
      <c r="J259" s="1950"/>
      <c r="K259" s="2230"/>
      <c r="L259" s="14" t="s">
        <v>4</v>
      </c>
      <c r="M259" s="1950"/>
    </row>
    <row r="260" spans="1:13" ht="15.75" thickBot="1" x14ac:dyDescent="0.3">
      <c r="A260" s="1070" t="s">
        <v>5</v>
      </c>
      <c r="B260" s="1071" t="s">
        <v>6</v>
      </c>
      <c r="C260" s="1071" t="s">
        <v>7</v>
      </c>
      <c r="D260" s="1071" t="s">
        <v>8</v>
      </c>
      <c r="E260" s="1071" t="s">
        <v>9</v>
      </c>
      <c r="F260" s="1071" t="s">
        <v>10</v>
      </c>
      <c r="G260" s="1071" t="s">
        <v>11</v>
      </c>
      <c r="H260" s="1071" t="s">
        <v>12</v>
      </c>
      <c r="I260" s="766" t="s">
        <v>13</v>
      </c>
      <c r="J260" s="2240" t="s">
        <v>14</v>
      </c>
      <c r="K260" s="2240" t="s">
        <v>15</v>
      </c>
      <c r="L260" s="2241" t="s">
        <v>16</v>
      </c>
      <c r="M260" s="2242" t="s">
        <v>17</v>
      </c>
    </row>
    <row r="261" spans="1:13" x14ac:dyDescent="0.25">
      <c r="A261" s="2243">
        <v>231</v>
      </c>
      <c r="B261" s="2244">
        <v>0</v>
      </c>
      <c r="C261" s="2245">
        <v>6172</v>
      </c>
      <c r="D261" s="2244">
        <v>5167</v>
      </c>
      <c r="E261" s="2246">
        <v>0</v>
      </c>
      <c r="F261" s="1073">
        <v>252</v>
      </c>
      <c r="G261" s="2244">
        <v>2500</v>
      </c>
      <c r="H261" s="2247">
        <v>25000000</v>
      </c>
      <c r="I261" s="1074">
        <v>0</v>
      </c>
      <c r="J261" s="1074">
        <v>3630</v>
      </c>
      <c r="K261" s="1074">
        <v>1600</v>
      </c>
      <c r="L261" s="2248">
        <v>5230</v>
      </c>
      <c r="M261" s="1791" t="s">
        <v>3303</v>
      </c>
    </row>
    <row r="262" spans="1:13" ht="15.75" thickBot="1" x14ac:dyDescent="0.3">
      <c r="A262" s="2249">
        <v>231</v>
      </c>
      <c r="B262" s="2250">
        <v>0</v>
      </c>
      <c r="C262" s="2251">
        <v>6172</v>
      </c>
      <c r="D262" s="2250">
        <v>5169</v>
      </c>
      <c r="E262" s="2252">
        <v>0</v>
      </c>
      <c r="F262" s="1771">
        <v>252</v>
      </c>
      <c r="G262" s="2250">
        <v>2500</v>
      </c>
      <c r="H262" s="2253">
        <v>25000000</v>
      </c>
      <c r="I262" s="1706">
        <v>4453000</v>
      </c>
      <c r="J262" s="1706">
        <v>3376949</v>
      </c>
      <c r="K262" s="1706">
        <v>-1600</v>
      </c>
      <c r="L262" s="2254">
        <v>3375349</v>
      </c>
      <c r="M262" s="2255" t="s">
        <v>287</v>
      </c>
    </row>
    <row r="263" spans="1:13" ht="16.5" thickBot="1" x14ac:dyDescent="0.3">
      <c r="A263" s="2256"/>
      <c r="B263" s="1021" t="s">
        <v>23</v>
      </c>
      <c r="C263" s="2251"/>
      <c r="D263" s="1023"/>
      <c r="E263" s="1023"/>
      <c r="F263" s="1024"/>
      <c r="G263" s="1025"/>
      <c r="H263" s="1023"/>
      <c r="I263" s="1023"/>
      <c r="J263" s="1026">
        <f>SUM(J261:J262)</f>
        <v>3380579</v>
      </c>
      <c r="K263" s="1026">
        <f>SUM(K261:K262)</f>
        <v>0</v>
      </c>
      <c r="L263" s="2257">
        <f>SUM(L261:L262)</f>
        <v>3380579</v>
      </c>
      <c r="M263" s="2258"/>
    </row>
    <row r="264" spans="1:13" ht="15.75" x14ac:dyDescent="0.25">
      <c r="A264" s="1950"/>
      <c r="B264" s="148" t="s">
        <v>1284</v>
      </c>
      <c r="C264" s="2217"/>
      <c r="D264" s="2218"/>
      <c r="E264" s="2218"/>
      <c r="F264" s="2219"/>
      <c r="G264" s="2220"/>
      <c r="H264" s="2218"/>
      <c r="I264" s="2218"/>
      <c r="J264" s="2221" t="s">
        <v>3512</v>
      </c>
      <c r="K264" s="2222"/>
      <c r="L264" s="2218"/>
      <c r="M264" s="1950"/>
    </row>
    <row r="265" spans="1:13" ht="15.75" x14ac:dyDescent="0.25">
      <c r="A265" s="148"/>
      <c r="B265" s="2217"/>
      <c r="C265" s="2217"/>
      <c r="D265" s="2218"/>
      <c r="E265" s="2218"/>
      <c r="F265" s="2219"/>
      <c r="G265" s="2220"/>
      <c r="H265" s="2218"/>
      <c r="I265" s="2218"/>
      <c r="J265" s="2218"/>
      <c r="K265" s="2223"/>
      <c r="L265" s="2218"/>
      <c r="M265" s="1950"/>
    </row>
    <row r="266" spans="1:13" ht="15.75" x14ac:dyDescent="0.25">
      <c r="A266" s="1950"/>
      <c r="B266" s="1950"/>
      <c r="C266" s="2217"/>
      <c r="D266" s="1950"/>
      <c r="E266" s="1950"/>
      <c r="F266" s="2224"/>
      <c r="G266" s="2225"/>
      <c r="H266" s="1950"/>
      <c r="I266" s="1950"/>
      <c r="J266" s="1950"/>
      <c r="K266" s="1950"/>
      <c r="L266" s="1950"/>
      <c r="M266" s="1950"/>
    </row>
    <row r="267" spans="1:13" x14ac:dyDescent="0.25">
      <c r="A267" s="1950"/>
      <c r="B267" s="1950" t="s">
        <v>27</v>
      </c>
      <c r="C267" s="1950"/>
      <c r="D267" s="1950"/>
      <c r="E267" s="1950"/>
      <c r="F267" s="2224"/>
      <c r="G267" s="2225"/>
      <c r="H267" s="1950"/>
      <c r="I267" s="1950"/>
      <c r="J267" s="1950"/>
      <c r="K267" s="1950" t="s">
        <v>27</v>
      </c>
      <c r="L267" s="1950"/>
      <c r="M267" s="1950"/>
    </row>
    <row r="268" spans="1:13" x14ac:dyDescent="0.25">
      <c r="A268" s="1950"/>
      <c r="B268" s="1950" t="s">
        <v>2313</v>
      </c>
      <c r="C268" s="1950"/>
      <c r="D268" s="1950"/>
      <c r="E268" s="1950"/>
      <c r="F268" s="2224"/>
      <c r="G268" s="2225"/>
      <c r="H268" s="1950"/>
      <c r="I268" s="1950"/>
      <c r="J268" s="1950"/>
      <c r="K268" s="1949" t="s">
        <v>268</v>
      </c>
      <c r="L268" s="1950"/>
      <c r="M268" s="1950"/>
    </row>
    <row r="269" spans="1:13" x14ac:dyDescent="0.25">
      <c r="A269" s="1950"/>
      <c r="B269" s="1950"/>
      <c r="C269" s="1950"/>
      <c r="D269" s="1950"/>
      <c r="E269" s="1950"/>
      <c r="F269" s="1950"/>
      <c r="G269" s="1950"/>
      <c r="H269" s="1950"/>
      <c r="I269" s="1950"/>
      <c r="J269" s="1950"/>
      <c r="K269" s="1950"/>
      <c r="L269" s="1950"/>
      <c r="M269" s="1950"/>
    </row>
    <row r="270" spans="1:13" x14ac:dyDescent="0.25">
      <c r="A270" s="1950"/>
      <c r="B270" s="1950"/>
      <c r="C270" s="1950"/>
      <c r="D270" s="1950"/>
      <c r="E270" s="1950"/>
      <c r="F270" s="1950"/>
      <c r="G270" s="1950"/>
      <c r="H270" s="1950"/>
      <c r="I270" s="1950"/>
      <c r="J270" s="1950"/>
      <c r="K270" s="1950"/>
      <c r="L270" s="1950"/>
      <c r="M270" s="1950"/>
    </row>
    <row r="271" spans="1:13" ht="18.75" x14ac:dyDescent="0.3">
      <c r="A271" s="2226" t="s">
        <v>260</v>
      </c>
      <c r="B271" s="2226"/>
      <c r="C271" s="2226"/>
      <c r="D271" s="2267"/>
      <c r="E271" s="2267"/>
      <c r="F271" s="2224"/>
      <c r="G271" s="2225"/>
      <c r="H271" s="2267"/>
      <c r="I271" s="2267"/>
      <c r="J271" s="2267"/>
      <c r="K271" s="2267"/>
      <c r="L271" s="2267"/>
      <c r="M271" s="2267"/>
    </row>
    <row r="272" spans="1:13" x14ac:dyDescent="0.25">
      <c r="A272" s="2267"/>
      <c r="B272" s="2267"/>
      <c r="C272" s="2267"/>
      <c r="D272" s="2263"/>
      <c r="E272" s="2263"/>
      <c r="F272" s="991"/>
      <c r="G272" s="992"/>
      <c r="H272" s="2263"/>
      <c r="I272" s="2263"/>
      <c r="J272" s="2263"/>
      <c r="K272" s="2267"/>
      <c r="L272" s="2267"/>
      <c r="M272" s="2267"/>
    </row>
    <row r="273" spans="1:13" ht="18.75" x14ac:dyDescent="0.3">
      <c r="A273" s="3244" t="s">
        <v>3745</v>
      </c>
      <c r="B273" s="3245"/>
      <c r="C273" s="3245"/>
      <c r="D273" s="3245"/>
      <c r="E273" s="3245"/>
      <c r="F273" s="3245"/>
      <c r="G273" s="3245"/>
      <c r="H273" s="3245"/>
      <c r="I273" s="3245"/>
      <c r="J273" s="3245"/>
      <c r="K273" s="3245"/>
      <c r="L273" s="2269"/>
      <c r="M273" s="2267"/>
    </row>
    <row r="274" spans="1:13" ht="15.75" x14ac:dyDescent="0.25">
      <c r="A274" s="2267"/>
      <c r="B274" s="2267"/>
      <c r="C274" s="2267"/>
      <c r="D274" s="2263"/>
      <c r="E274" s="2263"/>
      <c r="F274" s="2227"/>
      <c r="G274" s="992"/>
      <c r="H274" s="2263"/>
      <c r="I274" s="2263"/>
      <c r="J274" s="2263"/>
      <c r="K274" s="2267"/>
      <c r="L274" s="2267"/>
      <c r="M274" s="2267"/>
    </row>
    <row r="275" spans="1:13" ht="15.75" x14ac:dyDescent="0.25">
      <c r="A275" s="2228" t="s">
        <v>3746</v>
      </c>
      <c r="B275" s="2229"/>
      <c r="C275" s="2229"/>
      <c r="D275" s="2229"/>
      <c r="E275" s="2229"/>
      <c r="F275" s="2227"/>
      <c r="G275" s="2225"/>
      <c r="H275" s="2267"/>
      <c r="I275" s="2267"/>
      <c r="J275" s="2267"/>
      <c r="K275" s="2267"/>
      <c r="L275" s="2267"/>
      <c r="M275" s="2267"/>
    </row>
    <row r="276" spans="1:13" ht="15.75" thickBot="1" x14ac:dyDescent="0.3">
      <c r="A276" s="472"/>
      <c r="B276" s="2267"/>
      <c r="C276" s="2267"/>
      <c r="D276" s="2267"/>
      <c r="E276" s="2267"/>
      <c r="F276" s="2224"/>
      <c r="G276" s="2225"/>
      <c r="H276" s="2267"/>
      <c r="I276" s="2267"/>
      <c r="J276" s="2267"/>
      <c r="K276" s="2230"/>
      <c r="L276" s="14" t="s">
        <v>4</v>
      </c>
      <c r="M276" s="2267"/>
    </row>
    <row r="277" spans="1:13" ht="15.75" thickBot="1" x14ac:dyDescent="0.3">
      <c r="A277" s="1000" t="s">
        <v>5</v>
      </c>
      <c r="B277" s="1001" t="s">
        <v>6</v>
      </c>
      <c r="C277" s="1001" t="s">
        <v>7</v>
      </c>
      <c r="D277" s="1001" t="s">
        <v>8</v>
      </c>
      <c r="E277" s="1001" t="s">
        <v>9</v>
      </c>
      <c r="F277" s="1001" t="s">
        <v>10</v>
      </c>
      <c r="G277" s="1001" t="s">
        <v>11</v>
      </c>
      <c r="H277" s="1001" t="s">
        <v>12</v>
      </c>
      <c r="I277" s="1588" t="s">
        <v>13</v>
      </c>
      <c r="J277" s="2188" t="s">
        <v>14</v>
      </c>
      <c r="K277" s="2188" t="s">
        <v>15</v>
      </c>
      <c r="L277" s="2189" t="s">
        <v>16</v>
      </c>
      <c r="M277" s="2190" t="s">
        <v>17</v>
      </c>
    </row>
    <row r="278" spans="1:13" x14ac:dyDescent="0.25">
      <c r="A278" s="2191">
        <v>231</v>
      </c>
      <c r="B278" s="2192">
        <v>0</v>
      </c>
      <c r="C278" s="2193">
        <v>3299</v>
      </c>
      <c r="D278" s="2192">
        <v>5323</v>
      </c>
      <c r="E278" s="2194">
        <v>0</v>
      </c>
      <c r="F278" s="1708">
        <v>251</v>
      </c>
      <c r="G278" s="2192">
        <v>2500</v>
      </c>
      <c r="H278" s="2195">
        <v>25000000</v>
      </c>
      <c r="I278" s="1703">
        <v>100000</v>
      </c>
      <c r="J278" s="1703">
        <v>100000</v>
      </c>
      <c r="K278" s="1703">
        <v>-50000</v>
      </c>
      <c r="L278" s="2196">
        <v>50000</v>
      </c>
      <c r="M278" s="1792" t="s">
        <v>3747</v>
      </c>
    </row>
    <row r="279" spans="1:13" ht="15.75" thickBot="1" x14ac:dyDescent="0.3">
      <c r="A279" s="2232">
        <v>231</v>
      </c>
      <c r="B279" s="2233">
        <v>0</v>
      </c>
      <c r="C279" s="2234">
        <v>3299</v>
      </c>
      <c r="D279" s="2233">
        <v>5323</v>
      </c>
      <c r="E279" s="2235">
        <v>35</v>
      </c>
      <c r="F279" s="2236">
        <v>251</v>
      </c>
      <c r="G279" s="2233">
        <v>2500</v>
      </c>
      <c r="H279" s="2237">
        <v>25000000</v>
      </c>
      <c r="I279" s="2238">
        <v>0</v>
      </c>
      <c r="J279" s="2238">
        <v>0</v>
      </c>
      <c r="K279" s="2238">
        <v>50000</v>
      </c>
      <c r="L279" s="2239">
        <v>50000</v>
      </c>
      <c r="M279" s="2212" t="s">
        <v>3748</v>
      </c>
    </row>
    <row r="280" spans="1:13" ht="16.5" thickBot="1" x14ac:dyDescent="0.3">
      <c r="A280" s="2213"/>
      <c r="B280" s="341" t="s">
        <v>23</v>
      </c>
      <c r="C280" s="2214"/>
      <c r="D280" s="996"/>
      <c r="E280" s="996"/>
      <c r="F280" s="997"/>
      <c r="G280" s="998"/>
      <c r="H280" s="996"/>
      <c r="I280" s="996"/>
      <c r="J280" s="117">
        <f>SUM(J278:J279)</f>
        <v>100000</v>
      </c>
      <c r="K280" s="117">
        <f>SUM(K278:K279)</f>
        <v>0</v>
      </c>
      <c r="L280" s="2215">
        <f>SUM(L278:L279)</f>
        <v>100000</v>
      </c>
      <c r="M280" s="2216"/>
    </row>
    <row r="281" spans="1:13" ht="15.75" x14ac:dyDescent="0.25">
      <c r="A281" s="2267"/>
      <c r="B281" s="148" t="s">
        <v>1284</v>
      </c>
      <c r="C281" s="2217"/>
      <c r="D281" s="2218"/>
      <c r="E281" s="2218"/>
      <c r="F281" s="2219"/>
      <c r="G281" s="2220"/>
      <c r="H281" s="2218"/>
      <c r="I281" s="2218"/>
      <c r="J281" s="2221" t="s">
        <v>25</v>
      </c>
      <c r="K281" s="2222">
        <v>43742</v>
      </c>
      <c r="L281" s="2218"/>
      <c r="M281" s="2267"/>
    </row>
    <row r="282" spans="1:13" ht="15.75" x14ac:dyDescent="0.25">
      <c r="A282" s="148"/>
      <c r="B282" s="2217"/>
      <c r="C282" s="2217"/>
      <c r="D282" s="2218"/>
      <c r="E282" s="2218"/>
      <c r="F282" s="2219"/>
      <c r="G282" s="2220"/>
      <c r="H282" s="2218"/>
      <c r="I282" s="2218"/>
      <c r="J282" s="2218"/>
      <c r="K282" s="2223"/>
      <c r="L282" s="2218"/>
      <c r="M282" s="2267"/>
    </row>
    <row r="283" spans="1:13" ht="15.75" x14ac:dyDescent="0.25">
      <c r="A283" s="2267"/>
      <c r="B283" s="2267"/>
      <c r="C283" s="2217"/>
      <c r="D283" s="2267"/>
      <c r="E283" s="2267"/>
      <c r="F283" s="2224"/>
      <c r="G283" s="2225"/>
      <c r="H283" s="2267"/>
      <c r="I283" s="2267"/>
      <c r="J283" s="2267"/>
      <c r="K283" s="2267"/>
      <c r="L283" s="2267"/>
      <c r="M283" s="2267"/>
    </row>
    <row r="284" spans="1:13" x14ac:dyDescent="0.25">
      <c r="A284" s="2267"/>
      <c r="B284" s="2267" t="s">
        <v>27</v>
      </c>
      <c r="C284" s="2267"/>
      <c r="D284" s="2267"/>
      <c r="E284" s="2267"/>
      <c r="F284" s="2224"/>
      <c r="G284" s="2225"/>
      <c r="H284" s="2267"/>
      <c r="I284" s="2267"/>
      <c r="J284" s="2267"/>
      <c r="K284" s="2267" t="s">
        <v>27</v>
      </c>
      <c r="L284" s="2267"/>
      <c r="M284" s="2267"/>
    </row>
    <row r="285" spans="1:13" x14ac:dyDescent="0.25">
      <c r="A285" s="2267"/>
      <c r="B285" s="2267" t="s">
        <v>2313</v>
      </c>
      <c r="C285" s="2267"/>
      <c r="D285" s="2267"/>
      <c r="E285" s="2267"/>
      <c r="F285" s="2224"/>
      <c r="G285" s="2225"/>
      <c r="H285" s="2267"/>
      <c r="I285" s="2267"/>
      <c r="J285" s="2267"/>
      <c r="K285" s="2266" t="s">
        <v>268</v>
      </c>
      <c r="L285" s="2267"/>
      <c r="M285" s="2267"/>
    </row>
    <row r="286" spans="1:13" x14ac:dyDescent="0.25">
      <c r="A286" s="2267"/>
      <c r="B286" s="2267"/>
      <c r="C286" s="2267"/>
      <c r="D286" s="2267"/>
      <c r="E286" s="2267"/>
      <c r="F286" s="2267"/>
      <c r="G286" s="2267"/>
      <c r="H286" s="2267"/>
      <c r="I286" s="2267"/>
      <c r="J286" s="2267"/>
      <c r="K286" s="2267"/>
      <c r="L286" s="2267"/>
      <c r="M286" s="2267"/>
    </row>
    <row r="287" spans="1:13" x14ac:dyDescent="0.25">
      <c r="A287" s="2267"/>
      <c r="B287" s="2267"/>
      <c r="C287" s="2267"/>
      <c r="D287" s="2267"/>
      <c r="E287" s="2267"/>
      <c r="F287" s="2267"/>
      <c r="G287" s="2267"/>
      <c r="H287" s="2267"/>
      <c r="I287" s="2267"/>
      <c r="J287" s="2267"/>
      <c r="K287" s="2267"/>
      <c r="L287" s="2267"/>
      <c r="M287" s="2265"/>
    </row>
    <row r="288" spans="1:13" ht="18.75" x14ac:dyDescent="0.3">
      <c r="A288" s="1" t="s">
        <v>260</v>
      </c>
      <c r="B288" s="1"/>
      <c r="C288" s="1"/>
      <c r="D288" s="2450"/>
      <c r="E288" s="2450"/>
      <c r="F288" s="467"/>
      <c r="G288" s="468"/>
      <c r="H288" s="2450"/>
      <c r="I288" s="2450"/>
      <c r="J288" s="2450"/>
      <c r="K288" s="2450"/>
      <c r="L288" s="2450"/>
      <c r="M288" s="2450"/>
    </row>
    <row r="289" spans="1:13" x14ac:dyDescent="0.25">
      <c r="A289" s="2450"/>
      <c r="B289" s="2450"/>
      <c r="C289" s="2450"/>
      <c r="D289" s="2448"/>
      <c r="E289" s="2448"/>
      <c r="F289" s="991"/>
      <c r="G289" s="992"/>
      <c r="H289" s="2448"/>
      <c r="I289" s="2448"/>
      <c r="J289" s="2448"/>
      <c r="K289" s="2450"/>
      <c r="L289" s="2450"/>
      <c r="M289" s="2450"/>
    </row>
    <row r="290" spans="1:13" ht="18.75" x14ac:dyDescent="0.3">
      <c r="A290" s="3244" t="s">
        <v>4149</v>
      </c>
      <c r="B290" s="3245"/>
      <c r="C290" s="3245"/>
      <c r="D290" s="3245"/>
      <c r="E290" s="3245"/>
      <c r="F290" s="3245"/>
      <c r="G290" s="3245"/>
      <c r="H290" s="3245"/>
      <c r="I290" s="3245"/>
      <c r="J290" s="3245"/>
      <c r="K290" s="3245"/>
      <c r="L290" s="3245"/>
      <c r="M290" s="2450"/>
    </row>
    <row r="291" spans="1:13" ht="15.75" x14ac:dyDescent="0.25">
      <c r="A291" s="2450"/>
      <c r="B291" s="2450"/>
      <c r="C291" s="2450"/>
      <c r="D291" s="2448"/>
      <c r="E291" s="2448"/>
      <c r="F291" s="9"/>
      <c r="G291" s="992"/>
      <c r="H291" s="2448"/>
      <c r="I291" s="2448"/>
      <c r="J291" s="2448"/>
      <c r="K291" s="2450"/>
      <c r="L291" s="2450"/>
      <c r="M291" s="2450"/>
    </row>
    <row r="292" spans="1:13" ht="15.75" x14ac:dyDescent="0.25">
      <c r="A292" s="10" t="s">
        <v>4150</v>
      </c>
      <c r="B292" s="1047"/>
      <c r="C292" s="1047"/>
      <c r="D292" s="1047"/>
      <c r="E292" s="1047"/>
      <c r="F292" s="9"/>
      <c r="G292" s="468"/>
      <c r="H292" s="2450"/>
      <c r="I292" s="2450"/>
      <c r="J292" s="2450"/>
      <c r="K292" s="2450"/>
      <c r="L292" s="2450"/>
      <c r="M292" s="2450"/>
    </row>
    <row r="293" spans="1:13" ht="15.75" thickBot="1" x14ac:dyDescent="0.3">
      <c r="A293" s="472"/>
      <c r="B293" s="2450"/>
      <c r="C293" s="2450"/>
      <c r="D293" s="2450"/>
      <c r="E293" s="2450"/>
      <c r="F293" s="467"/>
      <c r="G293" s="468"/>
      <c r="H293" s="2450"/>
      <c r="I293" s="2450"/>
      <c r="J293" s="2450"/>
      <c r="K293" s="13"/>
      <c r="L293" s="14" t="s">
        <v>4</v>
      </c>
      <c r="M293" s="2450"/>
    </row>
    <row r="294" spans="1:13" ht="26.25" thickBot="1" x14ac:dyDescent="0.3">
      <c r="A294" s="1070" t="s">
        <v>5</v>
      </c>
      <c r="B294" s="1071" t="s">
        <v>6</v>
      </c>
      <c r="C294" s="1071" t="s">
        <v>7</v>
      </c>
      <c r="D294" s="1071" t="s">
        <v>8</v>
      </c>
      <c r="E294" s="1071" t="s">
        <v>9</v>
      </c>
      <c r="F294" s="1071" t="s">
        <v>10</v>
      </c>
      <c r="G294" s="1071" t="s">
        <v>11</v>
      </c>
      <c r="H294" s="1071" t="s">
        <v>12</v>
      </c>
      <c r="I294" s="1588" t="s">
        <v>13</v>
      </c>
      <c r="J294" s="1072" t="s">
        <v>14</v>
      </c>
      <c r="K294" s="1072" t="s">
        <v>15</v>
      </c>
      <c r="L294" s="2628" t="s">
        <v>16</v>
      </c>
      <c r="M294" s="2629" t="s">
        <v>17</v>
      </c>
    </row>
    <row r="295" spans="1:13" x14ac:dyDescent="0.25">
      <c r="A295" s="1005">
        <v>231</v>
      </c>
      <c r="B295" s="452">
        <v>0</v>
      </c>
      <c r="C295" s="1006">
        <v>3299</v>
      </c>
      <c r="D295" s="452">
        <v>5175</v>
      </c>
      <c r="E295" s="1007">
        <v>0</v>
      </c>
      <c r="F295" s="1073">
        <v>251</v>
      </c>
      <c r="G295" s="452">
        <v>2500</v>
      </c>
      <c r="H295" s="1009">
        <v>25000000</v>
      </c>
      <c r="I295" s="1074">
        <v>300000</v>
      </c>
      <c r="J295" s="1074">
        <v>87500</v>
      </c>
      <c r="K295" s="1074">
        <v>-55000</v>
      </c>
      <c r="L295" s="1074">
        <v>32500</v>
      </c>
      <c r="M295" s="2630" t="s">
        <v>4151</v>
      </c>
    </row>
    <row r="296" spans="1:13" ht="15.75" thickBot="1" x14ac:dyDescent="0.3">
      <c r="A296" s="1038">
        <v>231</v>
      </c>
      <c r="B296" s="513">
        <v>0</v>
      </c>
      <c r="C296" s="1039">
        <v>3299</v>
      </c>
      <c r="D296" s="513">
        <v>5167</v>
      </c>
      <c r="E296" s="1040">
        <v>0</v>
      </c>
      <c r="F296" s="1708">
        <v>251</v>
      </c>
      <c r="G296" s="513">
        <v>2500</v>
      </c>
      <c r="H296" s="1034">
        <v>25000000</v>
      </c>
      <c r="I296" s="1703">
        <v>0</v>
      </c>
      <c r="J296" s="1703">
        <v>0</v>
      </c>
      <c r="K296" s="1703">
        <v>55000</v>
      </c>
      <c r="L296" s="1703">
        <v>55000</v>
      </c>
      <c r="M296" s="1792" t="s">
        <v>4152</v>
      </c>
    </row>
    <row r="297" spans="1:13" ht="16.5" thickBot="1" x14ac:dyDescent="0.3">
      <c r="A297" s="983"/>
      <c r="B297" s="341" t="s">
        <v>23</v>
      </c>
      <c r="C297" s="1079"/>
      <c r="D297" s="996"/>
      <c r="E297" s="996"/>
      <c r="F297" s="997"/>
      <c r="G297" s="998"/>
      <c r="H297" s="996"/>
      <c r="I297" s="996"/>
      <c r="J297" s="117">
        <f>SUM(J295:J296)</f>
        <v>87500</v>
      </c>
      <c r="K297" s="117">
        <f>SUM(K295:K296)</f>
        <v>0</v>
      </c>
      <c r="L297" s="117">
        <f>SUM(L295:L296)</f>
        <v>87500</v>
      </c>
      <c r="M297" s="2631"/>
    </row>
    <row r="298" spans="1:13" ht="15.75" x14ac:dyDescent="0.25">
      <c r="A298" s="2450"/>
      <c r="B298" s="29" t="s">
        <v>1284</v>
      </c>
      <c r="C298" s="28"/>
      <c r="D298" s="482"/>
      <c r="E298" s="482"/>
      <c r="F298" s="993"/>
      <c r="G298" s="994"/>
      <c r="H298" s="482"/>
      <c r="I298" s="482"/>
      <c r="J298" s="34" t="s">
        <v>4110</v>
      </c>
      <c r="K298" s="1058"/>
      <c r="L298" s="482"/>
      <c r="M298" s="2450"/>
    </row>
    <row r="299" spans="1:13" ht="15.75" x14ac:dyDescent="0.25">
      <c r="A299" s="29"/>
      <c r="B299" s="28"/>
      <c r="C299" s="28"/>
      <c r="D299" s="482"/>
      <c r="E299" s="482"/>
      <c r="F299" s="993"/>
      <c r="G299" s="994"/>
      <c r="H299" s="482"/>
      <c r="I299" s="482"/>
      <c r="J299" s="482"/>
      <c r="K299" s="484"/>
      <c r="L299" s="482"/>
      <c r="M299" s="2450"/>
    </row>
    <row r="300" spans="1:13" ht="15.75" x14ac:dyDescent="0.25">
      <c r="A300" s="2450"/>
      <c r="B300" s="2450"/>
      <c r="C300" s="28"/>
      <c r="D300" s="2450"/>
      <c r="E300" s="2450"/>
      <c r="F300" s="467"/>
      <c r="G300" s="468"/>
      <c r="H300" s="2450"/>
      <c r="I300" s="2450"/>
      <c r="J300" s="2450"/>
      <c r="K300" s="2450"/>
      <c r="L300" s="2450"/>
      <c r="M300" s="2450"/>
    </row>
    <row r="301" spans="1:13" x14ac:dyDescent="0.25">
      <c r="A301" s="2450"/>
      <c r="B301" s="2450" t="s">
        <v>27</v>
      </c>
      <c r="C301" s="2450"/>
      <c r="D301" s="2450"/>
      <c r="E301" s="2450"/>
      <c r="F301" s="467"/>
      <c r="G301" s="468"/>
      <c r="H301" s="2450"/>
      <c r="I301" s="2450"/>
      <c r="J301" s="2450"/>
      <c r="K301" s="2450" t="s">
        <v>27</v>
      </c>
      <c r="L301" s="2450"/>
      <c r="M301" s="2450"/>
    </row>
    <row r="302" spans="1:13" x14ac:dyDescent="0.25">
      <c r="A302" s="2450"/>
      <c r="B302" s="2450" t="s">
        <v>2313</v>
      </c>
      <c r="C302" s="2450"/>
      <c r="D302" s="2450"/>
      <c r="E302" s="2450"/>
      <c r="F302" s="467"/>
      <c r="G302" s="468"/>
      <c r="H302" s="2450"/>
      <c r="I302" s="2450"/>
      <c r="J302" s="2450"/>
      <c r="K302" s="2449" t="s">
        <v>268</v>
      </c>
      <c r="L302" s="2450"/>
      <c r="M302" s="2450"/>
    </row>
    <row r="303" spans="1:13" x14ac:dyDescent="0.25">
      <c r="A303" s="2450"/>
      <c r="B303" s="2450"/>
      <c r="C303" s="2450"/>
      <c r="D303" s="2450"/>
      <c r="E303" s="2450"/>
      <c r="F303" s="467"/>
      <c r="G303" s="468"/>
      <c r="H303" s="2450"/>
      <c r="I303" s="2450"/>
      <c r="J303" s="2450"/>
      <c r="K303" s="2450"/>
      <c r="L303" s="2450"/>
      <c r="M303" s="2450"/>
    </row>
    <row r="304" spans="1:13" x14ac:dyDescent="0.25">
      <c r="A304" s="2450"/>
      <c r="B304" s="2450"/>
      <c r="C304" s="2450"/>
      <c r="D304" s="2450"/>
      <c r="E304" s="2450"/>
      <c r="F304" s="2450"/>
      <c r="G304" s="2450"/>
      <c r="H304" s="2450"/>
      <c r="I304" s="2450"/>
      <c r="J304" s="2450"/>
      <c r="K304" s="2450"/>
      <c r="L304" s="2450"/>
      <c r="M304" s="2450"/>
    </row>
    <row r="305" spans="1:13" ht="18.75" x14ac:dyDescent="0.3">
      <c r="A305" s="1" t="s">
        <v>260</v>
      </c>
      <c r="B305" s="1"/>
      <c r="C305" s="1"/>
      <c r="D305" s="2450"/>
      <c r="E305" s="2450"/>
      <c r="F305" s="467"/>
      <c r="G305" s="468"/>
      <c r="H305" s="2450"/>
      <c r="I305" s="2450"/>
      <c r="J305" s="2450"/>
      <c r="K305" s="2450"/>
      <c r="L305" s="2450"/>
      <c r="M305" s="2450"/>
    </row>
    <row r="306" spans="1:13" x14ac:dyDescent="0.25">
      <c r="A306" s="2450"/>
      <c r="B306" s="2450"/>
      <c r="C306" s="2450"/>
      <c r="D306" s="2448"/>
      <c r="E306" s="2448"/>
      <c r="F306" s="991"/>
      <c r="G306" s="992"/>
      <c r="H306" s="2448"/>
      <c r="I306" s="2448"/>
      <c r="J306" s="2448"/>
      <c r="K306" s="2450"/>
      <c r="L306" s="2450"/>
      <c r="M306" s="2450"/>
    </row>
    <row r="307" spans="1:13" ht="18.75" x14ac:dyDescent="0.3">
      <c r="A307" s="3244" t="s">
        <v>4153</v>
      </c>
      <c r="B307" s="3245"/>
      <c r="C307" s="3245"/>
      <c r="D307" s="3245"/>
      <c r="E307" s="3245"/>
      <c r="F307" s="3245"/>
      <c r="G307" s="3245"/>
      <c r="H307" s="3245"/>
      <c r="I307" s="3245"/>
      <c r="J307" s="3245"/>
      <c r="K307" s="3245"/>
      <c r="L307" s="3245"/>
      <c r="M307" s="2450"/>
    </row>
    <row r="308" spans="1:13" ht="15.75" x14ac:dyDescent="0.25">
      <c r="A308" s="2450"/>
      <c r="B308" s="2450"/>
      <c r="C308" s="2450"/>
      <c r="D308" s="2448"/>
      <c r="E308" s="2448"/>
      <c r="F308" s="9"/>
      <c r="G308" s="992"/>
      <c r="H308" s="2448"/>
      <c r="I308" s="2448"/>
      <c r="J308" s="2448"/>
      <c r="K308" s="2450"/>
      <c r="L308" s="2450"/>
      <c r="M308" s="2450"/>
    </row>
    <row r="309" spans="1:13" ht="15.75" x14ac:dyDescent="0.25">
      <c r="A309" s="10" t="s">
        <v>4154</v>
      </c>
      <c r="B309" s="1047"/>
      <c r="C309" s="1047"/>
      <c r="D309" s="1047"/>
      <c r="E309" s="1047"/>
      <c r="F309" s="9"/>
      <c r="G309" s="468"/>
      <c r="H309" s="2450"/>
      <c r="I309" s="2450"/>
      <c r="J309" s="2450"/>
      <c r="K309" s="2450"/>
      <c r="L309" s="2450"/>
      <c r="M309" s="2450"/>
    </row>
    <row r="310" spans="1:13" ht="15.75" thickBot="1" x14ac:dyDescent="0.3">
      <c r="A310" s="472"/>
      <c r="B310" s="2450"/>
      <c r="C310" s="2450"/>
      <c r="D310" s="2450"/>
      <c r="E310" s="2450"/>
      <c r="F310" s="467"/>
      <c r="G310" s="468"/>
      <c r="H310" s="2450"/>
      <c r="I310" s="2450"/>
      <c r="J310" s="2450"/>
      <c r="K310" s="13"/>
      <c r="L310" s="14" t="s">
        <v>4</v>
      </c>
      <c r="M310" s="2450"/>
    </row>
    <row r="311" spans="1:13" ht="26.25" thickBot="1" x14ac:dyDescent="0.3">
      <c r="A311" s="1070" t="s">
        <v>5</v>
      </c>
      <c r="B311" s="1071" t="s">
        <v>6</v>
      </c>
      <c r="C311" s="1071" t="s">
        <v>7</v>
      </c>
      <c r="D311" s="1071" t="s">
        <v>8</v>
      </c>
      <c r="E311" s="1071" t="s">
        <v>9</v>
      </c>
      <c r="F311" s="1071" t="s">
        <v>10</v>
      </c>
      <c r="G311" s="1071" t="s">
        <v>11</v>
      </c>
      <c r="H311" s="1071" t="s">
        <v>12</v>
      </c>
      <c r="I311" s="2632" t="s">
        <v>13</v>
      </c>
      <c r="J311" s="1072" t="s">
        <v>14</v>
      </c>
      <c r="K311" s="1072" t="s">
        <v>15</v>
      </c>
      <c r="L311" s="2628" t="s">
        <v>16</v>
      </c>
      <c r="M311" s="2629" t="s">
        <v>17</v>
      </c>
    </row>
    <row r="312" spans="1:13" x14ac:dyDescent="0.25">
      <c r="A312" s="1005">
        <v>231</v>
      </c>
      <c r="B312" s="452">
        <v>0</v>
      </c>
      <c r="C312" s="1006">
        <v>3541</v>
      </c>
      <c r="D312" s="452">
        <v>5229</v>
      </c>
      <c r="E312" s="1007">
        <v>0</v>
      </c>
      <c r="F312" s="1073">
        <v>251</v>
      </c>
      <c r="G312" s="452">
        <v>2500</v>
      </c>
      <c r="H312" s="1009">
        <v>25017068</v>
      </c>
      <c r="I312" s="2633">
        <v>0</v>
      </c>
      <c r="J312" s="1074">
        <v>191500</v>
      </c>
      <c r="K312" s="1074">
        <v>-191500</v>
      </c>
      <c r="L312" s="1074">
        <v>0</v>
      </c>
      <c r="M312" s="2630" t="s">
        <v>4155</v>
      </c>
    </row>
    <row r="313" spans="1:13" x14ac:dyDescent="0.25">
      <c r="A313" s="926">
        <v>231</v>
      </c>
      <c r="B313" s="927">
        <v>0</v>
      </c>
      <c r="C313" s="928">
        <v>3541</v>
      </c>
      <c r="D313" s="927">
        <v>5229</v>
      </c>
      <c r="E313" s="929">
        <v>0</v>
      </c>
      <c r="F313" s="1075">
        <v>251</v>
      </c>
      <c r="G313" s="927">
        <v>2500</v>
      </c>
      <c r="H313" s="931">
        <v>25017126</v>
      </c>
      <c r="I313" s="2634">
        <v>0</v>
      </c>
      <c r="J313" s="1076">
        <v>700000</v>
      </c>
      <c r="K313" s="1076">
        <v>-700000</v>
      </c>
      <c r="L313" s="1076">
        <v>0</v>
      </c>
      <c r="M313" s="2203" t="s">
        <v>4156</v>
      </c>
    </row>
    <row r="314" spans="1:13" x14ac:dyDescent="0.25">
      <c r="A314" s="926">
        <v>231</v>
      </c>
      <c r="B314" s="927">
        <v>0</v>
      </c>
      <c r="C314" s="928">
        <v>3541</v>
      </c>
      <c r="D314" s="927">
        <v>5221</v>
      </c>
      <c r="E314" s="929">
        <v>0</v>
      </c>
      <c r="F314" s="1075">
        <v>251</v>
      </c>
      <c r="G314" s="927">
        <v>2500</v>
      </c>
      <c r="H314" s="931">
        <v>25017068</v>
      </c>
      <c r="I314" s="2634">
        <v>0</v>
      </c>
      <c r="J314" s="1076">
        <v>0</v>
      </c>
      <c r="K314" s="1076">
        <v>191500</v>
      </c>
      <c r="L314" s="1076">
        <v>191500</v>
      </c>
      <c r="M314" s="2358" t="s">
        <v>4155</v>
      </c>
    </row>
    <row r="315" spans="1:13" ht="15.75" thickBot="1" x14ac:dyDescent="0.3">
      <c r="A315" s="456">
        <v>231</v>
      </c>
      <c r="B315" s="457">
        <v>0</v>
      </c>
      <c r="C315" s="458">
        <v>3541</v>
      </c>
      <c r="D315" s="457">
        <v>5221</v>
      </c>
      <c r="E315" s="459">
        <v>0</v>
      </c>
      <c r="F315" s="1077">
        <v>251</v>
      </c>
      <c r="G315" s="457">
        <v>2500</v>
      </c>
      <c r="H315" s="461">
        <v>25017126</v>
      </c>
      <c r="I315" s="2635">
        <v>0</v>
      </c>
      <c r="J315" s="1078">
        <v>0</v>
      </c>
      <c r="K315" s="1078">
        <v>700000</v>
      </c>
      <c r="L315" s="1078">
        <v>700000</v>
      </c>
      <c r="M315" s="2372" t="s">
        <v>4156</v>
      </c>
    </row>
    <row r="316" spans="1:13" ht="16.5" thickBot="1" x14ac:dyDescent="0.3">
      <c r="A316" s="1020"/>
      <c r="B316" s="1021" t="s">
        <v>23</v>
      </c>
      <c r="C316" s="2636"/>
      <c r="D316" s="1023"/>
      <c r="E316" s="1023"/>
      <c r="F316" s="1024"/>
      <c r="G316" s="1025"/>
      <c r="H316" s="1023"/>
      <c r="I316" s="1023"/>
      <c r="J316" s="1026">
        <f>SUM(J312:J315)</f>
        <v>891500</v>
      </c>
      <c r="K316" s="1026">
        <f>SUM(K312:K315)</f>
        <v>0</v>
      </c>
      <c r="L316" s="1026">
        <f>SUM(L312:L315)</f>
        <v>891500</v>
      </c>
      <c r="M316" s="1711"/>
    </row>
    <row r="317" spans="1:13" ht="15.75" x14ac:dyDescent="0.25">
      <c r="A317" s="2450"/>
      <c r="B317" s="29" t="s">
        <v>1284</v>
      </c>
      <c r="C317" s="28"/>
      <c r="D317" s="482"/>
      <c r="E317" s="482"/>
      <c r="F317" s="993"/>
      <c r="G317" s="994"/>
      <c r="H317" s="482"/>
      <c r="I317" s="482"/>
      <c r="J317" s="34" t="s">
        <v>3944</v>
      </c>
      <c r="K317" s="1058"/>
      <c r="L317" s="482"/>
      <c r="M317" s="2450"/>
    </row>
    <row r="318" spans="1:13" ht="15.75" x14ac:dyDescent="0.25">
      <c r="A318" s="29"/>
      <c r="B318" s="28"/>
      <c r="C318" s="28"/>
      <c r="D318" s="482"/>
      <c r="E318" s="482"/>
      <c r="F318" s="993"/>
      <c r="G318" s="994"/>
      <c r="H318" s="482"/>
      <c r="I318" s="482"/>
      <c r="J318" s="482"/>
      <c r="K318" s="484"/>
      <c r="L318" s="482"/>
      <c r="M318" s="2450"/>
    </row>
    <row r="319" spans="1:13" ht="15.75" x14ac:dyDescent="0.25">
      <c r="A319" s="2450"/>
      <c r="B319" s="2450"/>
      <c r="C319" s="28"/>
      <c r="D319" s="2450"/>
      <c r="E319" s="2450"/>
      <c r="F319" s="467"/>
      <c r="G319" s="468"/>
      <c r="H319" s="2450"/>
      <c r="I319" s="2450"/>
      <c r="J319" s="2450"/>
      <c r="K319" s="2450"/>
      <c r="L319" s="2450"/>
      <c r="M319" s="2450"/>
    </row>
    <row r="320" spans="1:13" x14ac:dyDescent="0.25">
      <c r="A320" s="2450"/>
      <c r="B320" s="2450" t="s">
        <v>27</v>
      </c>
      <c r="C320" s="2450"/>
      <c r="D320" s="2450"/>
      <c r="E320" s="2450"/>
      <c r="F320" s="467"/>
      <c r="G320" s="468"/>
      <c r="H320" s="2450"/>
      <c r="I320" s="2450"/>
      <c r="J320" s="2450"/>
      <c r="K320" s="2450" t="s">
        <v>27</v>
      </c>
      <c r="L320" s="2450"/>
      <c r="M320" s="2450"/>
    </row>
    <row r="321" spans="1:13" x14ac:dyDescent="0.25">
      <c r="A321" s="2450"/>
      <c r="B321" s="2450" t="s">
        <v>2313</v>
      </c>
      <c r="C321" s="2450"/>
      <c r="D321" s="2450"/>
      <c r="E321" s="2450"/>
      <c r="F321" s="467"/>
      <c r="G321" s="468"/>
      <c r="H321" s="2450"/>
      <c r="I321" s="2450"/>
      <c r="J321" s="2450"/>
      <c r="K321" s="2449" t="s">
        <v>268</v>
      </c>
      <c r="L321" s="2450"/>
      <c r="M321" s="2450"/>
    </row>
    <row r="322" spans="1:13" x14ac:dyDescent="0.25">
      <c r="A322" s="2450"/>
      <c r="B322" s="2450"/>
      <c r="C322" s="2450"/>
      <c r="D322" s="2450"/>
      <c r="E322" s="2450"/>
      <c r="F322" s="2450"/>
      <c r="G322" s="2450"/>
      <c r="H322" s="2450"/>
      <c r="I322" s="2450"/>
      <c r="J322" s="2450"/>
      <c r="K322" s="2450"/>
      <c r="L322" s="2450"/>
      <c r="M322" s="2450"/>
    </row>
    <row r="324" spans="1:13" ht="18.75" x14ac:dyDescent="0.3">
      <c r="A324" s="1" t="s">
        <v>260</v>
      </c>
      <c r="B324" s="1"/>
      <c r="C324" s="1"/>
      <c r="D324" s="2468"/>
      <c r="E324" s="2468"/>
      <c r="F324" s="467"/>
      <c r="G324" s="468"/>
      <c r="H324" s="2468"/>
      <c r="I324" s="2468"/>
      <c r="J324" s="2468"/>
      <c r="K324" s="2468"/>
      <c r="L324" s="2468"/>
      <c r="M324" s="2468"/>
    </row>
    <row r="325" spans="1:13" x14ac:dyDescent="0.25">
      <c r="A325" s="2468"/>
      <c r="B325" s="2468"/>
      <c r="C325" s="2468"/>
      <c r="D325" s="2464"/>
      <c r="E325" s="2464"/>
      <c r="F325" s="991"/>
      <c r="G325" s="992"/>
      <c r="H325" s="2464"/>
      <c r="I325" s="2464"/>
      <c r="J325" s="2464"/>
      <c r="K325" s="2468"/>
      <c r="L325" s="2468"/>
      <c r="M325" s="2468"/>
    </row>
    <row r="326" spans="1:13" ht="18.75" x14ac:dyDescent="0.3">
      <c r="A326" s="3244" t="s">
        <v>4624</v>
      </c>
      <c r="B326" s="3245"/>
      <c r="C326" s="3245"/>
      <c r="D326" s="3245"/>
      <c r="E326" s="3245"/>
      <c r="F326" s="3245"/>
      <c r="G326" s="3245"/>
      <c r="H326" s="3245"/>
      <c r="I326" s="3245"/>
      <c r="J326" s="3245"/>
      <c r="K326" s="3245"/>
      <c r="L326" s="3245"/>
      <c r="M326" s="2468"/>
    </row>
    <row r="327" spans="1:13" ht="15.75" x14ac:dyDescent="0.25">
      <c r="A327" s="2468"/>
      <c r="B327" s="2468"/>
      <c r="C327" s="2468"/>
      <c r="D327" s="2464"/>
      <c r="E327" s="2464"/>
      <c r="F327" s="9"/>
      <c r="G327" s="992"/>
      <c r="H327" s="2464"/>
      <c r="I327" s="2464"/>
      <c r="J327" s="2464"/>
      <c r="K327" s="2468"/>
      <c r="L327" s="2468"/>
      <c r="M327" s="2468"/>
    </row>
    <row r="328" spans="1:13" ht="15.75" x14ac:dyDescent="0.25">
      <c r="A328" s="151" t="s">
        <v>4625</v>
      </c>
      <c r="B328" s="2468"/>
      <c r="C328" s="2468"/>
      <c r="D328" s="2468"/>
      <c r="E328" s="2468"/>
      <c r="F328" s="9"/>
      <c r="G328" s="468"/>
      <c r="H328" s="2468"/>
      <c r="I328" s="2468"/>
      <c r="J328" s="2468"/>
      <c r="K328" s="2468"/>
      <c r="L328" s="2468"/>
      <c r="M328" s="2468"/>
    </row>
    <row r="329" spans="1:13" ht="15.75" thickBot="1" x14ac:dyDescent="0.3">
      <c r="A329" s="2473"/>
      <c r="B329" s="2468"/>
      <c r="C329" s="2468"/>
      <c r="D329" s="2468"/>
      <c r="E329" s="2468"/>
      <c r="F329" s="467"/>
      <c r="G329" s="468"/>
      <c r="H329" s="2468"/>
      <c r="I329" s="2468"/>
      <c r="J329" s="2468"/>
      <c r="K329" s="13"/>
      <c r="L329" s="14" t="s">
        <v>4</v>
      </c>
      <c r="M329" s="2468"/>
    </row>
    <row r="330" spans="1:13" ht="26.25" thickBot="1" x14ac:dyDescent="0.3">
      <c r="A330" s="1071" t="s">
        <v>5</v>
      </c>
      <c r="B330" s="1071" t="s">
        <v>6</v>
      </c>
      <c r="C330" s="1071" t="s">
        <v>7</v>
      </c>
      <c r="D330" s="1071" t="s">
        <v>8</v>
      </c>
      <c r="E330" s="1071" t="s">
        <v>9</v>
      </c>
      <c r="F330" s="1071" t="s">
        <v>10</v>
      </c>
      <c r="G330" s="1071" t="s">
        <v>11</v>
      </c>
      <c r="H330" s="1071" t="s">
        <v>12</v>
      </c>
      <c r="I330" s="2632" t="s">
        <v>13</v>
      </c>
      <c r="J330" s="1072" t="s">
        <v>14</v>
      </c>
      <c r="K330" s="1072" t="s">
        <v>15</v>
      </c>
      <c r="L330" s="2628" t="s">
        <v>16</v>
      </c>
      <c r="M330" s="3085" t="s">
        <v>17</v>
      </c>
    </row>
    <row r="331" spans="1:13" ht="25.5" x14ac:dyDescent="0.25">
      <c r="A331" s="926">
        <v>231</v>
      </c>
      <c r="B331" s="452">
        <v>0</v>
      </c>
      <c r="C331" s="1006">
        <v>4349</v>
      </c>
      <c r="D331" s="452">
        <v>5169</v>
      </c>
      <c r="E331" s="1007">
        <v>0</v>
      </c>
      <c r="F331" s="3086">
        <v>14032</v>
      </c>
      <c r="G331" s="452">
        <v>2500</v>
      </c>
      <c r="H331" s="1009">
        <v>5504000000</v>
      </c>
      <c r="I331" s="2633">
        <v>0</v>
      </c>
      <c r="J331" s="1010">
        <v>20000</v>
      </c>
      <c r="K331" s="1010">
        <v>-10000</v>
      </c>
      <c r="L331" s="1010">
        <v>10000</v>
      </c>
      <c r="M331" s="1011" t="s">
        <v>4626</v>
      </c>
    </row>
    <row r="332" spans="1:13" ht="25.5" x14ac:dyDescent="0.25">
      <c r="A332" s="926">
        <v>231</v>
      </c>
      <c r="B332" s="927">
        <v>0</v>
      </c>
      <c r="C332" s="928">
        <v>4349</v>
      </c>
      <c r="D332" s="927">
        <v>5167</v>
      </c>
      <c r="E332" s="929">
        <v>0</v>
      </c>
      <c r="F332" s="1012">
        <v>14032</v>
      </c>
      <c r="G332" s="927">
        <v>2500</v>
      </c>
      <c r="H332" s="931">
        <v>5504000000</v>
      </c>
      <c r="I332" s="2634">
        <v>0</v>
      </c>
      <c r="J332" s="1013">
        <v>10000</v>
      </c>
      <c r="K332" s="1013">
        <v>10000</v>
      </c>
      <c r="L332" s="1013">
        <v>20000</v>
      </c>
      <c r="M332" s="1015" t="s">
        <v>4626</v>
      </c>
    </row>
    <row r="333" spans="1:13" ht="25.5" x14ac:dyDescent="0.25">
      <c r="A333" s="926">
        <v>231</v>
      </c>
      <c r="B333" s="927">
        <v>0</v>
      </c>
      <c r="C333" s="928">
        <v>3299</v>
      </c>
      <c r="D333" s="927">
        <v>5168</v>
      </c>
      <c r="E333" s="929">
        <v>0</v>
      </c>
      <c r="F333" s="1012">
        <v>14032</v>
      </c>
      <c r="G333" s="927">
        <v>2500</v>
      </c>
      <c r="H333" s="931">
        <v>5502000000</v>
      </c>
      <c r="I333" s="2634">
        <v>0</v>
      </c>
      <c r="J333" s="1013">
        <v>35000</v>
      </c>
      <c r="K333" s="1013">
        <v>-35000</v>
      </c>
      <c r="L333" s="1013">
        <v>0</v>
      </c>
      <c r="M333" s="1015" t="s">
        <v>4627</v>
      </c>
    </row>
    <row r="334" spans="1:13" ht="26.25" thickBot="1" x14ac:dyDescent="0.3">
      <c r="A334" s="456">
        <v>231</v>
      </c>
      <c r="B334" s="457">
        <v>0</v>
      </c>
      <c r="C334" s="458">
        <v>3299</v>
      </c>
      <c r="D334" s="457">
        <v>5169</v>
      </c>
      <c r="E334" s="459">
        <v>0</v>
      </c>
      <c r="F334" s="1016">
        <v>14032</v>
      </c>
      <c r="G334" s="457">
        <v>2500</v>
      </c>
      <c r="H334" s="461">
        <v>5502000000</v>
      </c>
      <c r="I334" s="2635">
        <v>0</v>
      </c>
      <c r="J334" s="1017">
        <v>0</v>
      </c>
      <c r="K334" s="1017">
        <v>35000</v>
      </c>
      <c r="L334" s="1017">
        <v>35000</v>
      </c>
      <c r="M334" s="1019" t="s">
        <v>4627</v>
      </c>
    </row>
    <row r="335" spans="1:13" ht="16.5" thickBot="1" x14ac:dyDescent="0.3">
      <c r="A335" s="1020"/>
      <c r="B335" s="1021" t="s">
        <v>23</v>
      </c>
      <c r="C335" s="2636"/>
      <c r="D335" s="1023"/>
      <c r="E335" s="1023"/>
      <c r="F335" s="1024"/>
      <c r="G335" s="1025"/>
      <c r="H335" s="1023"/>
      <c r="I335" s="1023"/>
      <c r="J335" s="1026">
        <f>SUM(J331:J334)</f>
        <v>65000</v>
      </c>
      <c r="K335" s="1026">
        <f>SUM(K331:K334)</f>
        <v>0</v>
      </c>
      <c r="L335" s="1026">
        <f>SUM(L331:L334)</f>
        <v>65000</v>
      </c>
      <c r="M335" s="1711"/>
    </row>
    <row r="336" spans="1:13" ht="15.75" x14ac:dyDescent="0.25">
      <c r="A336" s="2468"/>
      <c r="B336" s="2467" t="s">
        <v>1284</v>
      </c>
      <c r="C336" s="123"/>
      <c r="D336" s="2468"/>
      <c r="E336" s="2468"/>
      <c r="F336" s="467"/>
      <c r="G336" s="468"/>
      <c r="H336" s="2468"/>
      <c r="I336" s="2468"/>
      <c r="J336" s="2467" t="s">
        <v>4628</v>
      </c>
      <c r="K336" s="1029"/>
      <c r="L336" s="2468"/>
      <c r="M336" s="2468"/>
    </row>
    <row r="337" spans="1:13" ht="15.75" x14ac:dyDescent="0.25">
      <c r="A337" s="2467"/>
      <c r="B337" s="123"/>
      <c r="C337" s="123">
        <v>3299</v>
      </c>
      <c r="D337" s="2468"/>
      <c r="E337" s="2468"/>
      <c r="F337" s="467"/>
      <c r="G337" s="468"/>
      <c r="H337" s="2468"/>
      <c r="I337" s="2468"/>
      <c r="J337" s="2468"/>
      <c r="K337" s="1028"/>
      <c r="L337" s="2468"/>
      <c r="M337" s="2468"/>
    </row>
    <row r="338" spans="1:13" ht="15.75" x14ac:dyDescent="0.25">
      <c r="A338" s="2468"/>
      <c r="B338" s="2468"/>
      <c r="C338" s="123"/>
      <c r="D338" s="2468"/>
      <c r="E338" s="2468"/>
      <c r="F338" s="467"/>
      <c r="G338" s="468"/>
      <c r="H338" s="2468"/>
      <c r="I338" s="2468"/>
      <c r="J338" s="2468"/>
      <c r="K338" s="2468"/>
      <c r="L338" s="2468"/>
      <c r="M338" s="2468"/>
    </row>
    <row r="339" spans="1:13" x14ac:dyDescent="0.25">
      <c r="A339" s="2468"/>
      <c r="B339" s="2468" t="s">
        <v>27</v>
      </c>
      <c r="C339" s="2468"/>
      <c r="D339" s="2468"/>
      <c r="E339" s="2468"/>
      <c r="F339" s="467"/>
      <c r="G339" s="468"/>
      <c r="H339" s="2468"/>
      <c r="I339" s="2468"/>
      <c r="J339" s="2468"/>
      <c r="K339" s="2468" t="s">
        <v>27</v>
      </c>
      <c r="L339" s="2468"/>
      <c r="M339" s="2468"/>
    </row>
    <row r="340" spans="1:13" x14ac:dyDescent="0.25">
      <c r="A340" s="2468"/>
      <c r="B340" s="2468" t="s">
        <v>2313</v>
      </c>
      <c r="C340" s="2468"/>
      <c r="D340" s="2468"/>
      <c r="E340" s="2468"/>
      <c r="F340" s="467"/>
      <c r="G340" s="468"/>
      <c r="H340" s="2468"/>
      <c r="I340" s="2468"/>
      <c r="J340" s="2468"/>
      <c r="K340" s="2467" t="s">
        <v>268</v>
      </c>
      <c r="L340" s="2468"/>
      <c r="M340" s="2468"/>
    </row>
    <row r="341" spans="1:13" x14ac:dyDescent="0.25">
      <c r="A341" s="2468"/>
      <c r="B341" s="2468"/>
      <c r="C341" s="2468"/>
      <c r="D341" s="2468"/>
      <c r="E341" s="2468"/>
      <c r="F341" s="2468"/>
      <c r="G341" s="2468"/>
      <c r="H341" s="2468"/>
      <c r="I341" s="2468"/>
      <c r="J341" s="2468"/>
      <c r="K341" s="2468"/>
      <c r="L341" s="2468"/>
      <c r="M341" s="2468"/>
    </row>
    <row r="342" spans="1:13" x14ac:dyDescent="0.25">
      <c r="A342" s="2468"/>
      <c r="B342" s="2468"/>
      <c r="C342" s="2468"/>
      <c r="D342" s="2468"/>
      <c r="E342" s="2468"/>
      <c r="F342" s="2468"/>
      <c r="G342" s="2468"/>
      <c r="H342" s="2468"/>
      <c r="I342" s="2468"/>
      <c r="J342" s="2468"/>
      <c r="K342" s="2468"/>
      <c r="L342" s="2468"/>
      <c r="M342" s="2468"/>
    </row>
    <row r="343" spans="1:13" ht="18.75" x14ac:dyDescent="0.3">
      <c r="A343" s="1" t="s">
        <v>260</v>
      </c>
      <c r="B343" s="1"/>
      <c r="C343" s="1"/>
      <c r="D343" s="2468"/>
      <c r="E343" s="2468"/>
      <c r="F343" s="467"/>
      <c r="G343" s="468"/>
      <c r="H343" s="2468"/>
      <c r="I343" s="2468"/>
      <c r="J343" s="2468"/>
      <c r="K343" s="2468"/>
      <c r="L343" s="2468"/>
      <c r="M343" s="2468"/>
    </row>
    <row r="344" spans="1:13" x14ac:dyDescent="0.25">
      <c r="A344" s="2468"/>
      <c r="B344" s="2468"/>
      <c r="C344" s="2468"/>
      <c r="D344" s="2464"/>
      <c r="E344" s="2464"/>
      <c r="F344" s="991"/>
      <c r="G344" s="992"/>
      <c r="H344" s="2464"/>
      <c r="I344" s="2464"/>
      <c r="J344" s="2464"/>
      <c r="K344" s="2468"/>
      <c r="L344" s="2468"/>
      <c r="M344" s="2468"/>
    </row>
    <row r="345" spans="1:13" ht="18.75" x14ac:dyDescent="0.3">
      <c r="A345" s="3244" t="s">
        <v>4629</v>
      </c>
      <c r="B345" s="3245"/>
      <c r="C345" s="3245"/>
      <c r="D345" s="3245"/>
      <c r="E345" s="3245"/>
      <c r="F345" s="3245"/>
      <c r="G345" s="3245"/>
      <c r="H345" s="3245"/>
      <c r="I345" s="3245"/>
      <c r="J345" s="3245"/>
      <c r="K345" s="3245"/>
      <c r="L345" s="3245"/>
      <c r="M345" s="2468"/>
    </row>
    <row r="346" spans="1:13" ht="15.75" x14ac:dyDescent="0.25">
      <c r="A346" s="2468"/>
      <c r="B346" s="2468"/>
      <c r="C346" s="2468"/>
      <c r="D346" s="2464"/>
      <c r="E346" s="2464"/>
      <c r="F346" s="9"/>
      <c r="G346" s="992"/>
      <c r="H346" s="2464"/>
      <c r="I346" s="2464"/>
      <c r="J346" s="2464"/>
      <c r="K346" s="2468"/>
      <c r="L346" s="2468"/>
      <c r="M346" s="2468"/>
    </row>
    <row r="347" spans="1:13" ht="15.75" x14ac:dyDescent="0.25">
      <c r="A347" s="151" t="s">
        <v>4630</v>
      </c>
      <c r="B347" s="2468"/>
      <c r="C347" s="2468"/>
      <c r="D347" s="2468"/>
      <c r="E347" s="2468"/>
      <c r="F347" s="9"/>
      <c r="G347" s="468"/>
      <c r="H347" s="2468"/>
      <c r="I347" s="2468"/>
      <c r="J347" s="2468"/>
      <c r="K347" s="2468"/>
      <c r="L347" s="2468"/>
      <c r="M347" s="2468"/>
    </row>
    <row r="348" spans="1:13" ht="15.75" thickBot="1" x14ac:dyDescent="0.3">
      <c r="A348" s="2473"/>
      <c r="B348" s="2468"/>
      <c r="C348" s="2468"/>
      <c r="D348" s="2468"/>
      <c r="E348" s="2468"/>
      <c r="F348" s="467"/>
      <c r="G348" s="468"/>
      <c r="H348" s="2468"/>
      <c r="I348" s="2468"/>
      <c r="J348" s="2468"/>
      <c r="K348" s="13"/>
      <c r="L348" s="14" t="s">
        <v>4</v>
      </c>
      <c r="M348" s="2468"/>
    </row>
    <row r="349" spans="1:13" ht="26.25" thickBot="1" x14ac:dyDescent="0.3">
      <c r="A349" s="1000" t="s">
        <v>5</v>
      </c>
      <c r="B349" s="1001" t="s">
        <v>6</v>
      </c>
      <c r="C349" s="1001" t="s">
        <v>7</v>
      </c>
      <c r="D349" s="1001" t="s">
        <v>8</v>
      </c>
      <c r="E349" s="1001" t="s">
        <v>9</v>
      </c>
      <c r="F349" s="1001" t="s">
        <v>10</v>
      </c>
      <c r="G349" s="1001" t="s">
        <v>11</v>
      </c>
      <c r="H349" s="1001" t="s">
        <v>12</v>
      </c>
      <c r="I349" s="1002" t="s">
        <v>13</v>
      </c>
      <c r="J349" s="1003" t="s">
        <v>14</v>
      </c>
      <c r="K349" s="1003" t="s">
        <v>15</v>
      </c>
      <c r="L349" s="1003" t="s">
        <v>16</v>
      </c>
      <c r="M349" s="3087" t="s">
        <v>17</v>
      </c>
    </row>
    <row r="350" spans="1:13" x14ac:dyDescent="0.25">
      <c r="A350" s="1038">
        <v>231</v>
      </c>
      <c r="B350" s="513">
        <v>0</v>
      </c>
      <c r="C350" s="1039">
        <v>3299</v>
      </c>
      <c r="D350" s="513">
        <v>5021</v>
      </c>
      <c r="E350" s="1040">
        <v>0</v>
      </c>
      <c r="F350" s="3088">
        <v>14034</v>
      </c>
      <c r="G350" s="513">
        <v>2500</v>
      </c>
      <c r="H350" s="1034">
        <v>5468000000</v>
      </c>
      <c r="I350" s="3089">
        <v>0</v>
      </c>
      <c r="J350" s="1014">
        <v>477611.94</v>
      </c>
      <c r="K350" s="1014">
        <v>-108058</v>
      </c>
      <c r="L350" s="1014">
        <v>369553.94</v>
      </c>
      <c r="M350" s="3090" t="s">
        <v>4631</v>
      </c>
    </row>
    <row r="351" spans="1:13" x14ac:dyDescent="0.25">
      <c r="A351" s="926">
        <v>231</v>
      </c>
      <c r="B351" s="927">
        <v>0</v>
      </c>
      <c r="C351" s="928">
        <v>3299</v>
      </c>
      <c r="D351" s="927">
        <v>5031</v>
      </c>
      <c r="E351" s="929">
        <v>0</v>
      </c>
      <c r="F351" s="1012">
        <v>14034</v>
      </c>
      <c r="G351" s="927">
        <v>2500</v>
      </c>
      <c r="H351" s="931">
        <v>5468000000</v>
      </c>
      <c r="I351" s="2634">
        <v>0</v>
      </c>
      <c r="J351" s="1013">
        <v>119402.99</v>
      </c>
      <c r="K351" s="1013">
        <v>-24577.54</v>
      </c>
      <c r="L351" s="1013">
        <v>94825.45</v>
      </c>
      <c r="M351" s="1015" t="s">
        <v>4631</v>
      </c>
    </row>
    <row r="352" spans="1:13" x14ac:dyDescent="0.25">
      <c r="A352" s="926">
        <v>231</v>
      </c>
      <c r="B352" s="927">
        <v>0</v>
      </c>
      <c r="C352" s="928">
        <v>3299</v>
      </c>
      <c r="D352" s="927">
        <v>5032</v>
      </c>
      <c r="E352" s="929">
        <v>0</v>
      </c>
      <c r="F352" s="1012">
        <v>14034</v>
      </c>
      <c r="G352" s="927">
        <v>2500</v>
      </c>
      <c r="H352" s="931">
        <v>5468000000</v>
      </c>
      <c r="I352" s="2634">
        <v>0</v>
      </c>
      <c r="J352" s="1013">
        <v>42985.07</v>
      </c>
      <c r="K352" s="1013">
        <v>-8919</v>
      </c>
      <c r="L352" s="1013">
        <v>34066.07</v>
      </c>
      <c r="M352" s="1015" t="s">
        <v>4631</v>
      </c>
    </row>
    <row r="353" spans="1:13" x14ac:dyDescent="0.25">
      <c r="A353" s="926">
        <v>231</v>
      </c>
      <c r="B353" s="927">
        <v>0</v>
      </c>
      <c r="C353" s="928">
        <v>3299</v>
      </c>
      <c r="D353" s="927">
        <v>5021</v>
      </c>
      <c r="E353" s="929">
        <v>0</v>
      </c>
      <c r="F353" s="1012">
        <v>14034</v>
      </c>
      <c r="G353" s="927">
        <v>2500</v>
      </c>
      <c r="H353" s="931">
        <v>5468000019</v>
      </c>
      <c r="I353" s="2634">
        <v>0</v>
      </c>
      <c r="J353" s="1013">
        <v>0</v>
      </c>
      <c r="K353" s="1013">
        <v>108058</v>
      </c>
      <c r="L353" s="1013">
        <v>108058</v>
      </c>
      <c r="M353" s="1015" t="s">
        <v>4632</v>
      </c>
    </row>
    <row r="354" spans="1:13" x14ac:dyDescent="0.25">
      <c r="A354" s="926">
        <v>231</v>
      </c>
      <c r="B354" s="927">
        <v>0</v>
      </c>
      <c r="C354" s="928">
        <v>3299</v>
      </c>
      <c r="D354" s="927">
        <v>5031</v>
      </c>
      <c r="E354" s="929">
        <v>0</v>
      </c>
      <c r="F354" s="1012">
        <v>14034</v>
      </c>
      <c r="G354" s="927">
        <v>2500</v>
      </c>
      <c r="H354" s="931">
        <v>5468000019</v>
      </c>
      <c r="I354" s="2634">
        <v>0</v>
      </c>
      <c r="J354" s="1013">
        <v>0</v>
      </c>
      <c r="K354" s="1013">
        <v>24577.54</v>
      </c>
      <c r="L354" s="1013">
        <v>24577.54</v>
      </c>
      <c r="M354" s="1015" t="s">
        <v>4632</v>
      </c>
    </row>
    <row r="355" spans="1:13" x14ac:dyDescent="0.25">
      <c r="A355" s="926">
        <v>231</v>
      </c>
      <c r="B355" s="927">
        <v>0</v>
      </c>
      <c r="C355" s="928">
        <v>3299</v>
      </c>
      <c r="D355" s="927">
        <v>5032</v>
      </c>
      <c r="E355" s="929">
        <v>0</v>
      </c>
      <c r="F355" s="1012">
        <v>14034</v>
      </c>
      <c r="G355" s="927">
        <v>2500</v>
      </c>
      <c r="H355" s="931">
        <v>5468000019</v>
      </c>
      <c r="I355" s="2634">
        <v>0</v>
      </c>
      <c r="J355" s="1013">
        <v>0</v>
      </c>
      <c r="K355" s="1013">
        <v>8919</v>
      </c>
      <c r="L355" s="1013">
        <v>8919</v>
      </c>
      <c r="M355" s="1015" t="s">
        <v>4632</v>
      </c>
    </row>
    <row r="356" spans="1:13" x14ac:dyDescent="0.25">
      <c r="A356" s="926">
        <v>231</v>
      </c>
      <c r="B356" s="927">
        <v>0</v>
      </c>
      <c r="C356" s="928">
        <v>3299</v>
      </c>
      <c r="D356" s="927">
        <v>5021</v>
      </c>
      <c r="E356" s="929">
        <v>0</v>
      </c>
      <c r="F356" s="1012">
        <v>14034</v>
      </c>
      <c r="G356" s="927">
        <v>2500</v>
      </c>
      <c r="H356" s="931">
        <v>5469000000</v>
      </c>
      <c r="I356" s="2634">
        <v>0</v>
      </c>
      <c r="J356" s="1013">
        <v>149253.73000000001</v>
      </c>
      <c r="K356" s="1013">
        <v>-14136</v>
      </c>
      <c r="L356" s="1013">
        <v>135117.73000000001</v>
      </c>
      <c r="M356" s="1015" t="s">
        <v>4633</v>
      </c>
    </row>
    <row r="357" spans="1:13" x14ac:dyDescent="0.25">
      <c r="A357" s="926">
        <v>231</v>
      </c>
      <c r="B357" s="927">
        <v>0</v>
      </c>
      <c r="C357" s="928">
        <v>3299</v>
      </c>
      <c r="D357" s="927">
        <v>5031</v>
      </c>
      <c r="E357" s="929">
        <v>0</v>
      </c>
      <c r="F357" s="1012">
        <v>14034</v>
      </c>
      <c r="G357" s="927">
        <v>2500</v>
      </c>
      <c r="H357" s="931">
        <v>5469000000</v>
      </c>
      <c r="I357" s="2634">
        <v>0</v>
      </c>
      <c r="J357" s="1013">
        <v>37313.43</v>
      </c>
      <c r="K357" s="1013">
        <v>-3505.73</v>
      </c>
      <c r="L357" s="1013">
        <v>33807.699999999997</v>
      </c>
      <c r="M357" s="1015" t="s">
        <v>4633</v>
      </c>
    </row>
    <row r="358" spans="1:13" x14ac:dyDescent="0.25">
      <c r="A358" s="926">
        <v>231</v>
      </c>
      <c r="B358" s="927">
        <v>0</v>
      </c>
      <c r="C358" s="928">
        <v>3299</v>
      </c>
      <c r="D358" s="927">
        <v>5032</v>
      </c>
      <c r="E358" s="929">
        <v>0</v>
      </c>
      <c r="F358" s="1012">
        <v>14034</v>
      </c>
      <c r="G358" s="927">
        <v>2500</v>
      </c>
      <c r="H358" s="931">
        <v>5469000000</v>
      </c>
      <c r="I358" s="2634">
        <v>0</v>
      </c>
      <c r="J358" s="1013">
        <v>13432.84</v>
      </c>
      <c r="K358" s="1013">
        <v>-1272</v>
      </c>
      <c r="L358" s="1013">
        <v>12160.84</v>
      </c>
      <c r="M358" s="1015" t="s">
        <v>4633</v>
      </c>
    </row>
    <row r="359" spans="1:13" x14ac:dyDescent="0.25">
      <c r="A359" s="926">
        <v>231</v>
      </c>
      <c r="B359" s="927">
        <v>0</v>
      </c>
      <c r="C359" s="928">
        <v>3299</v>
      </c>
      <c r="D359" s="927">
        <v>5021</v>
      </c>
      <c r="E359" s="929">
        <v>0</v>
      </c>
      <c r="F359" s="1012">
        <v>14034</v>
      </c>
      <c r="G359" s="927">
        <v>2500</v>
      </c>
      <c r="H359" s="931">
        <v>5469000019</v>
      </c>
      <c r="I359" s="2634">
        <v>0</v>
      </c>
      <c r="J359" s="1013">
        <v>0</v>
      </c>
      <c r="K359" s="1013">
        <v>14136</v>
      </c>
      <c r="L359" s="1013">
        <v>14136</v>
      </c>
      <c r="M359" s="1015" t="s">
        <v>4634</v>
      </c>
    </row>
    <row r="360" spans="1:13" x14ac:dyDescent="0.25">
      <c r="A360" s="926">
        <v>231</v>
      </c>
      <c r="B360" s="927">
        <v>0</v>
      </c>
      <c r="C360" s="928">
        <v>3299</v>
      </c>
      <c r="D360" s="927">
        <v>5031</v>
      </c>
      <c r="E360" s="929">
        <v>0</v>
      </c>
      <c r="F360" s="1012">
        <v>14034</v>
      </c>
      <c r="G360" s="927">
        <v>2500</v>
      </c>
      <c r="H360" s="931">
        <v>5469000019</v>
      </c>
      <c r="I360" s="2634">
        <v>0</v>
      </c>
      <c r="J360" s="1013">
        <v>0</v>
      </c>
      <c r="K360" s="1013">
        <v>3505.73</v>
      </c>
      <c r="L360" s="1013">
        <v>3505.73</v>
      </c>
      <c r="M360" s="1015" t="s">
        <v>4634</v>
      </c>
    </row>
    <row r="361" spans="1:13" ht="15.75" thickBot="1" x14ac:dyDescent="0.3">
      <c r="A361" s="456">
        <v>231</v>
      </c>
      <c r="B361" s="457">
        <v>0</v>
      </c>
      <c r="C361" s="458">
        <v>3299</v>
      </c>
      <c r="D361" s="457">
        <v>5032</v>
      </c>
      <c r="E361" s="459">
        <v>0</v>
      </c>
      <c r="F361" s="1016">
        <v>14034</v>
      </c>
      <c r="G361" s="457">
        <v>2500</v>
      </c>
      <c r="H361" s="461">
        <v>546900019</v>
      </c>
      <c r="I361" s="2635">
        <v>0</v>
      </c>
      <c r="J361" s="1017">
        <v>0</v>
      </c>
      <c r="K361" s="1017">
        <v>1272</v>
      </c>
      <c r="L361" s="1017">
        <v>1272</v>
      </c>
      <c r="M361" s="1019" t="s">
        <v>4634</v>
      </c>
    </row>
    <row r="362" spans="1:13" ht="16.5" thickBot="1" x14ac:dyDescent="0.3">
      <c r="A362" s="1020"/>
      <c r="B362" s="1021" t="s">
        <v>23</v>
      </c>
      <c r="C362" s="2636"/>
      <c r="D362" s="1023"/>
      <c r="E362" s="1023"/>
      <c r="F362" s="1024"/>
      <c r="G362" s="1025"/>
      <c r="H362" s="1023"/>
      <c r="I362" s="3091">
        <f>SUM(I350:I361)</f>
        <v>0</v>
      </c>
      <c r="J362" s="1026">
        <f>SUM(J350:J361)</f>
        <v>840000</v>
      </c>
      <c r="K362" s="1026">
        <f>SUM(K350:K361)</f>
        <v>-6.8212102632969618E-12</v>
      </c>
      <c r="L362" s="1026">
        <f>SUM(L350:L361)</f>
        <v>839999.99999999988</v>
      </c>
      <c r="M362" s="1711"/>
    </row>
    <row r="363" spans="1:13" ht="15.75" x14ac:dyDescent="0.25">
      <c r="A363" s="2468"/>
      <c r="B363" s="2467" t="s">
        <v>1284</v>
      </c>
      <c r="C363" s="123"/>
      <c r="D363" s="2468"/>
      <c r="E363" s="2468"/>
      <c r="F363" s="467"/>
      <c r="G363" s="468"/>
      <c r="H363" s="2468"/>
      <c r="I363" s="2468"/>
      <c r="J363" s="2467" t="s">
        <v>25</v>
      </c>
      <c r="K363" s="1029"/>
      <c r="L363" s="2468"/>
      <c r="M363" s="2468"/>
    </row>
    <row r="364" spans="1:13" ht="15.75" x14ac:dyDescent="0.25">
      <c r="A364" s="2467"/>
      <c r="B364" s="123"/>
      <c r="C364" s="123"/>
      <c r="D364" s="2468"/>
      <c r="E364" s="2468"/>
      <c r="F364" s="467"/>
      <c r="G364" s="468"/>
      <c r="H364" s="2468"/>
      <c r="I364" s="2468"/>
      <c r="J364" s="2468"/>
      <c r="K364" s="1028"/>
      <c r="L364" s="2468"/>
      <c r="M364" s="2468"/>
    </row>
    <row r="365" spans="1:13" ht="15.75" x14ac:dyDescent="0.25">
      <c r="A365" s="2468"/>
      <c r="B365" s="2468"/>
      <c r="C365" s="123"/>
      <c r="D365" s="2468"/>
      <c r="E365" s="2468"/>
      <c r="F365" s="467"/>
      <c r="G365" s="468"/>
      <c r="H365" s="2468"/>
      <c r="I365" s="2468"/>
      <c r="J365" s="2468"/>
      <c r="K365" s="2468"/>
      <c r="L365" s="2468"/>
      <c r="M365" s="2468"/>
    </row>
    <row r="366" spans="1:13" x14ac:dyDescent="0.25">
      <c r="A366" s="2468"/>
      <c r="B366" s="2468" t="s">
        <v>27</v>
      </c>
      <c r="C366" s="2468"/>
      <c r="D366" s="2468"/>
      <c r="E366" s="2468"/>
      <c r="F366" s="467"/>
      <c r="G366" s="468"/>
      <c r="H366" s="2468"/>
      <c r="I366" s="2468"/>
      <c r="J366" s="2468"/>
      <c r="K366" s="2468" t="s">
        <v>27</v>
      </c>
      <c r="L366" s="2468"/>
      <c r="M366" s="2468"/>
    </row>
    <row r="367" spans="1:13" x14ac:dyDescent="0.25">
      <c r="A367" s="2468"/>
      <c r="B367" s="2468" t="s">
        <v>4635</v>
      </c>
      <c r="C367" s="2468"/>
      <c r="D367" s="2468"/>
      <c r="E367" s="2468"/>
      <c r="F367" s="467"/>
      <c r="G367" s="468"/>
      <c r="H367" s="2468"/>
      <c r="I367" s="2468"/>
      <c r="J367" s="2468"/>
      <c r="K367" s="2467" t="s">
        <v>268</v>
      </c>
      <c r="L367" s="2468"/>
      <c r="M367" s="2468"/>
    </row>
    <row r="368" spans="1:13" x14ac:dyDescent="0.25">
      <c r="A368" s="2468"/>
      <c r="B368" s="2468"/>
      <c r="C368" s="2468"/>
      <c r="D368" s="2468"/>
      <c r="E368" s="2468"/>
      <c r="F368" s="2468"/>
      <c r="G368" s="2468"/>
      <c r="H368" s="2468"/>
      <c r="I368" s="2468"/>
      <c r="J368" s="2468"/>
      <c r="K368" s="2468"/>
      <c r="L368" s="2468"/>
      <c r="M368" s="2468"/>
    </row>
    <row r="369" spans="1:13" x14ac:dyDescent="0.25">
      <c r="A369" s="2468"/>
      <c r="B369" s="2468"/>
      <c r="C369" s="2468"/>
      <c r="D369" s="2468"/>
      <c r="E369" s="2468"/>
      <c r="F369" s="2468"/>
      <c r="G369" s="2468"/>
      <c r="H369" s="2468"/>
      <c r="I369" s="2468"/>
      <c r="J369" s="2468"/>
      <c r="K369" s="2468"/>
      <c r="L369" s="2468"/>
      <c r="M369" s="2468"/>
    </row>
    <row r="370" spans="1:13" x14ac:dyDescent="0.25">
      <c r="A370" s="2468"/>
      <c r="B370" s="2468"/>
      <c r="C370" s="2468"/>
      <c r="D370" s="2468"/>
      <c r="E370" s="2468"/>
      <c r="F370" s="2468"/>
      <c r="G370" s="2468"/>
      <c r="H370" s="2468"/>
      <c r="I370" s="2468"/>
      <c r="J370" s="2468"/>
      <c r="K370" s="2468"/>
      <c r="L370" s="2468"/>
      <c r="M370" s="2468"/>
    </row>
    <row r="371" spans="1:13" x14ac:dyDescent="0.25">
      <c r="A371" s="2468"/>
      <c r="B371" s="2468"/>
      <c r="C371" s="2468"/>
      <c r="D371" s="2468"/>
      <c r="E371" s="2468"/>
      <c r="F371" s="2468"/>
      <c r="G371" s="2468"/>
      <c r="H371" s="2468"/>
      <c r="I371" s="2468"/>
      <c r="J371" s="2468"/>
      <c r="K371" s="2468"/>
      <c r="L371" s="2468"/>
      <c r="M371" s="2468"/>
    </row>
    <row r="372" spans="1:13" x14ac:dyDescent="0.25">
      <c r="A372" s="2468"/>
      <c r="B372" s="2468"/>
      <c r="C372" s="2468"/>
      <c r="D372" s="2468"/>
      <c r="E372" s="2468"/>
      <c r="F372" s="2468"/>
      <c r="G372" s="2468"/>
      <c r="H372" s="2468"/>
      <c r="I372" s="2468"/>
      <c r="J372" s="2468"/>
      <c r="K372" s="2468"/>
      <c r="L372" s="2468"/>
      <c r="M372" s="2468"/>
    </row>
    <row r="373" spans="1:13" x14ac:dyDescent="0.25">
      <c r="A373" s="2468"/>
      <c r="B373" s="2468"/>
      <c r="C373" s="2468"/>
      <c r="D373" s="2468"/>
      <c r="E373" s="2468"/>
      <c r="F373" s="2468"/>
      <c r="G373" s="2468"/>
      <c r="H373" s="2468"/>
      <c r="I373" s="2468"/>
      <c r="J373" s="2468"/>
      <c r="K373" s="2468"/>
      <c r="L373" s="2468"/>
      <c r="M373" s="2468"/>
    </row>
    <row r="374" spans="1:13" x14ac:dyDescent="0.25">
      <c r="A374" s="2468"/>
      <c r="B374" s="2468"/>
      <c r="C374" s="2468"/>
      <c r="D374" s="2468"/>
      <c r="E374" s="2468"/>
      <c r="F374" s="2468"/>
      <c r="G374" s="2468"/>
      <c r="H374" s="2468"/>
      <c r="I374" s="2468"/>
      <c r="J374" s="2468"/>
      <c r="K374" s="2468"/>
      <c r="L374" s="2468"/>
      <c r="M374" s="2468"/>
    </row>
    <row r="375" spans="1:13" x14ac:dyDescent="0.25">
      <c r="A375" s="2468"/>
      <c r="B375" s="2468"/>
      <c r="C375" s="2468"/>
      <c r="D375" s="2468"/>
      <c r="E375" s="2468"/>
      <c r="F375" s="2468"/>
      <c r="G375" s="2468"/>
      <c r="H375" s="2468"/>
      <c r="I375" s="2468"/>
      <c r="J375" s="2468"/>
      <c r="K375" s="2468"/>
      <c r="L375" s="2468"/>
      <c r="M375" s="2468"/>
    </row>
    <row r="376" spans="1:13" x14ac:dyDescent="0.25">
      <c r="A376" s="2468"/>
      <c r="B376" s="2468"/>
      <c r="C376" s="2468"/>
      <c r="D376" s="2468"/>
      <c r="E376" s="2468"/>
      <c r="F376" s="2468"/>
      <c r="G376" s="2468"/>
      <c r="H376" s="2468"/>
      <c r="I376" s="2468"/>
      <c r="J376" s="2468"/>
      <c r="K376" s="2468"/>
      <c r="L376" s="2468"/>
      <c r="M376" s="2468"/>
    </row>
    <row r="377" spans="1:13" x14ac:dyDescent="0.25">
      <c r="A377" s="2468"/>
      <c r="B377" s="2468"/>
      <c r="C377" s="2468"/>
      <c r="D377" s="2468"/>
      <c r="E377" s="2468"/>
      <c r="F377" s="2468"/>
      <c r="G377" s="2468"/>
      <c r="H377" s="2468"/>
      <c r="I377" s="2468"/>
      <c r="J377" s="2468"/>
      <c r="K377" s="2468"/>
      <c r="L377" s="2468"/>
      <c r="M377" s="2468"/>
    </row>
    <row r="378" spans="1:13" x14ac:dyDescent="0.25">
      <c r="A378" s="2468"/>
      <c r="B378" s="2468"/>
      <c r="C378" s="2468"/>
      <c r="D378" s="2468"/>
      <c r="E378" s="2468"/>
      <c r="F378" s="2468"/>
      <c r="G378" s="2468"/>
      <c r="H378" s="2468"/>
      <c r="I378" s="2468"/>
      <c r="J378" s="2468"/>
      <c r="K378" s="2468"/>
      <c r="L378" s="2468"/>
      <c r="M378" s="2468"/>
    </row>
    <row r="379" spans="1:13" x14ac:dyDescent="0.25">
      <c r="A379" s="2468"/>
      <c r="B379" s="2468"/>
      <c r="C379" s="2468"/>
      <c r="D379" s="2468"/>
      <c r="E379" s="2468"/>
      <c r="F379" s="2468"/>
      <c r="G379" s="2468"/>
      <c r="H379" s="2468"/>
      <c r="I379" s="2468"/>
      <c r="J379" s="2468"/>
      <c r="K379" s="2468"/>
      <c r="L379" s="2468"/>
      <c r="M379" s="2468"/>
    </row>
    <row r="380" spans="1:13" x14ac:dyDescent="0.25">
      <c r="A380" s="2468"/>
      <c r="B380" s="2468"/>
      <c r="C380" s="2468"/>
      <c r="D380" s="2468"/>
      <c r="E380" s="2468"/>
      <c r="F380" s="2468"/>
      <c r="G380" s="2468"/>
      <c r="H380" s="2468"/>
      <c r="I380" s="2468"/>
      <c r="J380" s="2468"/>
      <c r="K380" s="2468"/>
      <c r="L380" s="2468"/>
      <c r="M380" s="2468"/>
    </row>
    <row r="381" spans="1:13" x14ac:dyDescent="0.25">
      <c r="A381" s="2468"/>
      <c r="B381" s="2468"/>
      <c r="C381" s="2468"/>
      <c r="D381" s="2468"/>
      <c r="E381" s="2468"/>
      <c r="F381" s="2468"/>
      <c r="G381" s="2468"/>
      <c r="H381" s="2468"/>
      <c r="I381" s="2468"/>
      <c r="J381" s="2468"/>
      <c r="K381" s="2468"/>
      <c r="L381" s="2468"/>
      <c r="M381" s="2468"/>
    </row>
    <row r="382" spans="1:13" x14ac:dyDescent="0.25">
      <c r="A382" s="2468"/>
      <c r="B382" s="2468"/>
      <c r="C382" s="2468"/>
      <c r="D382" s="2468"/>
      <c r="E382" s="2468"/>
      <c r="F382" s="2468"/>
      <c r="G382" s="2468"/>
      <c r="H382" s="2468"/>
      <c r="I382" s="2468"/>
      <c r="J382" s="2468"/>
      <c r="K382" s="2468"/>
      <c r="L382" s="2468"/>
      <c r="M382" s="2468"/>
    </row>
    <row r="383" spans="1:13" x14ac:dyDescent="0.25">
      <c r="A383" s="2468"/>
      <c r="B383" s="2468"/>
      <c r="C383" s="2468"/>
      <c r="D383" s="2468"/>
      <c r="E383" s="2468"/>
      <c r="F383" s="2468"/>
      <c r="G383" s="2468"/>
      <c r="H383" s="2468"/>
      <c r="I383" s="2468"/>
      <c r="J383" s="2468"/>
      <c r="K383" s="2468"/>
      <c r="L383" s="2468"/>
      <c r="M383" s="2468"/>
    </row>
    <row r="384" spans="1:13" x14ac:dyDescent="0.25">
      <c r="A384" s="2468"/>
      <c r="B384" s="2468"/>
      <c r="C384" s="2468"/>
      <c r="D384" s="2468"/>
      <c r="E384" s="2468"/>
      <c r="F384" s="2468"/>
      <c r="G384" s="2468"/>
      <c r="H384" s="2468"/>
      <c r="I384" s="2468"/>
      <c r="J384" s="2468"/>
      <c r="K384" s="2468"/>
      <c r="L384" s="2468"/>
      <c r="M384" s="2468"/>
    </row>
    <row r="385" spans="1:13" x14ac:dyDescent="0.25">
      <c r="A385" s="2468"/>
      <c r="B385" s="2468"/>
      <c r="C385" s="2468"/>
      <c r="D385" s="2468"/>
      <c r="E385" s="2468"/>
      <c r="F385" s="2468"/>
      <c r="G385" s="2468"/>
      <c r="H385" s="2468"/>
      <c r="I385" s="2468"/>
      <c r="J385" s="2468"/>
      <c r="K385" s="2468"/>
      <c r="L385" s="2468"/>
      <c r="M385" s="2468"/>
    </row>
    <row r="386" spans="1:13" x14ac:dyDescent="0.25">
      <c r="A386" s="2468"/>
      <c r="B386" s="2468"/>
      <c r="C386" s="2468"/>
      <c r="D386" s="2468"/>
      <c r="E386" s="2468"/>
      <c r="F386" s="2468"/>
      <c r="G386" s="2468"/>
      <c r="H386" s="2468"/>
      <c r="I386" s="2468"/>
      <c r="J386" s="2468"/>
      <c r="K386" s="2468"/>
      <c r="L386" s="2468"/>
      <c r="M386" s="2468"/>
    </row>
    <row r="387" spans="1:13" x14ac:dyDescent="0.25">
      <c r="A387" s="2468"/>
      <c r="B387" s="2468"/>
      <c r="C387" s="2468"/>
      <c r="D387" s="2468"/>
      <c r="E387" s="2468"/>
      <c r="F387" s="2468"/>
      <c r="G387" s="2468"/>
      <c r="H387" s="2468"/>
      <c r="I387" s="2468"/>
      <c r="J387" s="2468"/>
      <c r="K387" s="2468"/>
      <c r="L387" s="2468"/>
      <c r="M387" s="2468"/>
    </row>
    <row r="388" spans="1:13" x14ac:dyDescent="0.25">
      <c r="A388" s="2468"/>
      <c r="B388" s="2468"/>
      <c r="C388" s="2468"/>
      <c r="D388" s="2468"/>
      <c r="E388" s="2468"/>
      <c r="F388" s="2468"/>
      <c r="G388" s="2468"/>
      <c r="H388" s="2468"/>
      <c r="I388" s="2468"/>
      <c r="J388" s="2468"/>
      <c r="K388" s="2468"/>
      <c r="L388" s="2468"/>
      <c r="M388" s="2468"/>
    </row>
    <row r="389" spans="1:13" x14ac:dyDescent="0.25">
      <c r="A389" s="2468"/>
      <c r="B389" s="2468"/>
      <c r="C389" s="2468"/>
      <c r="D389" s="2468"/>
      <c r="E389" s="2468"/>
      <c r="F389" s="2468"/>
      <c r="G389" s="2468"/>
      <c r="H389" s="2468"/>
      <c r="I389" s="2468"/>
      <c r="J389" s="2468"/>
      <c r="K389" s="2468"/>
      <c r="L389" s="2468"/>
      <c r="M389" s="2468"/>
    </row>
    <row r="390" spans="1:13" x14ac:dyDescent="0.25">
      <c r="A390" s="2468"/>
      <c r="B390" s="2468"/>
      <c r="C390" s="2468"/>
      <c r="D390" s="2468"/>
      <c r="E390" s="2468"/>
      <c r="F390" s="2468"/>
      <c r="G390" s="2468"/>
      <c r="H390" s="2468"/>
      <c r="I390" s="2468"/>
      <c r="J390" s="2468"/>
      <c r="K390" s="2468"/>
      <c r="L390" s="2468"/>
      <c r="M390" s="2468"/>
    </row>
    <row r="391" spans="1:13" x14ac:dyDescent="0.25">
      <c r="A391" s="2468"/>
      <c r="B391" s="2468"/>
      <c r="C391" s="2468"/>
      <c r="D391" s="2468"/>
      <c r="E391" s="2468"/>
      <c r="F391" s="2468"/>
      <c r="G391" s="2468"/>
      <c r="H391" s="2468"/>
      <c r="I391" s="2468"/>
      <c r="J391" s="2468"/>
      <c r="K391" s="2468"/>
      <c r="L391" s="2468"/>
      <c r="M391" s="2468"/>
    </row>
    <row r="392" spans="1:13" x14ac:dyDescent="0.25">
      <c r="A392" s="2468"/>
      <c r="B392" s="2468"/>
      <c r="C392" s="2468"/>
      <c r="D392" s="2468"/>
      <c r="E392" s="2468"/>
      <c r="F392" s="2468"/>
      <c r="G392" s="2468"/>
      <c r="H392" s="2468"/>
      <c r="I392" s="2468"/>
      <c r="J392" s="2468"/>
      <c r="K392" s="2468"/>
      <c r="L392" s="2468"/>
      <c r="M392" s="2468"/>
    </row>
    <row r="393" spans="1:13" x14ac:dyDescent="0.25">
      <c r="A393" s="2468"/>
      <c r="B393" s="2468"/>
      <c r="C393" s="2468"/>
      <c r="D393" s="2468"/>
      <c r="E393" s="2468"/>
      <c r="F393" s="2468"/>
      <c r="G393" s="2468"/>
      <c r="H393" s="2468"/>
      <c r="I393" s="2468"/>
      <c r="J393" s="2468"/>
      <c r="K393" s="2468"/>
      <c r="L393" s="2468"/>
      <c r="M393" s="2468"/>
    </row>
    <row r="394" spans="1:13" x14ac:dyDescent="0.25">
      <c r="A394" s="2468"/>
      <c r="B394" s="2468"/>
      <c r="C394" s="2468"/>
      <c r="D394" s="2468"/>
      <c r="E394" s="2468"/>
      <c r="F394" s="2468"/>
      <c r="G394" s="2468"/>
      <c r="H394" s="2468"/>
      <c r="I394" s="2468"/>
      <c r="J394" s="2468"/>
      <c r="K394" s="2468"/>
      <c r="L394" s="2468"/>
      <c r="M394" s="2468"/>
    </row>
    <row r="395" spans="1:13" x14ac:dyDescent="0.25">
      <c r="A395" s="2468"/>
      <c r="B395" s="2468"/>
      <c r="C395" s="2468"/>
      <c r="D395" s="2468"/>
      <c r="E395" s="2468"/>
      <c r="F395" s="2468"/>
      <c r="G395" s="2468"/>
      <c r="H395" s="2468"/>
      <c r="I395" s="2468"/>
      <c r="J395" s="2468"/>
      <c r="K395" s="2468"/>
      <c r="L395" s="2468"/>
      <c r="M395" s="2468"/>
    </row>
    <row r="396" spans="1:13" x14ac:dyDescent="0.25">
      <c r="A396" s="2468"/>
      <c r="B396" s="2468"/>
      <c r="C396" s="2468"/>
      <c r="D396" s="2468"/>
      <c r="E396" s="2468"/>
      <c r="F396" s="2468"/>
      <c r="G396" s="2468"/>
      <c r="H396" s="2468"/>
      <c r="I396" s="2468"/>
      <c r="J396" s="2468"/>
      <c r="K396" s="2468"/>
      <c r="L396" s="2468"/>
      <c r="M396" s="2468"/>
    </row>
    <row r="397" spans="1:13" x14ac:dyDescent="0.25">
      <c r="A397" s="2468"/>
      <c r="B397" s="2468"/>
      <c r="C397" s="2468"/>
      <c r="D397" s="2468"/>
      <c r="E397" s="2468"/>
      <c r="F397" s="2468"/>
      <c r="G397" s="2468"/>
      <c r="H397" s="2468"/>
      <c r="I397" s="2468"/>
      <c r="J397" s="2468"/>
      <c r="K397" s="2468"/>
      <c r="L397" s="2468"/>
      <c r="M397" s="2468"/>
    </row>
    <row r="398" spans="1:13" x14ac:dyDescent="0.25">
      <c r="A398" s="2468"/>
      <c r="B398" s="2468"/>
      <c r="C398" s="2468"/>
      <c r="D398" s="2468"/>
      <c r="E398" s="2468"/>
      <c r="F398" s="2468"/>
      <c r="G398" s="2468"/>
      <c r="H398" s="2468"/>
      <c r="I398" s="2468"/>
      <c r="J398" s="2468"/>
      <c r="K398" s="2468"/>
      <c r="L398" s="2468"/>
      <c r="M398" s="2468"/>
    </row>
    <row r="399" spans="1:13" x14ac:dyDescent="0.25">
      <c r="A399" s="2468"/>
      <c r="B399" s="2468"/>
      <c r="C399" s="2468"/>
      <c r="D399" s="2468"/>
      <c r="E399" s="2468"/>
      <c r="F399" s="2468"/>
      <c r="G399" s="2468"/>
      <c r="H399" s="2468"/>
      <c r="I399" s="2468"/>
      <c r="J399" s="2468"/>
      <c r="K399" s="2468"/>
      <c r="L399" s="2468"/>
      <c r="M399" s="2468"/>
    </row>
    <row r="400" spans="1:13" x14ac:dyDescent="0.25">
      <c r="A400" s="2468"/>
      <c r="B400" s="2468"/>
      <c r="C400" s="2468"/>
      <c r="D400" s="2468"/>
      <c r="E400" s="2468"/>
      <c r="F400" s="2468"/>
      <c r="G400" s="2468"/>
      <c r="H400" s="2468"/>
      <c r="I400" s="2468"/>
      <c r="J400" s="2468"/>
      <c r="K400" s="2468"/>
      <c r="L400" s="2468"/>
      <c r="M400" s="2468"/>
    </row>
    <row r="401" spans="1:13" x14ac:dyDescent="0.25">
      <c r="A401" s="2468"/>
      <c r="B401" s="2468"/>
      <c r="C401" s="2468"/>
      <c r="D401" s="2468"/>
      <c r="E401" s="2468"/>
      <c r="F401" s="2468"/>
      <c r="G401" s="2468"/>
      <c r="H401" s="2468"/>
      <c r="I401" s="2468"/>
      <c r="J401" s="2468"/>
      <c r="K401" s="2468"/>
      <c r="L401" s="2468"/>
      <c r="M401" s="2468"/>
    </row>
    <row r="402" spans="1:13" x14ac:dyDescent="0.25">
      <c r="A402" s="2468"/>
      <c r="B402" s="2468"/>
      <c r="C402" s="2468"/>
      <c r="D402" s="2468"/>
      <c r="E402" s="2468"/>
      <c r="F402" s="2468"/>
      <c r="G402" s="2468"/>
      <c r="H402" s="2468"/>
      <c r="I402" s="2468"/>
      <c r="J402" s="2468"/>
      <c r="K402" s="2468"/>
      <c r="L402" s="2468"/>
      <c r="M402" s="2468"/>
    </row>
    <row r="403" spans="1:13" x14ac:dyDescent="0.25">
      <c r="A403" s="2468"/>
      <c r="B403" s="2468"/>
      <c r="C403" s="2468"/>
      <c r="D403" s="2468"/>
      <c r="E403" s="2468"/>
      <c r="F403" s="2468"/>
      <c r="G403" s="2468"/>
      <c r="H403" s="2468"/>
      <c r="I403" s="2468"/>
      <c r="J403" s="2468"/>
      <c r="K403" s="2468"/>
      <c r="L403" s="2468"/>
      <c r="M403" s="2468"/>
    </row>
    <row r="404" spans="1:13" x14ac:dyDescent="0.25">
      <c r="A404" s="2468"/>
      <c r="B404" s="2468"/>
      <c r="C404" s="2468"/>
      <c r="D404" s="2468"/>
      <c r="E404" s="2468"/>
      <c r="F404" s="2468"/>
      <c r="G404" s="2468"/>
      <c r="H404" s="2468"/>
      <c r="I404" s="2468"/>
      <c r="J404" s="2468"/>
      <c r="K404" s="2468"/>
      <c r="L404" s="2468"/>
      <c r="M404" s="2468"/>
    </row>
    <row r="405" spans="1:13" x14ac:dyDescent="0.25">
      <c r="A405" s="2468"/>
      <c r="B405" s="2468"/>
      <c r="C405" s="2468"/>
      <c r="D405" s="2468"/>
      <c r="E405" s="2468"/>
      <c r="F405" s="2468"/>
      <c r="G405" s="2468"/>
      <c r="H405" s="2468"/>
      <c r="I405" s="2468"/>
      <c r="J405" s="2468"/>
      <c r="K405" s="2468"/>
      <c r="L405" s="2468"/>
      <c r="M405" s="2468"/>
    </row>
    <row r="406" spans="1:13" x14ac:dyDescent="0.25">
      <c r="A406" s="2468"/>
      <c r="B406" s="2468"/>
      <c r="C406" s="2468"/>
      <c r="D406" s="2468"/>
      <c r="E406" s="2468"/>
      <c r="F406" s="2468"/>
      <c r="G406" s="2468"/>
      <c r="H406" s="2468"/>
      <c r="I406" s="2468"/>
      <c r="J406" s="2468"/>
      <c r="K406" s="2468"/>
      <c r="L406" s="2468"/>
      <c r="M406" s="2468"/>
    </row>
    <row r="407" spans="1:13" x14ac:dyDescent="0.25">
      <c r="A407" s="2468"/>
      <c r="B407" s="2468"/>
      <c r="C407" s="2468"/>
      <c r="D407" s="2468"/>
      <c r="E407" s="2468"/>
      <c r="F407" s="2468"/>
      <c r="G407" s="2468"/>
      <c r="H407" s="2468"/>
      <c r="I407" s="2468"/>
      <c r="J407" s="2468"/>
      <c r="K407" s="2468"/>
      <c r="L407" s="2468"/>
      <c r="M407" s="2468"/>
    </row>
    <row r="408" spans="1:13" x14ac:dyDescent="0.25">
      <c r="A408" s="2468"/>
      <c r="B408" s="2468"/>
      <c r="C408" s="2468"/>
      <c r="D408" s="2468"/>
      <c r="E408" s="2468"/>
      <c r="F408" s="2468"/>
      <c r="G408" s="2468"/>
      <c r="H408" s="2468"/>
      <c r="I408" s="2468"/>
      <c r="J408" s="2468"/>
      <c r="K408" s="2468"/>
      <c r="L408" s="2468"/>
      <c r="M408" s="2468"/>
    </row>
    <row r="409" spans="1:13" x14ac:dyDescent="0.25">
      <c r="A409" s="2468"/>
      <c r="B409" s="2468"/>
      <c r="C409" s="2468"/>
      <c r="D409" s="2468"/>
      <c r="E409" s="2468"/>
      <c r="F409" s="2468"/>
      <c r="G409" s="2468"/>
      <c r="H409" s="2468"/>
      <c r="I409" s="2468"/>
      <c r="J409" s="2468"/>
      <c r="K409" s="2468"/>
      <c r="L409" s="2468"/>
      <c r="M409" s="2468"/>
    </row>
    <row r="410" spans="1:13" x14ac:dyDescent="0.25">
      <c r="A410" s="2468"/>
      <c r="B410" s="2468"/>
      <c r="C410" s="2468"/>
      <c r="D410" s="2468"/>
      <c r="E410" s="2468"/>
      <c r="F410" s="2468"/>
      <c r="G410" s="2468"/>
      <c r="H410" s="2468"/>
      <c r="I410" s="2468"/>
      <c r="J410" s="2468"/>
      <c r="K410" s="2468"/>
      <c r="L410" s="2468"/>
      <c r="M410" s="2468"/>
    </row>
    <row r="411" spans="1:13" x14ac:dyDescent="0.25">
      <c r="A411" s="2468"/>
      <c r="B411" s="2468"/>
      <c r="C411" s="2468"/>
      <c r="D411" s="2468"/>
      <c r="E411" s="2468"/>
      <c r="F411" s="2468"/>
      <c r="G411" s="2468"/>
      <c r="H411" s="2468"/>
      <c r="I411" s="2468"/>
      <c r="J411" s="2468"/>
      <c r="K411" s="2468"/>
      <c r="L411" s="2468"/>
      <c r="M411" s="2468"/>
    </row>
    <row r="412" spans="1:13" x14ac:dyDescent="0.25">
      <c r="A412" s="2468"/>
      <c r="B412" s="2468"/>
      <c r="C412" s="2468"/>
      <c r="D412" s="2468"/>
      <c r="E412" s="2468"/>
      <c r="F412" s="2468"/>
      <c r="G412" s="2468"/>
      <c r="H412" s="2468"/>
      <c r="I412" s="2468"/>
      <c r="J412" s="2468"/>
      <c r="K412" s="2468"/>
      <c r="L412" s="2468"/>
      <c r="M412" s="2468"/>
    </row>
    <row r="413" spans="1:13" x14ac:dyDescent="0.25">
      <c r="A413" s="2468"/>
      <c r="B413" s="2468"/>
      <c r="C413" s="2468"/>
      <c r="D413" s="2468"/>
      <c r="E413" s="2468"/>
      <c r="F413" s="2468"/>
      <c r="G413" s="2468"/>
      <c r="H413" s="2468"/>
      <c r="I413" s="2468"/>
      <c r="J413" s="2468"/>
      <c r="K413" s="2468"/>
      <c r="L413" s="2468"/>
      <c r="M413" s="2468"/>
    </row>
    <row r="414" spans="1:13" x14ac:dyDescent="0.25">
      <c r="A414" s="2468"/>
      <c r="B414" s="2468"/>
      <c r="C414" s="2468"/>
      <c r="D414" s="2468"/>
      <c r="E414" s="2468"/>
      <c r="F414" s="2468"/>
      <c r="G414" s="2468"/>
      <c r="H414" s="2468"/>
      <c r="I414" s="2468"/>
      <c r="J414" s="2468"/>
      <c r="K414" s="2468"/>
      <c r="L414" s="2468"/>
      <c r="M414" s="2468"/>
    </row>
    <row r="415" spans="1:13" x14ac:dyDescent="0.25">
      <c r="A415" s="2468"/>
      <c r="B415" s="2468"/>
      <c r="C415" s="2468"/>
      <c r="D415" s="2468"/>
      <c r="E415" s="2468"/>
      <c r="F415" s="2468"/>
      <c r="G415" s="2468"/>
      <c r="H415" s="2468"/>
      <c r="I415" s="2468"/>
      <c r="J415" s="2468"/>
      <c r="K415" s="2468"/>
      <c r="L415" s="2468"/>
      <c r="M415" s="2468"/>
    </row>
    <row r="416" spans="1:13" x14ac:dyDescent="0.25">
      <c r="A416" s="2468"/>
      <c r="B416" s="2468"/>
      <c r="C416" s="2468"/>
      <c r="D416" s="2468"/>
      <c r="E416" s="2468"/>
      <c r="F416" s="2468"/>
      <c r="G416" s="2468"/>
      <c r="H416" s="2468"/>
      <c r="I416" s="2468"/>
      <c r="J416" s="2468"/>
      <c r="K416" s="2468"/>
      <c r="L416" s="2468"/>
      <c r="M416" s="2468"/>
    </row>
    <row r="417" spans="1:13" x14ac:dyDescent="0.25">
      <c r="A417" s="2468"/>
      <c r="B417" s="2468"/>
      <c r="C417" s="2468"/>
      <c r="D417" s="2468"/>
      <c r="E417" s="2468"/>
      <c r="F417" s="2468"/>
      <c r="G417" s="2468"/>
      <c r="H417" s="2468"/>
      <c r="I417" s="2468"/>
      <c r="J417" s="2468"/>
      <c r="K417" s="2468"/>
      <c r="L417" s="2468"/>
      <c r="M417" s="2468"/>
    </row>
    <row r="418" spans="1:13" x14ac:dyDescent="0.25">
      <c r="A418" s="2468"/>
      <c r="B418" s="2468"/>
      <c r="C418" s="2468"/>
      <c r="D418" s="2468"/>
      <c r="E418" s="2468"/>
      <c r="F418" s="2468"/>
      <c r="G418" s="2468"/>
      <c r="H418" s="2468"/>
      <c r="I418" s="2468"/>
      <c r="J418" s="2468"/>
      <c r="K418" s="2468"/>
      <c r="L418" s="2468"/>
      <c r="M418" s="2468"/>
    </row>
    <row r="419" spans="1:13" x14ac:dyDescent="0.25">
      <c r="A419" s="2468"/>
      <c r="B419" s="2468"/>
      <c r="C419" s="2468"/>
      <c r="D419" s="2468"/>
      <c r="E419" s="2468"/>
      <c r="F419" s="2468"/>
      <c r="G419" s="2468"/>
      <c r="H419" s="2468"/>
      <c r="I419" s="2468"/>
      <c r="J419" s="2468"/>
      <c r="K419" s="2468"/>
      <c r="L419" s="2468"/>
      <c r="M419" s="2468"/>
    </row>
    <row r="420" spans="1:13" x14ac:dyDescent="0.25">
      <c r="A420" s="2468"/>
      <c r="B420" s="2468"/>
      <c r="C420" s="2468"/>
      <c r="D420" s="2468"/>
      <c r="E420" s="2468"/>
      <c r="F420" s="2468"/>
      <c r="G420" s="2468"/>
      <c r="H420" s="2468"/>
      <c r="I420" s="2468"/>
      <c r="J420" s="2468"/>
      <c r="K420" s="2468"/>
      <c r="L420" s="2468"/>
      <c r="M420" s="2468"/>
    </row>
    <row r="421" spans="1:13" x14ac:dyDescent="0.25">
      <c r="A421" s="2468"/>
      <c r="B421" s="2468"/>
      <c r="C421" s="2468"/>
      <c r="D421" s="2468"/>
      <c r="E421" s="2468"/>
      <c r="F421" s="2468"/>
      <c r="G421" s="2468"/>
      <c r="H421" s="2468"/>
      <c r="I421" s="2468"/>
      <c r="J421" s="2468"/>
      <c r="K421" s="2468"/>
      <c r="L421" s="2468"/>
      <c r="M421" s="2468"/>
    </row>
    <row r="422" spans="1:13" x14ac:dyDescent="0.25">
      <c r="A422" s="2468"/>
      <c r="B422" s="2468"/>
      <c r="C422" s="2468"/>
      <c r="D422" s="2468"/>
      <c r="E422" s="2468"/>
      <c r="F422" s="2468"/>
      <c r="G422" s="2468"/>
      <c r="H422" s="2468"/>
      <c r="I422" s="2468"/>
      <c r="J422" s="2468"/>
      <c r="K422" s="2468"/>
      <c r="L422" s="2468"/>
      <c r="M422" s="2468"/>
    </row>
    <row r="423" spans="1:13" x14ac:dyDescent="0.25">
      <c r="A423" s="2468"/>
      <c r="B423" s="2468"/>
      <c r="C423" s="2468"/>
      <c r="D423" s="2468"/>
      <c r="E423" s="2468"/>
      <c r="F423" s="2468"/>
      <c r="G423" s="2468"/>
      <c r="H423" s="2468"/>
      <c r="I423" s="2468"/>
      <c r="J423" s="2468"/>
      <c r="K423" s="2468"/>
      <c r="L423" s="2468"/>
      <c r="M423" s="2468"/>
    </row>
    <row r="424" spans="1:13" x14ac:dyDescent="0.25">
      <c r="A424" s="2468"/>
      <c r="B424" s="2468"/>
      <c r="C424" s="2468"/>
      <c r="D424" s="2468"/>
      <c r="E424" s="2468"/>
      <c r="F424" s="2468"/>
      <c r="G424" s="2468"/>
      <c r="H424" s="2468"/>
      <c r="I424" s="2468"/>
      <c r="J424" s="2468"/>
      <c r="K424" s="2468"/>
      <c r="L424" s="2468"/>
      <c r="M424" s="2468"/>
    </row>
    <row r="425" spans="1:13" x14ac:dyDescent="0.25">
      <c r="A425" s="2468"/>
      <c r="B425" s="2468"/>
      <c r="C425" s="2468"/>
      <c r="D425" s="2468"/>
      <c r="E425" s="2468"/>
      <c r="F425" s="2468"/>
      <c r="G425" s="2468"/>
      <c r="H425" s="2468"/>
      <c r="I425" s="2468"/>
      <c r="J425" s="2468"/>
      <c r="K425" s="2468"/>
      <c r="L425" s="2468"/>
      <c r="M425" s="2468"/>
    </row>
    <row r="426" spans="1:13" x14ac:dyDescent="0.25">
      <c r="A426" s="2468"/>
      <c r="B426" s="2468"/>
      <c r="C426" s="2468"/>
      <c r="D426" s="2468"/>
      <c r="E426" s="2468"/>
      <c r="F426" s="2468"/>
      <c r="G426" s="2468"/>
      <c r="H426" s="2468"/>
      <c r="I426" s="2468"/>
      <c r="J426" s="2468"/>
      <c r="K426" s="2468"/>
      <c r="L426" s="2468"/>
      <c r="M426" s="2468"/>
    </row>
    <row r="427" spans="1:13" x14ac:dyDescent="0.25">
      <c r="A427" s="2468"/>
      <c r="B427" s="2468"/>
      <c r="C427" s="2468"/>
      <c r="D427" s="2468"/>
      <c r="E427" s="2468"/>
      <c r="F427" s="2468"/>
      <c r="G427" s="2468"/>
      <c r="H427" s="2468"/>
      <c r="I427" s="2468"/>
      <c r="J427" s="2468"/>
      <c r="K427" s="2468"/>
      <c r="L427" s="2468"/>
      <c r="M427" s="2468"/>
    </row>
    <row r="428" spans="1:13" x14ac:dyDescent="0.25">
      <c r="A428" s="2468"/>
      <c r="B428" s="2468"/>
      <c r="C428" s="2468"/>
      <c r="D428" s="2468"/>
      <c r="E428" s="2468"/>
      <c r="F428" s="2468"/>
      <c r="G428" s="2468"/>
      <c r="H428" s="2468"/>
      <c r="I428" s="2468"/>
      <c r="J428" s="2468"/>
      <c r="K428" s="2468"/>
      <c r="L428" s="2468"/>
      <c r="M428" s="2468"/>
    </row>
    <row r="429" spans="1:13" x14ac:dyDescent="0.25">
      <c r="A429" s="2468"/>
      <c r="B429" s="2468"/>
      <c r="C429" s="2468"/>
      <c r="D429" s="2468"/>
      <c r="E429" s="2468"/>
      <c r="F429" s="2468"/>
      <c r="G429" s="2468"/>
      <c r="H429" s="2468"/>
      <c r="I429" s="2468"/>
      <c r="J429" s="2468"/>
      <c r="K429" s="2468"/>
      <c r="L429" s="2468"/>
      <c r="M429" s="2468"/>
    </row>
    <row r="430" spans="1:13" x14ac:dyDescent="0.25">
      <c r="A430" s="2468"/>
      <c r="B430" s="2468"/>
      <c r="C430" s="2468"/>
      <c r="D430" s="2468"/>
      <c r="E430" s="2468"/>
      <c r="F430" s="2468"/>
      <c r="G430" s="2468"/>
      <c r="H430" s="2468"/>
      <c r="I430" s="2468"/>
      <c r="J430" s="2468"/>
      <c r="K430" s="2468"/>
      <c r="L430" s="2468"/>
      <c r="M430" s="2468"/>
    </row>
    <row r="431" spans="1:13" x14ac:dyDescent="0.25">
      <c r="A431" s="2468"/>
      <c r="B431" s="2468"/>
      <c r="C431" s="2468"/>
      <c r="D431" s="2468"/>
      <c r="E431" s="2468"/>
      <c r="F431" s="2468"/>
      <c r="G431" s="2468"/>
      <c r="H431" s="2468"/>
      <c r="I431" s="2468"/>
      <c r="J431" s="2468"/>
      <c r="K431" s="2468"/>
      <c r="L431" s="2468"/>
      <c r="M431" s="2468"/>
    </row>
    <row r="432" spans="1:13" x14ac:dyDescent="0.25">
      <c r="A432" s="2468"/>
      <c r="B432" s="2468"/>
      <c r="C432" s="2468"/>
      <c r="D432" s="2468"/>
      <c r="E432" s="2468"/>
      <c r="F432" s="2468"/>
      <c r="G432" s="2468"/>
      <c r="H432" s="2468"/>
      <c r="I432" s="2468"/>
      <c r="J432" s="2468"/>
      <c r="K432" s="2468"/>
      <c r="L432" s="2468"/>
      <c r="M432" s="2468"/>
    </row>
    <row r="433" spans="1:13" x14ac:dyDescent="0.25">
      <c r="A433" s="2468"/>
      <c r="B433" s="2468"/>
      <c r="C433" s="2468"/>
      <c r="D433" s="2468"/>
      <c r="E433" s="2468"/>
      <c r="F433" s="2468"/>
      <c r="G433" s="2468"/>
      <c r="H433" s="2468"/>
      <c r="I433" s="2468"/>
      <c r="J433" s="2468"/>
      <c r="K433" s="2468"/>
      <c r="L433" s="2468"/>
      <c r="M433" s="2468"/>
    </row>
    <row r="434" spans="1:13" x14ac:dyDescent="0.25">
      <c r="A434" s="2468"/>
      <c r="B434" s="2468"/>
      <c r="C434" s="2468"/>
      <c r="D434" s="2468"/>
      <c r="E434" s="2468"/>
      <c r="F434" s="2468"/>
      <c r="G434" s="2468"/>
      <c r="H434" s="2468"/>
      <c r="I434" s="2468"/>
      <c r="J434" s="2468"/>
      <c r="K434" s="2468"/>
      <c r="L434" s="2468"/>
      <c r="M434" s="2468"/>
    </row>
    <row r="435" spans="1:13" x14ac:dyDescent="0.25">
      <c r="A435" s="2468"/>
      <c r="B435" s="2468"/>
      <c r="C435" s="2468"/>
      <c r="D435" s="2468"/>
      <c r="E435" s="2468"/>
      <c r="F435" s="2468"/>
      <c r="G435" s="2468"/>
      <c r="H435" s="2468"/>
      <c r="I435" s="2468"/>
      <c r="J435" s="2468"/>
      <c r="K435" s="2468"/>
      <c r="L435" s="2468"/>
      <c r="M435" s="2468"/>
    </row>
    <row r="436" spans="1:13" x14ac:dyDescent="0.25">
      <c r="A436" s="2468"/>
      <c r="B436" s="2468"/>
      <c r="C436" s="2468"/>
      <c r="D436" s="2468"/>
      <c r="E436" s="2468"/>
      <c r="F436" s="2468"/>
      <c r="G436" s="2468"/>
      <c r="H436" s="2468"/>
      <c r="I436" s="2468"/>
      <c r="J436" s="2468"/>
      <c r="K436" s="2468"/>
      <c r="L436" s="2468"/>
      <c r="M436" s="2468"/>
    </row>
    <row r="437" spans="1:13" x14ac:dyDescent="0.25">
      <c r="A437" s="2468"/>
      <c r="B437" s="2468"/>
      <c r="C437" s="2468"/>
      <c r="D437" s="2468"/>
      <c r="E437" s="2468"/>
      <c r="F437" s="2468"/>
      <c r="G437" s="2468"/>
      <c r="H437" s="2468"/>
      <c r="I437" s="2468"/>
      <c r="J437" s="2468"/>
      <c r="K437" s="2468"/>
      <c r="L437" s="2468"/>
      <c r="M437" s="2468"/>
    </row>
    <row r="438" spans="1:13" x14ac:dyDescent="0.25">
      <c r="A438" s="2468"/>
      <c r="B438" s="2468"/>
      <c r="C438" s="2468"/>
      <c r="D438" s="2468"/>
      <c r="E438" s="2468"/>
      <c r="F438" s="2468"/>
      <c r="G438" s="2468"/>
      <c r="H438" s="2468"/>
      <c r="I438" s="2468"/>
      <c r="J438" s="2468"/>
      <c r="K438" s="2468"/>
      <c r="L438" s="2468"/>
      <c r="M438" s="2468"/>
    </row>
    <row r="439" spans="1:13" x14ac:dyDescent="0.25">
      <c r="A439" s="2468"/>
      <c r="B439" s="2468"/>
      <c r="C439" s="2468"/>
      <c r="D439" s="2468"/>
      <c r="E439" s="2468"/>
      <c r="F439" s="2468"/>
      <c r="G439" s="2468"/>
      <c r="H439" s="2468"/>
      <c r="I439" s="2468"/>
      <c r="J439" s="2468"/>
      <c r="K439" s="2468"/>
      <c r="L439" s="2468"/>
      <c r="M439" s="2468"/>
    </row>
    <row r="440" spans="1:13" x14ac:dyDescent="0.25">
      <c r="A440" s="2468"/>
      <c r="B440" s="2468"/>
      <c r="C440" s="2468"/>
      <c r="D440" s="2468"/>
      <c r="E440" s="2468"/>
      <c r="F440" s="2468"/>
      <c r="G440" s="2468"/>
      <c r="H440" s="2468"/>
      <c r="I440" s="2468"/>
      <c r="J440" s="2468"/>
      <c r="K440" s="2468"/>
      <c r="L440" s="2468"/>
      <c r="M440" s="2468"/>
    </row>
    <row r="441" spans="1:13" x14ac:dyDescent="0.25">
      <c r="A441" s="2468"/>
      <c r="B441" s="2468"/>
      <c r="C441" s="2468"/>
      <c r="D441" s="2468"/>
      <c r="E441" s="2468"/>
      <c r="F441" s="2468"/>
      <c r="G441" s="2468"/>
      <c r="H441" s="2468"/>
      <c r="I441" s="2468"/>
      <c r="J441" s="2468"/>
      <c r="K441" s="2468"/>
      <c r="L441" s="2468"/>
      <c r="M441" s="2468"/>
    </row>
    <row r="442" spans="1:13" x14ac:dyDescent="0.25">
      <c r="A442" s="2468"/>
      <c r="B442" s="2468"/>
      <c r="C442" s="2468"/>
      <c r="D442" s="2468"/>
      <c r="E442" s="2468"/>
      <c r="F442" s="2468"/>
      <c r="G442" s="2468"/>
      <c r="H442" s="2468"/>
      <c r="I442" s="2468"/>
      <c r="J442" s="2468"/>
      <c r="K442" s="2468"/>
      <c r="L442" s="2468"/>
      <c r="M442" s="2468"/>
    </row>
    <row r="443" spans="1:13" x14ac:dyDescent="0.25">
      <c r="A443" s="2468"/>
      <c r="B443" s="2468"/>
      <c r="C443" s="2468"/>
      <c r="D443" s="2468"/>
      <c r="E443" s="2468"/>
      <c r="F443" s="2468"/>
      <c r="G443" s="2468"/>
      <c r="H443" s="2468"/>
      <c r="I443" s="2468"/>
      <c r="J443" s="2468"/>
      <c r="K443" s="2468"/>
      <c r="L443" s="2468"/>
      <c r="M443" s="2468"/>
    </row>
    <row r="444" spans="1:13" x14ac:dyDescent="0.25">
      <c r="A444" s="2468"/>
      <c r="B444" s="2468"/>
      <c r="C444" s="2468"/>
      <c r="D444" s="2468"/>
      <c r="E444" s="2468"/>
      <c r="F444" s="2468"/>
      <c r="G444" s="2468"/>
      <c r="H444" s="2468"/>
      <c r="I444" s="2468"/>
      <c r="J444" s="2468"/>
      <c r="K444" s="2468"/>
      <c r="L444" s="2468"/>
      <c r="M444" s="2468"/>
    </row>
    <row r="445" spans="1:13" x14ac:dyDescent="0.25">
      <c r="A445" s="2468"/>
      <c r="B445" s="2468"/>
      <c r="C445" s="2468"/>
      <c r="D445" s="2468"/>
      <c r="E445" s="2468"/>
      <c r="F445" s="2468"/>
      <c r="G445" s="2468"/>
      <c r="H445" s="2468"/>
      <c r="I445" s="2468"/>
      <c r="J445" s="2468"/>
      <c r="K445" s="2468"/>
      <c r="L445" s="2468"/>
      <c r="M445" s="2468"/>
    </row>
    <row r="446" spans="1:13" x14ac:dyDescent="0.25">
      <c r="A446" s="2468"/>
      <c r="B446" s="2468"/>
      <c r="C446" s="2468"/>
      <c r="D446" s="2468"/>
      <c r="E446" s="2468"/>
      <c r="F446" s="2468"/>
      <c r="G446" s="2468"/>
      <c r="H446" s="2468"/>
      <c r="I446" s="2468"/>
      <c r="J446" s="2468"/>
      <c r="K446" s="2468"/>
      <c r="L446" s="2468"/>
      <c r="M446" s="2468"/>
    </row>
    <row r="447" spans="1:13" x14ac:dyDescent="0.25">
      <c r="A447" s="2468"/>
      <c r="B447" s="2468"/>
      <c r="C447" s="2468"/>
      <c r="D447" s="2468"/>
      <c r="E447" s="2468"/>
      <c r="F447" s="2468"/>
      <c r="G447" s="2468"/>
      <c r="H447" s="2468"/>
      <c r="I447" s="2468"/>
      <c r="J447" s="2468"/>
      <c r="K447" s="2468"/>
      <c r="L447" s="2468"/>
      <c r="M447" s="2468"/>
    </row>
    <row r="448" spans="1:13" x14ac:dyDescent="0.25">
      <c r="A448" s="2468"/>
      <c r="B448" s="2468"/>
      <c r="C448" s="2468"/>
      <c r="D448" s="2468"/>
      <c r="E448" s="2468"/>
      <c r="F448" s="2468"/>
      <c r="G448" s="2468"/>
      <c r="H448" s="2468"/>
      <c r="I448" s="2468"/>
      <c r="J448" s="2468"/>
      <c r="K448" s="2468"/>
      <c r="L448" s="2468"/>
      <c r="M448" s="2468"/>
    </row>
    <row r="449" spans="1:13" x14ac:dyDescent="0.25">
      <c r="A449" s="2468"/>
      <c r="B449" s="2468"/>
      <c r="C449" s="2468"/>
      <c r="D449" s="2468"/>
      <c r="E449" s="2468"/>
      <c r="F449" s="2468"/>
      <c r="G449" s="2468"/>
      <c r="H449" s="2468"/>
      <c r="I449" s="2468"/>
      <c r="J449" s="2468"/>
      <c r="K449" s="2468"/>
      <c r="L449" s="2468"/>
      <c r="M449" s="2468"/>
    </row>
    <row r="450" spans="1:13" x14ac:dyDescent="0.25">
      <c r="A450" s="2468"/>
      <c r="B450" s="2468"/>
      <c r="C450" s="2468"/>
      <c r="D450" s="2468"/>
      <c r="E450" s="2468"/>
      <c r="F450" s="2468"/>
      <c r="G450" s="2468"/>
      <c r="H450" s="2468"/>
      <c r="I450" s="2468"/>
      <c r="J450" s="2468"/>
      <c r="K450" s="2468"/>
      <c r="L450" s="2468"/>
      <c r="M450" s="2468"/>
    </row>
    <row r="451" spans="1:13" x14ac:dyDescent="0.25">
      <c r="A451" s="2468"/>
      <c r="B451" s="2468"/>
      <c r="C451" s="2468"/>
      <c r="D451" s="2468"/>
      <c r="E451" s="2468"/>
      <c r="F451" s="2468"/>
      <c r="G451" s="2468"/>
      <c r="H451" s="2468"/>
      <c r="I451" s="2468"/>
      <c r="J451" s="2468"/>
      <c r="K451" s="2468"/>
      <c r="L451" s="2468"/>
      <c r="M451" s="2468"/>
    </row>
    <row r="452" spans="1:13" x14ac:dyDescent="0.25">
      <c r="A452" s="2468"/>
      <c r="B452" s="2468"/>
      <c r="C452" s="2468"/>
      <c r="D452" s="2468"/>
      <c r="E452" s="2468"/>
      <c r="F452" s="2468"/>
      <c r="G452" s="2468"/>
      <c r="H452" s="2468"/>
      <c r="I452" s="2468"/>
      <c r="J452" s="2468"/>
      <c r="K452" s="2468"/>
      <c r="L452" s="2468"/>
      <c r="M452" s="2468"/>
    </row>
    <row r="453" spans="1:13" x14ac:dyDescent="0.25">
      <c r="A453" s="2468"/>
      <c r="B453" s="2468"/>
      <c r="C453" s="2468"/>
      <c r="D453" s="2468"/>
      <c r="E453" s="2468"/>
      <c r="F453" s="2468"/>
      <c r="G453" s="2468"/>
      <c r="H453" s="2468"/>
      <c r="I453" s="2468"/>
      <c r="J453" s="2468"/>
      <c r="K453" s="2468"/>
      <c r="L453" s="2468"/>
      <c r="M453" s="2468"/>
    </row>
    <row r="454" spans="1:13" x14ac:dyDescent="0.25">
      <c r="A454" s="2468"/>
      <c r="B454" s="2468"/>
      <c r="C454" s="2468"/>
      <c r="D454" s="2468"/>
      <c r="E454" s="2468"/>
      <c r="F454" s="2468"/>
      <c r="G454" s="2468"/>
      <c r="H454" s="2468"/>
      <c r="I454" s="2468"/>
      <c r="J454" s="2468"/>
      <c r="K454" s="2468"/>
      <c r="L454" s="2468"/>
      <c r="M454" s="2468"/>
    </row>
    <row r="455" spans="1:13" x14ac:dyDescent="0.25">
      <c r="A455" s="2468"/>
      <c r="B455" s="2468"/>
      <c r="C455" s="2468"/>
      <c r="D455" s="2468"/>
      <c r="E455" s="2468"/>
      <c r="F455" s="2468"/>
      <c r="G455" s="2468"/>
      <c r="H455" s="2468"/>
      <c r="I455" s="2468"/>
      <c r="J455" s="2468"/>
      <c r="K455" s="2468"/>
      <c r="L455" s="2468"/>
      <c r="M455" s="2468"/>
    </row>
    <row r="456" spans="1:13" x14ac:dyDescent="0.25">
      <c r="A456" s="2468"/>
      <c r="B456" s="2468"/>
      <c r="C456" s="2468"/>
      <c r="D456" s="2468"/>
      <c r="E456" s="2468"/>
      <c r="F456" s="2468"/>
      <c r="G456" s="2468"/>
      <c r="H456" s="2468"/>
      <c r="I456" s="2468"/>
      <c r="J456" s="2468"/>
      <c r="K456" s="2468"/>
      <c r="L456" s="2468"/>
      <c r="M456" s="2468"/>
    </row>
    <row r="457" spans="1:13" x14ac:dyDescent="0.25">
      <c r="A457" s="2468"/>
      <c r="B457" s="2468"/>
      <c r="C457" s="2468"/>
      <c r="D457" s="2468"/>
      <c r="E457" s="2468"/>
      <c r="F457" s="2468"/>
      <c r="G457" s="2468"/>
      <c r="H457" s="2468"/>
      <c r="I457" s="2468"/>
      <c r="J457" s="2468"/>
      <c r="K457" s="2468"/>
      <c r="L457" s="2468"/>
      <c r="M457" s="2468"/>
    </row>
    <row r="458" spans="1:13" x14ac:dyDescent="0.25">
      <c r="A458" s="2468"/>
      <c r="B458" s="2468"/>
      <c r="C458" s="2468"/>
      <c r="D458" s="2468"/>
      <c r="E458" s="2468"/>
      <c r="F458" s="2468"/>
      <c r="G458" s="2468"/>
      <c r="H458" s="2468"/>
      <c r="I458" s="2468"/>
      <c r="J458" s="2468"/>
      <c r="K458" s="2468"/>
      <c r="L458" s="2468"/>
      <c r="M458" s="2468"/>
    </row>
    <row r="459" spans="1:13" x14ac:dyDescent="0.25">
      <c r="A459" s="2468"/>
      <c r="B459" s="2468"/>
      <c r="C459" s="2468"/>
      <c r="D459" s="2468"/>
      <c r="E459" s="2468"/>
      <c r="F459" s="2468"/>
      <c r="G459" s="2468"/>
      <c r="H459" s="2468"/>
      <c r="I459" s="2468"/>
      <c r="J459" s="2468"/>
      <c r="K459" s="2468"/>
      <c r="L459" s="2468"/>
      <c r="M459" s="2468"/>
    </row>
    <row r="460" spans="1:13" x14ac:dyDescent="0.25">
      <c r="A460" s="2468"/>
      <c r="B460" s="2468"/>
      <c r="C460" s="2468"/>
      <c r="D460" s="2468"/>
      <c r="E460" s="2468"/>
      <c r="F460" s="2468"/>
      <c r="G460" s="2468"/>
      <c r="H460" s="2468"/>
      <c r="I460" s="2468"/>
      <c r="J460" s="2468"/>
      <c r="K460" s="2468"/>
      <c r="L460" s="2468"/>
      <c r="M460" s="2468"/>
    </row>
    <row r="461" spans="1:13" x14ac:dyDescent="0.25">
      <c r="A461" s="2468"/>
      <c r="B461" s="2468"/>
      <c r="C461" s="2468"/>
      <c r="D461" s="2468"/>
      <c r="E461" s="2468"/>
      <c r="F461" s="2468"/>
      <c r="G461" s="2468"/>
      <c r="H461" s="2468"/>
      <c r="I461" s="2468"/>
      <c r="J461" s="2468"/>
      <c r="K461" s="2468"/>
      <c r="L461" s="2468"/>
      <c r="M461" s="2468"/>
    </row>
    <row r="462" spans="1:13" x14ac:dyDescent="0.25">
      <c r="A462" s="2468"/>
      <c r="B462" s="2468"/>
      <c r="C462" s="2468"/>
      <c r="D462" s="2468"/>
      <c r="E462" s="2468"/>
      <c r="F462" s="2468"/>
      <c r="G462" s="2468"/>
      <c r="H462" s="2468"/>
      <c r="I462" s="2468"/>
      <c r="J462" s="2468"/>
      <c r="K462" s="2468"/>
      <c r="L462" s="2468"/>
      <c r="M462" s="2468"/>
    </row>
    <row r="463" spans="1:13" x14ac:dyDescent="0.25">
      <c r="A463" s="2468"/>
      <c r="B463" s="2468"/>
      <c r="C463" s="2468"/>
      <c r="D463" s="2468"/>
      <c r="E463" s="2468"/>
      <c r="F463" s="2468"/>
      <c r="G463" s="2468"/>
      <c r="H463" s="2468"/>
      <c r="I463" s="2468"/>
      <c r="J463" s="2468"/>
      <c r="K463" s="2468"/>
      <c r="L463" s="2468"/>
      <c r="M463" s="2468"/>
    </row>
    <row r="464" spans="1:13" x14ac:dyDescent="0.25">
      <c r="A464" s="2468"/>
      <c r="B464" s="2468"/>
      <c r="C464" s="2468"/>
      <c r="D464" s="2468"/>
      <c r="E464" s="2468"/>
      <c r="F464" s="2468"/>
      <c r="G464" s="2468"/>
      <c r="H464" s="2468"/>
      <c r="I464" s="2468"/>
      <c r="J464" s="2468"/>
      <c r="K464" s="2468"/>
      <c r="L464" s="2468"/>
      <c r="M464" s="2468"/>
    </row>
    <row r="465" spans="1:13" x14ac:dyDescent="0.25">
      <c r="A465" s="2468"/>
      <c r="B465" s="2468"/>
      <c r="C465" s="2468"/>
      <c r="D465" s="2468"/>
      <c r="E465" s="2468"/>
      <c r="F465" s="2468"/>
      <c r="G465" s="2468"/>
      <c r="H465" s="2468"/>
      <c r="I465" s="2468"/>
      <c r="J465" s="2468"/>
      <c r="K465" s="2468"/>
      <c r="L465" s="2468"/>
      <c r="M465" s="2468"/>
    </row>
    <row r="466" spans="1:13" x14ac:dyDescent="0.25">
      <c r="A466" s="2468"/>
      <c r="B466" s="2468"/>
      <c r="C466" s="2468"/>
      <c r="D466" s="2468"/>
      <c r="E466" s="2468"/>
      <c r="F466" s="2468"/>
      <c r="G466" s="2468"/>
      <c r="H466" s="2468"/>
      <c r="I466" s="2468"/>
      <c r="J466" s="2468"/>
      <c r="K466" s="2468"/>
      <c r="L466" s="2468"/>
      <c r="M466" s="2468"/>
    </row>
    <row r="467" spans="1:13" x14ac:dyDescent="0.25">
      <c r="A467" s="2468"/>
      <c r="B467" s="2468"/>
      <c r="C467" s="2468"/>
      <c r="D467" s="2468"/>
      <c r="E467" s="2468"/>
      <c r="F467" s="2468"/>
      <c r="G467" s="2468"/>
      <c r="H467" s="2468"/>
      <c r="I467" s="2468"/>
      <c r="J467" s="2468"/>
      <c r="K467" s="2468"/>
      <c r="L467" s="2468"/>
      <c r="M467" s="2468"/>
    </row>
    <row r="468" spans="1:13" x14ac:dyDescent="0.25">
      <c r="A468" s="2468"/>
      <c r="B468" s="2468"/>
      <c r="C468" s="2468"/>
      <c r="D468" s="2468"/>
      <c r="E468" s="2468"/>
      <c r="F468" s="2468"/>
      <c r="G468" s="2468"/>
      <c r="H468" s="2468"/>
      <c r="I468" s="2468"/>
      <c r="J468" s="2468"/>
      <c r="K468" s="2468"/>
      <c r="L468" s="2468"/>
      <c r="M468" s="2468"/>
    </row>
    <row r="469" spans="1:13" x14ac:dyDescent="0.25">
      <c r="A469" s="2468"/>
      <c r="B469" s="2468"/>
      <c r="C469" s="2468"/>
      <c r="D469" s="2468"/>
      <c r="E469" s="2468"/>
      <c r="F469" s="2468"/>
      <c r="G469" s="2468"/>
      <c r="H469" s="2468"/>
      <c r="I469" s="2468"/>
      <c r="J469" s="2468"/>
      <c r="K469" s="2468"/>
      <c r="L469" s="2468"/>
      <c r="M469" s="2468"/>
    </row>
    <row r="470" spans="1:13" x14ac:dyDescent="0.25">
      <c r="A470" s="2468"/>
      <c r="B470" s="2468"/>
      <c r="C470" s="2468"/>
      <c r="D470" s="2468"/>
      <c r="E470" s="2468"/>
      <c r="F470" s="2468"/>
      <c r="G470" s="2468"/>
      <c r="H470" s="2468"/>
      <c r="I470" s="2468"/>
      <c r="J470" s="2468"/>
      <c r="K470" s="2468"/>
      <c r="L470" s="2468"/>
      <c r="M470" s="2468"/>
    </row>
    <row r="471" spans="1:13" x14ac:dyDescent="0.25">
      <c r="A471" s="2468"/>
      <c r="B471" s="2468"/>
      <c r="C471" s="2468"/>
      <c r="D471" s="2468"/>
      <c r="E471" s="2468"/>
      <c r="F471" s="2468"/>
      <c r="G471" s="2468"/>
      <c r="H471" s="2468"/>
      <c r="I471" s="2468"/>
      <c r="J471" s="2468"/>
      <c r="K471" s="2468"/>
      <c r="L471" s="2468"/>
      <c r="M471" s="2468"/>
    </row>
    <row r="472" spans="1:13" x14ac:dyDescent="0.25">
      <c r="A472" s="2468"/>
      <c r="B472" s="2468"/>
      <c r="C472" s="2468"/>
      <c r="D472" s="2468"/>
      <c r="E472" s="2468"/>
      <c r="F472" s="2468"/>
      <c r="G472" s="2468"/>
      <c r="H472" s="2468"/>
      <c r="I472" s="2468"/>
      <c r="J472" s="2468"/>
      <c r="K472" s="2468"/>
      <c r="L472" s="2468"/>
      <c r="M472" s="2468"/>
    </row>
    <row r="473" spans="1:13" x14ac:dyDescent="0.25">
      <c r="A473" s="2468"/>
      <c r="B473" s="2468"/>
      <c r="C473" s="2468"/>
      <c r="D473" s="2468"/>
      <c r="E473" s="2468"/>
      <c r="F473" s="2468"/>
      <c r="G473" s="2468"/>
      <c r="H473" s="2468"/>
      <c r="I473" s="2468"/>
      <c r="J473" s="2468"/>
      <c r="K473" s="2468"/>
      <c r="L473" s="2468"/>
      <c r="M473" s="2468"/>
    </row>
    <row r="474" spans="1:13" x14ac:dyDescent="0.25">
      <c r="A474" s="2468"/>
      <c r="B474" s="2468"/>
      <c r="C474" s="2468"/>
      <c r="D474" s="2468"/>
      <c r="E474" s="2468"/>
      <c r="F474" s="2468"/>
      <c r="G474" s="2468"/>
      <c r="H474" s="2468"/>
      <c r="I474" s="2468"/>
      <c r="J474" s="2468"/>
      <c r="K474" s="2468"/>
      <c r="L474" s="2468"/>
      <c r="M474" s="2468"/>
    </row>
  </sheetData>
  <mergeCells count="19">
    <mergeCell ref="A204:K204"/>
    <mergeCell ref="A326:L326"/>
    <mergeCell ref="A345:L345"/>
    <mergeCell ref="A290:L290"/>
    <mergeCell ref="A307:L307"/>
    <mergeCell ref="A273:K273"/>
    <mergeCell ref="A256:K256"/>
    <mergeCell ref="A238:K238"/>
    <mergeCell ref="A221:K221"/>
    <mergeCell ref="A186:K186"/>
    <mergeCell ref="A3:L3"/>
    <mergeCell ref="A42:L42"/>
    <mergeCell ref="A83:L83"/>
    <mergeCell ref="A64:L64"/>
    <mergeCell ref="A163:K163"/>
    <mergeCell ref="A141:L141"/>
    <mergeCell ref="A122:L122"/>
    <mergeCell ref="A103:L103"/>
    <mergeCell ref="A23:L2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7"/>
  <sheetViews>
    <sheetView topLeftCell="A293" workbookViewId="0">
      <selection activeCell="D324" sqref="D324"/>
    </sheetView>
  </sheetViews>
  <sheetFormatPr defaultRowHeight="15" x14ac:dyDescent="0.25"/>
  <cols>
    <col min="1" max="1" width="5.28515625" style="315" customWidth="1"/>
    <col min="2" max="2" width="6.42578125" style="315" customWidth="1"/>
    <col min="3" max="3" width="6.7109375" style="315" customWidth="1"/>
    <col min="4" max="4" width="8" style="315" customWidth="1"/>
    <col min="5" max="5" width="7.5703125" style="315" customWidth="1"/>
    <col min="6" max="7" width="9.140625" style="315"/>
    <col min="8" max="8" width="14.140625" style="315" customWidth="1"/>
    <col min="9" max="9" width="14.28515625" style="315" customWidth="1"/>
    <col min="10" max="10" width="14.5703125" style="315" customWidth="1"/>
    <col min="11" max="11" width="13.42578125" style="315" customWidth="1"/>
    <col min="12" max="12" width="14.7109375" style="315" customWidth="1"/>
    <col min="13" max="13" width="38.85546875" style="315" customWidth="1"/>
    <col min="14" max="16384" width="9.140625" style="315"/>
  </cols>
  <sheetData>
    <row r="1" spans="1:13" ht="18.75" x14ac:dyDescent="0.3">
      <c r="A1" s="1" t="s">
        <v>219</v>
      </c>
      <c r="B1" s="1"/>
      <c r="C1" s="1"/>
      <c r="D1" s="822"/>
      <c r="E1" s="822"/>
      <c r="F1" s="2"/>
      <c r="G1" s="3"/>
      <c r="H1" s="822"/>
      <c r="I1" s="4"/>
      <c r="J1" s="822"/>
      <c r="K1" s="822"/>
      <c r="L1" s="822"/>
      <c r="M1" s="822"/>
    </row>
    <row r="2" spans="1:13" x14ac:dyDescent="0.25">
      <c r="A2" s="822"/>
      <c r="B2" s="822"/>
      <c r="C2" s="822"/>
      <c r="D2" s="821"/>
      <c r="E2" s="821"/>
      <c r="F2" s="6"/>
      <c r="G2" s="7"/>
      <c r="H2" s="821"/>
      <c r="I2" s="8"/>
      <c r="J2" s="821"/>
      <c r="K2" s="822"/>
      <c r="L2" s="822"/>
      <c r="M2" s="822"/>
    </row>
    <row r="3" spans="1:13" ht="18.75" x14ac:dyDescent="0.3">
      <c r="A3" s="3102" t="s">
        <v>220</v>
      </c>
      <c r="B3" s="3103"/>
      <c r="C3" s="3103"/>
      <c r="D3" s="3103"/>
      <c r="E3" s="3103"/>
      <c r="F3" s="3103"/>
      <c r="G3" s="3103"/>
      <c r="H3" s="3103"/>
      <c r="I3" s="3103"/>
      <c r="J3" s="3103"/>
      <c r="K3" s="3103"/>
      <c r="L3" s="3103"/>
      <c r="M3" s="822"/>
    </row>
    <row r="4" spans="1:13" ht="15.75" x14ac:dyDescent="0.25">
      <c r="A4" s="822"/>
      <c r="B4" s="822"/>
      <c r="C4" s="822"/>
      <c r="D4" s="821"/>
      <c r="E4" s="821"/>
      <c r="F4" s="9"/>
      <c r="G4" s="7"/>
      <c r="H4" s="821"/>
      <c r="I4" s="8"/>
      <c r="J4" s="821"/>
      <c r="K4" s="822"/>
      <c r="L4" s="822"/>
      <c r="M4" s="822"/>
    </row>
    <row r="5" spans="1:13" ht="15.75" x14ac:dyDescent="0.25">
      <c r="A5" s="10" t="s">
        <v>221</v>
      </c>
      <c r="B5" s="11"/>
      <c r="C5" s="11"/>
      <c r="D5" s="11"/>
      <c r="E5" s="11"/>
      <c r="F5" s="9"/>
      <c r="G5" s="3"/>
      <c r="H5" s="822"/>
      <c r="I5" s="4"/>
      <c r="J5" s="822"/>
      <c r="K5" s="822"/>
      <c r="L5" s="822"/>
      <c r="M5" s="822"/>
    </row>
    <row r="6" spans="1:13" ht="15.75" thickBot="1" x14ac:dyDescent="0.3">
      <c r="A6" s="12"/>
      <c r="B6" s="822"/>
      <c r="C6" s="822"/>
      <c r="D6" s="822"/>
      <c r="E6" s="822"/>
      <c r="F6" s="2"/>
      <c r="G6" s="3"/>
      <c r="H6" s="822"/>
      <c r="I6" s="4"/>
      <c r="J6" s="822"/>
      <c r="K6" s="13"/>
      <c r="L6" s="822"/>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x14ac:dyDescent="0.25">
      <c r="A8" s="36">
        <v>231</v>
      </c>
      <c r="B8" s="37">
        <v>0</v>
      </c>
      <c r="C8" s="38">
        <v>6409</v>
      </c>
      <c r="D8" s="37">
        <v>5901</v>
      </c>
      <c r="E8" s="39">
        <v>0</v>
      </c>
      <c r="F8" s="40">
        <v>923</v>
      </c>
      <c r="G8" s="37">
        <v>2300</v>
      </c>
      <c r="H8" s="41">
        <v>23000000</v>
      </c>
      <c r="I8" s="42">
        <v>10000000</v>
      </c>
      <c r="J8" s="42">
        <v>10000000</v>
      </c>
      <c r="K8" s="42">
        <v>-580005</v>
      </c>
      <c r="L8" s="42">
        <f>SUM(K8,J8)</f>
        <v>9419995</v>
      </c>
      <c r="M8" s="56" t="s">
        <v>222</v>
      </c>
    </row>
    <row r="9" spans="1:13" x14ac:dyDescent="0.25">
      <c r="A9" s="57">
        <v>231</v>
      </c>
      <c r="B9" s="58">
        <v>0</v>
      </c>
      <c r="C9" s="59">
        <v>6172</v>
      </c>
      <c r="D9" s="60" t="s">
        <v>223</v>
      </c>
      <c r="E9" s="61">
        <v>0</v>
      </c>
      <c r="F9" s="62">
        <v>0</v>
      </c>
      <c r="G9" s="58">
        <v>200</v>
      </c>
      <c r="H9" s="49">
        <v>2000000</v>
      </c>
      <c r="I9" s="63">
        <v>0</v>
      </c>
      <c r="J9" s="63">
        <v>0</v>
      </c>
      <c r="K9" s="63">
        <v>580005</v>
      </c>
      <c r="L9" s="64">
        <f>SUM(J9:K9)</f>
        <v>580005</v>
      </c>
      <c r="M9" s="65" t="s">
        <v>224</v>
      </c>
    </row>
    <row r="10" spans="1:13" ht="15.75" thickBot="1" x14ac:dyDescent="0.3">
      <c r="A10" s="57"/>
      <c r="B10" s="58"/>
      <c r="C10" s="59"/>
      <c r="D10" s="60"/>
      <c r="E10" s="61"/>
      <c r="F10" s="62"/>
      <c r="G10" s="58"/>
      <c r="H10" s="49"/>
      <c r="I10" s="63"/>
      <c r="J10" s="63"/>
      <c r="K10" s="63"/>
      <c r="L10" s="64"/>
      <c r="M10" s="56"/>
    </row>
    <row r="11" spans="1:13" ht="16.5" thickBot="1" x14ac:dyDescent="0.3">
      <c r="A11" s="22"/>
      <c r="B11" s="53" t="s">
        <v>23</v>
      </c>
      <c r="C11" s="54"/>
      <c r="D11" s="23"/>
      <c r="E11" s="23"/>
      <c r="F11" s="24"/>
      <c r="G11" s="25"/>
      <c r="H11" s="23"/>
      <c r="I11" s="26">
        <f>SUM(I8:I10)</f>
        <v>10000000</v>
      </c>
      <c r="J11" s="26">
        <f>SUM(J8:J10)</f>
        <v>10000000</v>
      </c>
      <c r="K11" s="26">
        <f>SUM(K8:K10)</f>
        <v>0</v>
      </c>
      <c r="L11" s="26">
        <f>SUM(L8:L10)</f>
        <v>10000000</v>
      </c>
      <c r="M11" s="27"/>
    </row>
    <row r="12" spans="1:13" ht="15.75" x14ac:dyDescent="0.25">
      <c r="A12" s="28"/>
      <c r="B12" s="28"/>
      <c r="C12" s="28"/>
      <c r="D12" s="29"/>
      <c r="E12" s="29"/>
      <c r="F12" s="30"/>
      <c r="G12" s="31"/>
      <c r="H12" s="29"/>
      <c r="I12" s="32"/>
      <c r="J12" s="29"/>
      <c r="K12" s="33"/>
      <c r="L12" s="29"/>
      <c r="M12" s="822"/>
    </row>
    <row r="13" spans="1:13" ht="15.75" x14ac:dyDescent="0.25">
      <c r="A13" s="822"/>
      <c r="B13" s="29" t="s">
        <v>225</v>
      </c>
      <c r="C13" s="28"/>
      <c r="D13" s="29"/>
      <c r="E13" s="29"/>
      <c r="F13" s="30"/>
      <c r="G13" s="31"/>
      <c r="H13" s="29"/>
      <c r="I13" s="32"/>
      <c r="J13" s="34" t="s">
        <v>226</v>
      </c>
      <c r="K13" s="35"/>
      <c r="L13" s="29"/>
      <c r="M13" s="822"/>
    </row>
    <row r="14" spans="1:13" ht="15.75" x14ac:dyDescent="0.25">
      <c r="A14" s="29"/>
      <c r="B14" s="28"/>
      <c r="C14" s="28"/>
      <c r="D14" s="29"/>
      <c r="E14" s="29"/>
      <c r="F14" s="30"/>
      <c r="G14" s="31"/>
      <c r="H14" s="29"/>
      <c r="I14" s="32"/>
      <c r="J14" s="29"/>
      <c r="K14" s="33"/>
      <c r="L14" s="29"/>
      <c r="M14" s="822"/>
    </row>
    <row r="15" spans="1:13" x14ac:dyDescent="0.25">
      <c r="A15" s="822"/>
      <c r="B15" s="822"/>
      <c r="C15" s="822"/>
      <c r="D15" s="822"/>
      <c r="E15" s="822"/>
      <c r="F15" s="2"/>
      <c r="G15" s="3"/>
      <c r="H15" s="822"/>
      <c r="I15" s="4"/>
      <c r="J15" s="822"/>
      <c r="K15" s="822"/>
      <c r="L15" s="822"/>
      <c r="M15" s="822"/>
    </row>
    <row r="16" spans="1:13" x14ac:dyDescent="0.25">
      <c r="A16" s="822"/>
      <c r="B16" s="822" t="s">
        <v>27</v>
      </c>
      <c r="C16" s="822"/>
      <c r="D16" s="822"/>
      <c r="E16" s="822"/>
      <c r="F16" s="2"/>
      <c r="G16" s="3"/>
      <c r="H16" s="822"/>
      <c r="I16" s="4"/>
      <c r="J16" s="822" t="s">
        <v>27</v>
      </c>
      <c r="K16" s="822"/>
      <c r="L16" s="822"/>
      <c r="M16" s="822"/>
    </row>
    <row r="17" spans="1:13" x14ac:dyDescent="0.25">
      <c r="A17" s="822"/>
      <c r="B17" s="822" t="s">
        <v>227</v>
      </c>
      <c r="C17" s="822"/>
      <c r="D17" s="822"/>
      <c r="E17" s="822"/>
      <c r="F17" s="2"/>
      <c r="G17" s="3"/>
      <c r="H17" s="822"/>
      <c r="I17" s="4"/>
      <c r="J17" s="822" t="s">
        <v>90</v>
      </c>
      <c r="K17" s="822"/>
      <c r="L17" s="822"/>
      <c r="M17" s="822"/>
    </row>
    <row r="18" spans="1:13" x14ac:dyDescent="0.25">
      <c r="A18" s="822"/>
      <c r="B18" s="822" t="s">
        <v>228</v>
      </c>
      <c r="C18" s="822"/>
      <c r="D18" s="822" t="s">
        <v>229</v>
      </c>
      <c r="E18" s="822" t="s">
        <v>230</v>
      </c>
      <c r="F18" s="2"/>
      <c r="G18" s="3"/>
      <c r="H18" s="822"/>
      <c r="I18" s="4"/>
      <c r="J18" s="822" t="s">
        <v>92</v>
      </c>
      <c r="K18" s="822"/>
      <c r="L18" s="822"/>
      <c r="M18" s="822"/>
    </row>
    <row r="19" spans="1:13" x14ac:dyDescent="0.25">
      <c r="A19" s="822"/>
      <c r="B19" s="822"/>
      <c r="C19" s="822"/>
      <c r="D19" s="822"/>
      <c r="E19" s="822"/>
      <c r="F19" s="2"/>
      <c r="G19" s="3"/>
      <c r="H19" s="822"/>
      <c r="I19" s="4"/>
      <c r="J19" s="822"/>
      <c r="K19" s="822"/>
      <c r="L19" s="822"/>
      <c r="M19" s="822"/>
    </row>
    <row r="20" spans="1:13" x14ac:dyDescent="0.25">
      <c r="A20" s="822"/>
      <c r="B20" s="822" t="s">
        <v>231</v>
      </c>
      <c r="C20" s="822"/>
      <c r="D20" s="822"/>
      <c r="E20" s="822"/>
      <c r="F20" s="2"/>
      <c r="G20" s="3"/>
      <c r="H20" s="822"/>
      <c r="I20" s="4"/>
      <c r="J20" s="822" t="s">
        <v>232</v>
      </c>
      <c r="K20" s="822"/>
      <c r="L20" s="822"/>
      <c r="M20" s="822"/>
    </row>
    <row r="21" spans="1:13" x14ac:dyDescent="0.25">
      <c r="A21" s="822"/>
      <c r="B21" s="822" t="s">
        <v>233</v>
      </c>
      <c r="C21" s="822"/>
      <c r="D21" s="822"/>
      <c r="E21" s="822"/>
      <c r="F21" s="2"/>
      <c r="G21" s="3"/>
      <c r="H21" s="822"/>
      <c r="I21" s="4"/>
      <c r="J21" s="822" t="s">
        <v>133</v>
      </c>
      <c r="K21" s="822"/>
      <c r="L21" s="822"/>
      <c r="M21" s="822"/>
    </row>
    <row r="22" spans="1:13" x14ac:dyDescent="0.25">
      <c r="A22" s="822"/>
      <c r="B22" s="822"/>
      <c r="C22" s="822"/>
      <c r="D22" s="822"/>
      <c r="E22" s="822"/>
      <c r="F22" s="2"/>
      <c r="G22" s="3"/>
      <c r="H22" s="822"/>
      <c r="I22" s="4"/>
      <c r="J22" s="822"/>
      <c r="K22" s="822"/>
      <c r="L22" s="822"/>
      <c r="M22" s="822"/>
    </row>
    <row r="23" spans="1:13" x14ac:dyDescent="0.25">
      <c r="A23" s="822"/>
      <c r="B23" s="822"/>
      <c r="C23" s="822"/>
      <c r="D23" s="822"/>
      <c r="E23" s="822"/>
      <c r="F23" s="2"/>
      <c r="G23" s="3"/>
      <c r="H23" s="822"/>
      <c r="I23" s="4"/>
      <c r="J23" s="822"/>
      <c r="K23" s="822"/>
      <c r="L23" s="822"/>
      <c r="M23" s="822"/>
    </row>
    <row r="24" spans="1:13" x14ac:dyDescent="0.25">
      <c r="A24" s="822"/>
      <c r="B24" s="822" t="s">
        <v>234</v>
      </c>
      <c r="C24" s="822"/>
      <c r="D24" s="822"/>
      <c r="E24" s="822"/>
      <c r="F24" s="2"/>
      <c r="G24" s="3"/>
      <c r="H24" s="822"/>
      <c r="I24" s="4"/>
      <c r="J24" s="822"/>
      <c r="K24" s="822"/>
      <c r="L24" s="822"/>
      <c r="M24" s="822"/>
    </row>
    <row r="28" spans="1:13" ht="18.75" x14ac:dyDescent="0.3">
      <c r="A28" s="1" t="s">
        <v>219</v>
      </c>
      <c r="B28" s="1"/>
      <c r="C28" s="1"/>
      <c r="D28" s="822"/>
      <c r="E28" s="822"/>
      <c r="F28" s="2"/>
      <c r="G28" s="3"/>
      <c r="H28" s="822"/>
      <c r="I28" s="4"/>
      <c r="J28" s="822"/>
      <c r="K28" s="822"/>
      <c r="L28" s="822"/>
      <c r="M28" s="822"/>
    </row>
    <row r="29" spans="1:13" x14ac:dyDescent="0.25">
      <c r="A29" s="822"/>
      <c r="B29" s="822"/>
      <c r="C29" s="822"/>
      <c r="D29" s="821"/>
      <c r="E29" s="821"/>
      <c r="F29" s="6"/>
      <c r="G29" s="7"/>
      <c r="H29" s="821"/>
      <c r="I29" s="8"/>
      <c r="J29" s="821"/>
      <c r="K29" s="822"/>
      <c r="L29" s="822"/>
      <c r="M29" s="822"/>
    </row>
    <row r="30" spans="1:13" ht="18.75" x14ac:dyDescent="0.3">
      <c r="A30" s="3102" t="s">
        <v>235</v>
      </c>
      <c r="B30" s="3103"/>
      <c r="C30" s="3103"/>
      <c r="D30" s="3103"/>
      <c r="E30" s="3103"/>
      <c r="F30" s="3103"/>
      <c r="G30" s="3103"/>
      <c r="H30" s="3103"/>
      <c r="I30" s="3103"/>
      <c r="J30" s="3103"/>
      <c r="K30" s="3103"/>
      <c r="L30" s="3103"/>
      <c r="M30" s="822"/>
    </row>
    <row r="31" spans="1:13" ht="15.75" x14ac:dyDescent="0.25">
      <c r="A31" s="822"/>
      <c r="B31" s="822"/>
      <c r="C31" s="822"/>
      <c r="D31" s="821"/>
      <c r="E31" s="821"/>
      <c r="F31" s="9"/>
      <c r="G31" s="7"/>
      <c r="H31" s="821"/>
      <c r="I31" s="8"/>
      <c r="J31" s="821"/>
      <c r="K31" s="822"/>
      <c r="L31" s="822"/>
      <c r="M31" s="822"/>
    </row>
    <row r="32" spans="1:13" ht="15.75" x14ac:dyDescent="0.25">
      <c r="A32" s="10" t="s">
        <v>236</v>
      </c>
      <c r="B32" s="11"/>
      <c r="C32" s="11"/>
      <c r="D32" s="11"/>
      <c r="E32" s="11"/>
      <c r="F32" s="9"/>
      <c r="G32" s="3"/>
      <c r="H32" s="822"/>
      <c r="I32" s="4"/>
      <c r="J32" s="822"/>
      <c r="K32" s="822"/>
      <c r="L32" s="822"/>
      <c r="M32" s="822"/>
    </row>
    <row r="33" spans="1:13" ht="15.75" thickBot="1" x14ac:dyDescent="0.3">
      <c r="A33" s="12"/>
      <c r="B33" s="822"/>
      <c r="C33" s="822"/>
      <c r="D33" s="822"/>
      <c r="E33" s="822"/>
      <c r="F33" s="2"/>
      <c r="G33" s="3"/>
      <c r="H33" s="822"/>
      <c r="I33" s="4"/>
      <c r="J33" s="822"/>
      <c r="K33" s="13"/>
      <c r="L33" s="822"/>
      <c r="M33" s="14" t="s">
        <v>4</v>
      </c>
    </row>
    <row r="34" spans="1:13" ht="27" thickBot="1" x14ac:dyDescent="0.3">
      <c r="A34" s="15" t="s">
        <v>5</v>
      </c>
      <c r="B34" s="16" t="s">
        <v>6</v>
      </c>
      <c r="C34" s="16" t="s">
        <v>7</v>
      </c>
      <c r="D34" s="16" t="s">
        <v>8</v>
      </c>
      <c r="E34" s="16" t="s">
        <v>9</v>
      </c>
      <c r="F34" s="17" t="s">
        <v>10</v>
      </c>
      <c r="G34" s="18" t="s">
        <v>11</v>
      </c>
      <c r="H34" s="16" t="s">
        <v>12</v>
      </c>
      <c r="I34" s="19" t="s">
        <v>13</v>
      </c>
      <c r="J34" s="20" t="s">
        <v>14</v>
      </c>
      <c r="K34" s="20" t="s">
        <v>15</v>
      </c>
      <c r="L34" s="20" t="s">
        <v>16</v>
      </c>
      <c r="M34" s="21" t="s">
        <v>17</v>
      </c>
    </row>
    <row r="35" spans="1:13" x14ac:dyDescent="0.25">
      <c r="A35" s="36">
        <v>231</v>
      </c>
      <c r="B35" s="37">
        <v>0</v>
      </c>
      <c r="C35" s="38">
        <v>6172</v>
      </c>
      <c r="D35" s="37">
        <v>5169</v>
      </c>
      <c r="E35" s="39">
        <v>0</v>
      </c>
      <c r="F35" s="40">
        <v>0</v>
      </c>
      <c r="G35" s="37">
        <v>200</v>
      </c>
      <c r="H35" s="41">
        <v>2000000</v>
      </c>
      <c r="I35" s="42">
        <v>20500000</v>
      </c>
      <c r="J35" s="42">
        <v>20500000</v>
      </c>
      <c r="K35" s="42">
        <v>-100000</v>
      </c>
      <c r="L35" s="42">
        <f>SUM(K35,J35)</f>
        <v>20400000</v>
      </c>
      <c r="M35" s="56" t="s">
        <v>237</v>
      </c>
    </row>
    <row r="36" spans="1:13" ht="26.25" x14ac:dyDescent="0.25">
      <c r="A36" s="57">
        <v>231</v>
      </c>
      <c r="B36" s="58">
        <v>0</v>
      </c>
      <c r="C36" s="59">
        <v>6172</v>
      </c>
      <c r="D36" s="60" t="s">
        <v>238</v>
      </c>
      <c r="E36" s="61">
        <v>0</v>
      </c>
      <c r="F36" s="62">
        <v>0</v>
      </c>
      <c r="G36" s="58">
        <v>200</v>
      </c>
      <c r="H36" s="49">
        <v>2000000</v>
      </c>
      <c r="I36" s="63">
        <v>0</v>
      </c>
      <c r="J36" s="63">
        <v>0</v>
      </c>
      <c r="K36" s="63">
        <v>100000</v>
      </c>
      <c r="L36" s="64">
        <f>SUM(J36:K36)</f>
        <v>100000</v>
      </c>
      <c r="M36" s="65" t="s">
        <v>239</v>
      </c>
    </row>
    <row r="37" spans="1:13" ht="15.75" thickBot="1" x14ac:dyDescent="0.3">
      <c r="A37" s="57"/>
      <c r="B37" s="58"/>
      <c r="C37" s="59"/>
      <c r="D37" s="60"/>
      <c r="E37" s="61"/>
      <c r="F37" s="62"/>
      <c r="G37" s="58"/>
      <c r="H37" s="49"/>
      <c r="I37" s="63"/>
      <c r="J37" s="63"/>
      <c r="K37" s="63"/>
      <c r="L37" s="64"/>
      <c r="M37" s="56"/>
    </row>
    <row r="38" spans="1:13" ht="16.5" thickBot="1" x14ac:dyDescent="0.3">
      <c r="A38" s="22"/>
      <c r="B38" s="53" t="s">
        <v>23</v>
      </c>
      <c r="C38" s="54"/>
      <c r="D38" s="23"/>
      <c r="E38" s="23"/>
      <c r="F38" s="24"/>
      <c r="G38" s="25"/>
      <c r="H38" s="23"/>
      <c r="I38" s="26">
        <f>SUM(I35:I37)</f>
        <v>20500000</v>
      </c>
      <c r="J38" s="26">
        <f>SUM(J35:J37)</f>
        <v>20500000</v>
      </c>
      <c r="K38" s="26">
        <f>SUM(K35:K37)</f>
        <v>0</v>
      </c>
      <c r="L38" s="26">
        <f>SUM(L35:L37)</f>
        <v>20500000</v>
      </c>
      <c r="M38" s="27"/>
    </row>
    <row r="39" spans="1:13" ht="15.75" x14ac:dyDescent="0.25">
      <c r="A39" s="28"/>
      <c r="B39" s="28"/>
      <c r="C39" s="28"/>
      <c r="D39" s="29"/>
      <c r="E39" s="29"/>
      <c r="F39" s="30"/>
      <c r="G39" s="31"/>
      <c r="H39" s="29"/>
      <c r="I39" s="32"/>
      <c r="J39" s="29"/>
      <c r="K39" s="33"/>
      <c r="L39" s="29"/>
      <c r="M39" s="822"/>
    </row>
    <row r="40" spans="1:13" ht="15.75" x14ac:dyDescent="0.25">
      <c r="A40" s="822"/>
      <c r="B40" s="29" t="s">
        <v>225</v>
      </c>
      <c r="C40" s="28"/>
      <c r="D40" s="29"/>
      <c r="E40" s="29"/>
      <c r="F40" s="30"/>
      <c r="G40" s="31"/>
      <c r="H40" s="29"/>
      <c r="I40" s="32"/>
      <c r="J40" s="34" t="s">
        <v>240</v>
      </c>
      <c r="K40" s="35"/>
      <c r="L40" s="29"/>
      <c r="M40" s="822"/>
    </row>
    <row r="41" spans="1:13" ht="15.75" x14ac:dyDescent="0.25">
      <c r="A41" s="29"/>
      <c r="B41" s="28"/>
      <c r="C41" s="28"/>
      <c r="D41" s="29"/>
      <c r="E41" s="29"/>
      <c r="F41" s="30"/>
      <c r="G41" s="31"/>
      <c r="H41" s="29"/>
      <c r="I41" s="32"/>
      <c r="J41" s="29"/>
      <c r="K41" s="33"/>
      <c r="L41" s="29"/>
      <c r="M41" s="822"/>
    </row>
    <row r="42" spans="1:13" x14ac:dyDescent="0.25">
      <c r="A42" s="822"/>
      <c r="B42" s="822"/>
      <c r="C42" s="822"/>
      <c r="D42" s="822"/>
      <c r="E42" s="822"/>
      <c r="F42" s="2"/>
      <c r="G42" s="3"/>
      <c r="H42" s="822"/>
      <c r="I42" s="4"/>
      <c r="J42" s="822"/>
      <c r="K42" s="822"/>
      <c r="L42" s="822"/>
      <c r="M42" s="822"/>
    </row>
    <row r="43" spans="1:13" x14ac:dyDescent="0.25">
      <c r="A43" s="822"/>
      <c r="B43" s="822" t="s">
        <v>27</v>
      </c>
      <c r="C43" s="822"/>
      <c r="D43" s="822"/>
      <c r="E43" s="822"/>
      <c r="F43" s="2"/>
      <c r="G43" s="3"/>
      <c r="H43" s="822"/>
      <c r="I43" s="4"/>
      <c r="J43" s="822" t="s">
        <v>27</v>
      </c>
      <c r="K43" s="822"/>
      <c r="L43" s="822"/>
      <c r="M43" s="822"/>
    </row>
    <row r="44" spans="1:13" x14ac:dyDescent="0.25">
      <c r="A44" s="822"/>
      <c r="B44" s="822" t="s">
        <v>227</v>
      </c>
      <c r="C44" s="822"/>
      <c r="D44" s="822"/>
      <c r="E44" s="822"/>
      <c r="F44" s="2"/>
      <c r="G44" s="3"/>
      <c r="H44" s="822"/>
      <c r="I44" s="4"/>
      <c r="J44" s="822" t="s">
        <v>90</v>
      </c>
      <c r="K44" s="822"/>
      <c r="L44" s="822"/>
      <c r="M44" s="822"/>
    </row>
    <row r="45" spans="1:13" x14ac:dyDescent="0.25">
      <c r="A45" s="822"/>
      <c r="B45" s="822" t="s">
        <v>228</v>
      </c>
      <c r="C45" s="822"/>
      <c r="D45" s="822" t="s">
        <v>229</v>
      </c>
      <c r="E45" s="822" t="s">
        <v>230</v>
      </c>
      <c r="F45" s="2"/>
      <c r="G45" s="3"/>
      <c r="H45" s="822"/>
      <c r="I45" s="4"/>
      <c r="J45" s="822" t="s">
        <v>92</v>
      </c>
      <c r="K45" s="822"/>
      <c r="L45" s="822"/>
      <c r="M45" s="822"/>
    </row>
    <row r="46" spans="1:13" x14ac:dyDescent="0.25">
      <c r="A46" s="822"/>
      <c r="B46" s="822"/>
      <c r="C46" s="822"/>
      <c r="D46" s="822"/>
      <c r="E46" s="822"/>
      <c r="F46" s="2"/>
      <c r="G46" s="3"/>
      <c r="H46" s="822"/>
      <c r="I46" s="4"/>
      <c r="J46" s="822"/>
      <c r="K46" s="822"/>
      <c r="L46" s="822"/>
      <c r="M46" s="822"/>
    </row>
    <row r="47" spans="1:13" x14ac:dyDescent="0.25">
      <c r="A47" s="822"/>
      <c r="B47" s="822"/>
      <c r="C47" s="822"/>
      <c r="D47" s="822"/>
      <c r="E47" s="822"/>
      <c r="F47" s="2"/>
      <c r="G47" s="3"/>
      <c r="H47" s="822"/>
      <c r="I47" s="4"/>
      <c r="J47" s="822"/>
      <c r="K47" s="822"/>
      <c r="L47" s="822"/>
      <c r="M47" s="822"/>
    </row>
    <row r="48" spans="1:13" x14ac:dyDescent="0.25">
      <c r="A48" s="822"/>
      <c r="B48" s="822" t="s">
        <v>241</v>
      </c>
      <c r="C48" s="822"/>
      <c r="D48" s="822"/>
      <c r="E48" s="822"/>
      <c r="F48" s="2"/>
      <c r="G48" s="3"/>
      <c r="H48" s="822"/>
      <c r="I48" s="4"/>
      <c r="J48" s="822"/>
      <c r="K48" s="822"/>
      <c r="L48" s="822"/>
      <c r="M48" s="822"/>
    </row>
    <row r="49" spans="1:14" x14ac:dyDescent="0.25">
      <c r="A49" s="822"/>
      <c r="B49" s="822"/>
      <c r="C49" s="822"/>
      <c r="D49" s="822"/>
      <c r="E49" s="822"/>
      <c r="F49" s="822"/>
      <c r="G49" s="3"/>
      <c r="H49" s="822"/>
      <c r="I49" s="4"/>
      <c r="J49" s="822"/>
      <c r="K49" s="822"/>
      <c r="L49" s="822"/>
      <c r="M49" s="822"/>
    </row>
    <row r="50" spans="1:14" ht="18.75" x14ac:dyDescent="0.3">
      <c r="A50" s="1" t="s">
        <v>219</v>
      </c>
      <c r="B50" s="1"/>
      <c r="C50" s="1"/>
      <c r="D50" s="822"/>
      <c r="E50" s="822"/>
      <c r="F50" s="2"/>
      <c r="G50" s="3"/>
      <c r="H50" s="822"/>
      <c r="I50" s="4"/>
      <c r="J50" s="822"/>
      <c r="K50" s="822"/>
      <c r="L50" s="822"/>
      <c r="M50" s="822"/>
      <c r="N50" s="822"/>
    </row>
    <row r="51" spans="1:14" x14ac:dyDescent="0.25">
      <c r="A51" s="822"/>
      <c r="B51" s="822"/>
      <c r="C51" s="822"/>
      <c r="D51" s="821"/>
      <c r="E51" s="821"/>
      <c r="F51" s="6"/>
      <c r="G51" s="7"/>
      <c r="H51" s="821"/>
      <c r="I51" s="8"/>
      <c r="J51" s="821"/>
      <c r="K51" s="822"/>
      <c r="L51" s="822"/>
      <c r="M51" s="822"/>
      <c r="N51" s="822"/>
    </row>
    <row r="52" spans="1:14" ht="18.75" x14ac:dyDescent="0.3">
      <c r="A52" s="3102" t="s">
        <v>653</v>
      </c>
      <c r="B52" s="3103"/>
      <c r="C52" s="3103"/>
      <c r="D52" s="3103"/>
      <c r="E52" s="3103"/>
      <c r="F52" s="3103"/>
      <c r="G52" s="3103"/>
      <c r="H52" s="3103"/>
      <c r="I52" s="3103"/>
      <c r="J52" s="3103"/>
      <c r="K52" s="3103"/>
      <c r="L52" s="3103"/>
      <c r="M52" s="822"/>
      <c r="N52" s="822"/>
    </row>
    <row r="53" spans="1:14" ht="15.75" x14ac:dyDescent="0.25">
      <c r="A53" s="822"/>
      <c r="B53" s="822"/>
      <c r="C53" s="822"/>
      <c r="D53" s="821"/>
      <c r="E53" s="821"/>
      <c r="F53" s="9"/>
      <c r="G53" s="7"/>
      <c r="H53" s="821"/>
      <c r="I53" s="8"/>
      <c r="J53" s="821"/>
      <c r="K53" s="822"/>
      <c r="L53" s="822"/>
      <c r="M53" s="822"/>
      <c r="N53" s="822"/>
    </row>
    <row r="54" spans="1:14" ht="15.75" x14ac:dyDescent="0.25">
      <c r="A54" s="151" t="s">
        <v>654</v>
      </c>
      <c r="B54" s="822"/>
      <c r="C54" s="822"/>
      <c r="D54" s="822"/>
      <c r="E54" s="822"/>
      <c r="F54" s="9"/>
      <c r="G54" s="3"/>
      <c r="H54" s="822"/>
      <c r="I54" s="4"/>
      <c r="J54" s="822"/>
      <c r="K54" s="822"/>
      <c r="L54" s="822"/>
      <c r="M54" s="822"/>
      <c r="N54" s="822"/>
    </row>
    <row r="55" spans="1:14" ht="15.75" thickBot="1" x14ac:dyDescent="0.3">
      <c r="A55" s="820"/>
      <c r="B55" s="822"/>
      <c r="C55" s="822"/>
      <c r="D55" s="822"/>
      <c r="E55" s="822"/>
      <c r="F55" s="2"/>
      <c r="G55" s="3"/>
      <c r="H55" s="822"/>
      <c r="I55" s="4"/>
      <c r="J55" s="822"/>
      <c r="K55" s="13"/>
      <c r="L55" s="822"/>
      <c r="M55" s="14" t="s">
        <v>4</v>
      </c>
      <c r="N55" s="822"/>
    </row>
    <row r="56" spans="1:14" ht="27" thickBot="1" x14ac:dyDescent="0.3">
      <c r="A56" s="15" t="s">
        <v>5</v>
      </c>
      <c r="B56" s="16" t="s">
        <v>6</v>
      </c>
      <c r="C56" s="16" t="s">
        <v>7</v>
      </c>
      <c r="D56" s="16" t="s">
        <v>8</v>
      </c>
      <c r="E56" s="16" t="s">
        <v>9</v>
      </c>
      <c r="F56" s="17" t="s">
        <v>10</v>
      </c>
      <c r="G56" s="18" t="s">
        <v>11</v>
      </c>
      <c r="H56" s="16" t="s">
        <v>12</v>
      </c>
      <c r="I56" s="19" t="s">
        <v>13</v>
      </c>
      <c r="J56" s="20" t="s">
        <v>14</v>
      </c>
      <c r="K56" s="20" t="s">
        <v>15</v>
      </c>
      <c r="L56" s="20" t="s">
        <v>16</v>
      </c>
      <c r="M56" s="152" t="s">
        <v>17</v>
      </c>
      <c r="N56" s="822"/>
    </row>
    <row r="57" spans="1:14" x14ac:dyDescent="0.25">
      <c r="A57" s="36">
        <v>231</v>
      </c>
      <c r="B57" s="37">
        <v>0</v>
      </c>
      <c r="C57" s="38">
        <v>6172</v>
      </c>
      <c r="D57" s="37">
        <v>5429</v>
      </c>
      <c r="E57" s="39">
        <v>0</v>
      </c>
      <c r="F57" s="40">
        <v>721</v>
      </c>
      <c r="G57" s="37">
        <v>200</v>
      </c>
      <c r="H57" s="41">
        <v>2000000</v>
      </c>
      <c r="I57" s="42">
        <v>50000</v>
      </c>
      <c r="J57" s="42">
        <v>50000</v>
      </c>
      <c r="K57" s="42">
        <v>-50000</v>
      </c>
      <c r="L57" s="42">
        <f>SUM(K57,J57)</f>
        <v>0</v>
      </c>
      <c r="M57" s="183" t="s">
        <v>655</v>
      </c>
      <c r="N57" s="822"/>
    </row>
    <row r="58" spans="1:14" x14ac:dyDescent="0.25">
      <c r="A58" s="57">
        <v>231</v>
      </c>
      <c r="B58" s="58">
        <v>0</v>
      </c>
      <c r="C58" s="59">
        <v>6172</v>
      </c>
      <c r="D58" s="157" t="s">
        <v>656</v>
      </c>
      <c r="E58" s="61">
        <v>0</v>
      </c>
      <c r="F58" s="48">
        <v>721</v>
      </c>
      <c r="G58" s="58">
        <v>200</v>
      </c>
      <c r="H58" s="49">
        <v>2000000</v>
      </c>
      <c r="I58" s="158">
        <v>0</v>
      </c>
      <c r="J58" s="158">
        <v>0</v>
      </c>
      <c r="K58" s="158">
        <v>50000</v>
      </c>
      <c r="L58" s="159">
        <f>SUM(J58:K58)</f>
        <v>50000</v>
      </c>
      <c r="M58" s="183" t="s">
        <v>657</v>
      </c>
      <c r="N58" s="822"/>
    </row>
    <row r="59" spans="1:14" x14ac:dyDescent="0.25">
      <c r="A59" s="57">
        <v>231</v>
      </c>
      <c r="B59" s="58">
        <v>0</v>
      </c>
      <c r="C59" s="59">
        <v>6172</v>
      </c>
      <c r="D59" s="157" t="s">
        <v>164</v>
      </c>
      <c r="E59" s="61">
        <v>0</v>
      </c>
      <c r="F59" s="62">
        <v>0</v>
      </c>
      <c r="G59" s="58">
        <v>200</v>
      </c>
      <c r="H59" s="49">
        <v>2000000</v>
      </c>
      <c r="I59" s="158">
        <v>20500000</v>
      </c>
      <c r="J59" s="158">
        <v>20400000</v>
      </c>
      <c r="K59" s="158">
        <v>-300000</v>
      </c>
      <c r="L59" s="159">
        <v>20100000</v>
      </c>
      <c r="M59" s="183" t="s">
        <v>237</v>
      </c>
      <c r="N59" s="822"/>
    </row>
    <row r="60" spans="1:14" ht="26.25" x14ac:dyDescent="0.25">
      <c r="A60" s="57">
        <v>231</v>
      </c>
      <c r="B60" s="58">
        <v>0</v>
      </c>
      <c r="C60" s="59">
        <v>6172</v>
      </c>
      <c r="D60" s="157" t="s">
        <v>658</v>
      </c>
      <c r="E60" s="61">
        <v>0</v>
      </c>
      <c r="F60" s="62">
        <v>0</v>
      </c>
      <c r="G60" s="58">
        <v>200</v>
      </c>
      <c r="H60" s="49">
        <v>2000000</v>
      </c>
      <c r="I60" s="66">
        <v>1200000</v>
      </c>
      <c r="J60" s="66">
        <v>1200000</v>
      </c>
      <c r="K60" s="66">
        <v>300000</v>
      </c>
      <c r="L60" s="159">
        <v>1500000</v>
      </c>
      <c r="M60" s="183" t="s">
        <v>659</v>
      </c>
      <c r="N60" s="822"/>
    </row>
    <row r="61" spans="1:14" ht="15.75" thickBot="1" x14ac:dyDescent="0.3">
      <c r="A61" s="161"/>
      <c r="B61" s="162"/>
      <c r="C61" s="162"/>
      <c r="D61" s="163"/>
      <c r="E61" s="162"/>
      <c r="F61" s="164"/>
      <c r="G61" s="165"/>
      <c r="H61" s="166"/>
      <c r="I61" s="168"/>
      <c r="J61" s="168"/>
      <c r="K61" s="168"/>
      <c r="L61" s="169"/>
      <c r="M61" s="170"/>
      <c r="N61" s="822"/>
    </row>
    <row r="62" spans="1:14" ht="16.5" thickBot="1" x14ac:dyDescent="0.3">
      <c r="A62" s="22"/>
      <c r="B62" s="53" t="s">
        <v>23</v>
      </c>
      <c r="C62" s="54"/>
      <c r="D62" s="23"/>
      <c r="E62" s="23"/>
      <c r="F62" s="24"/>
      <c r="G62" s="25"/>
      <c r="H62" s="23"/>
      <c r="I62" s="171">
        <f>SUM(I57:I61)</f>
        <v>21750000</v>
      </c>
      <c r="J62" s="171">
        <f>SUM(J57:J61)</f>
        <v>21650000</v>
      </c>
      <c r="K62" s="171">
        <f>SUM(K57:K61)</f>
        <v>0</v>
      </c>
      <c r="L62" s="171">
        <f>SUM(L57:L61)</f>
        <v>21650000</v>
      </c>
      <c r="M62" s="172"/>
      <c r="N62" s="822"/>
    </row>
    <row r="63" spans="1:14" ht="15.75" x14ac:dyDescent="0.25">
      <c r="A63" s="123"/>
      <c r="B63" s="123"/>
      <c r="C63" s="123"/>
      <c r="D63" s="822"/>
      <c r="E63" s="822"/>
      <c r="F63" s="2"/>
      <c r="G63" s="3"/>
      <c r="H63" s="822"/>
      <c r="I63" s="4"/>
      <c r="J63" s="822"/>
      <c r="K63" s="55"/>
      <c r="L63" s="822"/>
      <c r="M63" s="822"/>
      <c r="N63" s="822"/>
    </row>
    <row r="64" spans="1:14" ht="15.75" x14ac:dyDescent="0.25">
      <c r="A64" s="822"/>
      <c r="B64" s="822" t="s">
        <v>660</v>
      </c>
      <c r="C64" s="123"/>
      <c r="D64" s="822"/>
      <c r="E64" s="822"/>
      <c r="F64" s="2"/>
      <c r="G64" s="3"/>
      <c r="H64" s="822"/>
      <c r="I64" s="4"/>
      <c r="J64" s="822" t="s">
        <v>661</v>
      </c>
      <c r="K64" s="173"/>
      <c r="L64" s="822"/>
      <c r="M64" s="822"/>
      <c r="N64" s="822"/>
    </row>
    <row r="65" spans="1:14" ht="15.75" x14ac:dyDescent="0.25">
      <c r="A65" s="822"/>
      <c r="B65" s="123"/>
      <c r="C65" s="123"/>
      <c r="D65" s="822"/>
      <c r="E65" s="822"/>
      <c r="F65" s="2"/>
      <c r="G65" s="3"/>
      <c r="H65" s="822"/>
      <c r="I65" s="4"/>
      <c r="J65" s="822"/>
      <c r="K65" s="55"/>
      <c r="L65" s="822"/>
      <c r="M65" s="822"/>
      <c r="N65" s="55"/>
    </row>
    <row r="66" spans="1:14" x14ac:dyDescent="0.25">
      <c r="A66" s="822"/>
      <c r="B66" s="822"/>
      <c r="C66" s="822"/>
      <c r="D66" s="822"/>
      <c r="E66" s="822"/>
      <c r="F66" s="2"/>
      <c r="G66" s="3"/>
      <c r="H66" s="822"/>
      <c r="I66" s="4"/>
      <c r="J66" s="822"/>
      <c r="K66" s="822"/>
      <c r="L66" s="822"/>
      <c r="M66" s="822"/>
      <c r="N66" s="55"/>
    </row>
    <row r="67" spans="1:14" x14ac:dyDescent="0.25">
      <c r="A67" s="822"/>
      <c r="B67" s="822" t="s">
        <v>27</v>
      </c>
      <c r="C67" s="822"/>
      <c r="D67" s="822"/>
      <c r="E67" s="822"/>
      <c r="F67" s="2"/>
      <c r="G67" s="3"/>
      <c r="H67" s="822"/>
      <c r="I67" s="4"/>
      <c r="J67" s="822" t="s">
        <v>27</v>
      </c>
      <c r="K67" s="822"/>
      <c r="L67" s="822"/>
      <c r="M67" s="822"/>
      <c r="N67" s="822"/>
    </row>
    <row r="68" spans="1:14" x14ac:dyDescent="0.25">
      <c r="A68" s="822"/>
      <c r="B68" s="822" t="s">
        <v>227</v>
      </c>
      <c r="C68" s="822"/>
      <c r="D68" s="822"/>
      <c r="E68" s="822"/>
      <c r="F68" s="2"/>
      <c r="G68" s="3"/>
      <c r="H68" s="822"/>
      <c r="I68" s="4"/>
      <c r="J68" s="822" t="s">
        <v>90</v>
      </c>
      <c r="K68" s="822"/>
      <c r="L68" s="822"/>
      <c r="M68" s="822"/>
      <c r="N68" s="822"/>
    </row>
    <row r="69" spans="1:14" x14ac:dyDescent="0.25">
      <c r="A69" s="822"/>
      <c r="B69" s="822" t="s">
        <v>228</v>
      </c>
      <c r="C69" s="822"/>
      <c r="D69" s="822" t="s">
        <v>229</v>
      </c>
      <c r="E69" s="822" t="s">
        <v>230</v>
      </c>
      <c r="F69" s="2"/>
      <c r="G69" s="3"/>
      <c r="H69" s="822"/>
      <c r="I69" s="4"/>
      <c r="J69" s="822" t="s">
        <v>92</v>
      </c>
      <c r="K69" s="822"/>
      <c r="L69" s="822"/>
      <c r="M69" s="822"/>
      <c r="N69" s="822"/>
    </row>
    <row r="70" spans="1:14" x14ac:dyDescent="0.25">
      <c r="A70" s="822"/>
      <c r="B70" s="822"/>
      <c r="C70" s="822"/>
      <c r="D70" s="822"/>
      <c r="E70" s="822"/>
      <c r="F70" s="2"/>
      <c r="G70" s="3"/>
      <c r="H70" s="822"/>
      <c r="I70" s="4"/>
      <c r="J70" s="822"/>
      <c r="K70" s="822"/>
      <c r="L70" s="822"/>
      <c r="M70" s="822"/>
      <c r="N70" s="822"/>
    </row>
    <row r="71" spans="1:14" x14ac:dyDescent="0.25">
      <c r="A71" s="822"/>
      <c r="B71" s="822"/>
      <c r="C71" s="822"/>
      <c r="D71" s="822"/>
      <c r="E71" s="822"/>
      <c r="F71" s="2"/>
      <c r="G71" s="3"/>
      <c r="H71" s="822"/>
      <c r="I71" s="4"/>
      <c r="J71" s="822"/>
      <c r="K71" s="822"/>
      <c r="L71" s="822"/>
      <c r="M71" s="822"/>
      <c r="N71" s="822"/>
    </row>
    <row r="72" spans="1:14" x14ac:dyDescent="0.25">
      <c r="A72" s="822"/>
      <c r="B72" s="822" t="s">
        <v>662</v>
      </c>
      <c r="C72" s="822"/>
      <c r="D72" s="822"/>
      <c r="E72" s="822"/>
      <c r="F72" s="822"/>
      <c r="G72" s="3"/>
      <c r="H72" s="822"/>
      <c r="I72" s="4"/>
      <c r="J72" s="822"/>
      <c r="K72" s="822"/>
      <c r="L72" s="822"/>
      <c r="M72" s="822"/>
      <c r="N72" s="822"/>
    </row>
    <row r="73" spans="1:14" x14ac:dyDescent="0.25">
      <c r="A73" s="822"/>
      <c r="B73" s="822" t="s">
        <v>663</v>
      </c>
      <c r="C73" s="822"/>
      <c r="D73" s="822"/>
      <c r="E73" s="822"/>
      <c r="F73" s="2"/>
      <c r="G73" s="3"/>
      <c r="H73" s="822"/>
      <c r="I73" s="4"/>
      <c r="J73" s="822"/>
      <c r="K73" s="822"/>
      <c r="L73" s="822"/>
      <c r="M73" s="822"/>
      <c r="N73" s="822"/>
    </row>
    <row r="74" spans="1:14" x14ac:dyDescent="0.25">
      <c r="A74" s="822"/>
      <c r="B74" s="822"/>
      <c r="C74" s="822"/>
      <c r="D74" s="822"/>
      <c r="E74" s="822"/>
      <c r="F74" s="2"/>
      <c r="G74" s="3"/>
      <c r="H74" s="822"/>
      <c r="I74" s="4"/>
      <c r="J74" s="822"/>
      <c r="K74" s="822"/>
      <c r="L74" s="822"/>
      <c r="M74" s="822"/>
      <c r="N74" s="822"/>
    </row>
    <row r="76" spans="1:14" ht="18.75" x14ac:dyDescent="0.3">
      <c r="A76" s="1" t="s">
        <v>219</v>
      </c>
      <c r="B76" s="1"/>
      <c r="C76" s="1"/>
      <c r="D76" s="822"/>
      <c r="E76" s="822"/>
      <c r="F76" s="2"/>
      <c r="G76" s="3"/>
      <c r="H76" s="822"/>
      <c r="I76" s="4"/>
      <c r="J76" s="822"/>
      <c r="K76" s="822"/>
      <c r="L76" s="822"/>
      <c r="M76" s="822"/>
    </row>
    <row r="77" spans="1:14" x14ac:dyDescent="0.25">
      <c r="A77" s="822"/>
      <c r="B77" s="822"/>
      <c r="C77" s="822"/>
      <c r="D77" s="821"/>
      <c r="E77" s="821"/>
      <c r="F77" s="6"/>
      <c r="G77" s="7"/>
      <c r="H77" s="821"/>
      <c r="I77" s="8"/>
      <c r="J77" s="821"/>
      <c r="K77" s="822"/>
      <c r="L77" s="822"/>
      <c r="M77" s="822"/>
    </row>
    <row r="78" spans="1:14" ht="18.75" x14ac:dyDescent="0.3">
      <c r="A78" s="3102" t="s">
        <v>949</v>
      </c>
      <c r="B78" s="3103"/>
      <c r="C78" s="3103"/>
      <c r="D78" s="3103"/>
      <c r="E78" s="3103"/>
      <c r="F78" s="3103"/>
      <c r="G78" s="3103"/>
      <c r="H78" s="3103"/>
      <c r="I78" s="3103"/>
      <c r="J78" s="3103"/>
      <c r="K78" s="3103"/>
      <c r="L78" s="3103"/>
      <c r="M78" s="822"/>
    </row>
    <row r="79" spans="1:14" ht="15.75" x14ac:dyDescent="0.25">
      <c r="A79" s="822"/>
      <c r="B79" s="822"/>
      <c r="C79" s="822"/>
      <c r="D79" s="821"/>
      <c r="E79" s="821"/>
      <c r="F79" s="9"/>
      <c r="G79" s="7"/>
      <c r="H79" s="821"/>
      <c r="I79" s="8"/>
      <c r="J79" s="821"/>
      <c r="K79" s="822"/>
      <c r="L79" s="822"/>
      <c r="M79" s="822"/>
    </row>
    <row r="80" spans="1:14" ht="15.75" x14ac:dyDescent="0.25">
      <c r="A80" s="151" t="s">
        <v>950</v>
      </c>
      <c r="B80" s="822"/>
      <c r="C80" s="822"/>
      <c r="D80" s="822"/>
      <c r="E80" s="822"/>
      <c r="F80" s="9"/>
      <c r="G80" s="3"/>
      <c r="H80" s="822"/>
      <c r="I80" s="4"/>
      <c r="J80" s="822"/>
      <c r="K80" s="822"/>
      <c r="L80" s="822"/>
      <c r="M80" s="822"/>
    </row>
    <row r="81" spans="1:13" ht="15.75" thickBot="1" x14ac:dyDescent="0.3">
      <c r="A81" s="820"/>
      <c r="B81" s="822"/>
      <c r="C81" s="822"/>
      <c r="D81" s="822"/>
      <c r="E81" s="822"/>
      <c r="F81" s="2"/>
      <c r="G81" s="3"/>
      <c r="H81" s="822"/>
      <c r="I81" s="4"/>
      <c r="J81" s="822"/>
      <c r="K81" s="13"/>
      <c r="L81" s="822"/>
      <c r="M81" s="14" t="s">
        <v>4</v>
      </c>
    </row>
    <row r="82" spans="1:13" ht="27" thickBot="1" x14ac:dyDescent="0.3">
      <c r="A82" s="15" t="s">
        <v>5</v>
      </c>
      <c r="B82" s="16" t="s">
        <v>6</v>
      </c>
      <c r="C82" s="16" t="s">
        <v>7</v>
      </c>
      <c r="D82" s="16" t="s">
        <v>8</v>
      </c>
      <c r="E82" s="16" t="s">
        <v>9</v>
      </c>
      <c r="F82" s="17" t="s">
        <v>10</v>
      </c>
      <c r="G82" s="18" t="s">
        <v>11</v>
      </c>
      <c r="H82" s="16" t="s">
        <v>12</v>
      </c>
      <c r="I82" s="19" t="s">
        <v>13</v>
      </c>
      <c r="J82" s="20" t="s">
        <v>14</v>
      </c>
      <c r="K82" s="20" t="s">
        <v>15</v>
      </c>
      <c r="L82" s="20" t="s">
        <v>16</v>
      </c>
      <c r="M82" s="152" t="s">
        <v>17</v>
      </c>
    </row>
    <row r="83" spans="1:13" x14ac:dyDescent="0.25">
      <c r="A83" s="36">
        <v>231</v>
      </c>
      <c r="B83" s="37">
        <v>0</v>
      </c>
      <c r="C83" s="38">
        <v>6223</v>
      </c>
      <c r="D83" s="37">
        <v>5173</v>
      </c>
      <c r="E83" s="39">
        <v>0</v>
      </c>
      <c r="F83" s="62">
        <v>0</v>
      </c>
      <c r="G83" s="37">
        <v>200</v>
      </c>
      <c r="H83" s="41">
        <v>2000000</v>
      </c>
      <c r="I83" s="42">
        <v>600000</v>
      </c>
      <c r="J83" s="42">
        <v>600000</v>
      </c>
      <c r="K83" s="42">
        <v>-50000</v>
      </c>
      <c r="L83" s="42">
        <f>SUM(K83,J83)</f>
        <v>550000</v>
      </c>
      <c r="M83" s="183" t="s">
        <v>951</v>
      </c>
    </row>
    <row r="84" spans="1:13" x14ac:dyDescent="0.25">
      <c r="A84" s="57">
        <v>231</v>
      </c>
      <c r="B84" s="58">
        <v>0</v>
      </c>
      <c r="C84" s="59">
        <v>6223</v>
      </c>
      <c r="D84" s="157" t="s">
        <v>164</v>
      </c>
      <c r="E84" s="61">
        <v>0</v>
      </c>
      <c r="F84" s="62">
        <v>0</v>
      </c>
      <c r="G84" s="58">
        <v>200</v>
      </c>
      <c r="H84" s="49">
        <v>2000000</v>
      </c>
      <c r="I84" s="158">
        <v>0</v>
      </c>
      <c r="J84" s="158">
        <v>0</v>
      </c>
      <c r="K84" s="158">
        <v>10000</v>
      </c>
      <c r="L84" s="159">
        <f>SUM(J84:K84)</f>
        <v>10000</v>
      </c>
      <c r="M84" s="183" t="s">
        <v>237</v>
      </c>
    </row>
    <row r="85" spans="1:13" x14ac:dyDescent="0.25">
      <c r="A85" s="57">
        <v>231</v>
      </c>
      <c r="B85" s="58">
        <v>0</v>
      </c>
      <c r="C85" s="59">
        <v>6223</v>
      </c>
      <c r="D85" s="157" t="s">
        <v>952</v>
      </c>
      <c r="E85" s="61">
        <v>0</v>
      </c>
      <c r="F85" s="62">
        <v>0</v>
      </c>
      <c r="G85" s="58">
        <v>200</v>
      </c>
      <c r="H85" s="49">
        <v>2000000</v>
      </c>
      <c r="I85" s="158">
        <v>0</v>
      </c>
      <c r="J85" s="158">
        <v>0</v>
      </c>
      <c r="K85" s="158">
        <v>10000</v>
      </c>
      <c r="L85" s="159">
        <v>10000</v>
      </c>
      <c r="M85" s="183" t="s">
        <v>953</v>
      </c>
    </row>
    <row r="86" spans="1:13" x14ac:dyDescent="0.25">
      <c r="A86" s="57">
        <v>231</v>
      </c>
      <c r="B86" s="58">
        <v>0</v>
      </c>
      <c r="C86" s="59">
        <v>6223</v>
      </c>
      <c r="D86" s="157" t="s">
        <v>954</v>
      </c>
      <c r="E86" s="61">
        <v>0</v>
      </c>
      <c r="F86" s="62">
        <v>0</v>
      </c>
      <c r="G86" s="58">
        <v>200</v>
      </c>
      <c r="H86" s="49">
        <v>2000000</v>
      </c>
      <c r="I86" s="158">
        <v>0</v>
      </c>
      <c r="J86" s="158">
        <v>0</v>
      </c>
      <c r="K86" s="66">
        <v>10000</v>
      </c>
      <c r="L86" s="159">
        <v>10000</v>
      </c>
      <c r="M86" s="183" t="s">
        <v>955</v>
      </c>
    </row>
    <row r="87" spans="1:13" x14ac:dyDescent="0.25">
      <c r="A87" s="57">
        <v>231</v>
      </c>
      <c r="B87" s="58">
        <v>0</v>
      </c>
      <c r="C87" s="59">
        <v>6223</v>
      </c>
      <c r="D87" s="157" t="s">
        <v>956</v>
      </c>
      <c r="E87" s="61">
        <v>0</v>
      </c>
      <c r="F87" s="62">
        <v>0</v>
      </c>
      <c r="G87" s="58">
        <v>200</v>
      </c>
      <c r="H87" s="49">
        <v>2000000</v>
      </c>
      <c r="I87" s="158">
        <v>0</v>
      </c>
      <c r="J87" s="158">
        <v>0</v>
      </c>
      <c r="K87" s="66">
        <v>10000</v>
      </c>
      <c r="L87" s="66">
        <v>10000</v>
      </c>
      <c r="M87" s="160" t="s">
        <v>957</v>
      </c>
    </row>
    <row r="88" spans="1:13" x14ac:dyDescent="0.25">
      <c r="A88" s="57">
        <v>231</v>
      </c>
      <c r="B88" s="58">
        <v>0</v>
      </c>
      <c r="C88" s="46">
        <v>6223</v>
      </c>
      <c r="D88" s="157" t="s">
        <v>958</v>
      </c>
      <c r="E88" s="61">
        <v>0</v>
      </c>
      <c r="F88" s="62">
        <v>0</v>
      </c>
      <c r="G88" s="58">
        <v>200</v>
      </c>
      <c r="H88" s="49">
        <v>2000000</v>
      </c>
      <c r="I88" s="158">
        <v>0</v>
      </c>
      <c r="J88" s="158">
        <v>0</v>
      </c>
      <c r="K88" s="158">
        <v>10000</v>
      </c>
      <c r="L88" s="66">
        <v>10000</v>
      </c>
      <c r="M88" s="160" t="s">
        <v>959</v>
      </c>
    </row>
    <row r="89" spans="1:13" ht="15.75" thickBot="1" x14ac:dyDescent="0.3">
      <c r="A89" s="161"/>
      <c r="B89" s="162"/>
      <c r="C89" s="162"/>
      <c r="D89" s="163"/>
      <c r="E89" s="162"/>
      <c r="F89" s="164"/>
      <c r="G89" s="165"/>
      <c r="H89" s="166"/>
      <c r="I89" s="168"/>
      <c r="J89" s="168"/>
      <c r="K89" s="168"/>
      <c r="L89" s="169"/>
      <c r="M89" s="170"/>
    </row>
    <row r="90" spans="1:13" ht="16.5" thickBot="1" x14ac:dyDescent="0.3">
      <c r="A90" s="22"/>
      <c r="B90" s="53" t="s">
        <v>23</v>
      </c>
      <c r="C90" s="54"/>
      <c r="D90" s="23"/>
      <c r="E90" s="23"/>
      <c r="F90" s="24"/>
      <c r="G90" s="25"/>
      <c r="H90" s="23"/>
      <c r="I90" s="171">
        <f>SUM(I83:I89)</f>
        <v>600000</v>
      </c>
      <c r="J90" s="171">
        <f>SUM(J83:J89)</f>
        <v>600000</v>
      </c>
      <c r="K90" s="171">
        <f>SUM(K83:K89)</f>
        <v>0</v>
      </c>
      <c r="L90" s="171">
        <f>SUM(L83:L89)</f>
        <v>600000</v>
      </c>
      <c r="M90" s="172"/>
    </row>
    <row r="91" spans="1:13" ht="15.75" x14ac:dyDescent="0.25">
      <c r="A91" s="123"/>
      <c r="B91" s="123"/>
      <c r="C91" s="123"/>
      <c r="D91" s="822"/>
      <c r="E91" s="822"/>
      <c r="F91" s="2"/>
      <c r="G91" s="3"/>
      <c r="H91" s="822"/>
      <c r="I91" s="4"/>
      <c r="J91" s="822"/>
      <c r="K91" s="55"/>
      <c r="L91" s="822"/>
      <c r="M91" s="822"/>
    </row>
    <row r="92" spans="1:13" ht="15.75" x14ac:dyDescent="0.25">
      <c r="A92" s="822"/>
      <c r="B92" s="822" t="s">
        <v>660</v>
      </c>
      <c r="C92" s="123"/>
      <c r="D92" s="822"/>
      <c r="E92" s="822"/>
      <c r="F92" s="2"/>
      <c r="G92" s="3"/>
      <c r="H92" s="822"/>
      <c r="I92" s="4"/>
      <c r="J92" s="822" t="s">
        <v>960</v>
      </c>
      <c r="K92" s="173"/>
      <c r="L92" s="822"/>
      <c r="M92" s="822"/>
    </row>
    <row r="93" spans="1:13" ht="15.75" x14ac:dyDescent="0.25">
      <c r="A93" s="822"/>
      <c r="B93" s="123"/>
      <c r="C93" s="123"/>
      <c r="D93" s="822"/>
      <c r="E93" s="822"/>
      <c r="F93" s="2"/>
      <c r="G93" s="3"/>
      <c r="H93" s="822"/>
      <c r="I93" s="4"/>
      <c r="J93" s="822"/>
      <c r="K93" s="55"/>
      <c r="L93" s="822"/>
      <c r="M93" s="822"/>
    </row>
    <row r="94" spans="1:13" x14ac:dyDescent="0.25">
      <c r="A94" s="822"/>
      <c r="B94" s="822"/>
      <c r="C94" s="822"/>
      <c r="D94" s="822"/>
      <c r="E94" s="822"/>
      <c r="F94" s="2"/>
      <c r="G94" s="3"/>
      <c r="H94" s="822"/>
      <c r="I94" s="4"/>
      <c r="J94" s="822"/>
      <c r="K94" s="822"/>
      <c r="L94" s="822"/>
      <c r="M94" s="822"/>
    </row>
    <row r="95" spans="1:13" x14ac:dyDescent="0.25">
      <c r="A95" s="822"/>
      <c r="B95" s="822" t="s">
        <v>27</v>
      </c>
      <c r="C95" s="822"/>
      <c r="D95" s="822"/>
      <c r="E95" s="822"/>
      <c r="F95" s="2"/>
      <c r="G95" s="3"/>
      <c r="H95" s="822"/>
      <c r="I95" s="4"/>
      <c r="J95" s="822" t="s">
        <v>27</v>
      </c>
      <c r="K95" s="822"/>
      <c r="L95" s="822"/>
      <c r="M95" s="822"/>
    </row>
    <row r="96" spans="1:13" x14ac:dyDescent="0.25">
      <c r="A96" s="822"/>
      <c r="B96" s="822" t="s">
        <v>227</v>
      </c>
      <c r="C96" s="822"/>
      <c r="D96" s="822"/>
      <c r="E96" s="822"/>
      <c r="F96" s="2"/>
      <c r="G96" s="3"/>
      <c r="H96" s="822"/>
      <c r="I96" s="4"/>
      <c r="J96" s="822" t="s">
        <v>90</v>
      </c>
      <c r="K96" s="822"/>
      <c r="L96" s="822"/>
      <c r="M96" s="822"/>
    </row>
    <row r="97" spans="1:13" x14ac:dyDescent="0.25">
      <c r="A97" s="822"/>
      <c r="B97" s="822" t="s">
        <v>228</v>
      </c>
      <c r="C97" s="822"/>
      <c r="D97" s="822" t="s">
        <v>229</v>
      </c>
      <c r="E97" s="822" t="s">
        <v>230</v>
      </c>
      <c r="F97" s="2"/>
      <c r="G97" s="3"/>
      <c r="H97" s="822"/>
      <c r="I97" s="4"/>
      <c r="J97" s="822" t="s">
        <v>92</v>
      </c>
      <c r="K97" s="822"/>
      <c r="L97" s="822"/>
      <c r="M97" s="822"/>
    </row>
    <row r="98" spans="1:13" x14ac:dyDescent="0.25">
      <c r="A98" s="822"/>
      <c r="B98" s="822"/>
      <c r="C98" s="822"/>
      <c r="D98" s="822"/>
      <c r="E98" s="822"/>
      <c r="F98" s="2"/>
      <c r="G98" s="3"/>
      <c r="H98" s="822"/>
      <c r="I98" s="4"/>
      <c r="J98" s="822"/>
      <c r="K98" s="822"/>
      <c r="L98" s="822"/>
      <c r="M98" s="822"/>
    </row>
    <row r="99" spans="1:13" x14ac:dyDescent="0.25">
      <c r="A99" s="822"/>
      <c r="B99" s="822"/>
      <c r="C99" s="822"/>
      <c r="D99" s="822"/>
      <c r="E99" s="822"/>
      <c r="F99" s="2"/>
      <c r="G99" s="3"/>
      <c r="H99" s="822"/>
      <c r="I99" s="4"/>
      <c r="J99" s="822"/>
      <c r="K99" s="822"/>
      <c r="L99" s="822"/>
      <c r="M99" s="822"/>
    </row>
    <row r="100" spans="1:13" x14ac:dyDescent="0.25">
      <c r="A100" s="822"/>
      <c r="B100" s="822" t="s">
        <v>961</v>
      </c>
      <c r="C100" s="822"/>
      <c r="D100" s="822"/>
      <c r="E100" s="822"/>
      <c r="F100" s="822"/>
      <c r="G100" s="3"/>
      <c r="H100" s="822"/>
      <c r="I100" s="4"/>
      <c r="J100" s="822"/>
      <c r="K100" s="822"/>
      <c r="L100" s="822"/>
      <c r="M100" s="822"/>
    </row>
    <row r="101" spans="1:13" x14ac:dyDescent="0.25">
      <c r="A101" s="822"/>
      <c r="B101" s="822"/>
      <c r="C101" s="822"/>
      <c r="D101" s="822"/>
      <c r="E101" s="822"/>
      <c r="F101" s="2"/>
      <c r="G101" s="3"/>
      <c r="H101" s="822"/>
      <c r="I101" s="4"/>
      <c r="J101" s="822"/>
      <c r="K101" s="822"/>
      <c r="L101" s="822"/>
      <c r="M101" s="822"/>
    </row>
    <row r="103" spans="1:13" ht="18.75" x14ac:dyDescent="0.3">
      <c r="A103" s="1" t="s">
        <v>219</v>
      </c>
      <c r="B103" s="1"/>
      <c r="C103" s="1"/>
      <c r="D103" s="1190"/>
      <c r="E103" s="1190"/>
      <c r="F103" s="2"/>
      <c r="G103" s="3"/>
      <c r="H103" s="1190"/>
      <c r="I103" s="4"/>
      <c r="J103" s="1190"/>
      <c r="K103" s="1190"/>
      <c r="L103" s="1190"/>
      <c r="M103" s="1190"/>
    </row>
    <row r="104" spans="1:13" x14ac:dyDescent="0.25">
      <c r="A104" s="1190"/>
      <c r="B104" s="1190"/>
      <c r="C104" s="1190"/>
      <c r="D104" s="1189"/>
      <c r="E104" s="1189"/>
      <c r="F104" s="6"/>
      <c r="G104" s="7"/>
      <c r="H104" s="1189"/>
      <c r="I104" s="8"/>
      <c r="J104" s="1189"/>
      <c r="K104" s="1190"/>
      <c r="L104" s="1190"/>
      <c r="M104" s="1190"/>
    </row>
    <row r="105" spans="1:13" ht="18.75" x14ac:dyDescent="0.3">
      <c r="A105" s="3102" t="s">
        <v>2430</v>
      </c>
      <c r="B105" s="3103"/>
      <c r="C105" s="3103"/>
      <c r="D105" s="3103"/>
      <c r="E105" s="3103"/>
      <c r="F105" s="3103"/>
      <c r="G105" s="3103"/>
      <c r="H105" s="3103"/>
      <c r="I105" s="3103"/>
      <c r="J105" s="3103"/>
      <c r="K105" s="3103"/>
      <c r="L105" s="3103"/>
      <c r="M105" s="1190"/>
    </row>
    <row r="106" spans="1:13" ht="15.75" x14ac:dyDescent="0.25">
      <c r="A106" s="1190"/>
      <c r="B106" s="1190"/>
      <c r="C106" s="1190"/>
      <c r="D106" s="1189"/>
      <c r="E106" s="1189"/>
      <c r="F106" s="9"/>
      <c r="G106" s="7"/>
      <c r="H106" s="1189"/>
      <c r="I106" s="8"/>
      <c r="J106" s="1189"/>
      <c r="K106" s="1190"/>
      <c r="L106" s="1190"/>
      <c r="M106" s="1190"/>
    </row>
    <row r="107" spans="1:13" ht="15.75" x14ac:dyDescent="0.25">
      <c r="A107" s="10" t="s">
        <v>2431</v>
      </c>
      <c r="B107" s="11"/>
      <c r="C107" s="11"/>
      <c r="D107" s="11"/>
      <c r="E107" s="11"/>
      <c r="F107" s="9"/>
      <c r="G107" s="3"/>
      <c r="H107" s="1190"/>
      <c r="I107" s="4"/>
      <c r="J107" s="1190"/>
      <c r="K107" s="1190"/>
      <c r="L107" s="1190"/>
      <c r="M107" s="1190"/>
    </row>
    <row r="108" spans="1:13" ht="15.75" thickBot="1" x14ac:dyDescent="0.3">
      <c r="A108" s="1191"/>
      <c r="B108" s="1190"/>
      <c r="C108" s="1190"/>
      <c r="D108" s="1190"/>
      <c r="E108" s="1190"/>
      <c r="F108" s="2"/>
      <c r="G108" s="3"/>
      <c r="H108" s="1190"/>
      <c r="I108" s="4"/>
      <c r="J108" s="1190"/>
      <c r="K108" s="13"/>
      <c r="L108" s="1190"/>
      <c r="M108" s="14" t="s">
        <v>4</v>
      </c>
    </row>
    <row r="109" spans="1:13" ht="27" thickBot="1" x14ac:dyDescent="0.3">
      <c r="A109" s="15" t="s">
        <v>5</v>
      </c>
      <c r="B109" s="16" t="s">
        <v>6</v>
      </c>
      <c r="C109" s="16" t="s">
        <v>7</v>
      </c>
      <c r="D109" s="16" t="s">
        <v>8</v>
      </c>
      <c r="E109" s="16" t="s">
        <v>9</v>
      </c>
      <c r="F109" s="17" t="s">
        <v>10</v>
      </c>
      <c r="G109" s="18" t="s">
        <v>11</v>
      </c>
      <c r="H109" s="16" t="s">
        <v>12</v>
      </c>
      <c r="I109" s="19" t="s">
        <v>13</v>
      </c>
      <c r="J109" s="20" t="s">
        <v>14</v>
      </c>
      <c r="K109" s="20" t="s">
        <v>15</v>
      </c>
      <c r="L109" s="20" t="s">
        <v>16</v>
      </c>
      <c r="M109" s="21" t="s">
        <v>17</v>
      </c>
    </row>
    <row r="110" spans="1:13" ht="15.75" thickBot="1" x14ac:dyDescent="0.3">
      <c r="A110" s="36">
        <v>231</v>
      </c>
      <c r="B110" s="37">
        <v>0</v>
      </c>
      <c r="C110" s="38">
        <v>6172</v>
      </c>
      <c r="D110" s="37">
        <v>5176</v>
      </c>
      <c r="E110" s="39">
        <v>0</v>
      </c>
      <c r="F110" s="40">
        <v>0</v>
      </c>
      <c r="G110" s="37">
        <v>200</v>
      </c>
      <c r="H110" s="41">
        <v>2000000</v>
      </c>
      <c r="I110" s="42">
        <v>100000</v>
      </c>
      <c r="J110" s="42">
        <v>100000</v>
      </c>
      <c r="K110" s="42">
        <v>45000</v>
      </c>
      <c r="L110" s="42">
        <f>SUM(K110,J110)</f>
        <v>145000</v>
      </c>
      <c r="M110" s="56" t="s">
        <v>959</v>
      </c>
    </row>
    <row r="111" spans="1:13" x14ac:dyDescent="0.25">
      <c r="A111" s="57">
        <v>231</v>
      </c>
      <c r="B111" s="58">
        <v>0</v>
      </c>
      <c r="C111" s="59">
        <v>6172</v>
      </c>
      <c r="D111" s="60" t="s">
        <v>2432</v>
      </c>
      <c r="E111" s="61">
        <v>0</v>
      </c>
      <c r="F111" s="40">
        <v>0</v>
      </c>
      <c r="G111" s="58">
        <v>200</v>
      </c>
      <c r="H111" s="49">
        <v>2000000</v>
      </c>
      <c r="I111" s="63">
        <v>10000</v>
      </c>
      <c r="J111" s="63">
        <v>10000</v>
      </c>
      <c r="K111" s="63">
        <v>3000</v>
      </c>
      <c r="L111" s="64">
        <f>SUM(J111:K111)</f>
        <v>13000</v>
      </c>
      <c r="M111" s="65" t="s">
        <v>2433</v>
      </c>
    </row>
    <row r="112" spans="1:13" ht="26.25" x14ac:dyDescent="0.25">
      <c r="A112" s="57">
        <v>231</v>
      </c>
      <c r="B112" s="58">
        <v>0</v>
      </c>
      <c r="C112" s="59">
        <v>6172</v>
      </c>
      <c r="D112" s="60" t="s">
        <v>2434</v>
      </c>
      <c r="E112" s="61">
        <v>0</v>
      </c>
      <c r="F112" s="62">
        <v>0</v>
      </c>
      <c r="G112" s="58">
        <v>200</v>
      </c>
      <c r="H112" s="49">
        <v>2000000</v>
      </c>
      <c r="I112" s="63">
        <v>380000</v>
      </c>
      <c r="J112" s="63">
        <v>380000</v>
      </c>
      <c r="K112" s="63">
        <v>50000</v>
      </c>
      <c r="L112" s="64">
        <f>SUM(J112:K112)</f>
        <v>430000</v>
      </c>
      <c r="M112" s="56" t="s">
        <v>2435</v>
      </c>
    </row>
    <row r="113" spans="1:13" x14ac:dyDescent="0.25">
      <c r="A113" s="57">
        <v>231</v>
      </c>
      <c r="B113" s="58">
        <v>0</v>
      </c>
      <c r="C113" s="59">
        <v>6172</v>
      </c>
      <c r="D113" s="60" t="s">
        <v>1630</v>
      </c>
      <c r="E113" s="61">
        <v>0</v>
      </c>
      <c r="F113" s="62">
        <v>0</v>
      </c>
      <c r="G113" s="58">
        <v>200</v>
      </c>
      <c r="H113" s="49">
        <v>2000000</v>
      </c>
      <c r="I113" s="66">
        <v>8300000</v>
      </c>
      <c r="J113" s="66">
        <v>8300000</v>
      </c>
      <c r="K113" s="66">
        <v>1000000</v>
      </c>
      <c r="L113" s="64">
        <f>SUM(J113:K113)</f>
        <v>9300000</v>
      </c>
      <c r="M113" s="56" t="s">
        <v>1190</v>
      </c>
    </row>
    <row r="114" spans="1:13" x14ac:dyDescent="0.25">
      <c r="A114" s="57">
        <v>231</v>
      </c>
      <c r="B114" s="58">
        <v>0</v>
      </c>
      <c r="C114" s="59">
        <v>6172</v>
      </c>
      <c r="D114" s="60" t="s">
        <v>2436</v>
      </c>
      <c r="E114" s="61">
        <v>0</v>
      </c>
      <c r="F114" s="62">
        <v>0</v>
      </c>
      <c r="G114" s="58">
        <v>200</v>
      </c>
      <c r="H114" s="49">
        <v>2000000</v>
      </c>
      <c r="I114" s="63">
        <v>2600000</v>
      </c>
      <c r="J114" s="63">
        <v>2600000</v>
      </c>
      <c r="K114" s="66">
        <v>-300000</v>
      </c>
      <c r="L114" s="64">
        <f>SUM(J114:K114)</f>
        <v>2300000</v>
      </c>
      <c r="M114" s="67" t="s">
        <v>1191</v>
      </c>
    </row>
    <row r="115" spans="1:13" x14ac:dyDescent="0.25">
      <c r="A115" s="57">
        <v>231</v>
      </c>
      <c r="B115" s="58">
        <v>0</v>
      </c>
      <c r="C115" s="59">
        <v>6172</v>
      </c>
      <c r="D115" s="60" t="s">
        <v>164</v>
      </c>
      <c r="E115" s="61">
        <v>0</v>
      </c>
      <c r="F115" s="62">
        <v>0</v>
      </c>
      <c r="G115" s="58">
        <v>200</v>
      </c>
      <c r="H115" s="49">
        <v>2000000</v>
      </c>
      <c r="I115" s="63">
        <v>20500000</v>
      </c>
      <c r="J115" s="63">
        <v>20100000</v>
      </c>
      <c r="K115" s="63">
        <v>-798000</v>
      </c>
      <c r="L115" s="64">
        <f>SUM(J115:K115)</f>
        <v>19302000</v>
      </c>
      <c r="M115" s="67" t="s">
        <v>2437</v>
      </c>
    </row>
    <row r="116" spans="1:13" ht="15.75" thickBot="1" x14ac:dyDescent="0.3">
      <c r="A116" s="69"/>
      <c r="B116" s="70"/>
      <c r="C116" s="70"/>
      <c r="D116" s="71"/>
      <c r="E116" s="70"/>
      <c r="F116" s="72"/>
      <c r="G116" s="73"/>
      <c r="H116" s="74"/>
      <c r="I116" s="75"/>
      <c r="J116" s="75"/>
      <c r="K116" s="75"/>
      <c r="L116" s="76"/>
      <c r="M116" s="77"/>
    </row>
    <row r="117" spans="1:13" ht="16.5" thickBot="1" x14ac:dyDescent="0.3">
      <c r="A117" s="22"/>
      <c r="B117" s="53" t="s">
        <v>23</v>
      </c>
      <c r="C117" s="54"/>
      <c r="D117" s="23"/>
      <c r="E117" s="23"/>
      <c r="F117" s="24"/>
      <c r="G117" s="25"/>
      <c r="H117" s="23"/>
      <c r="I117" s="26">
        <f>SUM(I110:I116)</f>
        <v>31890000</v>
      </c>
      <c r="J117" s="26">
        <f>SUM(J110:J116)</f>
        <v>31490000</v>
      </c>
      <c r="K117" s="26">
        <f>SUM(K110:K116)</f>
        <v>0</v>
      </c>
      <c r="L117" s="26">
        <f>SUM(L110:L116)</f>
        <v>31490000</v>
      </c>
      <c r="M117" s="27"/>
    </row>
    <row r="118" spans="1:13" ht="15.75" x14ac:dyDescent="0.25">
      <c r="A118" s="28"/>
      <c r="B118" s="28"/>
      <c r="C118" s="28"/>
      <c r="D118" s="29"/>
      <c r="E118" s="29"/>
      <c r="F118" s="30"/>
      <c r="G118" s="31"/>
      <c r="H118" s="29"/>
      <c r="I118" s="32"/>
      <c r="J118" s="29"/>
      <c r="K118" s="33"/>
      <c r="L118" s="29"/>
      <c r="M118" s="1190"/>
    </row>
    <row r="119" spans="1:13" ht="15.75" x14ac:dyDescent="0.25">
      <c r="A119" s="1190"/>
      <c r="B119" s="29" t="s">
        <v>225</v>
      </c>
      <c r="C119" s="28"/>
      <c r="D119" s="29"/>
      <c r="E119" s="29"/>
      <c r="F119" s="30"/>
      <c r="G119" s="31"/>
      <c r="H119" s="29"/>
      <c r="I119" s="32"/>
      <c r="J119" s="34" t="s">
        <v>2037</v>
      </c>
      <c r="K119" s="35"/>
      <c r="L119" s="29"/>
      <c r="M119" s="1190"/>
    </row>
    <row r="120" spans="1:13" ht="15.75" x14ac:dyDescent="0.25">
      <c r="A120" s="29"/>
      <c r="B120" s="28"/>
      <c r="C120" s="28"/>
      <c r="D120" s="29"/>
      <c r="E120" s="29"/>
      <c r="F120" s="30"/>
      <c r="G120" s="31"/>
      <c r="H120" s="29"/>
      <c r="I120" s="32"/>
      <c r="J120" s="29"/>
      <c r="K120" s="33"/>
      <c r="L120" s="29"/>
      <c r="M120" s="1190"/>
    </row>
    <row r="121" spans="1:13" x14ac:dyDescent="0.25">
      <c r="A121" s="1190"/>
      <c r="B121" s="1190"/>
      <c r="C121" s="1190"/>
      <c r="D121" s="1190"/>
      <c r="E121" s="1190"/>
      <c r="F121" s="2"/>
      <c r="G121" s="3"/>
      <c r="H121" s="1190"/>
      <c r="I121" s="4"/>
      <c r="J121" s="1190"/>
      <c r="K121" s="1190"/>
      <c r="L121" s="1190"/>
      <c r="M121" s="1190"/>
    </row>
    <row r="122" spans="1:13" x14ac:dyDescent="0.25">
      <c r="A122" s="1190"/>
      <c r="B122" s="1190" t="s">
        <v>27</v>
      </c>
      <c r="C122" s="1190"/>
      <c r="D122" s="1190"/>
      <c r="E122" s="1190"/>
      <c r="F122" s="2"/>
      <c r="G122" s="3"/>
      <c r="H122" s="1190"/>
      <c r="I122" s="4"/>
      <c r="J122" s="1190" t="s">
        <v>27</v>
      </c>
      <c r="K122" s="1190"/>
      <c r="L122" s="1190"/>
      <c r="M122" s="1190"/>
    </row>
    <row r="123" spans="1:13" x14ac:dyDescent="0.25">
      <c r="A123" s="1190"/>
      <c r="B123" s="1190" t="s">
        <v>227</v>
      </c>
      <c r="C123" s="1190"/>
      <c r="D123" s="1190"/>
      <c r="E123" s="1190"/>
      <c r="F123" s="2"/>
      <c r="G123" s="3"/>
      <c r="H123" s="1190"/>
      <c r="I123" s="4"/>
      <c r="J123" s="1190" t="s">
        <v>90</v>
      </c>
      <c r="K123" s="1190"/>
      <c r="L123" s="1190"/>
      <c r="M123" s="1190"/>
    </row>
    <row r="124" spans="1:13" x14ac:dyDescent="0.25">
      <c r="A124" s="1190"/>
      <c r="B124" s="1190" t="s">
        <v>228</v>
      </c>
      <c r="C124" s="1190"/>
      <c r="D124" s="1190" t="s">
        <v>229</v>
      </c>
      <c r="E124" s="1190" t="s">
        <v>230</v>
      </c>
      <c r="F124" s="2"/>
      <c r="G124" s="3"/>
      <c r="H124" s="1190"/>
      <c r="I124" s="4"/>
      <c r="J124" s="1190" t="s">
        <v>92</v>
      </c>
      <c r="K124" s="1190"/>
      <c r="L124" s="1190"/>
      <c r="M124" s="1190"/>
    </row>
    <row r="125" spans="1:13" x14ac:dyDescent="0.25">
      <c r="A125" s="1190"/>
      <c r="B125" s="1190"/>
      <c r="C125" s="1190"/>
      <c r="D125" s="1190"/>
      <c r="E125" s="1190"/>
      <c r="F125" s="2"/>
      <c r="G125" s="3"/>
      <c r="H125" s="1190"/>
      <c r="I125" s="4"/>
      <c r="J125" s="1190"/>
      <c r="K125" s="1190"/>
      <c r="L125" s="1190"/>
      <c r="M125" s="1190"/>
    </row>
    <row r="126" spans="1:13" x14ac:dyDescent="0.25">
      <c r="A126" s="1190"/>
      <c r="B126" s="1190"/>
      <c r="C126" s="1190"/>
      <c r="D126" s="1190"/>
      <c r="E126" s="1190"/>
      <c r="F126" s="2"/>
      <c r="G126" s="3"/>
      <c r="H126" s="1190"/>
      <c r="I126" s="4"/>
      <c r="J126" s="1190"/>
      <c r="K126" s="1190"/>
      <c r="L126" s="1190"/>
      <c r="M126" s="1190"/>
    </row>
    <row r="127" spans="1:13" x14ac:dyDescent="0.25">
      <c r="A127" s="1190"/>
      <c r="B127" s="1190" t="s">
        <v>2438</v>
      </c>
      <c r="C127" s="1190"/>
      <c r="D127" s="1190"/>
      <c r="E127" s="1190"/>
      <c r="F127" s="1190"/>
      <c r="G127" s="3"/>
      <c r="H127" s="1190"/>
      <c r="I127" s="4"/>
      <c r="J127" s="1190"/>
      <c r="K127" s="1190"/>
      <c r="L127" s="1190"/>
      <c r="M127" s="1190"/>
    </row>
    <row r="128" spans="1:13" x14ac:dyDescent="0.25">
      <c r="A128" s="1190"/>
      <c r="B128" s="1190"/>
      <c r="C128" s="1190"/>
      <c r="D128" s="1190"/>
      <c r="E128" s="1190"/>
      <c r="F128" s="2"/>
      <c r="G128" s="3"/>
      <c r="H128" s="1190"/>
      <c r="I128" s="4"/>
      <c r="J128" s="1190"/>
      <c r="K128" s="1190"/>
      <c r="L128" s="1190"/>
      <c r="M128" s="1190"/>
    </row>
    <row r="130" spans="1:13" ht="18.75" x14ac:dyDescent="0.3">
      <c r="A130" s="1" t="s">
        <v>219</v>
      </c>
      <c r="B130" s="1"/>
      <c r="C130" s="1"/>
      <c r="D130" s="2264"/>
      <c r="E130" s="2264"/>
      <c r="F130" s="2"/>
      <c r="G130" s="3"/>
      <c r="H130" s="2264"/>
      <c r="I130" s="4"/>
      <c r="J130" s="2264"/>
      <c r="K130" s="2264"/>
      <c r="L130" s="2264"/>
      <c r="M130" s="2264"/>
    </row>
    <row r="131" spans="1:13" x14ac:dyDescent="0.25">
      <c r="A131" s="2264"/>
      <c r="B131" s="2264"/>
      <c r="C131" s="2264"/>
      <c r="D131" s="2261"/>
      <c r="E131" s="2261"/>
      <c r="F131" s="6"/>
      <c r="G131" s="7"/>
      <c r="H131" s="2261"/>
      <c r="I131" s="8"/>
      <c r="J131" s="2261"/>
      <c r="K131" s="2264"/>
      <c r="L131" s="2264"/>
      <c r="M131" s="2264"/>
    </row>
    <row r="132" spans="1:13" ht="18.75" x14ac:dyDescent="0.3">
      <c r="A132" s="3102" t="s">
        <v>3575</v>
      </c>
      <c r="B132" s="3103"/>
      <c r="C132" s="3103"/>
      <c r="D132" s="3103"/>
      <c r="E132" s="3103"/>
      <c r="F132" s="3103"/>
      <c r="G132" s="3103"/>
      <c r="H132" s="3103"/>
      <c r="I132" s="3103"/>
      <c r="J132" s="3103"/>
      <c r="K132" s="3103"/>
      <c r="L132" s="3103"/>
      <c r="M132" s="2264"/>
    </row>
    <row r="133" spans="1:13" ht="15.75" x14ac:dyDescent="0.25">
      <c r="A133" s="2264"/>
      <c r="B133" s="2264"/>
      <c r="C133" s="2264"/>
      <c r="D133" s="2261"/>
      <c r="E133" s="2261"/>
      <c r="F133" s="9"/>
      <c r="G133" s="7"/>
      <c r="H133" s="2261"/>
      <c r="I133" s="8"/>
      <c r="J133" s="2261"/>
      <c r="K133" s="2264"/>
      <c r="L133" s="2264"/>
      <c r="M133" s="2264"/>
    </row>
    <row r="134" spans="1:13" ht="15.75" x14ac:dyDescent="0.25">
      <c r="A134" s="10" t="s">
        <v>3576</v>
      </c>
      <c r="B134" s="11"/>
      <c r="C134" s="11"/>
      <c r="D134" s="11"/>
      <c r="E134" s="11"/>
      <c r="F134" s="9"/>
      <c r="G134" s="3"/>
      <c r="H134" s="2264"/>
      <c r="I134" s="4"/>
      <c r="J134" s="2264"/>
      <c r="K134" s="2264"/>
      <c r="L134" s="2264"/>
      <c r="M134" s="2264"/>
    </row>
    <row r="135" spans="1:13" ht="15.75" thickBot="1" x14ac:dyDescent="0.3">
      <c r="A135" s="1465"/>
      <c r="B135" s="2264"/>
      <c r="C135" s="2264"/>
      <c r="D135" s="2264"/>
      <c r="E135" s="2264"/>
      <c r="F135" s="2"/>
      <c r="G135" s="3"/>
      <c r="H135" s="2264"/>
      <c r="I135" s="4"/>
      <c r="J135" s="2264"/>
      <c r="K135" s="13"/>
      <c r="L135" s="2264"/>
      <c r="M135" s="14" t="s">
        <v>4</v>
      </c>
    </row>
    <row r="136" spans="1:13" ht="27" thickBot="1" x14ac:dyDescent="0.3">
      <c r="A136" s="15" t="s">
        <v>5</v>
      </c>
      <c r="B136" s="16" t="s">
        <v>6</v>
      </c>
      <c r="C136" s="16" t="s">
        <v>7</v>
      </c>
      <c r="D136" s="16" t="s">
        <v>8</v>
      </c>
      <c r="E136" s="16" t="s">
        <v>9</v>
      </c>
      <c r="F136" s="17" t="s">
        <v>10</v>
      </c>
      <c r="G136" s="18" t="s">
        <v>11</v>
      </c>
      <c r="H136" s="16" t="s">
        <v>12</v>
      </c>
      <c r="I136" s="19" t="s">
        <v>13</v>
      </c>
      <c r="J136" s="20" t="s">
        <v>14</v>
      </c>
      <c r="K136" s="20" t="s">
        <v>15</v>
      </c>
      <c r="L136" s="20" t="s">
        <v>16</v>
      </c>
      <c r="M136" s="21" t="s">
        <v>17</v>
      </c>
    </row>
    <row r="137" spans="1:13" ht="15.75" thickBot="1" x14ac:dyDescent="0.3">
      <c r="A137" s="36">
        <v>231</v>
      </c>
      <c r="B137" s="37">
        <v>0</v>
      </c>
      <c r="C137" s="38">
        <v>6172</v>
      </c>
      <c r="D137" s="37">
        <v>5132</v>
      </c>
      <c r="E137" s="39">
        <v>0</v>
      </c>
      <c r="F137" s="40">
        <v>0</v>
      </c>
      <c r="G137" s="37">
        <v>200</v>
      </c>
      <c r="H137" s="41">
        <v>2000000</v>
      </c>
      <c r="I137" s="42">
        <v>170000</v>
      </c>
      <c r="J137" s="42">
        <v>170000</v>
      </c>
      <c r="K137" s="42">
        <v>80000</v>
      </c>
      <c r="L137" s="42">
        <f>SUM(K137,J137)</f>
        <v>250000</v>
      </c>
      <c r="M137" s="56" t="s">
        <v>3577</v>
      </c>
    </row>
    <row r="138" spans="1:13" x14ac:dyDescent="0.25">
      <c r="A138" s="57">
        <v>231</v>
      </c>
      <c r="B138" s="58">
        <v>0</v>
      </c>
      <c r="C138" s="59">
        <v>6172</v>
      </c>
      <c r="D138" s="60" t="s">
        <v>1631</v>
      </c>
      <c r="E138" s="61">
        <v>0</v>
      </c>
      <c r="F138" s="40">
        <v>0</v>
      </c>
      <c r="G138" s="58">
        <v>200</v>
      </c>
      <c r="H138" s="49">
        <v>2000000</v>
      </c>
      <c r="I138" s="63">
        <v>755000</v>
      </c>
      <c r="J138" s="63">
        <v>755000</v>
      </c>
      <c r="K138" s="63">
        <v>100000</v>
      </c>
      <c r="L138" s="64">
        <f>SUM(J138:K138)</f>
        <v>855000</v>
      </c>
      <c r="M138" s="65" t="s">
        <v>1424</v>
      </c>
    </row>
    <row r="139" spans="1:13" x14ac:dyDescent="0.25">
      <c r="A139" s="57">
        <v>231</v>
      </c>
      <c r="B139" s="58">
        <v>0</v>
      </c>
      <c r="C139" s="59">
        <v>6172</v>
      </c>
      <c r="D139" s="60" t="s">
        <v>3578</v>
      </c>
      <c r="E139" s="61">
        <v>0</v>
      </c>
      <c r="F139" s="62">
        <v>0</v>
      </c>
      <c r="G139" s="58">
        <v>200</v>
      </c>
      <c r="H139" s="49">
        <v>2000000</v>
      </c>
      <c r="I139" s="63">
        <v>150000</v>
      </c>
      <c r="J139" s="63">
        <v>150000</v>
      </c>
      <c r="K139" s="63">
        <v>50000</v>
      </c>
      <c r="L139" s="64">
        <f>SUM(J139:K139)</f>
        <v>200000</v>
      </c>
      <c r="M139" s="56" t="s">
        <v>3579</v>
      </c>
    </row>
    <row r="140" spans="1:13" x14ac:dyDescent="0.25">
      <c r="A140" s="57">
        <v>231</v>
      </c>
      <c r="B140" s="58">
        <v>0</v>
      </c>
      <c r="C140" s="59">
        <v>6172</v>
      </c>
      <c r="D140" s="60" t="s">
        <v>656</v>
      </c>
      <c r="E140" s="61">
        <v>0</v>
      </c>
      <c r="F140" s="62">
        <v>721</v>
      </c>
      <c r="G140" s="58">
        <v>200</v>
      </c>
      <c r="H140" s="49">
        <v>2000000</v>
      </c>
      <c r="I140" s="66">
        <v>0</v>
      </c>
      <c r="J140" s="66">
        <v>50000</v>
      </c>
      <c r="K140" s="66">
        <v>30000</v>
      </c>
      <c r="L140" s="64">
        <f>SUM(J140:K140)</f>
        <v>80000</v>
      </c>
      <c r="M140" s="56" t="s">
        <v>657</v>
      </c>
    </row>
    <row r="141" spans="1:13" x14ac:dyDescent="0.25">
      <c r="A141" s="57">
        <v>231</v>
      </c>
      <c r="B141" s="58">
        <v>0</v>
      </c>
      <c r="C141" s="59">
        <v>6172</v>
      </c>
      <c r="D141" s="60" t="s">
        <v>3580</v>
      </c>
      <c r="E141" s="61">
        <v>0</v>
      </c>
      <c r="F141" s="62">
        <v>0</v>
      </c>
      <c r="G141" s="58">
        <v>200</v>
      </c>
      <c r="H141" s="49">
        <v>2000000</v>
      </c>
      <c r="I141" s="63">
        <v>8681000</v>
      </c>
      <c r="J141" s="63">
        <v>15206209</v>
      </c>
      <c r="K141" s="66">
        <v>-260000</v>
      </c>
      <c r="L141" s="64">
        <f>SUM(J141:K141)</f>
        <v>14946209</v>
      </c>
      <c r="M141" s="67" t="s">
        <v>688</v>
      </c>
    </row>
    <row r="142" spans="1:13" ht="15.75" thickBot="1" x14ac:dyDescent="0.3">
      <c r="A142" s="69"/>
      <c r="B142" s="70"/>
      <c r="C142" s="70"/>
      <c r="D142" s="71"/>
      <c r="E142" s="70"/>
      <c r="F142" s="72"/>
      <c r="G142" s="73"/>
      <c r="H142" s="74"/>
      <c r="I142" s="75"/>
      <c r="J142" s="75"/>
      <c r="K142" s="75"/>
      <c r="L142" s="76"/>
      <c r="M142" s="77"/>
    </row>
    <row r="143" spans="1:13" ht="16.5" thickBot="1" x14ac:dyDescent="0.3">
      <c r="A143" s="22"/>
      <c r="B143" s="53" t="s">
        <v>23</v>
      </c>
      <c r="C143" s="54"/>
      <c r="D143" s="23"/>
      <c r="E143" s="23"/>
      <c r="F143" s="24"/>
      <c r="G143" s="25"/>
      <c r="H143" s="23"/>
      <c r="I143" s="26">
        <f>SUM(I137:I142)</f>
        <v>9756000</v>
      </c>
      <c r="J143" s="26">
        <f>SUM(J137:J142)</f>
        <v>16331209</v>
      </c>
      <c r="K143" s="26">
        <f>SUM(K137:K142)</f>
        <v>0</v>
      </c>
      <c r="L143" s="26">
        <f>SUM(L137:L142)</f>
        <v>16331209</v>
      </c>
      <c r="M143" s="27"/>
    </row>
    <row r="144" spans="1:13" ht="15.75" x14ac:dyDescent="0.25">
      <c r="A144" s="28"/>
      <c r="B144" s="28"/>
      <c r="C144" s="28"/>
      <c r="D144" s="29"/>
      <c r="E144" s="29"/>
      <c r="F144" s="30"/>
      <c r="G144" s="31"/>
      <c r="H144" s="29"/>
      <c r="I144" s="32"/>
      <c r="J144" s="29"/>
      <c r="K144" s="33"/>
      <c r="L144" s="29"/>
      <c r="M144" s="2264"/>
    </row>
    <row r="145" spans="1:13" ht="15.75" x14ac:dyDescent="0.25">
      <c r="A145" s="2264"/>
      <c r="B145" s="29" t="s">
        <v>660</v>
      </c>
      <c r="C145" s="28"/>
      <c r="D145" s="29"/>
      <c r="E145" s="29"/>
      <c r="F145" s="30"/>
      <c r="G145" s="31"/>
      <c r="H145" s="29"/>
      <c r="I145" s="32"/>
      <c r="J145" s="35">
        <v>43760</v>
      </c>
      <c r="K145" s="35"/>
      <c r="L145" s="29"/>
      <c r="M145" s="2264"/>
    </row>
    <row r="146" spans="1:13" ht="15.75" x14ac:dyDescent="0.25">
      <c r="A146" s="29"/>
      <c r="B146" s="28"/>
      <c r="C146" s="28"/>
      <c r="D146" s="29"/>
      <c r="E146" s="29"/>
      <c r="F146" s="30"/>
      <c r="G146" s="31"/>
      <c r="H146" s="29"/>
      <c r="I146" s="32"/>
      <c r="J146" s="29"/>
      <c r="K146" s="33"/>
      <c r="L146" s="29"/>
      <c r="M146" s="2264"/>
    </row>
    <row r="147" spans="1:13" x14ac:dyDescent="0.25">
      <c r="A147" s="2264"/>
      <c r="B147" s="2264"/>
      <c r="C147" s="2264"/>
      <c r="D147" s="2264"/>
      <c r="E147" s="2264"/>
      <c r="F147" s="2"/>
      <c r="G147" s="3"/>
      <c r="H147" s="2264"/>
      <c r="I147" s="4"/>
      <c r="J147" s="2264"/>
      <c r="K147" s="2264"/>
      <c r="L147" s="2264"/>
      <c r="M147" s="2264"/>
    </row>
    <row r="148" spans="1:13" x14ac:dyDescent="0.25">
      <c r="A148" s="2264"/>
      <c r="B148" s="2264" t="s">
        <v>27</v>
      </c>
      <c r="C148" s="2264"/>
      <c r="D148" s="2264"/>
      <c r="E148" s="2264"/>
      <c r="F148" s="2"/>
      <c r="G148" s="3"/>
      <c r="H148" s="2264"/>
      <c r="I148" s="4"/>
      <c r="J148" s="2264" t="s">
        <v>27</v>
      </c>
      <c r="K148" s="2264"/>
      <c r="L148" s="2264"/>
      <c r="M148" s="2264"/>
    </row>
    <row r="149" spans="1:13" x14ac:dyDescent="0.25">
      <c r="A149" s="2264"/>
      <c r="B149" s="2264" t="s">
        <v>227</v>
      </c>
      <c r="C149" s="2264"/>
      <c r="D149" s="2264"/>
      <c r="E149" s="2264"/>
      <c r="F149" s="2"/>
      <c r="G149" s="3"/>
      <c r="H149" s="2264"/>
      <c r="I149" s="4"/>
      <c r="J149" s="2264" t="s">
        <v>90</v>
      </c>
      <c r="K149" s="2264"/>
      <c r="L149" s="2264"/>
      <c r="M149" s="2264"/>
    </row>
    <row r="150" spans="1:13" x14ac:dyDescent="0.25">
      <c r="A150" s="2264"/>
      <c r="B150" s="2264" t="s">
        <v>228</v>
      </c>
      <c r="C150" s="2264"/>
      <c r="D150" s="2264" t="s">
        <v>229</v>
      </c>
      <c r="E150" s="2264" t="s">
        <v>230</v>
      </c>
      <c r="F150" s="2"/>
      <c r="G150" s="3"/>
      <c r="H150" s="2264"/>
      <c r="I150" s="4"/>
      <c r="J150" s="2264" t="s">
        <v>92</v>
      </c>
      <c r="K150" s="2264"/>
      <c r="L150" s="2264"/>
      <c r="M150" s="2264"/>
    </row>
    <row r="151" spans="1:13" x14ac:dyDescent="0.25">
      <c r="A151" s="2264"/>
      <c r="B151" s="2264"/>
      <c r="C151" s="2264"/>
      <c r="D151" s="2264"/>
      <c r="E151" s="2264"/>
      <c r="F151" s="2"/>
      <c r="G151" s="3"/>
      <c r="H151" s="2264"/>
      <c r="I151" s="4"/>
      <c r="J151" s="2264"/>
      <c r="K151" s="2264"/>
      <c r="L151" s="2264"/>
      <c r="M151" s="2264"/>
    </row>
    <row r="152" spans="1:13" x14ac:dyDescent="0.25">
      <c r="A152" s="2264"/>
      <c r="B152" s="2264"/>
      <c r="C152" s="2264"/>
      <c r="D152" s="2264"/>
      <c r="E152" s="2264"/>
      <c r="F152" s="2"/>
      <c r="G152" s="3"/>
      <c r="H152" s="2264"/>
      <c r="I152" s="4"/>
      <c r="J152" s="2264"/>
      <c r="K152" s="2264"/>
      <c r="L152" s="2264"/>
      <c r="M152" s="2264"/>
    </row>
    <row r="153" spans="1:13" x14ac:dyDescent="0.25">
      <c r="A153" s="2264"/>
      <c r="B153" s="2264" t="s">
        <v>3581</v>
      </c>
      <c r="C153" s="2264"/>
      <c r="D153" s="2264"/>
      <c r="E153" s="2264"/>
      <c r="F153" s="2264"/>
      <c r="G153" s="3"/>
      <c r="H153" s="2264"/>
      <c r="I153" s="4"/>
      <c r="J153" s="2264"/>
      <c r="K153" s="2264"/>
      <c r="L153" s="2264"/>
      <c r="M153" s="2264"/>
    </row>
    <row r="154" spans="1:13" x14ac:dyDescent="0.25">
      <c r="A154" s="2265"/>
      <c r="B154" s="2265"/>
      <c r="C154" s="2265"/>
      <c r="D154" s="2265"/>
      <c r="E154" s="2265"/>
      <c r="F154" s="2265"/>
      <c r="G154" s="2265"/>
      <c r="H154" s="2265"/>
      <c r="I154" s="2265"/>
      <c r="J154" s="2265"/>
      <c r="K154" s="2265"/>
      <c r="L154" s="2265"/>
      <c r="M154" s="2265"/>
    </row>
    <row r="156" spans="1:13" ht="18.75" x14ac:dyDescent="0.3">
      <c r="A156" s="1" t="s">
        <v>219</v>
      </c>
      <c r="B156" s="1"/>
      <c r="C156" s="1"/>
      <c r="D156" s="2449"/>
      <c r="E156" s="2449"/>
      <c r="F156" s="2"/>
      <c r="G156" s="3"/>
      <c r="H156" s="2449"/>
      <c r="I156" s="4"/>
      <c r="J156" s="2449"/>
      <c r="K156" s="2449"/>
      <c r="L156" s="2449"/>
      <c r="M156" s="2449"/>
    </row>
    <row r="157" spans="1:13" x14ac:dyDescent="0.25">
      <c r="A157" s="2449"/>
      <c r="B157" s="2449"/>
      <c r="C157" s="2449"/>
      <c r="D157" s="2445"/>
      <c r="E157" s="2445"/>
      <c r="F157" s="6"/>
      <c r="G157" s="2451"/>
      <c r="H157" s="2445"/>
      <c r="I157" s="8"/>
      <c r="J157" s="2445"/>
      <c r="K157" s="2449"/>
      <c r="L157" s="2449"/>
      <c r="M157" s="2449"/>
    </row>
    <row r="158" spans="1:13" ht="18.75" x14ac:dyDescent="0.3">
      <c r="A158" s="3102" t="s">
        <v>3810</v>
      </c>
      <c r="B158" s="3103"/>
      <c r="C158" s="3103"/>
      <c r="D158" s="3103"/>
      <c r="E158" s="3103"/>
      <c r="F158" s="3103"/>
      <c r="G158" s="3103"/>
      <c r="H158" s="3103"/>
      <c r="I158" s="3103"/>
      <c r="J158" s="3103"/>
      <c r="K158" s="3103"/>
      <c r="L158" s="3103"/>
      <c r="M158" s="2449"/>
    </row>
    <row r="159" spans="1:13" ht="15.75" x14ac:dyDescent="0.25">
      <c r="A159" s="2449"/>
      <c r="B159" s="2449"/>
      <c r="C159" s="2449"/>
      <c r="D159" s="2445"/>
      <c r="E159" s="2445"/>
      <c r="F159" s="9"/>
      <c r="G159" s="2451"/>
      <c r="H159" s="2445"/>
      <c r="I159" s="8"/>
      <c r="J159" s="2445"/>
      <c r="K159" s="2449"/>
      <c r="L159" s="2449"/>
      <c r="M159" s="2449"/>
    </row>
    <row r="160" spans="1:13" ht="15.75" x14ac:dyDescent="0.25">
      <c r="A160" s="10" t="s">
        <v>3811</v>
      </c>
      <c r="B160" s="11"/>
      <c r="C160" s="11"/>
      <c r="D160" s="11"/>
      <c r="E160" s="11"/>
      <c r="F160" s="9"/>
      <c r="G160" s="3"/>
      <c r="H160" s="2449"/>
      <c r="I160" s="4"/>
      <c r="J160" s="2449"/>
      <c r="K160" s="2449"/>
      <c r="L160" s="2449"/>
      <c r="M160" s="2449"/>
    </row>
    <row r="161" spans="1:13" ht="15.75" thickBot="1" x14ac:dyDescent="0.3">
      <c r="A161" s="1465"/>
      <c r="B161" s="2449"/>
      <c r="C161" s="2449"/>
      <c r="D161" s="2449"/>
      <c r="E161" s="2449"/>
      <c r="F161" s="2"/>
      <c r="G161" s="3"/>
      <c r="H161" s="2449"/>
      <c r="I161" s="4"/>
      <c r="J161" s="2449"/>
      <c r="K161" s="13"/>
      <c r="L161" s="2449"/>
      <c r="M161" s="14" t="s">
        <v>4</v>
      </c>
    </row>
    <row r="162" spans="1:13" ht="27" thickBot="1" x14ac:dyDescent="0.3">
      <c r="A162" s="15" t="s">
        <v>5</v>
      </c>
      <c r="B162" s="16" t="s">
        <v>6</v>
      </c>
      <c r="C162" s="16" t="s">
        <v>7</v>
      </c>
      <c r="D162" s="16" t="s">
        <v>8</v>
      </c>
      <c r="E162" s="16" t="s">
        <v>9</v>
      </c>
      <c r="F162" s="17" t="s">
        <v>10</v>
      </c>
      <c r="G162" s="18" t="s">
        <v>11</v>
      </c>
      <c r="H162" s="16" t="s">
        <v>12</v>
      </c>
      <c r="I162" s="19" t="s">
        <v>13</v>
      </c>
      <c r="J162" s="20" t="s">
        <v>14</v>
      </c>
      <c r="K162" s="20" t="s">
        <v>15</v>
      </c>
      <c r="L162" s="20" t="s">
        <v>16</v>
      </c>
      <c r="M162" s="21" t="s">
        <v>17</v>
      </c>
    </row>
    <row r="163" spans="1:13" ht="15.75" thickBot="1" x14ac:dyDescent="0.3">
      <c r="A163" s="36">
        <v>231</v>
      </c>
      <c r="B163" s="37">
        <v>0</v>
      </c>
      <c r="C163" s="38">
        <v>6172</v>
      </c>
      <c r="D163" s="37">
        <v>5011</v>
      </c>
      <c r="E163" s="39">
        <v>0</v>
      </c>
      <c r="F163" s="40">
        <v>555</v>
      </c>
      <c r="G163" s="37">
        <v>200</v>
      </c>
      <c r="H163" s="41">
        <v>2000000</v>
      </c>
      <c r="I163" s="42">
        <v>345724000</v>
      </c>
      <c r="J163" s="42">
        <v>363087000</v>
      </c>
      <c r="K163" s="42">
        <v>3725000</v>
      </c>
      <c r="L163" s="42">
        <f>SUM(K163,J163)</f>
        <v>366812000</v>
      </c>
      <c r="M163" s="56" t="s">
        <v>3812</v>
      </c>
    </row>
    <row r="164" spans="1:13" x14ac:dyDescent="0.25">
      <c r="A164" s="57">
        <v>231</v>
      </c>
      <c r="B164" s="58">
        <v>0</v>
      </c>
      <c r="C164" s="59">
        <v>6172</v>
      </c>
      <c r="D164" s="60" t="s">
        <v>975</v>
      </c>
      <c r="E164" s="61">
        <v>0</v>
      </c>
      <c r="F164" s="40">
        <v>555</v>
      </c>
      <c r="G164" s="58">
        <v>200</v>
      </c>
      <c r="H164" s="49">
        <v>2000000</v>
      </c>
      <c r="I164" s="63">
        <v>92748000</v>
      </c>
      <c r="J164" s="63">
        <v>97089000</v>
      </c>
      <c r="K164" s="63">
        <v>924000</v>
      </c>
      <c r="L164" s="64">
        <f t="shared" ref="L164:L170" si="0">SUM(J164:K164)</f>
        <v>98013000</v>
      </c>
      <c r="M164" s="65" t="s">
        <v>3813</v>
      </c>
    </row>
    <row r="165" spans="1:13" x14ac:dyDescent="0.25">
      <c r="A165" s="57">
        <v>231</v>
      </c>
      <c r="B165" s="58">
        <v>0</v>
      </c>
      <c r="C165" s="59">
        <v>6172</v>
      </c>
      <c r="D165" s="60" t="s">
        <v>979</v>
      </c>
      <c r="E165" s="61">
        <v>0</v>
      </c>
      <c r="F165" s="62">
        <v>555</v>
      </c>
      <c r="G165" s="58">
        <v>200</v>
      </c>
      <c r="H165" s="49">
        <v>2000000</v>
      </c>
      <c r="I165" s="63">
        <v>32105000</v>
      </c>
      <c r="J165" s="63">
        <v>33668000</v>
      </c>
      <c r="K165" s="63">
        <v>335000</v>
      </c>
      <c r="L165" s="64">
        <f t="shared" si="0"/>
        <v>34003000</v>
      </c>
      <c r="M165" s="56" t="s">
        <v>3814</v>
      </c>
    </row>
    <row r="166" spans="1:13" x14ac:dyDescent="0.25">
      <c r="A166" s="57">
        <v>231</v>
      </c>
      <c r="B166" s="58">
        <v>0</v>
      </c>
      <c r="C166" s="59">
        <v>6172</v>
      </c>
      <c r="D166" s="60" t="s">
        <v>983</v>
      </c>
      <c r="E166" s="61">
        <v>0</v>
      </c>
      <c r="F166" s="62">
        <v>555</v>
      </c>
      <c r="G166" s="58">
        <v>200</v>
      </c>
      <c r="H166" s="49">
        <v>2000000</v>
      </c>
      <c r="I166" s="66">
        <v>1498000</v>
      </c>
      <c r="J166" s="66">
        <v>1573000</v>
      </c>
      <c r="K166" s="66">
        <v>16000</v>
      </c>
      <c r="L166" s="64">
        <f t="shared" si="0"/>
        <v>1589000</v>
      </c>
      <c r="M166" s="56" t="s">
        <v>3815</v>
      </c>
    </row>
    <row r="167" spans="1:13" x14ac:dyDescent="0.25">
      <c r="A167" s="57">
        <v>231</v>
      </c>
      <c r="B167" s="58">
        <v>0</v>
      </c>
      <c r="C167" s="59">
        <v>6172</v>
      </c>
      <c r="D167" s="60" t="s">
        <v>971</v>
      </c>
      <c r="E167" s="61">
        <v>0</v>
      </c>
      <c r="F167" s="62">
        <v>555</v>
      </c>
      <c r="G167" s="58">
        <v>200</v>
      </c>
      <c r="H167" s="49">
        <v>2000000</v>
      </c>
      <c r="I167" s="63">
        <v>11000000</v>
      </c>
      <c r="J167" s="63">
        <v>11000000</v>
      </c>
      <c r="K167" s="66">
        <v>-3000000</v>
      </c>
      <c r="L167" s="64">
        <f t="shared" si="0"/>
        <v>8000000</v>
      </c>
      <c r="M167" s="67" t="s">
        <v>3816</v>
      </c>
    </row>
    <row r="168" spans="1:13" x14ac:dyDescent="0.25">
      <c r="A168" s="57">
        <v>231</v>
      </c>
      <c r="B168" s="58">
        <v>0</v>
      </c>
      <c r="C168" s="59">
        <v>6172</v>
      </c>
      <c r="D168" s="60" t="s">
        <v>1628</v>
      </c>
      <c r="E168" s="61">
        <v>0</v>
      </c>
      <c r="F168" s="62">
        <v>0</v>
      </c>
      <c r="G168" s="58">
        <v>200</v>
      </c>
      <c r="H168" s="49">
        <v>2000000</v>
      </c>
      <c r="I168" s="63">
        <v>4900000</v>
      </c>
      <c r="J168" s="63">
        <v>4900000</v>
      </c>
      <c r="K168" s="63">
        <v>-300000</v>
      </c>
      <c r="L168" s="64">
        <f t="shared" si="0"/>
        <v>4600000</v>
      </c>
      <c r="M168" s="67" t="s">
        <v>3624</v>
      </c>
    </row>
    <row r="169" spans="1:13" x14ac:dyDescent="0.25">
      <c r="A169" s="57">
        <v>231</v>
      </c>
      <c r="B169" s="58">
        <v>0</v>
      </c>
      <c r="C169" s="59">
        <v>6172</v>
      </c>
      <c r="D169" s="60" t="s">
        <v>1630</v>
      </c>
      <c r="E169" s="61">
        <v>0</v>
      </c>
      <c r="F169" s="62">
        <v>0</v>
      </c>
      <c r="G169" s="58">
        <v>200</v>
      </c>
      <c r="H169" s="49">
        <v>2000000</v>
      </c>
      <c r="I169" s="63">
        <v>8300000</v>
      </c>
      <c r="J169" s="63">
        <v>9300000</v>
      </c>
      <c r="K169" s="63">
        <v>-100000</v>
      </c>
      <c r="L169" s="64">
        <f t="shared" si="0"/>
        <v>9200000</v>
      </c>
      <c r="M169" s="67" t="s">
        <v>3817</v>
      </c>
    </row>
    <row r="170" spans="1:13" x14ac:dyDescent="0.25">
      <c r="A170" s="57">
        <v>231</v>
      </c>
      <c r="B170" s="58">
        <v>0</v>
      </c>
      <c r="C170" s="59">
        <v>6172</v>
      </c>
      <c r="D170" s="2499" t="s">
        <v>3580</v>
      </c>
      <c r="E170" s="61">
        <v>0</v>
      </c>
      <c r="F170" s="48">
        <v>0</v>
      </c>
      <c r="G170" s="58">
        <v>200</v>
      </c>
      <c r="H170" s="49">
        <v>2000000</v>
      </c>
      <c r="I170" s="63">
        <v>8681000</v>
      </c>
      <c r="J170" s="63">
        <v>14946209</v>
      </c>
      <c r="K170" s="63">
        <v>-1600000</v>
      </c>
      <c r="L170" s="64">
        <f t="shared" si="0"/>
        <v>13346209</v>
      </c>
      <c r="M170" s="67" t="s">
        <v>688</v>
      </c>
    </row>
    <row r="171" spans="1:13" ht="15.75" thickBot="1" x14ac:dyDescent="0.3">
      <c r="A171" s="69"/>
      <c r="B171" s="70"/>
      <c r="C171" s="70"/>
      <c r="D171" s="71"/>
      <c r="E171" s="70"/>
      <c r="F171" s="72"/>
      <c r="G171" s="73"/>
      <c r="H171" s="74"/>
      <c r="I171" s="75"/>
      <c r="J171" s="75"/>
      <c r="K171" s="75"/>
      <c r="L171" s="76"/>
      <c r="M171" s="77"/>
    </row>
    <row r="172" spans="1:13" ht="16.5" thickBot="1" x14ac:dyDescent="0.3">
      <c r="A172" s="22"/>
      <c r="B172" s="53" t="s">
        <v>23</v>
      </c>
      <c r="C172" s="54"/>
      <c r="D172" s="23"/>
      <c r="E172" s="23"/>
      <c r="F172" s="24"/>
      <c r="G172" s="25"/>
      <c r="H172" s="23"/>
      <c r="I172" s="26">
        <f>SUM(I163:I171)</f>
        <v>504956000</v>
      </c>
      <c r="J172" s="26">
        <f>SUM(J163:J171)</f>
        <v>535563209</v>
      </c>
      <c r="K172" s="26">
        <f>SUM(K163:K171)</f>
        <v>0</v>
      </c>
      <c r="L172" s="26">
        <f>SUM(L163:L171)</f>
        <v>535563209</v>
      </c>
      <c r="M172" s="27"/>
    </row>
    <row r="173" spans="1:13" ht="15.75" x14ac:dyDescent="0.25">
      <c r="A173" s="28"/>
      <c r="B173" s="28"/>
      <c r="C173" s="28"/>
      <c r="D173" s="29"/>
      <c r="E173" s="29"/>
      <c r="F173" s="30"/>
      <c r="G173" s="31"/>
      <c r="H173" s="29"/>
      <c r="I173" s="32"/>
      <c r="J173" s="29"/>
      <c r="K173" s="33"/>
      <c r="L173" s="29"/>
      <c r="M173" s="2449"/>
    </row>
    <row r="174" spans="1:13" ht="15.75" x14ac:dyDescent="0.25">
      <c r="A174" s="2449"/>
      <c r="B174" s="29" t="s">
        <v>225</v>
      </c>
      <c r="C174" s="28"/>
      <c r="D174" s="29"/>
      <c r="E174" s="29"/>
      <c r="F174" s="30"/>
      <c r="G174" s="31"/>
      <c r="H174" s="29"/>
      <c r="I174" s="32"/>
      <c r="J174" s="35">
        <v>43776</v>
      </c>
      <c r="K174" s="35"/>
      <c r="L174" s="29"/>
      <c r="M174" s="2449"/>
    </row>
    <row r="175" spans="1:13" ht="15.75" x14ac:dyDescent="0.25">
      <c r="A175" s="29"/>
      <c r="B175" s="28"/>
      <c r="C175" s="28"/>
      <c r="D175" s="29"/>
      <c r="E175" s="29"/>
      <c r="F175" s="30"/>
      <c r="G175" s="31"/>
      <c r="H175" s="29"/>
      <c r="I175" s="32"/>
      <c r="J175" s="29"/>
      <c r="K175" s="33"/>
      <c r="L175" s="29"/>
      <c r="M175" s="2449"/>
    </row>
    <row r="176" spans="1:13" x14ac:dyDescent="0.25">
      <c r="A176" s="2449"/>
      <c r="B176" s="2449"/>
      <c r="C176" s="2449"/>
      <c r="D176" s="2449"/>
      <c r="E176" s="2449"/>
      <c r="F176" s="2"/>
      <c r="G176" s="3"/>
      <c r="H176" s="2449"/>
      <c r="I176" s="4"/>
      <c r="J176" s="2449"/>
      <c r="K176" s="2449"/>
      <c r="L176" s="2449"/>
      <c r="M176" s="2449"/>
    </row>
    <row r="177" spans="1:13" x14ac:dyDescent="0.25">
      <c r="A177" s="2449"/>
      <c r="B177" s="2449" t="s">
        <v>27</v>
      </c>
      <c r="C177" s="2449"/>
      <c r="D177" s="2449"/>
      <c r="E177" s="2449"/>
      <c r="F177" s="2"/>
      <c r="G177" s="3"/>
      <c r="H177" s="2449"/>
      <c r="I177" s="4"/>
      <c r="J177" s="2449" t="s">
        <v>27</v>
      </c>
      <c r="K177" s="2449"/>
      <c r="L177" s="2449"/>
      <c r="M177" s="2449"/>
    </row>
    <row r="178" spans="1:13" x14ac:dyDescent="0.25">
      <c r="A178" s="2449"/>
      <c r="B178" s="2449" t="s">
        <v>227</v>
      </c>
      <c r="C178" s="2449"/>
      <c r="D178" s="2449"/>
      <c r="E178" s="2449"/>
      <c r="F178" s="2"/>
      <c r="G178" s="3"/>
      <c r="H178" s="2449"/>
      <c r="I178" s="4"/>
      <c r="J178" s="2449" t="s">
        <v>90</v>
      </c>
      <c r="K178" s="2449"/>
      <c r="L178" s="2449"/>
      <c r="M178" s="2449"/>
    </row>
    <row r="179" spans="1:13" x14ac:dyDescent="0.25">
      <c r="A179" s="2449"/>
      <c r="B179" s="2449" t="s">
        <v>228</v>
      </c>
      <c r="C179" s="2449"/>
      <c r="D179" s="2449" t="s">
        <v>229</v>
      </c>
      <c r="E179" s="2449" t="s">
        <v>230</v>
      </c>
      <c r="F179" s="2"/>
      <c r="G179" s="3"/>
      <c r="H179" s="2449"/>
      <c r="I179" s="4"/>
      <c r="J179" s="2449" t="s">
        <v>92</v>
      </c>
      <c r="K179" s="2449"/>
      <c r="L179" s="2449"/>
      <c r="M179" s="2449"/>
    </row>
    <row r="180" spans="1:13" x14ac:dyDescent="0.25">
      <c r="A180" s="2449"/>
      <c r="B180" s="2449"/>
      <c r="C180" s="2449"/>
      <c r="D180" s="2449"/>
      <c r="E180" s="2449"/>
      <c r="F180" s="2"/>
      <c r="G180" s="3"/>
      <c r="H180" s="2449"/>
      <c r="I180" s="4"/>
      <c r="J180" s="2449"/>
      <c r="K180" s="2449"/>
      <c r="L180" s="2449"/>
      <c r="M180" s="2449"/>
    </row>
    <row r="181" spans="1:13" x14ac:dyDescent="0.25">
      <c r="A181" s="2449"/>
      <c r="B181" s="2449"/>
      <c r="C181" s="2449"/>
      <c r="D181" s="2449"/>
      <c r="E181" s="2449"/>
      <c r="F181" s="2"/>
      <c r="G181" s="3"/>
      <c r="H181" s="2449"/>
      <c r="I181" s="4"/>
      <c r="J181" s="2449"/>
      <c r="K181" s="2449"/>
      <c r="L181" s="2449"/>
      <c r="M181" s="2449"/>
    </row>
    <row r="182" spans="1:13" x14ac:dyDescent="0.25">
      <c r="A182" s="2449"/>
      <c r="B182" s="2449" t="s">
        <v>3818</v>
      </c>
      <c r="C182" s="2449"/>
      <c r="D182" s="2449"/>
      <c r="E182" s="2449"/>
      <c r="F182" s="2449"/>
      <c r="G182" s="3"/>
      <c r="H182" s="2449"/>
      <c r="I182" s="4"/>
      <c r="J182" s="2449"/>
      <c r="K182" s="2449"/>
      <c r="L182" s="2449"/>
      <c r="M182" s="2449"/>
    </row>
    <row r="183" spans="1:13" x14ac:dyDescent="0.25">
      <c r="A183" s="2450"/>
      <c r="B183" s="2450"/>
      <c r="C183" s="2450"/>
      <c r="D183" s="2450"/>
      <c r="E183" s="2450"/>
      <c r="F183" s="2450"/>
      <c r="G183" s="2450"/>
      <c r="H183" s="2450"/>
      <c r="I183" s="2450"/>
      <c r="J183" s="2450"/>
      <c r="K183" s="2450"/>
      <c r="L183" s="2450"/>
      <c r="M183" s="2450"/>
    </row>
    <row r="184" spans="1:13" x14ac:dyDescent="0.25">
      <c r="A184" s="2450"/>
      <c r="B184" s="2450"/>
      <c r="C184" s="2450"/>
      <c r="D184" s="2450"/>
      <c r="E184" s="2450"/>
      <c r="F184" s="2450"/>
      <c r="G184" s="2450"/>
      <c r="H184" s="2450"/>
      <c r="I184" s="2450"/>
      <c r="J184" s="2450"/>
      <c r="K184" s="2450"/>
      <c r="L184" s="2450"/>
      <c r="M184" s="2450"/>
    </row>
    <row r="185" spans="1:13" ht="18.75" x14ac:dyDescent="0.3">
      <c r="A185" s="1" t="s">
        <v>219</v>
      </c>
      <c r="B185" s="1"/>
      <c r="C185" s="1"/>
      <c r="D185" s="2449"/>
      <c r="E185" s="2449"/>
      <c r="F185" s="2"/>
      <c r="G185" s="3"/>
      <c r="H185" s="2449"/>
      <c r="I185" s="4"/>
      <c r="J185" s="2449"/>
      <c r="K185" s="2449"/>
      <c r="L185" s="2449"/>
      <c r="M185" s="2449"/>
    </row>
    <row r="186" spans="1:13" x14ac:dyDescent="0.25">
      <c r="A186" s="2449"/>
      <c r="B186" s="2449"/>
      <c r="C186" s="2449"/>
      <c r="D186" s="2445"/>
      <c r="E186" s="2445"/>
      <c r="F186" s="6"/>
      <c r="G186" s="2451"/>
      <c r="H186" s="2445"/>
      <c r="I186" s="8"/>
      <c r="J186" s="2445"/>
      <c r="K186" s="2449"/>
      <c r="L186" s="2449"/>
      <c r="M186" s="2449"/>
    </row>
    <row r="187" spans="1:13" ht="18.75" x14ac:dyDescent="0.3">
      <c r="A187" s="3102" t="s">
        <v>3819</v>
      </c>
      <c r="B187" s="3103"/>
      <c r="C187" s="3103"/>
      <c r="D187" s="3103"/>
      <c r="E187" s="3103"/>
      <c r="F187" s="3103"/>
      <c r="G187" s="3103"/>
      <c r="H187" s="3103"/>
      <c r="I187" s="3103"/>
      <c r="J187" s="3103"/>
      <c r="K187" s="3103"/>
      <c r="L187" s="3103"/>
      <c r="M187" s="2449"/>
    </row>
    <row r="188" spans="1:13" ht="15.75" x14ac:dyDescent="0.25">
      <c r="A188" s="2449"/>
      <c r="B188" s="2449"/>
      <c r="C188" s="2449"/>
      <c r="D188" s="2445"/>
      <c r="E188" s="2445"/>
      <c r="F188" s="9"/>
      <c r="G188" s="2451"/>
      <c r="H188" s="2445"/>
      <c r="I188" s="8"/>
      <c r="J188" s="2445"/>
      <c r="K188" s="2449"/>
      <c r="L188" s="2449"/>
      <c r="M188" s="2449"/>
    </row>
    <row r="189" spans="1:13" ht="15.75" x14ac:dyDescent="0.25">
      <c r="A189" s="10" t="s">
        <v>3820</v>
      </c>
      <c r="B189" s="11"/>
      <c r="C189" s="11"/>
      <c r="D189" s="11"/>
      <c r="E189" s="11"/>
      <c r="F189" s="9"/>
      <c r="G189" s="3"/>
      <c r="H189" s="2449"/>
      <c r="I189" s="4"/>
      <c r="J189" s="2449"/>
      <c r="K189" s="2449"/>
      <c r="L189" s="2449"/>
      <c r="M189" s="2449"/>
    </row>
    <row r="190" spans="1:13" ht="15.75" thickBot="1" x14ac:dyDescent="0.3">
      <c r="A190" s="1465"/>
      <c r="B190" s="2449"/>
      <c r="C190" s="2449"/>
      <c r="D190" s="2449"/>
      <c r="E190" s="2449"/>
      <c r="F190" s="2"/>
      <c r="G190" s="3"/>
      <c r="H190" s="2449"/>
      <c r="I190" s="4"/>
      <c r="J190" s="2449"/>
      <c r="K190" s="13"/>
      <c r="L190" s="2449"/>
      <c r="M190" s="14" t="s">
        <v>4</v>
      </c>
    </row>
    <row r="191" spans="1:13" ht="27" thickBot="1" x14ac:dyDescent="0.3">
      <c r="A191" s="15" t="s">
        <v>5</v>
      </c>
      <c r="B191" s="16" t="s">
        <v>6</v>
      </c>
      <c r="C191" s="16" t="s">
        <v>7</v>
      </c>
      <c r="D191" s="16" t="s">
        <v>8</v>
      </c>
      <c r="E191" s="16" t="s">
        <v>9</v>
      </c>
      <c r="F191" s="17" t="s">
        <v>10</v>
      </c>
      <c r="G191" s="18" t="s">
        <v>11</v>
      </c>
      <c r="H191" s="16" t="s">
        <v>12</v>
      </c>
      <c r="I191" s="19" t="s">
        <v>13</v>
      </c>
      <c r="J191" s="20" t="s">
        <v>14</v>
      </c>
      <c r="K191" s="20" t="s">
        <v>15</v>
      </c>
      <c r="L191" s="20" t="s">
        <v>16</v>
      </c>
      <c r="M191" s="21" t="s">
        <v>17</v>
      </c>
    </row>
    <row r="192" spans="1:13" ht="15.75" thickBot="1" x14ac:dyDescent="0.3">
      <c r="A192" s="36">
        <v>231</v>
      </c>
      <c r="B192" s="37">
        <v>0</v>
      </c>
      <c r="C192" s="38">
        <v>6172</v>
      </c>
      <c r="D192" s="37">
        <v>5194</v>
      </c>
      <c r="E192" s="39">
        <v>0</v>
      </c>
      <c r="F192" s="40">
        <v>0</v>
      </c>
      <c r="G192" s="37">
        <v>200</v>
      </c>
      <c r="H192" s="41">
        <v>2000000</v>
      </c>
      <c r="I192" s="42">
        <v>290000</v>
      </c>
      <c r="J192" s="42">
        <v>290000</v>
      </c>
      <c r="K192" s="42">
        <v>600000</v>
      </c>
      <c r="L192" s="42">
        <f>SUM(K192,J192)</f>
        <v>890000</v>
      </c>
      <c r="M192" s="56" t="s">
        <v>953</v>
      </c>
    </row>
    <row r="193" spans="1:13" x14ac:dyDescent="0.25">
      <c r="A193" s="57">
        <v>231</v>
      </c>
      <c r="B193" s="58">
        <v>0</v>
      </c>
      <c r="C193" s="59">
        <v>6172</v>
      </c>
      <c r="D193" s="60" t="s">
        <v>991</v>
      </c>
      <c r="E193" s="61">
        <v>0</v>
      </c>
      <c r="F193" s="40">
        <v>0</v>
      </c>
      <c r="G193" s="58">
        <v>200</v>
      </c>
      <c r="H193" s="49">
        <v>2000000</v>
      </c>
      <c r="I193" s="63">
        <v>1300000</v>
      </c>
      <c r="J193" s="63">
        <v>1300000</v>
      </c>
      <c r="K193" s="63">
        <v>400000</v>
      </c>
      <c r="L193" s="64">
        <f>SUM(J193:K193)</f>
        <v>1700000</v>
      </c>
      <c r="M193" s="65" t="s">
        <v>951</v>
      </c>
    </row>
    <row r="194" spans="1:13" x14ac:dyDescent="0.25">
      <c r="A194" s="57">
        <v>231</v>
      </c>
      <c r="B194" s="58">
        <v>0</v>
      </c>
      <c r="C194" s="59">
        <v>6172</v>
      </c>
      <c r="D194" s="60" t="s">
        <v>1628</v>
      </c>
      <c r="E194" s="61">
        <v>0</v>
      </c>
      <c r="F194" s="62">
        <v>0</v>
      </c>
      <c r="G194" s="58">
        <v>200</v>
      </c>
      <c r="H194" s="49">
        <v>2000000</v>
      </c>
      <c r="I194" s="63">
        <v>4900000</v>
      </c>
      <c r="J194" s="63">
        <v>4600000</v>
      </c>
      <c r="K194" s="63">
        <v>-950000</v>
      </c>
      <c r="L194" s="64">
        <f>SUM(J194:K194)</f>
        <v>3650000</v>
      </c>
      <c r="M194" s="67" t="s">
        <v>3624</v>
      </c>
    </row>
    <row r="195" spans="1:13" x14ac:dyDescent="0.25">
      <c r="A195" s="57">
        <v>231</v>
      </c>
      <c r="B195" s="58">
        <v>0</v>
      </c>
      <c r="C195" s="59">
        <v>6172</v>
      </c>
      <c r="D195" s="2499" t="s">
        <v>3580</v>
      </c>
      <c r="E195" s="61">
        <v>0</v>
      </c>
      <c r="F195" s="48">
        <v>0</v>
      </c>
      <c r="G195" s="58">
        <v>200</v>
      </c>
      <c r="H195" s="49">
        <v>2000000</v>
      </c>
      <c r="I195" s="63">
        <v>8681000</v>
      </c>
      <c r="J195" s="63">
        <v>13197209</v>
      </c>
      <c r="K195" s="63">
        <v>-500000</v>
      </c>
      <c r="L195" s="64">
        <f>SUM(J195:K195)</f>
        <v>12697209</v>
      </c>
      <c r="M195" s="67" t="s">
        <v>688</v>
      </c>
    </row>
    <row r="196" spans="1:13" x14ac:dyDescent="0.25">
      <c r="A196" s="57">
        <v>231</v>
      </c>
      <c r="B196" s="58">
        <v>0</v>
      </c>
      <c r="C196" s="59">
        <v>6172</v>
      </c>
      <c r="D196" s="2499" t="s">
        <v>3821</v>
      </c>
      <c r="E196" s="61">
        <v>0</v>
      </c>
      <c r="F196" s="48">
        <v>0</v>
      </c>
      <c r="G196" s="58">
        <v>200</v>
      </c>
      <c r="H196" s="49">
        <v>2000000</v>
      </c>
      <c r="I196" s="63">
        <v>1100000</v>
      </c>
      <c r="J196" s="63">
        <v>1100000</v>
      </c>
      <c r="K196" s="63">
        <v>450000</v>
      </c>
      <c r="L196" s="64">
        <f>SUM(J196:K196)</f>
        <v>1550000</v>
      </c>
      <c r="M196" s="67" t="s">
        <v>3630</v>
      </c>
    </row>
    <row r="197" spans="1:13" ht="15.75" thickBot="1" x14ac:dyDescent="0.3">
      <c r="A197" s="69"/>
      <c r="B197" s="70"/>
      <c r="C197" s="70"/>
      <c r="D197" s="71"/>
      <c r="E197" s="70"/>
      <c r="F197" s="72"/>
      <c r="G197" s="73"/>
      <c r="H197" s="74"/>
      <c r="I197" s="75"/>
      <c r="J197" s="75"/>
      <c r="K197" s="75"/>
      <c r="L197" s="76"/>
      <c r="M197" s="77"/>
    </row>
    <row r="198" spans="1:13" ht="16.5" thickBot="1" x14ac:dyDescent="0.3">
      <c r="A198" s="22"/>
      <c r="B198" s="53" t="s">
        <v>23</v>
      </c>
      <c r="C198" s="54"/>
      <c r="D198" s="23"/>
      <c r="E198" s="23"/>
      <c r="F198" s="24"/>
      <c r="G198" s="25"/>
      <c r="H198" s="23"/>
      <c r="I198" s="26">
        <f>SUM(I192:I197)</f>
        <v>16271000</v>
      </c>
      <c r="J198" s="26">
        <f>SUM(J192:J197)</f>
        <v>20487209</v>
      </c>
      <c r="K198" s="26">
        <f>SUM(K192:K197)</f>
        <v>0</v>
      </c>
      <c r="L198" s="26">
        <f>SUM(L192:L197)</f>
        <v>20487209</v>
      </c>
      <c r="M198" s="27"/>
    </row>
    <row r="199" spans="1:13" ht="15.75" x14ac:dyDescent="0.25">
      <c r="A199" s="28"/>
      <c r="B199" s="28"/>
      <c r="C199" s="28"/>
      <c r="D199" s="29"/>
      <c r="E199" s="29"/>
      <c r="F199" s="30"/>
      <c r="G199" s="31"/>
      <c r="H199" s="29"/>
      <c r="I199" s="32"/>
      <c r="J199" s="29"/>
      <c r="K199" s="33"/>
      <c r="L199" s="29"/>
      <c r="M199" s="2449"/>
    </row>
    <row r="200" spans="1:13" ht="15.75" x14ac:dyDescent="0.25">
      <c r="A200" s="2449"/>
      <c r="B200" s="29" t="s">
        <v>225</v>
      </c>
      <c r="C200" s="28"/>
      <c r="D200" s="29"/>
      <c r="E200" s="29"/>
      <c r="F200" s="30"/>
      <c r="G200" s="31"/>
      <c r="H200" s="29"/>
      <c r="I200" s="32"/>
      <c r="J200" s="35">
        <v>43788</v>
      </c>
      <c r="K200" s="35"/>
      <c r="L200" s="29"/>
      <c r="M200" s="2449"/>
    </row>
    <row r="201" spans="1:13" ht="15.75" x14ac:dyDescent="0.25">
      <c r="A201" s="29"/>
      <c r="B201" s="28"/>
      <c r="C201" s="28"/>
      <c r="D201" s="29"/>
      <c r="E201" s="29"/>
      <c r="F201" s="30"/>
      <c r="G201" s="31"/>
      <c r="H201" s="29"/>
      <c r="I201" s="32"/>
      <c r="J201" s="29"/>
      <c r="K201" s="33"/>
      <c r="L201" s="29"/>
      <c r="M201" s="2449"/>
    </row>
    <row r="202" spans="1:13" x14ac:dyDescent="0.25">
      <c r="A202" s="2449"/>
      <c r="B202" s="2449"/>
      <c r="C202" s="2449"/>
      <c r="D202" s="2449"/>
      <c r="E202" s="2449"/>
      <c r="F202" s="2"/>
      <c r="G202" s="3"/>
      <c r="H202" s="2449"/>
      <c r="I202" s="4"/>
      <c r="J202" s="2449"/>
      <c r="K202" s="2449"/>
      <c r="L202" s="2449"/>
      <c r="M202" s="2449"/>
    </row>
    <row r="203" spans="1:13" x14ac:dyDescent="0.25">
      <c r="A203" s="2449"/>
      <c r="B203" s="2449" t="s">
        <v>27</v>
      </c>
      <c r="C203" s="2449"/>
      <c r="D203" s="2449"/>
      <c r="E203" s="2449"/>
      <c r="F203" s="2"/>
      <c r="G203" s="3"/>
      <c r="H203" s="2449"/>
      <c r="I203" s="4"/>
      <c r="J203" s="2449" t="s">
        <v>27</v>
      </c>
      <c r="K203" s="2449"/>
      <c r="L203" s="2449"/>
      <c r="M203" s="2449"/>
    </row>
    <row r="204" spans="1:13" x14ac:dyDescent="0.25">
      <c r="A204" s="2449"/>
      <c r="B204" s="2449" t="s">
        <v>227</v>
      </c>
      <c r="C204" s="2449"/>
      <c r="D204" s="2449"/>
      <c r="E204" s="2449"/>
      <c r="F204" s="2"/>
      <c r="G204" s="3"/>
      <c r="H204" s="2449"/>
      <c r="I204" s="4"/>
      <c r="J204" s="2449" t="s">
        <v>90</v>
      </c>
      <c r="K204" s="2449"/>
      <c r="L204" s="2449"/>
      <c r="M204" s="2449"/>
    </row>
    <row r="205" spans="1:13" x14ac:dyDescent="0.25">
      <c r="A205" s="2449"/>
      <c r="B205" s="2449" t="s">
        <v>228</v>
      </c>
      <c r="C205" s="2449"/>
      <c r="D205" s="2449" t="s">
        <v>229</v>
      </c>
      <c r="E205" s="2449" t="s">
        <v>230</v>
      </c>
      <c r="F205" s="2"/>
      <c r="G205" s="3"/>
      <c r="H205" s="2449"/>
      <c r="I205" s="4"/>
      <c r="J205" s="2449" t="s">
        <v>92</v>
      </c>
      <c r="K205" s="2449"/>
      <c r="L205" s="2449"/>
      <c r="M205" s="2449"/>
    </row>
    <row r="206" spans="1:13" x14ac:dyDescent="0.25">
      <c r="A206" s="2449"/>
      <c r="B206" s="2449"/>
      <c r="C206" s="2449"/>
      <c r="D206" s="2449"/>
      <c r="E206" s="2449"/>
      <c r="F206" s="2"/>
      <c r="G206" s="3"/>
      <c r="H206" s="2449"/>
      <c r="I206" s="4"/>
      <c r="J206" s="2449"/>
      <c r="K206" s="2449"/>
      <c r="L206" s="2449"/>
      <c r="M206" s="2449"/>
    </row>
    <row r="207" spans="1:13" x14ac:dyDescent="0.25">
      <c r="A207" s="2449"/>
      <c r="B207" s="2449"/>
      <c r="C207" s="2449"/>
      <c r="D207" s="2449"/>
      <c r="E207" s="2449"/>
      <c r="F207" s="2"/>
      <c r="G207" s="3"/>
      <c r="H207" s="2449"/>
      <c r="I207" s="4"/>
      <c r="J207" s="2449"/>
      <c r="K207" s="2449"/>
      <c r="L207" s="2449"/>
      <c r="M207" s="2449"/>
    </row>
    <row r="208" spans="1:13" x14ac:dyDescent="0.25">
      <c r="A208" s="2449"/>
      <c r="B208" s="2449" t="s">
        <v>3822</v>
      </c>
      <c r="C208" s="2449"/>
      <c r="D208" s="2449"/>
      <c r="E208" s="2449"/>
      <c r="F208" s="2449"/>
      <c r="G208" s="3"/>
      <c r="H208" s="2449"/>
      <c r="I208" s="4"/>
      <c r="J208" s="2449"/>
      <c r="K208" s="2449"/>
      <c r="L208" s="2449"/>
      <c r="M208" s="2449"/>
    </row>
    <row r="209" spans="1:13" x14ac:dyDescent="0.25">
      <c r="A209" s="2450"/>
      <c r="B209" s="2450"/>
      <c r="C209" s="2450"/>
      <c r="D209" s="2450"/>
      <c r="E209" s="2450"/>
      <c r="F209" s="2450"/>
      <c r="G209" s="2450"/>
      <c r="H209" s="2450"/>
      <c r="I209" s="2450"/>
      <c r="J209" s="2450"/>
      <c r="K209" s="2450"/>
      <c r="L209" s="2450"/>
      <c r="M209" s="2450"/>
    </row>
    <row r="210" spans="1:13" x14ac:dyDescent="0.25">
      <c r="A210" s="2450"/>
      <c r="B210" s="2450"/>
      <c r="C210" s="2450"/>
      <c r="D210" s="2450"/>
      <c r="E210" s="2450"/>
      <c r="F210" s="2450"/>
      <c r="G210" s="2450"/>
      <c r="H210" s="2450"/>
      <c r="I210" s="2450"/>
      <c r="J210" s="2450"/>
      <c r="K210" s="2450"/>
      <c r="L210" s="2450"/>
      <c r="M210" s="2450"/>
    </row>
    <row r="211" spans="1:13" ht="18.75" x14ac:dyDescent="0.3">
      <c r="A211" s="1" t="s">
        <v>219</v>
      </c>
      <c r="B211" s="1"/>
      <c r="C211" s="1"/>
      <c r="D211" s="2449"/>
      <c r="E211" s="2449"/>
      <c r="F211" s="2"/>
      <c r="G211" s="3"/>
      <c r="H211" s="2449"/>
      <c r="I211" s="4"/>
      <c r="J211" s="2449"/>
      <c r="K211" s="2449"/>
      <c r="L211" s="2449"/>
      <c r="M211" s="2449"/>
    </row>
    <row r="212" spans="1:13" x14ac:dyDescent="0.25">
      <c r="A212" s="2449"/>
      <c r="B212" s="2449"/>
      <c r="C212" s="2449"/>
      <c r="D212" s="2445"/>
      <c r="E212" s="2445"/>
      <c r="F212" s="6"/>
      <c r="G212" s="2451"/>
      <c r="H212" s="2445"/>
      <c r="I212" s="8"/>
      <c r="J212" s="2445"/>
      <c r="K212" s="2449"/>
      <c r="L212" s="2449"/>
      <c r="M212" s="2449"/>
    </row>
    <row r="213" spans="1:13" ht="18.75" x14ac:dyDescent="0.3">
      <c r="A213" s="3102" t="s">
        <v>3823</v>
      </c>
      <c r="B213" s="3103"/>
      <c r="C213" s="3103"/>
      <c r="D213" s="3103"/>
      <c r="E213" s="3103"/>
      <c r="F213" s="3103"/>
      <c r="G213" s="3103"/>
      <c r="H213" s="3103"/>
      <c r="I213" s="3103"/>
      <c r="J213" s="3103"/>
      <c r="K213" s="3103"/>
      <c r="L213" s="3103"/>
      <c r="M213" s="2449"/>
    </row>
    <row r="214" spans="1:13" ht="15.75" x14ac:dyDescent="0.25">
      <c r="A214" s="2449"/>
      <c r="B214" s="2449"/>
      <c r="C214" s="2449"/>
      <c r="D214" s="2445"/>
      <c r="E214" s="2445"/>
      <c r="F214" s="9"/>
      <c r="G214" s="2451"/>
      <c r="H214" s="2445"/>
      <c r="I214" s="8"/>
      <c r="J214" s="2445"/>
      <c r="K214" s="2449"/>
      <c r="L214" s="2449"/>
      <c r="M214" s="2449"/>
    </row>
    <row r="215" spans="1:13" ht="15.75" x14ac:dyDescent="0.25">
      <c r="A215" s="10" t="s">
        <v>3824</v>
      </c>
      <c r="B215" s="11"/>
      <c r="C215" s="11"/>
      <c r="D215" s="11"/>
      <c r="E215" s="11"/>
      <c r="F215" s="9"/>
      <c r="G215" s="3"/>
      <c r="H215" s="2449"/>
      <c r="I215" s="4"/>
      <c r="J215" s="2449"/>
      <c r="K215" s="2449"/>
      <c r="L215" s="2449"/>
      <c r="M215" s="2449"/>
    </row>
    <row r="216" spans="1:13" ht="15.75" thickBot="1" x14ac:dyDescent="0.3">
      <c r="A216" s="1465"/>
      <c r="B216" s="2449"/>
      <c r="C216" s="2449"/>
      <c r="D216" s="2449"/>
      <c r="E216" s="2449"/>
      <c r="F216" s="2"/>
      <c r="G216" s="3"/>
      <c r="H216" s="2449"/>
      <c r="I216" s="4"/>
      <c r="J216" s="2449"/>
      <c r="K216" s="13"/>
      <c r="L216" s="2449"/>
      <c r="M216" s="14" t="s">
        <v>4</v>
      </c>
    </row>
    <row r="217" spans="1:13" ht="27" thickBot="1" x14ac:dyDescent="0.3">
      <c r="A217" s="15" t="s">
        <v>5</v>
      </c>
      <c r="B217" s="16" t="s">
        <v>6</v>
      </c>
      <c r="C217" s="16" t="s">
        <v>7</v>
      </c>
      <c r="D217" s="16" t="s">
        <v>8</v>
      </c>
      <c r="E217" s="16" t="s">
        <v>9</v>
      </c>
      <c r="F217" s="17" t="s">
        <v>10</v>
      </c>
      <c r="G217" s="18" t="s">
        <v>11</v>
      </c>
      <c r="H217" s="16" t="s">
        <v>12</v>
      </c>
      <c r="I217" s="19" t="s">
        <v>13</v>
      </c>
      <c r="J217" s="20" t="s">
        <v>14</v>
      </c>
      <c r="K217" s="20" t="s">
        <v>15</v>
      </c>
      <c r="L217" s="20" t="s">
        <v>16</v>
      </c>
      <c r="M217" s="21" t="s">
        <v>17</v>
      </c>
    </row>
    <row r="218" spans="1:13" x14ac:dyDescent="0.25">
      <c r="A218" s="36">
        <v>231</v>
      </c>
      <c r="B218" s="37">
        <v>0</v>
      </c>
      <c r="C218" s="38">
        <v>6172</v>
      </c>
      <c r="D218" s="37">
        <v>5175</v>
      </c>
      <c r="E218" s="39">
        <v>0</v>
      </c>
      <c r="F218" s="40">
        <v>0</v>
      </c>
      <c r="G218" s="37">
        <v>200</v>
      </c>
      <c r="H218" s="41">
        <v>2000000</v>
      </c>
      <c r="I218" s="42">
        <v>700000</v>
      </c>
      <c r="J218" s="42">
        <v>700000</v>
      </c>
      <c r="K218" s="42">
        <v>600000</v>
      </c>
      <c r="L218" s="42">
        <f>SUM(K218,J218)</f>
        <v>1300000</v>
      </c>
      <c r="M218" s="56" t="s">
        <v>957</v>
      </c>
    </row>
    <row r="219" spans="1:13" x14ac:dyDescent="0.25">
      <c r="A219" s="57">
        <v>231</v>
      </c>
      <c r="B219" s="58">
        <v>0</v>
      </c>
      <c r="C219" s="59">
        <v>6172</v>
      </c>
      <c r="D219" s="60" t="s">
        <v>952</v>
      </c>
      <c r="E219" s="61">
        <v>0</v>
      </c>
      <c r="F219" s="48">
        <v>0</v>
      </c>
      <c r="G219" s="58">
        <v>200</v>
      </c>
      <c r="H219" s="49">
        <v>2000000</v>
      </c>
      <c r="I219" s="63">
        <v>290000</v>
      </c>
      <c r="J219" s="63">
        <v>890000</v>
      </c>
      <c r="K219" s="63">
        <v>-600000</v>
      </c>
      <c r="L219" s="64">
        <v>290000</v>
      </c>
      <c r="M219" s="65" t="s">
        <v>953</v>
      </c>
    </row>
    <row r="220" spans="1:13" ht="15.75" thickBot="1" x14ac:dyDescent="0.3">
      <c r="A220" s="69"/>
      <c r="B220" s="70"/>
      <c r="C220" s="70"/>
      <c r="D220" s="71"/>
      <c r="E220" s="70"/>
      <c r="F220" s="72"/>
      <c r="G220" s="73"/>
      <c r="H220" s="74"/>
      <c r="I220" s="75"/>
      <c r="J220" s="75"/>
      <c r="K220" s="75"/>
      <c r="L220" s="76"/>
      <c r="M220" s="77"/>
    </row>
    <row r="221" spans="1:13" ht="16.5" thickBot="1" x14ac:dyDescent="0.3">
      <c r="A221" s="22"/>
      <c r="B221" s="53" t="s">
        <v>23</v>
      </c>
      <c r="C221" s="54"/>
      <c r="D221" s="23"/>
      <c r="E221" s="23"/>
      <c r="F221" s="24"/>
      <c r="G221" s="25"/>
      <c r="H221" s="23"/>
      <c r="I221" s="26">
        <f>SUM(I218:I220)</f>
        <v>990000</v>
      </c>
      <c r="J221" s="26">
        <f>SUM(J218:J220)</f>
        <v>1590000</v>
      </c>
      <c r="K221" s="26">
        <f>SUM(K218:K220)</f>
        <v>0</v>
      </c>
      <c r="L221" s="26">
        <f>SUM(L218:L220)</f>
        <v>1590000</v>
      </c>
      <c r="M221" s="27"/>
    </row>
    <row r="222" spans="1:13" ht="15.75" x14ac:dyDescent="0.25">
      <c r="A222" s="28"/>
      <c r="B222" s="28"/>
      <c r="C222" s="28"/>
      <c r="D222" s="29"/>
      <c r="E222" s="29"/>
      <c r="F222" s="30"/>
      <c r="G222" s="31"/>
      <c r="H222" s="29"/>
      <c r="I222" s="32"/>
      <c r="J222" s="29"/>
      <c r="K222" s="33"/>
      <c r="L222" s="29"/>
      <c r="M222" s="2449"/>
    </row>
    <row r="223" spans="1:13" ht="15.75" x14ac:dyDescent="0.25">
      <c r="A223" s="2449"/>
      <c r="B223" s="29" t="s">
        <v>660</v>
      </c>
      <c r="C223" s="28"/>
      <c r="D223" s="29"/>
      <c r="E223" s="29"/>
      <c r="F223" s="30"/>
      <c r="G223" s="31"/>
      <c r="H223" s="29"/>
      <c r="I223" s="32"/>
      <c r="J223" s="35">
        <v>43795</v>
      </c>
      <c r="K223" s="35"/>
      <c r="L223" s="29"/>
      <c r="M223" s="2449"/>
    </row>
    <row r="224" spans="1:13" ht="15.75" x14ac:dyDescent="0.25">
      <c r="A224" s="29"/>
      <c r="B224" s="28"/>
      <c r="C224" s="28"/>
      <c r="D224" s="29"/>
      <c r="E224" s="29"/>
      <c r="F224" s="30"/>
      <c r="G224" s="31"/>
      <c r="H224" s="29"/>
      <c r="I224" s="32"/>
      <c r="J224" s="29"/>
      <c r="K224" s="33"/>
      <c r="L224" s="29"/>
      <c r="M224" s="2449"/>
    </row>
    <row r="225" spans="1:13" x14ac:dyDescent="0.25">
      <c r="A225" s="2449"/>
      <c r="B225" s="2449"/>
      <c r="C225" s="2449"/>
      <c r="D225" s="2449"/>
      <c r="E225" s="2449"/>
      <c r="F225" s="2"/>
      <c r="G225" s="3"/>
      <c r="H225" s="2449"/>
      <c r="I225" s="4"/>
      <c r="J225" s="2449"/>
      <c r="K225" s="2449"/>
      <c r="L225" s="2449"/>
      <c r="M225" s="2449"/>
    </row>
    <row r="226" spans="1:13" x14ac:dyDescent="0.25">
      <c r="A226" s="2449"/>
      <c r="B226" s="2449" t="s">
        <v>27</v>
      </c>
      <c r="C226" s="2449"/>
      <c r="D226" s="2449"/>
      <c r="E226" s="2449"/>
      <c r="F226" s="2"/>
      <c r="G226" s="3"/>
      <c r="H226" s="2449"/>
      <c r="I226" s="4"/>
      <c r="J226" s="2449" t="s">
        <v>27</v>
      </c>
      <c r="K226" s="2449"/>
      <c r="L226" s="2449"/>
      <c r="M226" s="2449"/>
    </row>
    <row r="227" spans="1:13" x14ac:dyDescent="0.25">
      <c r="A227" s="2449"/>
      <c r="B227" s="2449" t="s">
        <v>227</v>
      </c>
      <c r="C227" s="2449"/>
      <c r="D227" s="2449"/>
      <c r="E227" s="2449"/>
      <c r="F227" s="2"/>
      <c r="G227" s="3"/>
      <c r="H227" s="2449"/>
      <c r="I227" s="4"/>
      <c r="J227" s="2449" t="s">
        <v>90</v>
      </c>
      <c r="K227" s="2449"/>
      <c r="L227" s="2449"/>
      <c r="M227" s="2449"/>
    </row>
    <row r="228" spans="1:13" x14ac:dyDescent="0.25">
      <c r="A228" s="2449"/>
      <c r="B228" s="2449" t="s">
        <v>228</v>
      </c>
      <c r="C228" s="2449"/>
      <c r="D228" s="2449" t="s">
        <v>229</v>
      </c>
      <c r="E228" s="2449" t="s">
        <v>230</v>
      </c>
      <c r="F228" s="2"/>
      <c r="G228" s="3"/>
      <c r="H228" s="2449"/>
      <c r="I228" s="4"/>
      <c r="J228" s="2449" t="s">
        <v>92</v>
      </c>
      <c r="K228" s="2449"/>
      <c r="L228" s="2449"/>
      <c r="M228" s="2449"/>
    </row>
    <row r="229" spans="1:13" x14ac:dyDescent="0.25">
      <c r="A229" s="2449"/>
      <c r="B229" s="2449"/>
      <c r="C229" s="2449"/>
      <c r="D229" s="2449"/>
      <c r="E229" s="2449"/>
      <c r="F229" s="2"/>
      <c r="G229" s="3"/>
      <c r="H229" s="2449"/>
      <c r="I229" s="4"/>
      <c r="J229" s="2449"/>
      <c r="K229" s="2449"/>
      <c r="L229" s="2449"/>
      <c r="M229" s="2449"/>
    </row>
    <row r="230" spans="1:13" x14ac:dyDescent="0.25">
      <c r="A230" s="2449"/>
      <c r="B230" s="2449"/>
      <c r="C230" s="2449"/>
      <c r="D230" s="2449"/>
      <c r="E230" s="2449"/>
      <c r="F230" s="2"/>
      <c r="G230" s="3"/>
      <c r="H230" s="2449"/>
      <c r="I230" s="4"/>
      <c r="J230" s="2449"/>
      <c r="K230" s="2449"/>
      <c r="L230" s="2449"/>
      <c r="M230" s="2449"/>
    </row>
    <row r="231" spans="1:13" x14ac:dyDescent="0.25">
      <c r="A231" s="2449"/>
      <c r="B231" s="2449" t="s">
        <v>3825</v>
      </c>
      <c r="C231" s="2449"/>
      <c r="D231" s="2449"/>
      <c r="E231" s="2449"/>
      <c r="F231" s="2449"/>
      <c r="G231" s="3"/>
      <c r="H231" s="2449"/>
      <c r="I231" s="4"/>
      <c r="J231" s="2449"/>
      <c r="K231" s="2449"/>
      <c r="L231" s="2449"/>
      <c r="M231" s="2449"/>
    </row>
    <row r="232" spans="1:13" x14ac:dyDescent="0.25">
      <c r="A232" s="2450"/>
      <c r="B232" s="2450"/>
      <c r="C232" s="2450"/>
      <c r="D232" s="2450"/>
      <c r="E232" s="2450"/>
      <c r="F232" s="2450"/>
      <c r="G232" s="2450"/>
      <c r="H232" s="2450"/>
      <c r="I232" s="2450"/>
      <c r="J232" s="2450"/>
      <c r="K232" s="2450"/>
      <c r="L232" s="2450"/>
      <c r="M232" s="2450"/>
    </row>
    <row r="234" spans="1:13" ht="18.75" x14ac:dyDescent="0.3">
      <c r="A234" s="1" t="s">
        <v>219</v>
      </c>
      <c r="B234" s="1"/>
      <c r="C234" s="1"/>
      <c r="D234" s="2467"/>
      <c r="E234" s="2467"/>
      <c r="F234" s="2"/>
      <c r="G234" s="3"/>
      <c r="H234" s="2467"/>
      <c r="I234" s="4"/>
      <c r="J234" s="2467"/>
      <c r="K234" s="2467"/>
      <c r="L234" s="2467"/>
      <c r="M234" s="2467"/>
    </row>
    <row r="235" spans="1:13" x14ac:dyDescent="0.25">
      <c r="A235" s="2467"/>
      <c r="B235" s="2467"/>
      <c r="C235" s="2467"/>
      <c r="D235" s="2461"/>
      <c r="E235" s="2461"/>
      <c r="F235" s="6"/>
      <c r="G235" s="2470"/>
      <c r="H235" s="2461"/>
      <c r="I235" s="8"/>
      <c r="J235" s="2461"/>
      <c r="K235" s="2467"/>
      <c r="L235" s="2467"/>
      <c r="M235" s="2467"/>
    </row>
    <row r="236" spans="1:13" ht="18.75" x14ac:dyDescent="0.3">
      <c r="A236" s="3102" t="s">
        <v>4209</v>
      </c>
      <c r="B236" s="3103"/>
      <c r="C236" s="3103"/>
      <c r="D236" s="3103"/>
      <c r="E236" s="3103"/>
      <c r="F236" s="3103"/>
      <c r="G236" s="3103"/>
      <c r="H236" s="3103"/>
      <c r="I236" s="3103"/>
      <c r="J236" s="3103"/>
      <c r="K236" s="3103"/>
      <c r="L236" s="3103"/>
      <c r="M236" s="2467"/>
    </row>
    <row r="237" spans="1:13" ht="15.75" x14ac:dyDescent="0.25">
      <c r="A237" s="2467"/>
      <c r="B237" s="2467"/>
      <c r="C237" s="2467"/>
      <c r="D237" s="2461"/>
      <c r="E237" s="2461"/>
      <c r="F237" s="9"/>
      <c r="G237" s="2470"/>
      <c r="H237" s="2461"/>
      <c r="I237" s="8"/>
      <c r="J237" s="2461"/>
      <c r="K237" s="2467"/>
      <c r="L237" s="2467"/>
      <c r="M237" s="2467"/>
    </row>
    <row r="238" spans="1:13" ht="15.75" x14ac:dyDescent="0.25">
      <c r="A238" s="10" t="s">
        <v>3811</v>
      </c>
      <c r="B238" s="11"/>
      <c r="C238" s="11"/>
      <c r="D238" s="11"/>
      <c r="E238" s="11"/>
      <c r="F238" s="9"/>
      <c r="G238" s="3"/>
      <c r="H238" s="2467"/>
      <c r="I238" s="4"/>
      <c r="J238" s="2467"/>
      <c r="K238" s="2467"/>
      <c r="L238" s="2467"/>
      <c r="M238" s="2467"/>
    </row>
    <row r="239" spans="1:13" ht="15.75" thickBot="1" x14ac:dyDescent="0.3">
      <c r="A239" s="1465"/>
      <c r="B239" s="2467"/>
      <c r="C239" s="2467"/>
      <c r="D239" s="2467"/>
      <c r="E239" s="2467"/>
      <c r="F239" s="2"/>
      <c r="G239" s="3"/>
      <c r="H239" s="2467"/>
      <c r="I239" s="4"/>
      <c r="J239" s="2467"/>
      <c r="K239" s="13"/>
      <c r="L239" s="2467"/>
      <c r="M239" s="14" t="s">
        <v>4</v>
      </c>
    </row>
    <row r="240" spans="1:13" ht="27" thickBot="1" x14ac:dyDescent="0.3">
      <c r="A240" s="15" t="s">
        <v>5</v>
      </c>
      <c r="B240" s="16" t="s">
        <v>6</v>
      </c>
      <c r="C240" s="16" t="s">
        <v>7</v>
      </c>
      <c r="D240" s="16" t="s">
        <v>8</v>
      </c>
      <c r="E240" s="16" t="s">
        <v>9</v>
      </c>
      <c r="F240" s="17" t="s">
        <v>10</v>
      </c>
      <c r="G240" s="18" t="s">
        <v>11</v>
      </c>
      <c r="H240" s="16" t="s">
        <v>12</v>
      </c>
      <c r="I240" s="19" t="s">
        <v>13</v>
      </c>
      <c r="J240" s="20" t="s">
        <v>14</v>
      </c>
      <c r="K240" s="20" t="s">
        <v>15</v>
      </c>
      <c r="L240" s="20" t="s">
        <v>16</v>
      </c>
      <c r="M240" s="21" t="s">
        <v>17</v>
      </c>
    </row>
    <row r="241" spans="1:13" ht="15.75" thickBot="1" x14ac:dyDescent="0.3">
      <c r="A241" s="36">
        <v>231</v>
      </c>
      <c r="B241" s="37">
        <v>0</v>
      </c>
      <c r="C241" s="38">
        <v>6172</v>
      </c>
      <c r="D241" s="37">
        <v>5011</v>
      </c>
      <c r="E241" s="39">
        <v>0</v>
      </c>
      <c r="F241" s="40">
        <v>555</v>
      </c>
      <c r="G241" s="37">
        <v>200</v>
      </c>
      <c r="H241" s="41">
        <v>2000000</v>
      </c>
      <c r="I241" s="42">
        <v>345724000</v>
      </c>
      <c r="J241" s="42">
        <v>366812000</v>
      </c>
      <c r="K241" s="42">
        <v>1000000</v>
      </c>
      <c r="L241" s="42">
        <f>SUM(K241,J241)</f>
        <v>367812000</v>
      </c>
      <c r="M241" s="56" t="s">
        <v>3812</v>
      </c>
    </row>
    <row r="242" spans="1:13" x14ac:dyDescent="0.25">
      <c r="A242" s="57">
        <v>231</v>
      </c>
      <c r="B242" s="58">
        <v>0</v>
      </c>
      <c r="C242" s="59">
        <v>6172</v>
      </c>
      <c r="D242" s="60" t="s">
        <v>975</v>
      </c>
      <c r="E242" s="61">
        <v>0</v>
      </c>
      <c r="F242" s="40">
        <v>555</v>
      </c>
      <c r="G242" s="58">
        <v>200</v>
      </c>
      <c r="H242" s="49">
        <v>2000000</v>
      </c>
      <c r="I242" s="63">
        <v>92748000</v>
      </c>
      <c r="J242" s="63">
        <v>98013000</v>
      </c>
      <c r="K242" s="63">
        <v>248000</v>
      </c>
      <c r="L242" s="64">
        <f>SUM(J242:K242)</f>
        <v>98261000</v>
      </c>
      <c r="M242" s="65" t="s">
        <v>3813</v>
      </c>
    </row>
    <row r="243" spans="1:13" x14ac:dyDescent="0.25">
      <c r="A243" s="57">
        <v>231</v>
      </c>
      <c r="B243" s="58">
        <v>0</v>
      </c>
      <c r="C243" s="59">
        <v>6172</v>
      </c>
      <c r="D243" s="60" t="s">
        <v>979</v>
      </c>
      <c r="E243" s="61">
        <v>0</v>
      </c>
      <c r="F243" s="62">
        <v>555</v>
      </c>
      <c r="G243" s="58">
        <v>200</v>
      </c>
      <c r="H243" s="49">
        <v>2000000</v>
      </c>
      <c r="I243" s="63">
        <v>32105000</v>
      </c>
      <c r="J243" s="63">
        <v>34003000</v>
      </c>
      <c r="K243" s="63">
        <v>90000</v>
      </c>
      <c r="L243" s="64">
        <f>SUM(J243:K243)</f>
        <v>34093000</v>
      </c>
      <c r="M243" s="56" t="s">
        <v>3814</v>
      </c>
    </row>
    <row r="244" spans="1:13" x14ac:dyDescent="0.25">
      <c r="A244" s="57">
        <v>231</v>
      </c>
      <c r="B244" s="58">
        <v>0</v>
      </c>
      <c r="C244" s="59">
        <v>6172</v>
      </c>
      <c r="D244" s="60" t="s">
        <v>983</v>
      </c>
      <c r="E244" s="61">
        <v>0</v>
      </c>
      <c r="F244" s="62">
        <v>555</v>
      </c>
      <c r="G244" s="58">
        <v>200</v>
      </c>
      <c r="H244" s="49">
        <v>2000000</v>
      </c>
      <c r="I244" s="66">
        <v>1498000</v>
      </c>
      <c r="J244" s="66">
        <v>1589000</v>
      </c>
      <c r="K244" s="66">
        <v>4300</v>
      </c>
      <c r="L244" s="64">
        <f>SUM(J244:K244)</f>
        <v>1593300</v>
      </c>
      <c r="M244" s="56" t="s">
        <v>3815</v>
      </c>
    </row>
    <row r="245" spans="1:13" x14ac:dyDescent="0.25">
      <c r="A245" s="57">
        <v>231</v>
      </c>
      <c r="B245" s="58">
        <v>0</v>
      </c>
      <c r="C245" s="59">
        <v>6172</v>
      </c>
      <c r="D245" s="60" t="s">
        <v>971</v>
      </c>
      <c r="E245" s="61">
        <v>0</v>
      </c>
      <c r="F245" s="62">
        <v>555</v>
      </c>
      <c r="G245" s="58">
        <v>200</v>
      </c>
      <c r="H245" s="49">
        <v>2000000</v>
      </c>
      <c r="I245" s="63">
        <v>11000000</v>
      </c>
      <c r="J245" s="63">
        <v>11000000</v>
      </c>
      <c r="K245" s="66">
        <v>-500000</v>
      </c>
      <c r="L245" s="64">
        <f>SUM(J245:K245)</f>
        <v>10500000</v>
      </c>
      <c r="M245" s="67" t="s">
        <v>3816</v>
      </c>
    </row>
    <row r="246" spans="1:13" x14ac:dyDescent="0.25">
      <c r="A246" s="57">
        <v>231</v>
      </c>
      <c r="B246" s="58">
        <v>0</v>
      </c>
      <c r="C246" s="59">
        <v>6172</v>
      </c>
      <c r="D246" s="60" t="s">
        <v>1630</v>
      </c>
      <c r="E246" s="61">
        <v>0</v>
      </c>
      <c r="F246" s="62">
        <v>0</v>
      </c>
      <c r="G246" s="58">
        <v>200</v>
      </c>
      <c r="H246" s="49">
        <v>2000000</v>
      </c>
      <c r="I246" s="63">
        <v>8300000</v>
      </c>
      <c r="J246" s="63">
        <v>9300000</v>
      </c>
      <c r="K246" s="63">
        <v>-842300</v>
      </c>
      <c r="L246" s="64">
        <f>SUM(J246:K246)</f>
        <v>8457700</v>
      </c>
      <c r="M246" s="67" t="s">
        <v>3817</v>
      </c>
    </row>
    <row r="247" spans="1:13" x14ac:dyDescent="0.25">
      <c r="A247" s="824"/>
      <c r="B247" s="2670"/>
      <c r="C247" s="2670"/>
      <c r="D247" s="60"/>
      <c r="E247" s="2670"/>
      <c r="F247" s="827"/>
      <c r="G247" s="2671"/>
      <c r="H247" s="68"/>
      <c r="I247" s="63"/>
      <c r="J247" s="63"/>
      <c r="K247" s="63"/>
      <c r="L247" s="64"/>
      <c r="M247" s="67"/>
    </row>
    <row r="248" spans="1:13" ht="15.75" thickBot="1" x14ac:dyDescent="0.3">
      <c r="A248" s="69"/>
      <c r="B248" s="70"/>
      <c r="C248" s="70"/>
      <c r="D248" s="71"/>
      <c r="E248" s="70"/>
      <c r="F248" s="72"/>
      <c r="G248" s="73"/>
      <c r="H248" s="74"/>
      <c r="I248" s="75"/>
      <c r="J248" s="75"/>
      <c r="K248" s="75"/>
      <c r="L248" s="76"/>
      <c r="M248" s="77"/>
    </row>
    <row r="249" spans="1:13" ht="16.5" thickBot="1" x14ac:dyDescent="0.3">
      <c r="A249" s="22"/>
      <c r="B249" s="53" t="s">
        <v>23</v>
      </c>
      <c r="C249" s="54"/>
      <c r="D249" s="23"/>
      <c r="E249" s="23"/>
      <c r="F249" s="24"/>
      <c r="G249" s="25"/>
      <c r="H249" s="23"/>
      <c r="I249" s="26">
        <f>SUM(I241:I248)</f>
        <v>491375000</v>
      </c>
      <c r="J249" s="26">
        <f>SUM(J241:J248)</f>
        <v>520717000</v>
      </c>
      <c r="K249" s="26">
        <f>SUM(K241:K248)</f>
        <v>0</v>
      </c>
      <c r="L249" s="26">
        <f>SUM(L241:L248)</f>
        <v>520717000</v>
      </c>
      <c r="M249" s="27"/>
    </row>
    <row r="250" spans="1:13" ht="15.75" x14ac:dyDescent="0.25">
      <c r="A250" s="28"/>
      <c r="B250" s="28"/>
      <c r="C250" s="28"/>
      <c r="D250" s="29"/>
      <c r="E250" s="29"/>
      <c r="F250" s="30"/>
      <c r="G250" s="31"/>
      <c r="H250" s="29"/>
      <c r="I250" s="32"/>
      <c r="J250" s="29"/>
      <c r="K250" s="33"/>
      <c r="L250" s="29"/>
      <c r="M250" s="2467"/>
    </row>
    <row r="251" spans="1:13" ht="15.75" x14ac:dyDescent="0.25">
      <c r="A251" s="2467"/>
      <c r="B251" s="29" t="s">
        <v>225</v>
      </c>
      <c r="C251" s="28"/>
      <c r="D251" s="29"/>
      <c r="E251" s="29"/>
      <c r="F251" s="30"/>
      <c r="G251" s="31"/>
      <c r="H251" s="29"/>
      <c r="I251" s="32"/>
      <c r="J251" s="35">
        <v>43802</v>
      </c>
      <c r="K251" s="35"/>
      <c r="L251" s="29"/>
      <c r="M251" s="2467"/>
    </row>
    <row r="252" spans="1:13" ht="15.75" x14ac:dyDescent="0.25">
      <c r="A252" s="29"/>
      <c r="B252" s="28"/>
      <c r="C252" s="28"/>
      <c r="D252" s="29"/>
      <c r="E252" s="29"/>
      <c r="F252" s="30"/>
      <c r="G252" s="31"/>
      <c r="H252" s="29"/>
      <c r="I252" s="32"/>
      <c r="J252" s="29"/>
      <c r="K252" s="33"/>
      <c r="L252" s="29"/>
      <c r="M252" s="2467"/>
    </row>
    <row r="253" spans="1:13" x14ac:dyDescent="0.25">
      <c r="A253" s="2467"/>
      <c r="B253" s="2467"/>
      <c r="C253" s="2467"/>
      <c r="D253" s="2467"/>
      <c r="E253" s="2467"/>
      <c r="F253" s="2"/>
      <c r="G253" s="3"/>
      <c r="H253" s="2467"/>
      <c r="I253" s="4"/>
      <c r="J253" s="2467"/>
      <c r="K253" s="2467"/>
      <c r="L253" s="2467"/>
      <c r="M253" s="2467"/>
    </row>
    <row r="254" spans="1:13" x14ac:dyDescent="0.25">
      <c r="A254" s="2467"/>
      <c r="B254" s="2467" t="s">
        <v>27</v>
      </c>
      <c r="C254" s="2467"/>
      <c r="D254" s="2467"/>
      <c r="E254" s="2467"/>
      <c r="F254" s="2"/>
      <c r="G254" s="3"/>
      <c r="H254" s="2467"/>
      <c r="I254" s="4"/>
      <c r="J254" s="2467" t="s">
        <v>27</v>
      </c>
      <c r="K254" s="2467"/>
      <c r="L254" s="2467"/>
      <c r="M254" s="2467"/>
    </row>
    <row r="255" spans="1:13" x14ac:dyDescent="0.25">
      <c r="A255" s="2467"/>
      <c r="B255" s="2467" t="s">
        <v>227</v>
      </c>
      <c r="C255" s="2467"/>
      <c r="D255" s="2467"/>
      <c r="E255" s="2467"/>
      <c r="F255" s="2"/>
      <c r="G255" s="3"/>
      <c r="H255" s="2467"/>
      <c r="I255" s="4"/>
      <c r="J255" s="2467" t="s">
        <v>90</v>
      </c>
      <c r="K255" s="2467"/>
      <c r="L255" s="2467"/>
      <c r="M255" s="2467"/>
    </row>
    <row r="256" spans="1:13" x14ac:dyDescent="0.25">
      <c r="A256" s="2467"/>
      <c r="B256" s="2467" t="s">
        <v>228</v>
      </c>
      <c r="C256" s="2467"/>
      <c r="D256" s="2467" t="s">
        <v>229</v>
      </c>
      <c r="E256" s="2467" t="s">
        <v>230</v>
      </c>
      <c r="F256" s="2"/>
      <c r="G256" s="3"/>
      <c r="H256" s="2467"/>
      <c r="I256" s="4"/>
      <c r="J256" s="2467" t="s">
        <v>92</v>
      </c>
      <c r="K256" s="2467"/>
      <c r="L256" s="817"/>
      <c r="M256" s="2467"/>
    </row>
    <row r="257" spans="1:13" x14ac:dyDescent="0.25">
      <c r="A257" s="2467"/>
      <c r="B257" s="2467"/>
      <c r="C257" s="2467"/>
      <c r="D257" s="2467"/>
      <c r="E257" s="2467"/>
      <c r="F257" s="2"/>
      <c r="G257" s="3"/>
      <c r="H257" s="2467"/>
      <c r="I257" s="4"/>
      <c r="J257" s="2467"/>
      <c r="K257" s="2467"/>
      <c r="L257" s="2467"/>
      <c r="M257" s="2467"/>
    </row>
    <row r="258" spans="1:13" x14ac:dyDescent="0.25">
      <c r="A258" s="2467"/>
      <c r="B258" s="2467"/>
      <c r="C258" s="2467"/>
      <c r="D258" s="2467"/>
      <c r="E258" s="2467"/>
      <c r="F258" s="2"/>
      <c r="G258" s="3"/>
      <c r="H258" s="2467"/>
      <c r="I258" s="4"/>
      <c r="J258" s="2467"/>
      <c r="K258" s="2467"/>
      <c r="L258" s="2467"/>
      <c r="M258" s="2467"/>
    </row>
    <row r="259" spans="1:13" x14ac:dyDescent="0.25">
      <c r="A259" s="2467"/>
      <c r="B259" s="2467"/>
      <c r="C259" s="2467"/>
      <c r="D259" s="2467"/>
      <c r="E259" s="2467"/>
      <c r="F259" s="2"/>
      <c r="G259" s="3"/>
      <c r="H259" s="2467"/>
      <c r="I259" s="4"/>
      <c r="J259" s="2467"/>
      <c r="K259" s="2467"/>
      <c r="L259" s="2467"/>
      <c r="M259" s="2467"/>
    </row>
    <row r="260" spans="1:13" x14ac:dyDescent="0.25">
      <c r="A260" s="2467"/>
      <c r="B260" s="2467" t="s">
        <v>3818</v>
      </c>
      <c r="C260" s="2467"/>
      <c r="D260" s="2467"/>
      <c r="E260" s="2467"/>
      <c r="F260" s="2467"/>
      <c r="G260" s="3"/>
      <c r="H260" s="2467"/>
      <c r="I260" s="4"/>
      <c r="J260" s="2467"/>
      <c r="K260" s="2467"/>
      <c r="L260" s="2467"/>
      <c r="M260" s="2467"/>
    </row>
    <row r="261" spans="1:13" x14ac:dyDescent="0.25">
      <c r="A261" s="2468"/>
      <c r="B261" s="2468"/>
      <c r="C261" s="2468"/>
      <c r="D261" s="2468"/>
      <c r="E261" s="2468"/>
      <c r="F261" s="2468"/>
      <c r="G261" s="2468"/>
      <c r="H261" s="2468"/>
      <c r="I261" s="2468"/>
      <c r="J261" s="2468"/>
      <c r="K261" s="2468"/>
      <c r="L261" s="2468"/>
      <c r="M261" s="2468"/>
    </row>
    <row r="262" spans="1:13" x14ac:dyDescent="0.25">
      <c r="A262" s="2468"/>
      <c r="B262" s="2468"/>
      <c r="C262" s="2468"/>
      <c r="D262" s="2468"/>
      <c r="E262" s="2468"/>
      <c r="F262" s="2468"/>
      <c r="G262" s="2468"/>
      <c r="H262" s="2468"/>
      <c r="I262" s="2468"/>
      <c r="J262" s="2468"/>
      <c r="K262" s="2468"/>
      <c r="L262" s="2468"/>
      <c r="M262" s="2468"/>
    </row>
    <row r="263" spans="1:13" ht="18.75" x14ac:dyDescent="0.3">
      <c r="A263" s="1" t="s">
        <v>219</v>
      </c>
      <c r="B263" s="1"/>
      <c r="C263" s="1"/>
      <c r="D263" s="2467"/>
      <c r="E263" s="2467"/>
      <c r="F263" s="2"/>
      <c r="G263" s="3"/>
      <c r="H263" s="2467"/>
      <c r="I263" s="4"/>
      <c r="J263" s="2467"/>
      <c r="K263" s="2467"/>
      <c r="L263" s="2467"/>
      <c r="M263" s="2467"/>
    </row>
    <row r="264" spans="1:13" x14ac:dyDescent="0.25">
      <c r="A264" s="2467"/>
      <c r="B264" s="2467"/>
      <c r="C264" s="2467"/>
      <c r="D264" s="2461"/>
      <c r="E264" s="2461"/>
      <c r="F264" s="6"/>
      <c r="G264" s="2470"/>
      <c r="H264" s="2461"/>
      <c r="I264" s="8"/>
      <c r="J264" s="2461"/>
      <c r="K264" s="2467"/>
      <c r="L264" s="2467"/>
      <c r="M264" s="2467"/>
    </row>
    <row r="265" spans="1:13" ht="18.75" x14ac:dyDescent="0.3">
      <c r="A265" s="3102" t="s">
        <v>4210</v>
      </c>
      <c r="B265" s="3103"/>
      <c r="C265" s="3103"/>
      <c r="D265" s="3103"/>
      <c r="E265" s="3103"/>
      <c r="F265" s="3103"/>
      <c r="G265" s="3103"/>
      <c r="H265" s="3103"/>
      <c r="I265" s="3103"/>
      <c r="J265" s="3103"/>
      <c r="K265" s="3103"/>
      <c r="L265" s="3103"/>
      <c r="M265" s="2467"/>
    </row>
    <row r="266" spans="1:13" ht="15.75" x14ac:dyDescent="0.25">
      <c r="A266" s="2467"/>
      <c r="B266" s="2467"/>
      <c r="C266" s="2467"/>
      <c r="D266" s="2461"/>
      <c r="E266" s="2461"/>
      <c r="F266" s="9"/>
      <c r="G266" s="2470"/>
      <c r="H266" s="2461"/>
      <c r="I266" s="8"/>
      <c r="J266" s="2461"/>
      <c r="K266" s="2467"/>
      <c r="L266" s="2467"/>
      <c r="M266" s="2467"/>
    </row>
    <row r="267" spans="1:13" ht="15.75" x14ac:dyDescent="0.25">
      <c r="A267" s="10" t="s">
        <v>4211</v>
      </c>
      <c r="B267" s="11"/>
      <c r="C267" s="11"/>
      <c r="D267" s="11"/>
      <c r="E267" s="11"/>
      <c r="F267" s="9"/>
      <c r="G267" s="3"/>
      <c r="H267" s="2467"/>
      <c r="I267" s="4"/>
      <c r="J267" s="2467"/>
      <c r="K267" s="2467"/>
      <c r="L267" s="2467"/>
      <c r="M267" s="2467"/>
    </row>
    <row r="268" spans="1:13" ht="15.75" thickBot="1" x14ac:dyDescent="0.3">
      <c r="A268" s="1465"/>
      <c r="B268" s="2467"/>
      <c r="C268" s="2467"/>
      <c r="D268" s="2467"/>
      <c r="E268" s="2467"/>
      <c r="F268" s="2"/>
      <c r="G268" s="3"/>
      <c r="H268" s="2467"/>
      <c r="I268" s="4"/>
      <c r="J268" s="2467"/>
      <c r="K268" s="13"/>
      <c r="L268" s="2467"/>
      <c r="M268" s="14" t="s">
        <v>4</v>
      </c>
    </row>
    <row r="269" spans="1:13" ht="27" thickBot="1" x14ac:dyDescent="0.3">
      <c r="A269" s="15" t="s">
        <v>5</v>
      </c>
      <c r="B269" s="16" t="s">
        <v>6</v>
      </c>
      <c r="C269" s="16" t="s">
        <v>7</v>
      </c>
      <c r="D269" s="16" t="s">
        <v>8</v>
      </c>
      <c r="E269" s="16" t="s">
        <v>9</v>
      </c>
      <c r="F269" s="17" t="s">
        <v>10</v>
      </c>
      <c r="G269" s="18" t="s">
        <v>11</v>
      </c>
      <c r="H269" s="16" t="s">
        <v>12</v>
      </c>
      <c r="I269" s="19" t="s">
        <v>13</v>
      </c>
      <c r="J269" s="20" t="s">
        <v>14</v>
      </c>
      <c r="K269" s="20" t="s">
        <v>15</v>
      </c>
      <c r="L269" s="20" t="s">
        <v>16</v>
      </c>
      <c r="M269" s="21" t="s">
        <v>17</v>
      </c>
    </row>
    <row r="270" spans="1:13" x14ac:dyDescent="0.25">
      <c r="A270" s="36">
        <v>231</v>
      </c>
      <c r="B270" s="37">
        <v>0</v>
      </c>
      <c r="C270" s="38">
        <v>6172</v>
      </c>
      <c r="D270" s="37">
        <v>5909</v>
      </c>
      <c r="E270" s="39">
        <v>0</v>
      </c>
      <c r="F270" s="40">
        <v>0</v>
      </c>
      <c r="G270" s="37">
        <v>200</v>
      </c>
      <c r="H270" s="41">
        <v>2000000</v>
      </c>
      <c r="I270" s="42">
        <v>0</v>
      </c>
      <c r="J270" s="42">
        <v>100000</v>
      </c>
      <c r="K270" s="42">
        <v>100000</v>
      </c>
      <c r="L270" s="42">
        <f>SUM(K270,J270)</f>
        <v>200000</v>
      </c>
      <c r="M270" s="56" t="s">
        <v>4212</v>
      </c>
    </row>
    <row r="271" spans="1:13" x14ac:dyDescent="0.25">
      <c r="A271" s="57">
        <v>231</v>
      </c>
      <c r="B271" s="58">
        <v>0</v>
      </c>
      <c r="C271" s="59">
        <v>6172</v>
      </c>
      <c r="D271" s="60" t="s">
        <v>3580</v>
      </c>
      <c r="E271" s="61">
        <v>0</v>
      </c>
      <c r="F271" s="48">
        <v>0</v>
      </c>
      <c r="G271" s="58">
        <v>200</v>
      </c>
      <c r="H271" s="49">
        <v>2000000</v>
      </c>
      <c r="I271" s="63">
        <v>8681000</v>
      </c>
      <c r="J271" s="63">
        <v>12657209</v>
      </c>
      <c r="K271" s="63">
        <v>-100000</v>
      </c>
      <c r="L271" s="64">
        <v>12557209</v>
      </c>
      <c r="M271" s="65" t="s">
        <v>688</v>
      </c>
    </row>
    <row r="272" spans="1:13" x14ac:dyDescent="0.25">
      <c r="A272" s="57"/>
      <c r="B272" s="58"/>
      <c r="C272" s="59"/>
      <c r="D272" s="60"/>
      <c r="E272" s="61"/>
      <c r="F272" s="62"/>
      <c r="G272" s="58"/>
      <c r="H272" s="49"/>
      <c r="I272" s="63"/>
      <c r="J272" s="63"/>
      <c r="K272" s="63"/>
      <c r="L272" s="64"/>
      <c r="M272" s="67"/>
    </row>
    <row r="273" spans="1:13" x14ac:dyDescent="0.25">
      <c r="A273" s="57"/>
      <c r="B273" s="58"/>
      <c r="C273" s="59"/>
      <c r="D273" s="2499"/>
      <c r="E273" s="61"/>
      <c r="F273" s="48"/>
      <c r="G273" s="58"/>
      <c r="H273" s="49"/>
      <c r="I273" s="63"/>
      <c r="J273" s="63"/>
      <c r="K273" s="63"/>
      <c r="L273" s="64"/>
      <c r="M273" s="67"/>
    </row>
    <row r="274" spans="1:13" x14ac:dyDescent="0.25">
      <c r="A274" s="57"/>
      <c r="B274" s="58"/>
      <c r="C274" s="59"/>
      <c r="D274" s="2499"/>
      <c r="E274" s="61"/>
      <c r="F274" s="48"/>
      <c r="G274" s="58"/>
      <c r="H274" s="49"/>
      <c r="I274" s="63"/>
      <c r="J274" s="63"/>
      <c r="K274" s="63"/>
      <c r="L274" s="64"/>
      <c r="M274" s="67"/>
    </row>
    <row r="275" spans="1:13" x14ac:dyDescent="0.25">
      <c r="A275" s="824"/>
      <c r="B275" s="2670"/>
      <c r="C275" s="2670"/>
      <c r="D275" s="60"/>
      <c r="E275" s="2670"/>
      <c r="F275" s="827"/>
      <c r="G275" s="2671"/>
      <c r="H275" s="68"/>
      <c r="I275" s="63"/>
      <c r="J275" s="63"/>
      <c r="K275" s="63"/>
      <c r="L275" s="64"/>
      <c r="M275" s="67"/>
    </row>
    <row r="276" spans="1:13" ht="15.75" thickBot="1" x14ac:dyDescent="0.3">
      <c r="A276" s="69"/>
      <c r="B276" s="70"/>
      <c r="C276" s="70"/>
      <c r="D276" s="71"/>
      <c r="E276" s="70"/>
      <c r="F276" s="72"/>
      <c r="G276" s="73"/>
      <c r="H276" s="74"/>
      <c r="I276" s="75"/>
      <c r="J276" s="75"/>
      <c r="K276" s="75"/>
      <c r="L276" s="76"/>
      <c r="M276" s="77"/>
    </row>
    <row r="277" spans="1:13" ht="16.5" thickBot="1" x14ac:dyDescent="0.3">
      <c r="A277" s="22"/>
      <c r="B277" s="53" t="s">
        <v>23</v>
      </c>
      <c r="C277" s="54"/>
      <c r="D277" s="23"/>
      <c r="E277" s="23"/>
      <c r="F277" s="24"/>
      <c r="G277" s="25"/>
      <c r="H277" s="23"/>
      <c r="I277" s="26">
        <f>SUM(I270:I276)</f>
        <v>8681000</v>
      </c>
      <c r="J277" s="26">
        <f>SUM(J270:J276)</f>
        <v>12757209</v>
      </c>
      <c r="K277" s="26">
        <f>SUM(K270:K276)</f>
        <v>0</v>
      </c>
      <c r="L277" s="26">
        <f>SUM(L270:L276)</f>
        <v>12757209</v>
      </c>
      <c r="M277" s="27"/>
    </row>
    <row r="278" spans="1:13" ht="15.75" x14ac:dyDescent="0.25">
      <c r="A278" s="28"/>
      <c r="B278" s="28"/>
      <c r="C278" s="28"/>
      <c r="D278" s="29"/>
      <c r="E278" s="29"/>
      <c r="F278" s="30"/>
      <c r="G278" s="31"/>
      <c r="H278" s="29"/>
      <c r="I278" s="32"/>
      <c r="J278" s="29"/>
      <c r="K278" s="33"/>
      <c r="L278" s="29"/>
      <c r="M278" s="2467"/>
    </row>
    <row r="279" spans="1:13" ht="15.75" x14ac:dyDescent="0.25">
      <c r="A279" s="2467"/>
      <c r="B279" s="29" t="s">
        <v>660</v>
      </c>
      <c r="C279" s="28"/>
      <c r="D279" s="29"/>
      <c r="E279" s="29"/>
      <c r="F279" s="30"/>
      <c r="G279" s="31"/>
      <c r="H279" s="29"/>
      <c r="I279" s="32"/>
      <c r="J279" s="35">
        <v>43837</v>
      </c>
      <c r="K279" s="35"/>
      <c r="L279" s="29"/>
      <c r="M279" s="2467"/>
    </row>
    <row r="280" spans="1:13" ht="15.75" x14ac:dyDescent="0.25">
      <c r="A280" s="29"/>
      <c r="B280" s="28"/>
      <c r="C280" s="28"/>
      <c r="D280" s="29"/>
      <c r="E280" s="29"/>
      <c r="F280" s="30"/>
      <c r="G280" s="31"/>
      <c r="H280" s="29"/>
      <c r="I280" s="32"/>
      <c r="J280" s="29"/>
      <c r="K280" s="33"/>
      <c r="L280" s="29"/>
      <c r="M280" s="2467"/>
    </row>
    <row r="281" spans="1:13" x14ac:dyDescent="0.25">
      <c r="A281" s="2467"/>
      <c r="B281" s="2467"/>
      <c r="C281" s="2467"/>
      <c r="D281" s="2467"/>
      <c r="E281" s="2467"/>
      <c r="F281" s="2"/>
      <c r="G281" s="3"/>
      <c r="H281" s="2467"/>
      <c r="I281" s="4"/>
      <c r="J281" s="2467"/>
      <c r="K281" s="2467"/>
      <c r="L281" s="2467"/>
      <c r="M281" s="2467"/>
    </row>
    <row r="282" spans="1:13" x14ac:dyDescent="0.25">
      <c r="A282" s="2467"/>
      <c r="B282" s="2467" t="s">
        <v>27</v>
      </c>
      <c r="C282" s="2467"/>
      <c r="D282" s="2467"/>
      <c r="E282" s="2467"/>
      <c r="F282" s="2"/>
      <c r="G282" s="3"/>
      <c r="H282" s="2467"/>
      <c r="I282" s="4"/>
      <c r="J282" s="2467" t="s">
        <v>27</v>
      </c>
      <c r="K282" s="2467"/>
      <c r="L282" s="2467"/>
      <c r="M282" s="2467"/>
    </row>
    <row r="283" spans="1:13" x14ac:dyDescent="0.25">
      <c r="A283" s="2467"/>
      <c r="B283" s="2467" t="s">
        <v>227</v>
      </c>
      <c r="C283" s="2467"/>
      <c r="D283" s="2467"/>
      <c r="E283" s="2467"/>
      <c r="F283" s="2"/>
      <c r="G283" s="3"/>
      <c r="H283" s="2467"/>
      <c r="I283" s="4"/>
      <c r="J283" s="2467" t="s">
        <v>90</v>
      </c>
      <c r="K283" s="2467"/>
      <c r="L283" s="2467"/>
      <c r="M283" s="2467"/>
    </row>
    <row r="284" spans="1:13" x14ac:dyDescent="0.25">
      <c r="A284" s="2467"/>
      <c r="B284" s="2467" t="s">
        <v>228</v>
      </c>
      <c r="C284" s="2467"/>
      <c r="D284" s="2467" t="s">
        <v>229</v>
      </c>
      <c r="E284" s="2467" t="s">
        <v>230</v>
      </c>
      <c r="F284" s="2"/>
      <c r="G284" s="3"/>
      <c r="H284" s="2467"/>
      <c r="I284" s="4"/>
      <c r="J284" s="2467" t="s">
        <v>92</v>
      </c>
      <c r="K284" s="2467"/>
      <c r="L284" s="2467"/>
      <c r="M284" s="2467"/>
    </row>
    <row r="285" spans="1:13" x14ac:dyDescent="0.25">
      <c r="A285" s="2467"/>
      <c r="B285" s="2467"/>
      <c r="C285" s="2467"/>
      <c r="D285" s="2467"/>
      <c r="E285" s="2467"/>
      <c r="F285" s="2"/>
      <c r="G285" s="3"/>
      <c r="H285" s="2467"/>
      <c r="I285" s="4"/>
      <c r="J285" s="2467"/>
      <c r="K285" s="2467"/>
      <c r="L285" s="2467"/>
      <c r="M285" s="2467"/>
    </row>
    <row r="286" spans="1:13" x14ac:dyDescent="0.25">
      <c r="A286" s="2467"/>
      <c r="B286" s="2467"/>
      <c r="C286" s="2467"/>
      <c r="D286" s="2467"/>
      <c r="E286" s="2467"/>
      <c r="F286" s="2"/>
      <c r="G286" s="3"/>
      <c r="H286" s="2467"/>
      <c r="I286" s="4"/>
      <c r="J286" s="2467"/>
      <c r="K286" s="2467"/>
      <c r="L286" s="2467"/>
      <c r="M286" s="2467"/>
    </row>
    <row r="287" spans="1:13" x14ac:dyDescent="0.25">
      <c r="A287" s="2467"/>
      <c r="B287" s="2467"/>
      <c r="C287" s="2467"/>
      <c r="D287" s="2467"/>
      <c r="E287" s="2467"/>
      <c r="F287" s="2"/>
      <c r="G287" s="3"/>
      <c r="H287" s="2467"/>
      <c r="I287" s="4"/>
      <c r="J287" s="2467"/>
      <c r="K287" s="2467"/>
      <c r="L287" s="2467"/>
      <c r="M287" s="2467"/>
    </row>
    <row r="288" spans="1:13" x14ac:dyDescent="0.25">
      <c r="A288" s="2467"/>
      <c r="B288" s="2467" t="s">
        <v>4213</v>
      </c>
      <c r="C288" s="2467"/>
      <c r="D288" s="2467"/>
      <c r="E288" s="2467"/>
      <c r="F288" s="2467"/>
      <c r="G288" s="3"/>
      <c r="H288" s="2467"/>
      <c r="I288" s="4"/>
      <c r="J288" s="2467"/>
      <c r="K288" s="2467"/>
      <c r="L288" s="2467"/>
      <c r="M288" s="2467"/>
    </row>
    <row r="289" spans="1:13" x14ac:dyDescent="0.25">
      <c r="A289" s="2468"/>
      <c r="B289" s="2468"/>
      <c r="C289" s="2468"/>
      <c r="D289" s="2468"/>
      <c r="E289" s="2468"/>
      <c r="F289" s="2468"/>
      <c r="G289" s="2468"/>
      <c r="H289" s="2468"/>
      <c r="I289" s="2468"/>
      <c r="J289" s="2468"/>
      <c r="K289" s="2468"/>
      <c r="L289" s="2468"/>
      <c r="M289" s="2468"/>
    </row>
    <row r="290" spans="1:13" x14ac:dyDescent="0.25">
      <c r="A290" s="2468"/>
      <c r="B290" s="2468"/>
      <c r="C290" s="2468"/>
      <c r="D290" s="2468"/>
      <c r="E290" s="2468"/>
      <c r="F290" s="2468"/>
      <c r="G290" s="2468"/>
      <c r="H290" s="2468"/>
      <c r="I290" s="2468"/>
      <c r="J290" s="2468"/>
      <c r="K290" s="2468"/>
      <c r="L290" s="2468"/>
      <c r="M290" s="2468"/>
    </row>
    <row r="291" spans="1:13" ht="18.75" x14ac:dyDescent="0.3">
      <c r="A291" s="1" t="s">
        <v>219</v>
      </c>
      <c r="B291" s="1"/>
      <c r="C291" s="1"/>
      <c r="D291" s="2467"/>
      <c r="E291" s="2467"/>
      <c r="F291" s="2"/>
      <c r="G291" s="3"/>
      <c r="H291" s="2467"/>
      <c r="I291" s="4"/>
      <c r="J291" s="2467"/>
      <c r="K291" s="2467"/>
      <c r="L291" s="2467"/>
      <c r="M291" s="2467"/>
    </row>
    <row r="292" spans="1:13" x14ac:dyDescent="0.25">
      <c r="A292" s="2467"/>
      <c r="B292" s="2467"/>
      <c r="C292" s="2467"/>
      <c r="D292" s="2461"/>
      <c r="E292" s="2461"/>
      <c r="F292" s="6"/>
      <c r="G292" s="2470"/>
      <c r="H292" s="2461"/>
      <c r="I292" s="8"/>
      <c r="J292" s="2461"/>
      <c r="K292" s="2467"/>
      <c r="L292" s="2467"/>
      <c r="M292" s="2467"/>
    </row>
    <row r="293" spans="1:13" ht="18.75" x14ac:dyDescent="0.3">
      <c r="A293" s="3102" t="s">
        <v>4214</v>
      </c>
      <c r="B293" s="3103"/>
      <c r="C293" s="3103"/>
      <c r="D293" s="3103"/>
      <c r="E293" s="3103"/>
      <c r="F293" s="3103"/>
      <c r="G293" s="3103"/>
      <c r="H293" s="3103"/>
      <c r="I293" s="3103"/>
      <c r="J293" s="3103"/>
      <c r="K293" s="3103"/>
      <c r="L293" s="3103"/>
      <c r="M293" s="2467"/>
    </row>
    <row r="294" spans="1:13" ht="15.75" x14ac:dyDescent="0.25">
      <c r="A294" s="2467"/>
      <c r="B294" s="2467"/>
      <c r="C294" s="2467"/>
      <c r="D294" s="2461"/>
      <c r="E294" s="2461"/>
      <c r="F294" s="9"/>
      <c r="G294" s="2470"/>
      <c r="H294" s="2461"/>
      <c r="I294" s="8"/>
      <c r="J294" s="2461"/>
      <c r="K294" s="2467"/>
      <c r="L294" s="2467"/>
      <c r="M294" s="2467"/>
    </row>
    <row r="295" spans="1:13" ht="15.75" x14ac:dyDescent="0.25">
      <c r="A295" s="10" t="s">
        <v>4215</v>
      </c>
      <c r="B295" s="11"/>
      <c r="C295" s="11"/>
      <c r="D295" s="11"/>
      <c r="E295" s="11"/>
      <c r="F295" s="9"/>
      <c r="G295" s="3"/>
      <c r="H295" s="2467"/>
      <c r="I295" s="4"/>
      <c r="J295" s="2467"/>
      <c r="K295" s="2467"/>
      <c r="L295" s="2467"/>
      <c r="M295" s="2467"/>
    </row>
    <row r="296" spans="1:13" ht="15.75" thickBot="1" x14ac:dyDescent="0.3">
      <c r="A296" s="1465"/>
      <c r="B296" s="2467"/>
      <c r="C296" s="2467"/>
      <c r="D296" s="2467"/>
      <c r="E296" s="2467"/>
      <c r="F296" s="2"/>
      <c r="G296" s="3"/>
      <c r="H296" s="2467"/>
      <c r="I296" s="4"/>
      <c r="J296" s="2467"/>
      <c r="K296" s="13"/>
      <c r="L296" s="2467"/>
      <c r="M296" s="14" t="s">
        <v>4</v>
      </c>
    </row>
    <row r="297" spans="1:13" ht="27" thickBot="1" x14ac:dyDescent="0.3">
      <c r="A297" s="15" t="s">
        <v>5</v>
      </c>
      <c r="B297" s="16" t="s">
        <v>6</v>
      </c>
      <c r="C297" s="16" t="s">
        <v>7</v>
      </c>
      <c r="D297" s="16" t="s">
        <v>8</v>
      </c>
      <c r="E297" s="16" t="s">
        <v>9</v>
      </c>
      <c r="F297" s="17" t="s">
        <v>10</v>
      </c>
      <c r="G297" s="18" t="s">
        <v>11</v>
      </c>
      <c r="H297" s="16" t="s">
        <v>12</v>
      </c>
      <c r="I297" s="19" t="s">
        <v>13</v>
      </c>
      <c r="J297" s="20" t="s">
        <v>14</v>
      </c>
      <c r="K297" s="20" t="s">
        <v>15</v>
      </c>
      <c r="L297" s="20" t="s">
        <v>16</v>
      </c>
      <c r="M297" s="21" t="s">
        <v>17</v>
      </c>
    </row>
    <row r="298" spans="1:13" ht="15.75" thickBot="1" x14ac:dyDescent="0.3">
      <c r="A298" s="36">
        <v>231</v>
      </c>
      <c r="B298" s="37">
        <v>0</v>
      </c>
      <c r="C298" s="38">
        <v>6172</v>
      </c>
      <c r="D298" s="37">
        <v>5038</v>
      </c>
      <c r="E298" s="39">
        <v>0</v>
      </c>
      <c r="F298" s="40">
        <v>555</v>
      </c>
      <c r="G298" s="37">
        <v>200</v>
      </c>
      <c r="H298" s="41">
        <v>2000000</v>
      </c>
      <c r="I298" s="42">
        <v>1498000</v>
      </c>
      <c r="J298" s="42">
        <v>1593300</v>
      </c>
      <c r="K298" s="42">
        <v>35000</v>
      </c>
      <c r="L298" s="42">
        <f>SUM(K298,J298)</f>
        <v>1628300</v>
      </c>
      <c r="M298" s="56" t="s">
        <v>3815</v>
      </c>
    </row>
    <row r="299" spans="1:13" x14ac:dyDescent="0.25">
      <c r="A299" s="57">
        <v>231</v>
      </c>
      <c r="B299" s="58">
        <v>0</v>
      </c>
      <c r="C299" s="59">
        <v>6172</v>
      </c>
      <c r="D299" s="60" t="s">
        <v>3580</v>
      </c>
      <c r="E299" s="61">
        <v>0</v>
      </c>
      <c r="F299" s="48">
        <v>0</v>
      </c>
      <c r="G299" s="58">
        <v>200</v>
      </c>
      <c r="H299" s="49">
        <v>2000000</v>
      </c>
      <c r="I299" s="63">
        <v>8681000</v>
      </c>
      <c r="J299" s="63">
        <v>12557209</v>
      </c>
      <c r="K299" s="63">
        <v>-35000</v>
      </c>
      <c r="L299" s="42">
        <f>SUM(K299,J299)</f>
        <v>12522209</v>
      </c>
      <c r="M299" s="65" t="s">
        <v>688</v>
      </c>
    </row>
    <row r="300" spans="1:13" x14ac:dyDescent="0.25">
      <c r="A300" s="57"/>
      <c r="B300" s="58"/>
      <c r="C300" s="59"/>
      <c r="D300" s="60"/>
      <c r="E300" s="61"/>
      <c r="F300" s="62"/>
      <c r="G300" s="58"/>
      <c r="H300" s="49"/>
      <c r="I300" s="63"/>
      <c r="J300" s="63"/>
      <c r="K300" s="63"/>
      <c r="L300" s="64"/>
      <c r="M300" s="67"/>
    </row>
    <row r="301" spans="1:13" x14ac:dyDescent="0.25">
      <c r="A301" s="57"/>
      <c r="B301" s="58"/>
      <c r="C301" s="59"/>
      <c r="D301" s="2499"/>
      <c r="E301" s="61"/>
      <c r="F301" s="48"/>
      <c r="G301" s="58"/>
      <c r="H301" s="49"/>
      <c r="I301" s="63"/>
      <c r="J301" s="63"/>
      <c r="K301" s="63"/>
      <c r="L301" s="64"/>
      <c r="M301" s="67"/>
    </row>
    <row r="302" spans="1:13" x14ac:dyDescent="0.25">
      <c r="A302" s="57"/>
      <c r="B302" s="58"/>
      <c r="C302" s="59"/>
      <c r="D302" s="2499"/>
      <c r="E302" s="61"/>
      <c r="F302" s="48"/>
      <c r="G302" s="58"/>
      <c r="H302" s="49"/>
      <c r="I302" s="63"/>
      <c r="J302" s="63"/>
      <c r="K302" s="63"/>
      <c r="L302" s="64"/>
      <c r="M302" s="67"/>
    </row>
    <row r="303" spans="1:13" x14ac:dyDescent="0.25">
      <c r="A303" s="824"/>
      <c r="B303" s="2670"/>
      <c r="C303" s="2670"/>
      <c r="D303" s="60"/>
      <c r="E303" s="2670"/>
      <c r="F303" s="827"/>
      <c r="G303" s="2671"/>
      <c r="H303" s="68"/>
      <c r="I303" s="63"/>
      <c r="J303" s="63"/>
      <c r="K303" s="63"/>
      <c r="L303" s="64"/>
      <c r="M303" s="67"/>
    </row>
    <row r="304" spans="1:13" ht="15.75" thickBot="1" x14ac:dyDescent="0.3">
      <c r="A304" s="69"/>
      <c r="B304" s="70"/>
      <c r="C304" s="70"/>
      <c r="D304" s="71"/>
      <c r="E304" s="70"/>
      <c r="F304" s="72"/>
      <c r="G304" s="73"/>
      <c r="H304" s="74"/>
      <c r="I304" s="75"/>
      <c r="J304" s="75"/>
      <c r="K304" s="75"/>
      <c r="L304" s="76"/>
      <c r="M304" s="77"/>
    </row>
    <row r="305" spans="1:13" ht="16.5" thickBot="1" x14ac:dyDescent="0.3">
      <c r="A305" s="22"/>
      <c r="B305" s="53" t="s">
        <v>23</v>
      </c>
      <c r="C305" s="54"/>
      <c r="D305" s="23"/>
      <c r="E305" s="23"/>
      <c r="F305" s="24"/>
      <c r="G305" s="25"/>
      <c r="H305" s="23"/>
      <c r="I305" s="26">
        <f>SUM(I298:I304)</f>
        <v>10179000</v>
      </c>
      <c r="J305" s="26">
        <f>SUM(J298:J304)</f>
        <v>14150509</v>
      </c>
      <c r="K305" s="26">
        <f>SUM(K298:K304)</f>
        <v>0</v>
      </c>
      <c r="L305" s="26">
        <f>SUM(L298:L304)</f>
        <v>14150509</v>
      </c>
      <c r="M305" s="27"/>
    </row>
    <row r="306" spans="1:13" ht="15.75" x14ac:dyDescent="0.25">
      <c r="A306" s="28"/>
      <c r="B306" s="28"/>
      <c r="C306" s="28"/>
      <c r="D306" s="29"/>
      <c r="E306" s="29"/>
      <c r="F306" s="30"/>
      <c r="G306" s="31"/>
      <c r="H306" s="29"/>
      <c r="I306" s="32"/>
      <c r="J306" s="29"/>
      <c r="K306" s="33"/>
      <c r="L306" s="29"/>
      <c r="M306" s="2467"/>
    </row>
    <row r="307" spans="1:13" ht="15.75" x14ac:dyDescent="0.25">
      <c r="A307" s="2467"/>
      <c r="B307" s="29" t="s">
        <v>225</v>
      </c>
      <c r="C307" s="28"/>
      <c r="D307" s="29"/>
      <c r="E307" s="29"/>
      <c r="F307" s="30"/>
      <c r="G307" s="31"/>
      <c r="H307" s="29"/>
      <c r="I307" s="32"/>
      <c r="J307" s="35">
        <v>43838</v>
      </c>
      <c r="K307" s="35"/>
      <c r="L307" s="29"/>
      <c r="M307" s="2467"/>
    </row>
    <row r="308" spans="1:13" ht="15.75" x14ac:dyDescent="0.25">
      <c r="A308" s="29"/>
      <c r="B308" s="28"/>
      <c r="C308" s="28"/>
      <c r="D308" s="29"/>
      <c r="E308" s="29"/>
      <c r="F308" s="30"/>
      <c r="G308" s="31"/>
      <c r="H308" s="29"/>
      <c r="I308" s="32"/>
      <c r="J308" s="29"/>
      <c r="K308" s="33"/>
      <c r="L308" s="29"/>
      <c r="M308" s="2467"/>
    </row>
    <row r="309" spans="1:13" x14ac:dyDescent="0.25">
      <c r="A309" s="2467"/>
      <c r="B309" s="2467"/>
      <c r="C309" s="2467"/>
      <c r="D309" s="2467"/>
      <c r="E309" s="2467"/>
      <c r="F309" s="2"/>
      <c r="G309" s="3"/>
      <c r="H309" s="2467"/>
      <c r="I309" s="4"/>
      <c r="J309" s="2467"/>
      <c r="K309" s="2467"/>
      <c r="L309" s="2467"/>
      <c r="M309" s="2467"/>
    </row>
    <row r="310" spans="1:13" x14ac:dyDescent="0.25">
      <c r="A310" s="2467"/>
      <c r="B310" s="2467" t="s">
        <v>27</v>
      </c>
      <c r="C310" s="2467"/>
      <c r="D310" s="2467"/>
      <c r="E310" s="2467"/>
      <c r="F310" s="2"/>
      <c r="G310" s="3"/>
      <c r="H310" s="2467"/>
      <c r="I310" s="4"/>
      <c r="J310" s="2467" t="s">
        <v>27</v>
      </c>
      <c r="K310" s="2467"/>
      <c r="L310" s="2467"/>
      <c r="M310" s="2467"/>
    </row>
    <row r="311" spans="1:13" x14ac:dyDescent="0.25">
      <c r="A311" s="2467"/>
      <c r="B311" s="2467" t="s">
        <v>227</v>
      </c>
      <c r="C311" s="2467"/>
      <c r="D311" s="2467"/>
      <c r="E311" s="2467"/>
      <c r="F311" s="2"/>
      <c r="G311" s="3"/>
      <c r="H311" s="2467"/>
      <c r="I311" s="4"/>
      <c r="J311" s="2467" t="s">
        <v>90</v>
      </c>
      <c r="K311" s="2467"/>
      <c r="L311" s="2467"/>
      <c r="M311" s="2467"/>
    </row>
    <row r="312" spans="1:13" x14ac:dyDescent="0.25">
      <c r="A312" s="2467"/>
      <c r="B312" s="2467" t="s">
        <v>228</v>
      </c>
      <c r="C312" s="2467"/>
      <c r="D312" s="2467" t="s">
        <v>229</v>
      </c>
      <c r="E312" s="2467" t="s">
        <v>230</v>
      </c>
      <c r="F312" s="2"/>
      <c r="G312" s="3"/>
      <c r="H312" s="2467"/>
      <c r="I312" s="4"/>
      <c r="J312" s="2467" t="s">
        <v>92</v>
      </c>
      <c r="K312" s="2467"/>
      <c r="L312" s="2467"/>
      <c r="M312" s="2467"/>
    </row>
    <row r="313" spans="1:13" x14ac:dyDescent="0.25">
      <c r="A313" s="2467"/>
      <c r="B313" s="2467"/>
      <c r="C313" s="2467"/>
      <c r="D313" s="2467"/>
      <c r="E313" s="2467"/>
      <c r="F313" s="2"/>
      <c r="G313" s="3"/>
      <c r="H313" s="2467"/>
      <c r="I313" s="4"/>
      <c r="J313" s="2467"/>
      <c r="K313" s="2467"/>
      <c r="L313" s="2467"/>
      <c r="M313" s="2467"/>
    </row>
    <row r="314" spans="1:13" x14ac:dyDescent="0.25">
      <c r="A314" s="2467"/>
      <c r="B314" s="2467"/>
      <c r="C314" s="2467"/>
      <c r="D314" s="2467"/>
      <c r="E314" s="2467"/>
      <c r="F314" s="2"/>
      <c r="G314" s="3"/>
      <c r="H314" s="2467"/>
      <c r="I314" s="4"/>
      <c r="J314" s="2467"/>
      <c r="K314" s="2467"/>
      <c r="L314" s="2467"/>
      <c r="M314" s="2467"/>
    </row>
    <row r="315" spans="1:13" x14ac:dyDescent="0.25">
      <c r="A315" s="2467"/>
      <c r="B315" s="2467"/>
      <c r="C315" s="2467"/>
      <c r="D315" s="2467"/>
      <c r="E315" s="2467"/>
      <c r="F315" s="2"/>
      <c r="G315" s="3"/>
      <c r="H315" s="2467"/>
      <c r="I315" s="4"/>
      <c r="J315" s="2467"/>
      <c r="K315" s="2467"/>
      <c r="L315" s="2467"/>
      <c r="M315" s="2467"/>
    </row>
    <row r="316" spans="1:13" x14ac:dyDescent="0.25">
      <c r="A316" s="2467"/>
      <c r="B316" s="2467" t="s">
        <v>4216</v>
      </c>
      <c r="C316" s="2467"/>
      <c r="D316" s="2467"/>
      <c r="E316" s="2467"/>
      <c r="F316" s="2467"/>
      <c r="G316" s="3"/>
      <c r="H316" s="2467"/>
      <c r="I316" s="4"/>
      <c r="J316" s="2467"/>
      <c r="K316" s="2467"/>
      <c r="L316" s="2467"/>
      <c r="M316" s="2467"/>
    </row>
    <row r="317" spans="1:13" x14ac:dyDescent="0.25">
      <c r="A317" s="2468"/>
      <c r="B317" s="2468"/>
      <c r="C317" s="2468"/>
      <c r="D317" s="2468"/>
      <c r="E317" s="2468"/>
      <c r="F317" s="2468"/>
      <c r="G317" s="2468"/>
      <c r="H317" s="2468"/>
      <c r="I317" s="2468"/>
      <c r="J317" s="2468"/>
      <c r="K317" s="2468"/>
      <c r="L317" s="2468"/>
      <c r="M317" s="2468"/>
    </row>
  </sheetData>
  <mergeCells count="12">
    <mergeCell ref="A236:L236"/>
    <mergeCell ref="A265:L265"/>
    <mergeCell ref="A293:L293"/>
    <mergeCell ref="A158:L158"/>
    <mergeCell ref="A187:L187"/>
    <mergeCell ref="A213:L213"/>
    <mergeCell ref="A132:L132"/>
    <mergeCell ref="A3:L3"/>
    <mergeCell ref="A30:L30"/>
    <mergeCell ref="A52:L52"/>
    <mergeCell ref="A78:L78"/>
    <mergeCell ref="A105:L10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3"/>
  <sheetViews>
    <sheetView topLeftCell="A166" workbookViewId="0">
      <selection activeCell="F196" sqref="F196"/>
    </sheetView>
  </sheetViews>
  <sheetFormatPr defaultRowHeight="15" x14ac:dyDescent="0.25"/>
  <cols>
    <col min="1" max="1" width="7.42578125" style="1421" customWidth="1"/>
    <col min="2" max="2" width="6.85546875" style="1421" customWidth="1"/>
    <col min="3" max="3" width="7.28515625" style="1421" customWidth="1"/>
    <col min="4" max="4" width="7.42578125" style="1421" customWidth="1"/>
    <col min="5" max="5" width="7.28515625" style="1421" customWidth="1"/>
    <col min="6" max="7" width="9.140625" style="1421"/>
    <col min="8" max="8" width="13.7109375" style="1421" customWidth="1"/>
    <col min="9" max="9" width="13.7109375" style="1421" bestFit="1" customWidth="1"/>
    <col min="10" max="10" width="13.85546875" style="1421" customWidth="1"/>
    <col min="11" max="11" width="13.28515625" style="1421" bestFit="1" customWidth="1"/>
    <col min="12" max="12" width="15.7109375" style="1421" customWidth="1"/>
    <col min="13" max="13" width="42.140625" style="1421" customWidth="1"/>
    <col min="14" max="16384" width="9.140625" style="1421"/>
  </cols>
  <sheetData>
    <row r="1" spans="1:13" ht="18.75" x14ac:dyDescent="0.3">
      <c r="A1" s="1" t="s">
        <v>0</v>
      </c>
      <c r="B1" s="1"/>
      <c r="C1" s="1"/>
      <c r="D1" s="1420"/>
      <c r="E1" s="1420"/>
      <c r="F1" s="2"/>
      <c r="G1" s="3"/>
      <c r="H1" s="1420"/>
      <c r="I1" s="4"/>
      <c r="J1" s="1420"/>
      <c r="K1" s="1420"/>
      <c r="L1" s="1420"/>
      <c r="M1" s="1420"/>
    </row>
    <row r="2" spans="1:13" x14ac:dyDescent="0.25">
      <c r="A2" s="1420"/>
      <c r="B2" s="1420"/>
      <c r="C2" s="1420"/>
      <c r="D2" s="1419"/>
      <c r="E2" s="1419"/>
      <c r="F2" s="6"/>
      <c r="G2" s="7"/>
      <c r="H2" s="1419"/>
      <c r="I2" s="8"/>
      <c r="J2" s="1419"/>
      <c r="K2" s="1420"/>
      <c r="L2" s="1420"/>
      <c r="M2" s="1420"/>
    </row>
    <row r="3" spans="1:13" ht="18.75" x14ac:dyDescent="0.3">
      <c r="A3" s="3102" t="s">
        <v>1</v>
      </c>
      <c r="B3" s="3103"/>
      <c r="C3" s="3103"/>
      <c r="D3" s="3103"/>
      <c r="E3" s="3103"/>
      <c r="F3" s="3103"/>
      <c r="G3" s="3103"/>
      <c r="H3" s="3103"/>
      <c r="I3" s="3103"/>
      <c r="J3" s="3103"/>
      <c r="K3" s="3103"/>
      <c r="L3" s="3103"/>
      <c r="M3" s="1420"/>
    </row>
    <row r="4" spans="1:13" ht="15.75" x14ac:dyDescent="0.25">
      <c r="A4" s="10" t="s">
        <v>2</v>
      </c>
      <c r="B4" s="1420"/>
      <c r="C4" s="1420"/>
      <c r="D4" s="1419"/>
      <c r="E4" s="1419"/>
      <c r="F4" s="9"/>
      <c r="G4" s="7"/>
      <c r="H4" s="1419"/>
      <c r="I4" s="8"/>
      <c r="J4" s="1419"/>
      <c r="K4" s="1420"/>
      <c r="L4" s="1420"/>
      <c r="M4" s="1420"/>
    </row>
    <row r="5" spans="1:13" x14ac:dyDescent="0.25">
      <c r="A5" s="3110" t="s">
        <v>3</v>
      </c>
      <c r="B5" s="3111"/>
      <c r="C5" s="3111"/>
      <c r="D5" s="3111"/>
      <c r="E5" s="3111"/>
      <c r="F5" s="3111"/>
      <c r="G5" s="3111"/>
      <c r="H5" s="3111"/>
      <c r="I5" s="3111"/>
      <c r="J5" s="3111"/>
      <c r="K5" s="3111"/>
      <c r="L5" s="3111"/>
      <c r="M5" s="3111"/>
    </row>
    <row r="6" spans="1:13" ht="15.75" thickBot="1" x14ac:dyDescent="0.3">
      <c r="A6" s="1423"/>
      <c r="B6" s="1420"/>
      <c r="C6" s="1420"/>
      <c r="D6" s="1420"/>
      <c r="E6" s="1420"/>
      <c r="F6" s="2"/>
      <c r="G6" s="3"/>
      <c r="H6" s="1420"/>
      <c r="I6" s="4"/>
      <c r="J6" s="1420"/>
      <c r="K6" s="13"/>
      <c r="L6" s="1420"/>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x14ac:dyDescent="0.25">
      <c r="A8" s="333">
        <v>231</v>
      </c>
      <c r="B8" s="334">
        <v>0</v>
      </c>
      <c r="C8" s="59">
        <v>6172</v>
      </c>
      <c r="D8" s="334">
        <v>5137</v>
      </c>
      <c r="E8" s="61">
        <v>0</v>
      </c>
      <c r="F8" s="62">
        <v>0</v>
      </c>
      <c r="G8" s="58">
        <v>300</v>
      </c>
      <c r="H8" s="49">
        <v>3000000</v>
      </c>
      <c r="I8" s="66">
        <v>1203000</v>
      </c>
      <c r="J8" s="66">
        <v>1203000</v>
      </c>
      <c r="K8" s="66">
        <v>1125000</v>
      </c>
      <c r="L8" s="66">
        <f>J8+K8</f>
        <v>2328000</v>
      </c>
      <c r="M8" s="56" t="s">
        <v>18</v>
      </c>
    </row>
    <row r="9" spans="1:13" ht="26.25" x14ac:dyDescent="0.25">
      <c r="A9" s="333">
        <v>231</v>
      </c>
      <c r="B9" s="58">
        <v>0</v>
      </c>
      <c r="C9" s="59">
        <v>6172</v>
      </c>
      <c r="D9" s="58">
        <v>5168</v>
      </c>
      <c r="E9" s="61">
        <v>0</v>
      </c>
      <c r="F9" s="62">
        <v>0</v>
      </c>
      <c r="G9" s="58">
        <v>300</v>
      </c>
      <c r="H9" s="49">
        <v>3000000</v>
      </c>
      <c r="I9" s="66">
        <v>17715000</v>
      </c>
      <c r="J9" s="66">
        <v>17715000</v>
      </c>
      <c r="K9" s="66">
        <v>-1125000</v>
      </c>
      <c r="L9" s="66">
        <f>J9+K9</f>
        <v>16590000</v>
      </c>
      <c r="M9" s="335" t="s">
        <v>19</v>
      </c>
    </row>
    <row r="10" spans="1:13" x14ac:dyDescent="0.25">
      <c r="A10" s="333">
        <v>231</v>
      </c>
      <c r="B10" s="334">
        <v>0</v>
      </c>
      <c r="C10" s="336">
        <v>6172</v>
      </c>
      <c r="D10" s="334">
        <v>5164</v>
      </c>
      <c r="E10" s="337">
        <v>0</v>
      </c>
      <c r="F10" s="338">
        <v>0</v>
      </c>
      <c r="G10" s="334">
        <v>300</v>
      </c>
      <c r="H10" s="339">
        <v>3000000</v>
      </c>
      <c r="I10" s="340">
        <v>200000</v>
      </c>
      <c r="J10" s="340">
        <v>200000</v>
      </c>
      <c r="K10" s="340">
        <v>-40000</v>
      </c>
      <c r="L10" s="66">
        <f>J10+K10</f>
        <v>160000</v>
      </c>
      <c r="M10" s="195" t="s">
        <v>20</v>
      </c>
    </row>
    <row r="11" spans="1:13" x14ac:dyDescent="0.25">
      <c r="A11" s="333">
        <v>231</v>
      </c>
      <c r="B11" s="334">
        <v>0</v>
      </c>
      <c r="C11" s="336">
        <v>6172</v>
      </c>
      <c r="D11" s="334">
        <v>5173</v>
      </c>
      <c r="E11" s="337">
        <v>0</v>
      </c>
      <c r="F11" s="338">
        <v>0</v>
      </c>
      <c r="G11" s="334">
        <v>300</v>
      </c>
      <c r="H11" s="339">
        <v>3000000</v>
      </c>
      <c r="I11" s="340">
        <v>0</v>
      </c>
      <c r="J11" s="340">
        <v>0</v>
      </c>
      <c r="K11" s="340">
        <v>10000</v>
      </c>
      <c r="L11" s="66">
        <f>J11+K11</f>
        <v>10000</v>
      </c>
      <c r="M11" s="195" t="s">
        <v>21</v>
      </c>
    </row>
    <row r="12" spans="1:13" x14ac:dyDescent="0.25">
      <c r="A12" s="333">
        <v>231</v>
      </c>
      <c r="B12" s="58">
        <v>0</v>
      </c>
      <c r="C12" s="59">
        <v>6172</v>
      </c>
      <c r="D12" s="58">
        <v>5175</v>
      </c>
      <c r="E12" s="61">
        <v>0</v>
      </c>
      <c r="F12" s="62">
        <v>0</v>
      </c>
      <c r="G12" s="58">
        <v>300</v>
      </c>
      <c r="H12" s="49">
        <v>3000000</v>
      </c>
      <c r="I12" s="66">
        <v>0</v>
      </c>
      <c r="J12" s="66">
        <v>0</v>
      </c>
      <c r="K12" s="66">
        <v>30000</v>
      </c>
      <c r="L12" s="66">
        <f>J12+K12</f>
        <v>30000</v>
      </c>
      <c r="M12" s="195" t="s">
        <v>22</v>
      </c>
    </row>
    <row r="13" spans="1:13" ht="15.75" thickBot="1" x14ac:dyDescent="0.3">
      <c r="A13" s="69"/>
      <c r="B13" s="70"/>
      <c r="C13" s="70"/>
      <c r="D13" s="71"/>
      <c r="E13" s="70"/>
      <c r="F13" s="72"/>
      <c r="G13" s="73"/>
      <c r="H13" s="74"/>
      <c r="I13" s="319"/>
      <c r="J13" s="75"/>
      <c r="K13" s="75"/>
      <c r="L13" s="76"/>
      <c r="M13" s="77"/>
    </row>
    <row r="14" spans="1:13" ht="16.5" thickBot="1" x14ac:dyDescent="0.3">
      <c r="A14" s="326"/>
      <c r="B14" s="341" t="s">
        <v>23</v>
      </c>
      <c r="C14" s="342"/>
      <c r="D14" s="343"/>
      <c r="E14" s="343"/>
      <c r="F14" s="344"/>
      <c r="G14" s="345"/>
      <c r="H14" s="343"/>
      <c r="I14" s="346">
        <f>SUM(I8:I13)</f>
        <v>19118000</v>
      </c>
      <c r="J14" s="347">
        <f>SUM(J8:J13)</f>
        <v>19118000</v>
      </c>
      <c r="K14" s="347">
        <f>SUM(K8:K13)</f>
        <v>0</v>
      </c>
      <c r="L14" s="347">
        <f>SUM(L8:L13)</f>
        <v>19118000</v>
      </c>
      <c r="M14" s="172"/>
    </row>
    <row r="15" spans="1:13" ht="15.75" x14ac:dyDescent="0.25">
      <c r="A15" s="28"/>
      <c r="B15" s="28"/>
      <c r="C15" s="28"/>
      <c r="D15" s="29"/>
      <c r="E15" s="29"/>
      <c r="F15" s="30"/>
      <c r="G15" s="31"/>
      <c r="H15" s="29"/>
      <c r="I15" s="32"/>
      <c r="J15" s="29"/>
      <c r="K15" s="33"/>
      <c r="L15" s="29"/>
      <c r="M15" s="1420"/>
    </row>
    <row r="16" spans="1:13" ht="15.75" x14ac:dyDescent="0.25">
      <c r="A16" s="1420"/>
      <c r="B16" s="29" t="s">
        <v>24</v>
      </c>
      <c r="C16" s="28"/>
      <c r="D16" s="29"/>
      <c r="E16" s="29"/>
      <c r="F16" s="30"/>
      <c r="G16" s="31"/>
      <c r="H16" s="29"/>
      <c r="I16" s="32"/>
      <c r="J16" s="34" t="s">
        <v>25</v>
      </c>
      <c r="K16" s="35"/>
      <c r="L16" s="29"/>
      <c r="M16" s="1420"/>
    </row>
    <row r="17" spans="1:13" ht="15.75" x14ac:dyDescent="0.25">
      <c r="A17" s="29"/>
      <c r="B17" s="1420" t="s">
        <v>26</v>
      </c>
      <c r="C17" s="28"/>
      <c r="D17" s="29"/>
      <c r="E17" s="29"/>
      <c r="F17" s="30"/>
      <c r="G17" s="31"/>
      <c r="H17" s="29"/>
      <c r="I17" s="32"/>
      <c r="J17" s="348">
        <v>43467</v>
      </c>
      <c r="K17" s="33"/>
      <c r="L17" s="29"/>
      <c r="M17" s="1420"/>
    </row>
    <row r="18" spans="1:13" x14ac:dyDescent="0.25">
      <c r="A18" s="1420"/>
      <c r="B18" s="1420"/>
      <c r="C18" s="1420"/>
      <c r="D18" s="1420"/>
      <c r="E18" s="1420"/>
      <c r="F18" s="2"/>
      <c r="G18" s="3"/>
      <c r="H18" s="1420"/>
      <c r="I18" s="4"/>
      <c r="J18" s="1420"/>
      <c r="K18" s="1420"/>
      <c r="L18" s="1420"/>
      <c r="M18" s="1420"/>
    </row>
    <row r="19" spans="1:13" x14ac:dyDescent="0.25">
      <c r="A19" s="1420"/>
      <c r="B19" s="1420" t="s">
        <v>27</v>
      </c>
      <c r="C19" s="1420"/>
      <c r="D19" s="1420"/>
      <c r="E19" s="1420"/>
      <c r="F19" s="2" t="s">
        <v>27</v>
      </c>
      <c r="G19" s="3"/>
      <c r="H19" s="1420"/>
      <c r="I19" s="4"/>
      <c r="J19" s="1420" t="s">
        <v>27</v>
      </c>
      <c r="K19" s="1420"/>
      <c r="L19" s="1420"/>
      <c r="M19" s="1420"/>
    </row>
    <row r="20" spans="1:13" x14ac:dyDescent="0.25">
      <c r="A20" s="1420"/>
      <c r="B20" s="1420" t="s">
        <v>28</v>
      </c>
      <c r="C20" s="1420"/>
      <c r="D20" s="1420"/>
      <c r="E20" s="1420"/>
      <c r="F20" s="2" t="s">
        <v>29</v>
      </c>
      <c r="G20" s="3"/>
      <c r="H20" s="1420"/>
      <c r="I20" s="4"/>
      <c r="J20" s="1420" t="s">
        <v>30</v>
      </c>
      <c r="K20" s="1420"/>
      <c r="L20" s="1420"/>
      <c r="M20" s="1420"/>
    </row>
    <row r="21" spans="1:13" x14ac:dyDescent="0.25">
      <c r="A21" s="1420"/>
      <c r="B21" s="1420" t="s">
        <v>31</v>
      </c>
      <c r="C21" s="1420"/>
      <c r="D21" s="1420"/>
      <c r="E21" s="1420"/>
      <c r="F21" s="2" t="s">
        <v>32</v>
      </c>
      <c r="G21" s="3"/>
      <c r="H21" s="1420"/>
      <c r="I21" s="4"/>
      <c r="J21" s="1420" t="s">
        <v>33</v>
      </c>
      <c r="K21" s="1420"/>
      <c r="L21" s="1420"/>
      <c r="M21" s="1420"/>
    </row>
    <row r="24" spans="1:13" ht="18.75" x14ac:dyDescent="0.3">
      <c r="A24" s="1" t="s">
        <v>0</v>
      </c>
      <c r="B24" s="1"/>
      <c r="C24" s="1"/>
      <c r="D24" s="1420"/>
      <c r="E24" s="1420"/>
      <c r="F24" s="2"/>
      <c r="G24" s="3"/>
      <c r="H24" s="1420"/>
      <c r="I24" s="4"/>
      <c r="J24" s="1420"/>
      <c r="K24" s="1420"/>
      <c r="L24" s="1420"/>
      <c r="M24" s="1420"/>
    </row>
    <row r="25" spans="1:13" x14ac:dyDescent="0.25">
      <c r="A25" s="1420"/>
      <c r="B25" s="1420"/>
      <c r="C25" s="1420"/>
      <c r="D25" s="1419"/>
      <c r="E25" s="1419"/>
      <c r="F25" s="6"/>
      <c r="G25" s="7"/>
      <c r="H25" s="1419"/>
      <c r="I25" s="8"/>
      <c r="J25" s="1419"/>
      <c r="K25" s="1420"/>
      <c r="L25" s="1420"/>
      <c r="M25" s="1420"/>
    </row>
    <row r="26" spans="1:13" ht="18.75" x14ac:dyDescent="0.3">
      <c r="A26" s="3102" t="s">
        <v>242</v>
      </c>
      <c r="B26" s="3103"/>
      <c r="C26" s="3103"/>
      <c r="D26" s="3103"/>
      <c r="E26" s="3103"/>
      <c r="F26" s="3103"/>
      <c r="G26" s="3103"/>
      <c r="H26" s="3103"/>
      <c r="I26" s="3103"/>
      <c r="J26" s="3103"/>
      <c r="K26" s="3103"/>
      <c r="L26" s="3103"/>
      <c r="M26" s="1420"/>
    </row>
    <row r="27" spans="1:13" ht="15.75" x14ac:dyDescent="0.25">
      <c r="A27" s="10" t="s">
        <v>2</v>
      </c>
      <c r="B27" s="1420"/>
      <c r="C27" s="1420"/>
      <c r="D27" s="1419"/>
      <c r="E27" s="1419"/>
      <c r="F27" s="9"/>
      <c r="G27" s="7"/>
      <c r="H27" s="1419"/>
      <c r="I27" s="8"/>
      <c r="J27" s="1419"/>
      <c r="K27" s="1420"/>
      <c r="L27" s="1420"/>
      <c r="M27" s="1420"/>
    </row>
    <row r="28" spans="1:13" x14ac:dyDescent="0.25">
      <c r="A28" s="3110" t="s">
        <v>243</v>
      </c>
      <c r="B28" s="3111"/>
      <c r="C28" s="3111"/>
      <c r="D28" s="3111"/>
      <c r="E28" s="3111"/>
      <c r="F28" s="3111"/>
      <c r="G28" s="3111"/>
      <c r="H28" s="3111"/>
      <c r="I28" s="3111"/>
      <c r="J28" s="3111"/>
      <c r="K28" s="3111"/>
      <c r="L28" s="3111"/>
      <c r="M28" s="3111"/>
    </row>
    <row r="29" spans="1:13" ht="15.75" thickBot="1" x14ac:dyDescent="0.3">
      <c r="A29" s="1423"/>
      <c r="B29" s="1420"/>
      <c r="C29" s="1420"/>
      <c r="D29" s="1420"/>
      <c r="E29" s="1420"/>
      <c r="F29" s="2"/>
      <c r="G29" s="3"/>
      <c r="H29" s="1420"/>
      <c r="I29" s="4"/>
      <c r="J29" s="1420"/>
      <c r="K29" s="13"/>
      <c r="L29" s="1420"/>
      <c r="M29" s="14" t="s">
        <v>4</v>
      </c>
    </row>
    <row r="30" spans="1:13" ht="27" thickBot="1" x14ac:dyDescent="0.3">
      <c r="A30" s="15" t="s">
        <v>5</v>
      </c>
      <c r="B30" s="16" t="s">
        <v>6</v>
      </c>
      <c r="C30" s="16" t="s">
        <v>7</v>
      </c>
      <c r="D30" s="16" t="s">
        <v>8</v>
      </c>
      <c r="E30" s="16" t="s">
        <v>9</v>
      </c>
      <c r="F30" s="17" t="s">
        <v>10</v>
      </c>
      <c r="G30" s="18" t="s">
        <v>11</v>
      </c>
      <c r="H30" s="16" t="s">
        <v>12</v>
      </c>
      <c r="I30" s="19" t="s">
        <v>13</v>
      </c>
      <c r="J30" s="20" t="s">
        <v>14</v>
      </c>
      <c r="K30" s="20" t="s">
        <v>15</v>
      </c>
      <c r="L30" s="20" t="s">
        <v>16</v>
      </c>
      <c r="M30" s="21" t="s">
        <v>17</v>
      </c>
    </row>
    <row r="31" spans="1:13" ht="26.25" x14ac:dyDescent="0.25">
      <c r="A31" s="333">
        <v>231</v>
      </c>
      <c r="B31" s="58">
        <v>0</v>
      </c>
      <c r="C31" s="59">
        <v>6172</v>
      </c>
      <c r="D31" s="58">
        <v>5168</v>
      </c>
      <c r="E31" s="61">
        <v>0</v>
      </c>
      <c r="F31" s="62">
        <v>0</v>
      </c>
      <c r="G31" s="58">
        <v>300</v>
      </c>
      <c r="H31" s="49">
        <v>3000000</v>
      </c>
      <c r="I31" s="66">
        <v>17715000</v>
      </c>
      <c r="J31" s="66">
        <v>16590000</v>
      </c>
      <c r="K31" s="66">
        <v>735000</v>
      </c>
      <c r="L31" s="66">
        <f>J31+K31</f>
        <v>17325000</v>
      </c>
      <c r="M31" s="335" t="s">
        <v>244</v>
      </c>
    </row>
    <row r="32" spans="1:13" x14ac:dyDescent="0.25">
      <c r="A32" s="333">
        <v>231</v>
      </c>
      <c r="B32" s="334">
        <v>0</v>
      </c>
      <c r="C32" s="336">
        <v>6172</v>
      </c>
      <c r="D32" s="334">
        <v>5042</v>
      </c>
      <c r="E32" s="337">
        <v>0</v>
      </c>
      <c r="F32" s="338">
        <v>0</v>
      </c>
      <c r="G32" s="334">
        <v>300</v>
      </c>
      <c r="H32" s="339">
        <v>3000000</v>
      </c>
      <c r="I32" s="340">
        <v>7105000</v>
      </c>
      <c r="J32" s="340">
        <v>7105000</v>
      </c>
      <c r="K32" s="340">
        <v>-375000</v>
      </c>
      <c r="L32" s="66">
        <f>J32+K32</f>
        <v>6730000</v>
      </c>
      <c r="M32" s="195" t="s">
        <v>245</v>
      </c>
    </row>
    <row r="33" spans="1:13" x14ac:dyDescent="0.25">
      <c r="A33" s="333">
        <v>231</v>
      </c>
      <c r="B33" s="334">
        <v>0</v>
      </c>
      <c r="C33" s="336">
        <v>6172</v>
      </c>
      <c r="D33" s="334">
        <v>5164</v>
      </c>
      <c r="E33" s="337">
        <v>0</v>
      </c>
      <c r="F33" s="338">
        <v>0</v>
      </c>
      <c r="G33" s="334">
        <v>300</v>
      </c>
      <c r="H33" s="339">
        <v>3000000</v>
      </c>
      <c r="I33" s="340">
        <v>200000</v>
      </c>
      <c r="J33" s="340">
        <v>160000</v>
      </c>
      <c r="K33" s="340">
        <v>-60000</v>
      </c>
      <c r="L33" s="66">
        <f>J33+K33</f>
        <v>100000</v>
      </c>
      <c r="M33" s="195" t="s">
        <v>20</v>
      </c>
    </row>
    <row r="34" spans="1:13" x14ac:dyDescent="0.25">
      <c r="A34" s="333">
        <v>231</v>
      </c>
      <c r="B34" s="334">
        <v>0</v>
      </c>
      <c r="C34" s="336">
        <v>6172</v>
      </c>
      <c r="D34" s="334">
        <v>5167</v>
      </c>
      <c r="E34" s="337">
        <v>0</v>
      </c>
      <c r="F34" s="338">
        <v>0</v>
      </c>
      <c r="G34" s="334">
        <v>300</v>
      </c>
      <c r="H34" s="339">
        <v>3000000</v>
      </c>
      <c r="I34" s="340">
        <v>200000</v>
      </c>
      <c r="J34" s="340">
        <v>200000</v>
      </c>
      <c r="K34" s="340">
        <v>-100000</v>
      </c>
      <c r="L34" s="66">
        <f>J34+K34</f>
        <v>100000</v>
      </c>
      <c r="M34" s="195" t="s">
        <v>246</v>
      </c>
    </row>
    <row r="35" spans="1:13" x14ac:dyDescent="0.25">
      <c r="A35" s="333">
        <v>231</v>
      </c>
      <c r="B35" s="58">
        <v>0</v>
      </c>
      <c r="C35" s="59">
        <v>6172</v>
      </c>
      <c r="D35" s="58">
        <v>5169</v>
      </c>
      <c r="E35" s="61">
        <v>0</v>
      </c>
      <c r="F35" s="62">
        <v>0</v>
      </c>
      <c r="G35" s="58">
        <v>300</v>
      </c>
      <c r="H35" s="49">
        <v>3000000</v>
      </c>
      <c r="I35" s="66">
        <v>300000</v>
      </c>
      <c r="J35" s="66">
        <v>300000</v>
      </c>
      <c r="K35" s="66">
        <v>-200000</v>
      </c>
      <c r="L35" s="66">
        <f>J35+K35</f>
        <v>100000</v>
      </c>
      <c r="M35" s="195" t="s">
        <v>166</v>
      </c>
    </row>
    <row r="36" spans="1:13" ht="15.75" thickBot="1" x14ac:dyDescent="0.3">
      <c r="A36" s="69"/>
      <c r="B36" s="70"/>
      <c r="C36" s="70"/>
      <c r="D36" s="71"/>
      <c r="E36" s="70"/>
      <c r="F36" s="72"/>
      <c r="G36" s="73"/>
      <c r="H36" s="74"/>
      <c r="I36" s="319"/>
      <c r="J36" s="75"/>
      <c r="K36" s="75"/>
      <c r="L36" s="76"/>
      <c r="M36" s="77"/>
    </row>
    <row r="37" spans="1:13" ht="16.5" thickBot="1" x14ac:dyDescent="0.3">
      <c r="A37" s="326"/>
      <c r="B37" s="341" t="s">
        <v>23</v>
      </c>
      <c r="C37" s="342"/>
      <c r="D37" s="343"/>
      <c r="E37" s="343"/>
      <c r="F37" s="344"/>
      <c r="G37" s="345"/>
      <c r="H37" s="343"/>
      <c r="I37" s="346">
        <f>SUM(I31:I36)</f>
        <v>25520000</v>
      </c>
      <c r="J37" s="347">
        <f>SUM(J31:J36)</f>
        <v>24355000</v>
      </c>
      <c r="K37" s="347">
        <f>SUM(K31:K36)</f>
        <v>0</v>
      </c>
      <c r="L37" s="347">
        <f>SUM(L31:L36)</f>
        <v>24355000</v>
      </c>
      <c r="M37" s="172"/>
    </row>
    <row r="38" spans="1:13" ht="15.75" x14ac:dyDescent="0.25">
      <c r="A38" s="28"/>
      <c r="B38" s="28"/>
      <c r="C38" s="28"/>
      <c r="D38" s="29"/>
      <c r="E38" s="29"/>
      <c r="F38" s="30"/>
      <c r="G38" s="31"/>
      <c r="H38" s="29"/>
      <c r="I38" s="32"/>
      <c r="J38" s="29"/>
      <c r="K38" s="33"/>
      <c r="L38" s="29"/>
      <c r="M38" s="1420"/>
    </row>
    <row r="39" spans="1:13" ht="15.75" x14ac:dyDescent="0.25">
      <c r="A39" s="1420"/>
      <c r="B39" s="29" t="s">
        <v>24</v>
      </c>
      <c r="C39" s="28"/>
      <c r="D39" s="29"/>
      <c r="E39" s="29"/>
      <c r="F39" s="30"/>
      <c r="G39" s="31"/>
      <c r="H39" s="29"/>
      <c r="I39" s="32"/>
      <c r="J39" s="34" t="s">
        <v>25</v>
      </c>
      <c r="K39" s="35"/>
      <c r="L39" s="29"/>
      <c r="M39" s="1420"/>
    </row>
    <row r="40" spans="1:13" ht="15.75" x14ac:dyDescent="0.25">
      <c r="A40" s="29"/>
      <c r="B40" s="1420" t="s">
        <v>26</v>
      </c>
      <c r="C40" s="28"/>
      <c r="D40" s="29"/>
      <c r="E40" s="29"/>
      <c r="F40" s="30"/>
      <c r="G40" s="31"/>
      <c r="H40" s="29"/>
      <c r="I40" s="32"/>
      <c r="J40" s="348">
        <v>43475</v>
      </c>
      <c r="K40" s="33"/>
      <c r="L40" s="29"/>
      <c r="M40" s="1420"/>
    </row>
    <row r="41" spans="1:13" x14ac:dyDescent="0.25">
      <c r="A41" s="1420"/>
      <c r="B41" s="1420"/>
      <c r="C41" s="1420"/>
      <c r="D41" s="1420"/>
      <c r="E41" s="1420"/>
      <c r="F41" s="2"/>
      <c r="G41" s="3"/>
      <c r="H41" s="1420"/>
      <c r="I41" s="4"/>
      <c r="J41" s="1420"/>
      <c r="K41" s="1420"/>
      <c r="L41" s="1420"/>
      <c r="M41" s="1420"/>
    </row>
    <row r="42" spans="1:13" x14ac:dyDescent="0.25">
      <c r="A42" s="1420"/>
      <c r="B42" s="1420" t="s">
        <v>27</v>
      </c>
      <c r="C42" s="1420"/>
      <c r="D42" s="1420"/>
      <c r="E42" s="1420"/>
      <c r="F42" s="2" t="s">
        <v>27</v>
      </c>
      <c r="G42" s="3"/>
      <c r="H42" s="1420"/>
      <c r="I42" s="4"/>
      <c r="J42" s="1420" t="s">
        <v>27</v>
      </c>
      <c r="K42" s="1420"/>
      <c r="L42" s="1420"/>
      <c r="M42" s="1420"/>
    </row>
    <row r="43" spans="1:13" x14ac:dyDescent="0.25">
      <c r="A43" s="1420"/>
      <c r="B43" s="1420" t="s">
        <v>28</v>
      </c>
      <c r="C43" s="1420"/>
      <c r="D43" s="1420"/>
      <c r="E43" s="1420"/>
      <c r="F43" s="2" t="s">
        <v>29</v>
      </c>
      <c r="G43" s="3"/>
      <c r="H43" s="1420"/>
      <c r="I43" s="4"/>
      <c r="J43" s="1420" t="s">
        <v>30</v>
      </c>
      <c r="K43" s="1420"/>
      <c r="L43" s="1420"/>
      <c r="M43" s="1420"/>
    </row>
    <row r="44" spans="1:13" x14ac:dyDescent="0.25">
      <c r="A44" s="1420"/>
      <c r="B44" s="1420" t="s">
        <v>31</v>
      </c>
      <c r="C44" s="1420"/>
      <c r="D44" s="1420"/>
      <c r="E44" s="1420"/>
      <c r="F44" s="2" t="s">
        <v>32</v>
      </c>
      <c r="G44" s="3"/>
      <c r="H44" s="1420"/>
      <c r="I44" s="4"/>
      <c r="J44" s="1420" t="s">
        <v>33</v>
      </c>
      <c r="K44" s="1420"/>
      <c r="L44" s="1420"/>
      <c r="M44" s="1420"/>
    </row>
    <row r="47" spans="1:13" ht="18.75" x14ac:dyDescent="0.3">
      <c r="A47" s="1" t="s">
        <v>0</v>
      </c>
      <c r="B47" s="1"/>
      <c r="C47" s="1"/>
      <c r="D47" s="1420"/>
      <c r="E47" s="1420"/>
      <c r="F47" s="2"/>
      <c r="G47" s="3"/>
      <c r="H47" s="1420"/>
      <c r="I47" s="4"/>
      <c r="J47" s="1420"/>
      <c r="K47" s="1420"/>
      <c r="L47" s="1420"/>
      <c r="M47" s="1420"/>
    </row>
    <row r="48" spans="1:13" x14ac:dyDescent="0.25">
      <c r="A48" s="1420"/>
      <c r="B48" s="1420"/>
      <c r="C48" s="1420"/>
      <c r="D48" s="1419"/>
      <c r="E48" s="1419"/>
      <c r="F48" s="6"/>
      <c r="G48" s="7"/>
      <c r="H48" s="1419"/>
      <c r="I48" s="8"/>
      <c r="J48" s="1419"/>
      <c r="K48" s="1420"/>
      <c r="L48" s="1420"/>
      <c r="M48" s="1420"/>
    </row>
    <row r="49" spans="1:13" ht="18.75" x14ac:dyDescent="0.3">
      <c r="A49" s="3102" t="s">
        <v>247</v>
      </c>
      <c r="B49" s="3103"/>
      <c r="C49" s="3103"/>
      <c r="D49" s="3103"/>
      <c r="E49" s="3103"/>
      <c r="F49" s="3103"/>
      <c r="G49" s="3103"/>
      <c r="H49" s="3103"/>
      <c r="I49" s="3103"/>
      <c r="J49" s="3103"/>
      <c r="K49" s="3103"/>
      <c r="L49" s="3103"/>
      <c r="M49" s="1420"/>
    </row>
    <row r="50" spans="1:13" ht="15.75" x14ac:dyDescent="0.25">
      <c r="A50" s="10" t="s">
        <v>2</v>
      </c>
      <c r="B50" s="1420"/>
      <c r="C50" s="1420"/>
      <c r="D50" s="1419"/>
      <c r="E50" s="1419"/>
      <c r="F50" s="9"/>
      <c r="G50" s="7"/>
      <c r="H50" s="1419"/>
      <c r="I50" s="8"/>
      <c r="J50" s="1419"/>
      <c r="K50" s="1420"/>
      <c r="L50" s="1420"/>
      <c r="M50" s="1420"/>
    </row>
    <row r="51" spans="1:13" x14ac:dyDescent="0.25">
      <c r="A51" s="3110" t="s">
        <v>248</v>
      </c>
      <c r="B51" s="3111"/>
      <c r="C51" s="3111"/>
      <c r="D51" s="3111"/>
      <c r="E51" s="3111"/>
      <c r="F51" s="3111"/>
      <c r="G51" s="3111"/>
      <c r="H51" s="3111"/>
      <c r="I51" s="3111"/>
      <c r="J51" s="3111"/>
      <c r="K51" s="3111"/>
      <c r="L51" s="3111"/>
      <c r="M51" s="3111"/>
    </row>
    <row r="52" spans="1:13" ht="15.75" x14ac:dyDescent="0.25">
      <c r="A52" s="1420"/>
      <c r="B52" s="11"/>
      <c r="C52" s="11"/>
      <c r="D52" s="11"/>
      <c r="E52" s="11"/>
      <c r="F52" s="9"/>
      <c r="G52" s="3"/>
      <c r="H52" s="1420"/>
      <c r="I52" s="4"/>
      <c r="J52" s="1420"/>
      <c r="K52" s="1420"/>
      <c r="L52" s="1420"/>
      <c r="M52" s="1420"/>
    </row>
    <row r="53" spans="1:13" ht="15.75" thickBot="1" x14ac:dyDescent="0.3">
      <c r="A53" s="1423"/>
      <c r="B53" s="1420"/>
      <c r="C53" s="1420"/>
      <c r="D53" s="1420"/>
      <c r="E53" s="1420"/>
      <c r="F53" s="2"/>
      <c r="G53" s="3"/>
      <c r="H53" s="1420"/>
      <c r="I53" s="4"/>
      <c r="J53" s="1420"/>
      <c r="K53" s="13"/>
      <c r="L53" s="1420"/>
      <c r="M53" s="14" t="s">
        <v>4</v>
      </c>
    </row>
    <row r="54" spans="1:13" ht="27" thickBot="1" x14ac:dyDescent="0.3">
      <c r="A54" s="15" t="s">
        <v>5</v>
      </c>
      <c r="B54" s="16" t="s">
        <v>6</v>
      </c>
      <c r="C54" s="16" t="s">
        <v>7</v>
      </c>
      <c r="D54" s="16" t="s">
        <v>8</v>
      </c>
      <c r="E54" s="16" t="s">
        <v>9</v>
      </c>
      <c r="F54" s="17" t="s">
        <v>10</v>
      </c>
      <c r="G54" s="18" t="s">
        <v>11</v>
      </c>
      <c r="H54" s="16" t="s">
        <v>12</v>
      </c>
      <c r="I54" s="19" t="s">
        <v>13</v>
      </c>
      <c r="J54" s="20" t="s">
        <v>14</v>
      </c>
      <c r="K54" s="20" t="s">
        <v>15</v>
      </c>
      <c r="L54" s="20" t="s">
        <v>16</v>
      </c>
      <c r="M54" s="21" t="s">
        <v>17</v>
      </c>
    </row>
    <row r="55" spans="1:13" x14ac:dyDescent="0.25">
      <c r="A55" s="333">
        <v>231</v>
      </c>
      <c r="B55" s="334">
        <v>0</v>
      </c>
      <c r="C55" s="59">
        <v>6172</v>
      </c>
      <c r="D55" s="334">
        <v>5166</v>
      </c>
      <c r="E55" s="61">
        <v>0</v>
      </c>
      <c r="F55" s="62">
        <v>0</v>
      </c>
      <c r="G55" s="58">
        <v>300</v>
      </c>
      <c r="H55" s="49">
        <v>3000000</v>
      </c>
      <c r="I55" s="66">
        <v>500000</v>
      </c>
      <c r="J55" s="66">
        <v>500000</v>
      </c>
      <c r="K55" s="66">
        <v>-370000</v>
      </c>
      <c r="L55" s="66">
        <f>J55+K55</f>
        <v>130000</v>
      </c>
      <c r="M55" s="56" t="s">
        <v>249</v>
      </c>
    </row>
    <row r="56" spans="1:13" ht="39" x14ac:dyDescent="0.25">
      <c r="A56" s="333">
        <v>231</v>
      </c>
      <c r="B56" s="58">
        <v>0</v>
      </c>
      <c r="C56" s="59">
        <v>6172</v>
      </c>
      <c r="D56" s="58">
        <v>5168</v>
      </c>
      <c r="E56" s="61">
        <v>0</v>
      </c>
      <c r="F56" s="62">
        <v>0</v>
      </c>
      <c r="G56" s="58">
        <v>300</v>
      </c>
      <c r="H56" s="49">
        <v>2746000000</v>
      </c>
      <c r="I56" s="66">
        <v>3138000</v>
      </c>
      <c r="J56" s="66">
        <v>3138000</v>
      </c>
      <c r="K56" s="66">
        <v>370000</v>
      </c>
      <c r="L56" s="66">
        <f>J56+K56</f>
        <v>3508000</v>
      </c>
      <c r="M56" s="335" t="s">
        <v>250</v>
      </c>
    </row>
    <row r="57" spans="1:13" ht="15.75" thickBot="1" x14ac:dyDescent="0.3">
      <c r="A57" s="69"/>
      <c r="B57" s="70"/>
      <c r="C57" s="70"/>
      <c r="D57" s="71"/>
      <c r="E57" s="70"/>
      <c r="F57" s="72"/>
      <c r="G57" s="73"/>
      <c r="H57" s="74"/>
      <c r="I57" s="319"/>
      <c r="J57" s="75"/>
      <c r="K57" s="75"/>
      <c r="L57" s="76"/>
      <c r="M57" s="77"/>
    </row>
    <row r="58" spans="1:13" ht="16.5" thickBot="1" x14ac:dyDescent="0.3">
      <c r="A58" s="326"/>
      <c r="B58" s="341" t="s">
        <v>23</v>
      </c>
      <c r="C58" s="342"/>
      <c r="D58" s="343"/>
      <c r="E58" s="343"/>
      <c r="F58" s="344"/>
      <c r="G58" s="345"/>
      <c r="H58" s="343"/>
      <c r="I58" s="346">
        <f>SUM(I55:I57)</f>
        <v>3638000</v>
      </c>
      <c r="J58" s="347">
        <f>SUM(J55:J57)</f>
        <v>3638000</v>
      </c>
      <c r="K58" s="347">
        <f>SUM(K55:K57)</f>
        <v>0</v>
      </c>
      <c r="L58" s="347">
        <f>SUM(L55:L57)</f>
        <v>3638000</v>
      </c>
      <c r="M58" s="172"/>
    </row>
    <row r="59" spans="1:13" ht="15.75" x14ac:dyDescent="0.25">
      <c r="A59" s="28"/>
      <c r="B59" s="28"/>
      <c r="C59" s="28"/>
      <c r="D59" s="29"/>
      <c r="E59" s="29"/>
      <c r="F59" s="30"/>
      <c r="G59" s="31"/>
      <c r="H59" s="29"/>
      <c r="I59" s="32"/>
      <c r="J59" s="29"/>
      <c r="K59" s="33"/>
      <c r="L59" s="29"/>
      <c r="M59" s="1420"/>
    </row>
    <row r="60" spans="1:13" ht="15.75" x14ac:dyDescent="0.25">
      <c r="A60" s="1420"/>
      <c r="B60" s="29" t="s">
        <v>24</v>
      </c>
      <c r="C60" s="28"/>
      <c r="D60" s="29"/>
      <c r="E60" s="29"/>
      <c r="F60" s="30"/>
      <c r="G60" s="31"/>
      <c r="H60" s="29"/>
      <c r="I60" s="32"/>
      <c r="J60" s="34" t="s">
        <v>25</v>
      </c>
      <c r="K60" s="35"/>
      <c r="L60" s="29"/>
      <c r="M60" s="1420"/>
    </row>
    <row r="61" spans="1:13" ht="15.75" x14ac:dyDescent="0.25">
      <c r="A61" s="29"/>
      <c r="B61" s="1420" t="s">
        <v>26</v>
      </c>
      <c r="C61" s="28"/>
      <c r="D61" s="29"/>
      <c r="E61" s="29"/>
      <c r="F61" s="30"/>
      <c r="G61" s="31"/>
      <c r="H61" s="29"/>
      <c r="I61" s="32"/>
      <c r="J61" s="348">
        <v>43480</v>
      </c>
      <c r="K61" s="33"/>
      <c r="L61" s="29"/>
      <c r="M61" s="1420"/>
    </row>
    <row r="62" spans="1:13" x14ac:dyDescent="0.25">
      <c r="A62" s="1420"/>
      <c r="B62" s="1420"/>
      <c r="C62" s="1420"/>
      <c r="D62" s="1420"/>
      <c r="E62" s="1420"/>
      <c r="F62" s="2"/>
      <c r="G62" s="3"/>
      <c r="H62" s="1420"/>
      <c r="I62" s="4"/>
      <c r="J62" s="1420"/>
      <c r="K62" s="1420"/>
      <c r="L62" s="1420"/>
      <c r="M62" s="1420"/>
    </row>
    <row r="63" spans="1:13" x14ac:dyDescent="0.25">
      <c r="A63" s="1420"/>
      <c r="B63" s="1420" t="s">
        <v>27</v>
      </c>
      <c r="C63" s="1420"/>
      <c r="D63" s="1420"/>
      <c r="E63" s="1420"/>
      <c r="F63" s="2" t="s">
        <v>27</v>
      </c>
      <c r="G63" s="3"/>
      <c r="H63" s="1420"/>
      <c r="I63" s="4"/>
      <c r="J63" s="1420" t="s">
        <v>27</v>
      </c>
      <c r="K63" s="1420"/>
      <c r="L63" s="1420"/>
      <c r="M63" s="1420"/>
    </row>
    <row r="64" spans="1:13" x14ac:dyDescent="0.25">
      <c r="A64" s="1420"/>
      <c r="B64" s="1420" t="s">
        <v>28</v>
      </c>
      <c r="C64" s="1420"/>
      <c r="D64" s="1420"/>
      <c r="E64" s="1420"/>
      <c r="F64" s="2" t="s">
        <v>29</v>
      </c>
      <c r="G64" s="3"/>
      <c r="H64" s="1420"/>
      <c r="I64" s="4"/>
      <c r="J64" s="1420" t="s">
        <v>30</v>
      </c>
      <c r="K64" s="1420"/>
      <c r="L64" s="1420"/>
      <c r="M64" s="1420"/>
    </row>
    <row r="65" spans="1:13" x14ac:dyDescent="0.25">
      <c r="A65" s="1420"/>
      <c r="B65" s="1420" t="s">
        <v>31</v>
      </c>
      <c r="C65" s="1420"/>
      <c r="D65" s="1420"/>
      <c r="E65" s="1420"/>
      <c r="F65" s="2" t="s">
        <v>32</v>
      </c>
      <c r="G65" s="3"/>
      <c r="H65" s="1420"/>
      <c r="I65" s="4"/>
      <c r="J65" s="1420" t="s">
        <v>33</v>
      </c>
      <c r="K65" s="1420"/>
      <c r="L65" s="1420"/>
      <c r="M65" s="1420"/>
    </row>
    <row r="69" spans="1:13" ht="18.75" x14ac:dyDescent="0.3">
      <c r="A69" s="349" t="s">
        <v>0</v>
      </c>
      <c r="B69" s="349"/>
      <c r="C69" s="349"/>
      <c r="D69" s="350"/>
      <c r="E69" s="350"/>
      <c r="F69" s="350"/>
      <c r="G69" s="350"/>
      <c r="H69" s="350"/>
      <c r="I69" s="350"/>
      <c r="J69" s="350"/>
      <c r="K69" s="350"/>
      <c r="L69" s="350"/>
      <c r="M69" s="350"/>
    </row>
    <row r="70" spans="1:13" x14ac:dyDescent="0.25">
      <c r="A70" s="350"/>
      <c r="B70" s="350"/>
      <c r="C70" s="350"/>
      <c r="D70" s="351"/>
      <c r="E70" s="351"/>
      <c r="F70" s="352"/>
      <c r="G70" s="353"/>
      <c r="H70" s="351"/>
      <c r="I70" s="354"/>
      <c r="J70" s="351"/>
      <c r="K70" s="350"/>
      <c r="L70" s="350"/>
      <c r="M70" s="350"/>
    </row>
    <row r="71" spans="1:13" ht="18.75" x14ac:dyDescent="0.3">
      <c r="A71" s="3116" t="s">
        <v>641</v>
      </c>
      <c r="B71" s="3117"/>
      <c r="C71" s="3117"/>
      <c r="D71" s="3117"/>
      <c r="E71" s="3117"/>
      <c r="F71" s="3117"/>
      <c r="G71" s="3117"/>
      <c r="H71" s="3117"/>
      <c r="I71" s="3117"/>
      <c r="J71" s="3117"/>
      <c r="K71" s="3117"/>
      <c r="L71" s="3117"/>
      <c r="M71" s="350"/>
    </row>
    <row r="72" spans="1:13" ht="15.75" x14ac:dyDescent="0.25">
      <c r="A72" s="355" t="s">
        <v>2</v>
      </c>
      <c r="B72" s="350"/>
      <c r="C72" s="350"/>
      <c r="D72" s="351"/>
      <c r="E72" s="351"/>
      <c r="F72" s="356"/>
      <c r="G72" s="353"/>
      <c r="H72" s="351"/>
      <c r="I72" s="354"/>
      <c r="J72" s="351"/>
      <c r="K72" s="350"/>
      <c r="L72" s="350"/>
      <c r="M72" s="350"/>
    </row>
    <row r="73" spans="1:13" x14ac:dyDescent="0.25">
      <c r="A73" s="3118" t="s">
        <v>642</v>
      </c>
      <c r="B73" s="3119"/>
      <c r="C73" s="3119"/>
      <c r="D73" s="3119"/>
      <c r="E73" s="3119"/>
      <c r="F73" s="3119"/>
      <c r="G73" s="3119"/>
      <c r="H73" s="3119"/>
      <c r="I73" s="3119"/>
      <c r="J73" s="3119"/>
      <c r="K73" s="3119"/>
      <c r="L73" s="3119"/>
      <c r="M73" s="3119"/>
    </row>
    <row r="74" spans="1:13" ht="15.75" thickBot="1" x14ac:dyDescent="0.3">
      <c r="A74" s="1414"/>
      <c r="B74" s="350"/>
      <c r="C74" s="350"/>
      <c r="D74" s="350"/>
      <c r="E74" s="350"/>
      <c r="F74" s="350"/>
      <c r="G74" s="350"/>
      <c r="H74" s="350"/>
      <c r="I74" s="350"/>
      <c r="J74" s="350"/>
      <c r="K74" s="357"/>
      <c r="L74" s="350"/>
      <c r="M74" s="358" t="s">
        <v>4</v>
      </c>
    </row>
    <row r="75" spans="1:13" ht="27" thickBot="1" x14ac:dyDescent="0.3">
      <c r="A75" s="359" t="s">
        <v>5</v>
      </c>
      <c r="B75" s="360" t="s">
        <v>6</v>
      </c>
      <c r="C75" s="360" t="s">
        <v>7</v>
      </c>
      <c r="D75" s="360" t="s">
        <v>8</v>
      </c>
      <c r="E75" s="360" t="s">
        <v>9</v>
      </c>
      <c r="F75" s="361" t="s">
        <v>10</v>
      </c>
      <c r="G75" s="362" t="s">
        <v>11</v>
      </c>
      <c r="H75" s="360" t="s">
        <v>12</v>
      </c>
      <c r="I75" s="363" t="s">
        <v>13</v>
      </c>
      <c r="J75" s="364" t="s">
        <v>14</v>
      </c>
      <c r="K75" s="364" t="s">
        <v>15</v>
      </c>
      <c r="L75" s="364" t="s">
        <v>16</v>
      </c>
      <c r="M75" s="365" t="s">
        <v>17</v>
      </c>
    </row>
    <row r="76" spans="1:13" x14ac:dyDescent="0.25">
      <c r="A76" s="366">
        <v>231</v>
      </c>
      <c r="B76" s="367">
        <v>0</v>
      </c>
      <c r="C76" s="368">
        <v>6172</v>
      </c>
      <c r="D76" s="367">
        <v>5042</v>
      </c>
      <c r="E76" s="369">
        <v>0</v>
      </c>
      <c r="F76" s="370">
        <v>0</v>
      </c>
      <c r="G76" s="371">
        <v>300</v>
      </c>
      <c r="H76" s="372">
        <v>3000000</v>
      </c>
      <c r="I76" s="373">
        <v>7105000</v>
      </c>
      <c r="J76" s="373">
        <v>6730000</v>
      </c>
      <c r="K76" s="373">
        <v>-1520000</v>
      </c>
      <c r="L76" s="373">
        <v>5210000</v>
      </c>
      <c r="M76" s="374" t="s">
        <v>245</v>
      </c>
    </row>
    <row r="77" spans="1:13" x14ac:dyDescent="0.25">
      <c r="A77" s="366">
        <v>231</v>
      </c>
      <c r="B77" s="371">
        <v>0</v>
      </c>
      <c r="C77" s="368">
        <v>6172</v>
      </c>
      <c r="D77" s="371">
        <v>5139</v>
      </c>
      <c r="E77" s="369">
        <v>0</v>
      </c>
      <c r="F77" s="370">
        <v>0</v>
      </c>
      <c r="G77" s="371">
        <v>300</v>
      </c>
      <c r="H77" s="372">
        <v>3000000</v>
      </c>
      <c r="I77" s="373">
        <v>350000</v>
      </c>
      <c r="J77" s="373">
        <v>350000</v>
      </c>
      <c r="K77" s="373">
        <v>-100000</v>
      </c>
      <c r="L77" s="373">
        <v>250000</v>
      </c>
      <c r="M77" s="375" t="s">
        <v>643</v>
      </c>
    </row>
    <row r="78" spans="1:13" x14ac:dyDescent="0.25">
      <c r="A78" s="366">
        <v>231</v>
      </c>
      <c r="B78" s="371">
        <v>0</v>
      </c>
      <c r="C78" s="368">
        <v>6172</v>
      </c>
      <c r="D78" s="371">
        <v>5137</v>
      </c>
      <c r="E78" s="369">
        <v>0</v>
      </c>
      <c r="F78" s="370">
        <v>0</v>
      </c>
      <c r="G78" s="371">
        <v>300</v>
      </c>
      <c r="H78" s="372">
        <v>3000000</v>
      </c>
      <c r="I78" s="373">
        <v>1203000</v>
      </c>
      <c r="J78" s="373">
        <v>2328000</v>
      </c>
      <c r="K78" s="373">
        <v>100000</v>
      </c>
      <c r="L78" s="373">
        <v>2428000</v>
      </c>
      <c r="M78" s="375" t="s">
        <v>644</v>
      </c>
    </row>
    <row r="79" spans="1:13" ht="38.25" x14ac:dyDescent="0.25">
      <c r="A79" s="366">
        <v>231</v>
      </c>
      <c r="B79" s="371">
        <v>0</v>
      </c>
      <c r="C79" s="368">
        <v>6172</v>
      </c>
      <c r="D79" s="371">
        <v>5168</v>
      </c>
      <c r="E79" s="369">
        <v>0</v>
      </c>
      <c r="F79" s="370">
        <v>0</v>
      </c>
      <c r="G79" s="371">
        <v>300</v>
      </c>
      <c r="H79" s="372">
        <v>3000000</v>
      </c>
      <c r="I79" s="373">
        <v>17715000</v>
      </c>
      <c r="J79" s="373">
        <v>17325000</v>
      </c>
      <c r="K79" s="373">
        <v>900000</v>
      </c>
      <c r="L79" s="373">
        <v>18225000</v>
      </c>
      <c r="M79" s="375" t="s">
        <v>645</v>
      </c>
    </row>
    <row r="80" spans="1:13" ht="25.5" x14ac:dyDescent="0.25">
      <c r="A80" s="366">
        <v>231</v>
      </c>
      <c r="B80" s="371">
        <v>0</v>
      </c>
      <c r="C80" s="368">
        <v>6172</v>
      </c>
      <c r="D80" s="371">
        <v>6125</v>
      </c>
      <c r="E80" s="369">
        <v>0</v>
      </c>
      <c r="F80" s="370">
        <v>0</v>
      </c>
      <c r="G80" s="371">
        <v>300</v>
      </c>
      <c r="H80" s="372">
        <v>4972000000</v>
      </c>
      <c r="I80" s="373">
        <v>0</v>
      </c>
      <c r="J80" s="373">
        <v>0</v>
      </c>
      <c r="K80" s="373">
        <v>120000</v>
      </c>
      <c r="L80" s="373">
        <v>120000</v>
      </c>
      <c r="M80" s="375" t="s">
        <v>646</v>
      </c>
    </row>
    <row r="81" spans="1:13" ht="25.5" x14ac:dyDescent="0.25">
      <c r="A81" s="366">
        <v>231</v>
      </c>
      <c r="B81" s="371">
        <v>0</v>
      </c>
      <c r="C81" s="368">
        <v>6172</v>
      </c>
      <c r="D81" s="371">
        <v>6111</v>
      </c>
      <c r="E81" s="369">
        <v>0</v>
      </c>
      <c r="F81" s="370">
        <v>0</v>
      </c>
      <c r="G81" s="371">
        <v>300</v>
      </c>
      <c r="H81" s="372">
        <v>4971000000</v>
      </c>
      <c r="I81" s="373">
        <v>0</v>
      </c>
      <c r="J81" s="373">
        <v>0</v>
      </c>
      <c r="K81" s="373">
        <v>300000</v>
      </c>
      <c r="L81" s="373">
        <v>300000</v>
      </c>
      <c r="M81" s="375" t="s">
        <v>647</v>
      </c>
    </row>
    <row r="82" spans="1:13" ht="25.5" x14ac:dyDescent="0.25">
      <c r="A82" s="366">
        <v>231</v>
      </c>
      <c r="B82" s="371">
        <v>0</v>
      </c>
      <c r="C82" s="368">
        <v>6172</v>
      </c>
      <c r="D82" s="371">
        <v>6111</v>
      </c>
      <c r="E82" s="369">
        <v>0</v>
      </c>
      <c r="F82" s="370">
        <v>0</v>
      </c>
      <c r="G82" s="371">
        <v>300</v>
      </c>
      <c r="H82" s="372">
        <v>5545000000</v>
      </c>
      <c r="I82" s="373">
        <v>0</v>
      </c>
      <c r="J82" s="373">
        <v>0</v>
      </c>
      <c r="K82" s="373">
        <v>200000</v>
      </c>
      <c r="L82" s="373">
        <v>200000</v>
      </c>
      <c r="M82" s="375" t="s">
        <v>648</v>
      </c>
    </row>
    <row r="83" spans="1:13" ht="15.75" thickBot="1" x14ac:dyDescent="0.3">
      <c r="A83" s="376"/>
      <c r="B83" s="377"/>
      <c r="C83" s="377"/>
      <c r="D83" s="378"/>
      <c r="E83" s="377"/>
      <c r="F83" s="379"/>
      <c r="G83" s="380"/>
      <c r="H83" s="381"/>
      <c r="I83" s="382"/>
      <c r="J83" s="383"/>
      <c r="K83" s="383"/>
      <c r="L83" s="384"/>
      <c r="M83" s="385"/>
    </row>
    <row r="84" spans="1:13" ht="16.5" thickBot="1" x14ac:dyDescent="0.3">
      <c r="A84" s="386"/>
      <c r="B84" s="387" t="s">
        <v>23</v>
      </c>
      <c r="C84" s="388"/>
      <c r="D84" s="389"/>
      <c r="E84" s="389"/>
      <c r="F84" s="390"/>
      <c r="G84" s="391"/>
      <c r="H84" s="389"/>
      <c r="I84" s="392">
        <v>26373000</v>
      </c>
      <c r="J84" s="393">
        <v>26733000</v>
      </c>
      <c r="K84" s="393">
        <v>0</v>
      </c>
      <c r="L84" s="393">
        <v>26733000</v>
      </c>
      <c r="M84" s="394"/>
    </row>
    <row r="85" spans="1:13" ht="15.75" x14ac:dyDescent="0.25">
      <c r="A85" s="395"/>
      <c r="B85" s="395"/>
      <c r="C85" s="395"/>
      <c r="D85" s="350"/>
      <c r="E85" s="350"/>
      <c r="F85" s="350"/>
      <c r="G85" s="350"/>
      <c r="H85" s="350"/>
      <c r="I85" s="350"/>
      <c r="J85" s="350"/>
      <c r="K85" s="396"/>
      <c r="L85" s="350"/>
      <c r="M85" s="350"/>
    </row>
    <row r="86" spans="1:13" ht="15.75" x14ac:dyDescent="0.25">
      <c r="A86" s="350"/>
      <c r="B86" s="350" t="s">
        <v>24</v>
      </c>
      <c r="C86" s="395"/>
      <c r="D86" s="350"/>
      <c r="E86" s="350"/>
      <c r="F86" s="350"/>
      <c r="G86" s="350"/>
      <c r="H86" s="350"/>
      <c r="I86" s="350"/>
      <c r="J86" s="350" t="s">
        <v>25</v>
      </c>
      <c r="K86" s="397"/>
      <c r="L86" s="350"/>
      <c r="M86" s="350"/>
    </row>
    <row r="87" spans="1:13" ht="15.75" x14ac:dyDescent="0.25">
      <c r="A87" s="350"/>
      <c r="B87" s="350" t="s">
        <v>26</v>
      </c>
      <c r="C87" s="395"/>
      <c r="D87" s="350"/>
      <c r="E87" s="350"/>
      <c r="F87" s="350"/>
      <c r="G87" s="350"/>
      <c r="H87" s="350"/>
      <c r="I87" s="350"/>
      <c r="J87" s="397">
        <v>43529</v>
      </c>
      <c r="K87" s="396"/>
      <c r="L87" s="350"/>
      <c r="M87" s="350"/>
    </row>
    <row r="88" spans="1:13" x14ac:dyDescent="0.25">
      <c r="A88" s="350"/>
      <c r="B88" s="350"/>
      <c r="C88" s="350"/>
      <c r="D88" s="350"/>
      <c r="E88" s="350"/>
      <c r="F88" s="350"/>
      <c r="G88" s="350"/>
      <c r="H88" s="350"/>
      <c r="I88" s="350"/>
      <c r="J88" s="350"/>
      <c r="K88" s="350"/>
      <c r="L88" s="350"/>
      <c r="M88" s="350"/>
    </row>
    <row r="89" spans="1:13" x14ac:dyDescent="0.25">
      <c r="A89" s="350"/>
      <c r="B89" s="350" t="s">
        <v>27</v>
      </c>
      <c r="C89" s="350"/>
      <c r="D89" s="350"/>
      <c r="E89" s="350"/>
      <c r="F89" s="398" t="s">
        <v>27</v>
      </c>
      <c r="G89" s="350"/>
      <c r="H89" s="350"/>
      <c r="I89" s="350"/>
      <c r="J89" s="350" t="s">
        <v>27</v>
      </c>
      <c r="K89" s="350"/>
      <c r="L89" s="350"/>
      <c r="M89" s="350"/>
    </row>
    <row r="90" spans="1:13" x14ac:dyDescent="0.25">
      <c r="A90" s="350"/>
      <c r="B90" s="350" t="s">
        <v>28</v>
      </c>
      <c r="C90" s="350"/>
      <c r="D90" s="350"/>
      <c r="E90" s="350"/>
      <c r="F90" s="398" t="s">
        <v>29</v>
      </c>
      <c r="G90" s="350"/>
      <c r="H90" s="350"/>
      <c r="I90" s="350"/>
      <c r="J90" s="350" t="s">
        <v>30</v>
      </c>
      <c r="K90" s="350"/>
      <c r="L90" s="350"/>
      <c r="M90" s="350"/>
    </row>
    <row r="91" spans="1:13" x14ac:dyDescent="0.25">
      <c r="A91" s="350"/>
      <c r="B91" s="350" t="s">
        <v>31</v>
      </c>
      <c r="C91" s="350"/>
      <c r="D91" s="350"/>
      <c r="E91" s="350"/>
      <c r="F91" s="398" t="s">
        <v>32</v>
      </c>
      <c r="G91" s="350"/>
      <c r="H91" s="350"/>
      <c r="I91" s="350"/>
      <c r="J91" s="350" t="s">
        <v>33</v>
      </c>
      <c r="K91" s="350"/>
      <c r="L91" s="350"/>
      <c r="M91" s="350"/>
    </row>
    <row r="95" spans="1:13" ht="18.75" x14ac:dyDescent="0.3">
      <c r="A95" s="399" t="s">
        <v>0</v>
      </c>
      <c r="B95" s="399"/>
      <c r="C95" s="399"/>
      <c r="D95" s="322"/>
      <c r="E95" s="322"/>
      <c r="F95" s="322"/>
      <c r="G95" s="322"/>
      <c r="H95" s="322"/>
      <c r="I95" s="322"/>
      <c r="J95" s="322"/>
      <c r="K95" s="322"/>
      <c r="L95" s="322"/>
      <c r="M95" s="322"/>
    </row>
    <row r="96" spans="1:13" x14ac:dyDescent="0.25">
      <c r="A96" s="322"/>
      <c r="B96" s="322"/>
      <c r="C96" s="322"/>
      <c r="D96" s="400"/>
      <c r="E96" s="400"/>
      <c r="F96" s="401"/>
      <c r="G96" s="402"/>
      <c r="H96" s="400"/>
      <c r="I96" s="403"/>
      <c r="J96" s="400"/>
      <c r="K96" s="322"/>
      <c r="L96" s="322"/>
      <c r="M96" s="322"/>
    </row>
    <row r="97" spans="1:13" ht="18.75" x14ac:dyDescent="0.3">
      <c r="A97" s="3112" t="s">
        <v>1002</v>
      </c>
      <c r="B97" s="3113"/>
      <c r="C97" s="3113"/>
      <c r="D97" s="3113"/>
      <c r="E97" s="3113"/>
      <c r="F97" s="3113"/>
      <c r="G97" s="3113"/>
      <c r="H97" s="3113"/>
      <c r="I97" s="3113"/>
      <c r="J97" s="3113"/>
      <c r="K97" s="3113"/>
      <c r="L97" s="3113"/>
      <c r="M97" s="322"/>
    </row>
    <row r="98" spans="1:13" ht="15.75" x14ac:dyDescent="0.25">
      <c r="A98" s="404" t="s">
        <v>2</v>
      </c>
      <c r="B98" s="322"/>
      <c r="C98" s="322"/>
      <c r="D98" s="400"/>
      <c r="E98" s="400"/>
      <c r="F98" s="405"/>
      <c r="G98" s="402"/>
      <c r="H98" s="400"/>
      <c r="I98" s="403"/>
      <c r="J98" s="400"/>
      <c r="K98" s="322"/>
      <c r="L98" s="322"/>
      <c r="M98" s="322"/>
    </row>
    <row r="99" spans="1:13" x14ac:dyDescent="0.25">
      <c r="A99" s="3114" t="s">
        <v>1003</v>
      </c>
      <c r="B99" s="3115"/>
      <c r="C99" s="3115"/>
      <c r="D99" s="3115"/>
      <c r="E99" s="3115"/>
      <c r="F99" s="3115"/>
      <c r="G99" s="3115"/>
      <c r="H99" s="3115"/>
      <c r="I99" s="3115"/>
      <c r="J99" s="3115"/>
      <c r="K99" s="3115"/>
      <c r="L99" s="3115"/>
      <c r="M99" s="3115"/>
    </row>
    <row r="100" spans="1:13" ht="15.75" thickBot="1" x14ac:dyDescent="0.3">
      <c r="A100" s="1413"/>
      <c r="B100" s="322"/>
      <c r="C100" s="322"/>
      <c r="D100" s="322"/>
      <c r="E100" s="322"/>
      <c r="F100" s="322"/>
      <c r="G100" s="322"/>
      <c r="H100" s="322"/>
      <c r="I100" s="322"/>
      <c r="J100" s="322"/>
      <c r="K100" s="406"/>
      <c r="L100" s="322"/>
      <c r="M100" s="407" t="s">
        <v>4</v>
      </c>
    </row>
    <row r="101" spans="1:13" ht="27" thickBot="1" x14ac:dyDescent="0.3">
      <c r="A101" s="408" t="s">
        <v>5</v>
      </c>
      <c r="B101" s="409" t="s">
        <v>6</v>
      </c>
      <c r="C101" s="409" t="s">
        <v>7</v>
      </c>
      <c r="D101" s="409" t="s">
        <v>8</v>
      </c>
      <c r="E101" s="409" t="s">
        <v>9</v>
      </c>
      <c r="F101" s="410" t="s">
        <v>10</v>
      </c>
      <c r="G101" s="411" t="s">
        <v>11</v>
      </c>
      <c r="H101" s="409" t="s">
        <v>12</v>
      </c>
      <c r="I101" s="412" t="s">
        <v>13</v>
      </c>
      <c r="J101" s="413" t="s">
        <v>14</v>
      </c>
      <c r="K101" s="413" t="s">
        <v>15</v>
      </c>
      <c r="L101" s="413" t="s">
        <v>16</v>
      </c>
      <c r="M101" s="414" t="s">
        <v>17</v>
      </c>
    </row>
    <row r="102" spans="1:13" x14ac:dyDescent="0.25">
      <c r="A102" s="415">
        <v>231</v>
      </c>
      <c r="B102" s="416">
        <v>0</v>
      </c>
      <c r="C102" s="417">
        <v>6172</v>
      </c>
      <c r="D102" s="416">
        <v>5042</v>
      </c>
      <c r="E102" s="418">
        <v>0</v>
      </c>
      <c r="F102" s="419">
        <v>0</v>
      </c>
      <c r="G102" s="420">
        <v>300</v>
      </c>
      <c r="H102" s="421">
        <v>3000000</v>
      </c>
      <c r="I102" s="422">
        <v>7105000</v>
      </c>
      <c r="J102" s="422">
        <v>5210000</v>
      </c>
      <c r="K102" s="422">
        <v>-1500000</v>
      </c>
      <c r="L102" s="422">
        <v>3710000</v>
      </c>
      <c r="M102" s="423" t="s">
        <v>245</v>
      </c>
    </row>
    <row r="103" spans="1:13" x14ac:dyDescent="0.25">
      <c r="A103" s="415">
        <v>231</v>
      </c>
      <c r="B103" s="420">
        <v>0</v>
      </c>
      <c r="C103" s="417">
        <v>6172</v>
      </c>
      <c r="D103" s="420">
        <v>5137</v>
      </c>
      <c r="E103" s="418">
        <v>0</v>
      </c>
      <c r="F103" s="419">
        <v>0</v>
      </c>
      <c r="G103" s="420">
        <v>300</v>
      </c>
      <c r="H103" s="421">
        <v>3000000</v>
      </c>
      <c r="I103" s="422">
        <v>1203000</v>
      </c>
      <c r="J103" s="422">
        <v>2428000</v>
      </c>
      <c r="K103" s="422">
        <v>300000</v>
      </c>
      <c r="L103" s="422">
        <v>2728000</v>
      </c>
      <c r="M103" s="424" t="s">
        <v>644</v>
      </c>
    </row>
    <row r="104" spans="1:13" ht="38.25" x14ac:dyDescent="0.25">
      <c r="A104" s="415">
        <v>231</v>
      </c>
      <c r="B104" s="420">
        <v>0</v>
      </c>
      <c r="C104" s="417">
        <v>6172</v>
      </c>
      <c r="D104" s="420">
        <v>5168</v>
      </c>
      <c r="E104" s="418">
        <v>0</v>
      </c>
      <c r="F104" s="419">
        <v>0</v>
      </c>
      <c r="G104" s="420">
        <v>300</v>
      </c>
      <c r="H104" s="421">
        <v>3000000</v>
      </c>
      <c r="I104" s="422">
        <v>17715000</v>
      </c>
      <c r="J104" s="422">
        <v>18225000</v>
      </c>
      <c r="K104" s="422">
        <v>1200000</v>
      </c>
      <c r="L104" s="422">
        <v>19425000</v>
      </c>
      <c r="M104" s="424" t="s">
        <v>645</v>
      </c>
    </row>
    <row r="105" spans="1:13" ht="15.75" thickBot="1" x14ac:dyDescent="0.3">
      <c r="A105" s="425"/>
      <c r="B105" s="426"/>
      <c r="C105" s="426"/>
      <c r="D105" s="427"/>
      <c r="E105" s="426"/>
      <c r="F105" s="428"/>
      <c r="G105" s="429"/>
      <c r="H105" s="430"/>
      <c r="I105" s="431"/>
      <c r="J105" s="432"/>
      <c r="K105" s="432"/>
      <c r="L105" s="433"/>
      <c r="M105" s="434"/>
    </row>
    <row r="106" spans="1:13" ht="16.5" thickBot="1" x14ac:dyDescent="0.3">
      <c r="A106" s="435"/>
      <c r="B106" s="436" t="s">
        <v>23</v>
      </c>
      <c r="C106" s="437"/>
      <c r="D106" s="438"/>
      <c r="E106" s="438"/>
      <c r="F106" s="439"/>
      <c r="G106" s="440"/>
      <c r="H106" s="438"/>
      <c r="I106" s="441">
        <v>26023000</v>
      </c>
      <c r="J106" s="442">
        <v>25863000</v>
      </c>
      <c r="K106" s="442">
        <v>0</v>
      </c>
      <c r="L106" s="442">
        <v>25863000</v>
      </c>
      <c r="M106" s="443"/>
    </row>
    <row r="107" spans="1:13" ht="15.75" x14ac:dyDescent="0.25">
      <c r="A107" s="444"/>
      <c r="B107" s="444"/>
      <c r="C107" s="444"/>
      <c r="D107" s="322"/>
      <c r="E107" s="322"/>
      <c r="F107" s="322"/>
      <c r="G107" s="322"/>
      <c r="H107" s="322"/>
      <c r="I107" s="322"/>
      <c r="J107" s="322"/>
      <c r="K107" s="445"/>
      <c r="L107" s="322"/>
      <c r="M107" s="322"/>
    </row>
    <row r="108" spans="1:13" ht="15.75" x14ac:dyDescent="0.25">
      <c r="A108" s="322"/>
      <c r="B108" s="322" t="s">
        <v>24</v>
      </c>
      <c r="C108" s="444"/>
      <c r="D108" s="322"/>
      <c r="E108" s="322"/>
      <c r="F108" s="322"/>
      <c r="G108" s="322"/>
      <c r="H108" s="322"/>
      <c r="I108" s="322"/>
      <c r="J108" s="322" t="s">
        <v>25</v>
      </c>
      <c r="K108" s="446"/>
      <c r="L108" s="322"/>
      <c r="M108" s="322"/>
    </row>
    <row r="109" spans="1:13" ht="15.75" x14ac:dyDescent="0.25">
      <c r="A109" s="322"/>
      <c r="B109" s="322" t="s">
        <v>26</v>
      </c>
      <c r="C109" s="444"/>
      <c r="D109" s="322"/>
      <c r="E109" s="322"/>
      <c r="F109" s="322"/>
      <c r="G109" s="322"/>
      <c r="H109" s="322"/>
      <c r="I109" s="322"/>
      <c r="J109" s="446">
        <v>43544</v>
      </c>
      <c r="K109" s="445"/>
      <c r="L109" s="322"/>
      <c r="M109" s="322"/>
    </row>
    <row r="110" spans="1:13" x14ac:dyDescent="0.25">
      <c r="A110" s="322"/>
      <c r="B110" s="322"/>
      <c r="C110" s="322"/>
      <c r="D110" s="322"/>
      <c r="E110" s="322"/>
      <c r="F110" s="322"/>
      <c r="G110" s="322"/>
      <c r="H110" s="322"/>
      <c r="I110" s="322"/>
      <c r="J110" s="322"/>
      <c r="K110" s="322"/>
      <c r="L110" s="322"/>
      <c r="M110" s="322"/>
    </row>
    <row r="111" spans="1:13" x14ac:dyDescent="0.25">
      <c r="B111" s="322" t="s">
        <v>27</v>
      </c>
      <c r="C111" s="322"/>
      <c r="D111" s="322"/>
      <c r="E111" s="322"/>
      <c r="F111" s="323" t="s">
        <v>27</v>
      </c>
      <c r="G111" s="322"/>
      <c r="H111" s="322"/>
      <c r="I111" s="322"/>
      <c r="J111" s="322" t="s">
        <v>27</v>
      </c>
    </row>
    <row r="112" spans="1:13" x14ac:dyDescent="0.25">
      <c r="B112" s="322" t="s">
        <v>28</v>
      </c>
      <c r="C112" s="322"/>
      <c r="D112" s="322"/>
      <c r="E112" s="322"/>
      <c r="F112" s="323" t="s">
        <v>29</v>
      </c>
      <c r="G112" s="322"/>
      <c r="H112" s="322"/>
      <c r="I112" s="322"/>
      <c r="J112" s="322" t="s">
        <v>30</v>
      </c>
    </row>
    <row r="113" spans="1:13" x14ac:dyDescent="0.25">
      <c r="B113" s="322" t="s">
        <v>31</v>
      </c>
      <c r="C113" s="322"/>
      <c r="D113" s="322"/>
      <c r="E113" s="322"/>
      <c r="F113" s="323" t="s">
        <v>32</v>
      </c>
      <c r="G113" s="322"/>
      <c r="H113" s="322"/>
      <c r="I113" s="322"/>
      <c r="J113" s="322" t="s">
        <v>33</v>
      </c>
    </row>
    <row r="117" spans="1:13" ht="18.75" x14ac:dyDescent="0.3">
      <c r="A117" s="1" t="s">
        <v>0</v>
      </c>
      <c r="B117" s="1"/>
      <c r="C117" s="1"/>
      <c r="D117" s="1420"/>
      <c r="E117" s="1420"/>
      <c r="F117" s="2"/>
      <c r="G117" s="3"/>
      <c r="H117" s="1420"/>
      <c r="I117" s="4"/>
      <c r="J117" s="1420"/>
      <c r="K117" s="1420"/>
      <c r="L117" s="1420"/>
      <c r="M117" s="1420"/>
    </row>
    <row r="118" spans="1:13" x14ac:dyDescent="0.25">
      <c r="A118" s="1420"/>
      <c r="B118" s="1420"/>
      <c r="C118" s="1420"/>
      <c r="D118" s="1419"/>
      <c r="E118" s="1419"/>
      <c r="F118" s="6"/>
      <c r="G118" s="7"/>
      <c r="H118" s="1419"/>
      <c r="I118" s="8"/>
      <c r="J118" s="1419"/>
      <c r="K118" s="1420"/>
      <c r="L118" s="1420"/>
      <c r="M118" s="1420"/>
    </row>
    <row r="119" spans="1:13" ht="18.75" x14ac:dyDescent="0.3">
      <c r="A119" s="3102" t="s">
        <v>1096</v>
      </c>
      <c r="B119" s="3103"/>
      <c r="C119" s="3103"/>
      <c r="D119" s="3103"/>
      <c r="E119" s="3103"/>
      <c r="F119" s="3103"/>
      <c r="G119" s="3103"/>
      <c r="H119" s="3103"/>
      <c r="I119" s="3103"/>
      <c r="J119" s="3103"/>
      <c r="K119" s="3103"/>
      <c r="L119" s="3103"/>
      <c r="M119" s="1420"/>
    </row>
    <row r="120" spans="1:13" ht="15.75" x14ac:dyDescent="0.25">
      <c r="A120" s="151" t="s">
        <v>2</v>
      </c>
      <c r="B120" s="1420"/>
      <c r="C120" s="1420"/>
      <c r="D120" s="1419"/>
      <c r="E120" s="1419"/>
      <c r="F120" s="9"/>
      <c r="G120" s="7"/>
      <c r="H120" s="1419"/>
      <c r="I120" s="8"/>
      <c r="J120" s="1419"/>
      <c r="K120" s="1420"/>
      <c r="L120" s="1420"/>
      <c r="M120" s="1420"/>
    </row>
    <row r="121" spans="1:13" x14ac:dyDescent="0.25">
      <c r="A121" s="3120" t="s">
        <v>1097</v>
      </c>
      <c r="B121" s="3121"/>
      <c r="C121" s="3121"/>
      <c r="D121" s="3121"/>
      <c r="E121" s="3121"/>
      <c r="F121" s="3121"/>
      <c r="G121" s="3121"/>
      <c r="H121" s="3121"/>
      <c r="I121" s="3121"/>
      <c r="J121" s="3121"/>
      <c r="K121" s="3121"/>
      <c r="L121" s="3121"/>
      <c r="M121" s="3121"/>
    </row>
    <row r="122" spans="1:13" ht="15.75" thickBot="1" x14ac:dyDescent="0.3">
      <c r="A122" s="1412"/>
      <c r="B122" s="1420"/>
      <c r="C122" s="1420"/>
      <c r="D122" s="1420"/>
      <c r="E122" s="1420"/>
      <c r="F122" s="2"/>
      <c r="G122" s="3"/>
      <c r="H122" s="1420"/>
      <c r="I122" s="4"/>
      <c r="J122" s="1420"/>
      <c r="K122" s="13"/>
      <c r="L122" s="1420"/>
      <c r="M122" s="14" t="s">
        <v>4</v>
      </c>
    </row>
    <row r="123" spans="1:13" ht="27" thickBot="1" x14ac:dyDescent="0.3">
      <c r="A123" s="15" t="s">
        <v>5</v>
      </c>
      <c r="B123" s="16" t="s">
        <v>6</v>
      </c>
      <c r="C123" s="16" t="s">
        <v>7</v>
      </c>
      <c r="D123" s="16" t="s">
        <v>8</v>
      </c>
      <c r="E123" s="16" t="s">
        <v>9</v>
      </c>
      <c r="F123" s="17" t="s">
        <v>10</v>
      </c>
      <c r="G123" s="18" t="s">
        <v>11</v>
      </c>
      <c r="H123" s="16" t="s">
        <v>12</v>
      </c>
      <c r="I123" s="19" t="s">
        <v>13</v>
      </c>
      <c r="J123" s="20" t="s">
        <v>14</v>
      </c>
      <c r="K123" s="20" t="s">
        <v>15</v>
      </c>
      <c r="L123" s="20" t="s">
        <v>16</v>
      </c>
      <c r="M123" s="152" t="s">
        <v>17</v>
      </c>
    </row>
    <row r="124" spans="1:13" x14ac:dyDescent="0.25">
      <c r="A124" s="333">
        <v>231</v>
      </c>
      <c r="B124" s="334">
        <v>0</v>
      </c>
      <c r="C124" s="59">
        <v>6172</v>
      </c>
      <c r="D124" s="334">
        <v>5042</v>
      </c>
      <c r="E124" s="61">
        <v>0</v>
      </c>
      <c r="F124" s="62">
        <v>0</v>
      </c>
      <c r="G124" s="58">
        <v>300</v>
      </c>
      <c r="H124" s="49">
        <v>3000000</v>
      </c>
      <c r="I124" s="66">
        <v>7105000</v>
      </c>
      <c r="J124" s="66">
        <v>3710000</v>
      </c>
      <c r="K124" s="66">
        <v>-670000</v>
      </c>
      <c r="L124" s="66">
        <f>J124+K124</f>
        <v>3040000</v>
      </c>
      <c r="M124" s="447" t="s">
        <v>245</v>
      </c>
    </row>
    <row r="125" spans="1:13" ht="25.5" x14ac:dyDescent="0.25">
      <c r="A125" s="333">
        <v>231</v>
      </c>
      <c r="B125" s="58">
        <v>0</v>
      </c>
      <c r="C125" s="59">
        <v>6172</v>
      </c>
      <c r="D125" s="58">
        <v>5166</v>
      </c>
      <c r="E125" s="61">
        <v>0</v>
      </c>
      <c r="F125" s="62">
        <v>0</v>
      </c>
      <c r="G125" s="58">
        <v>300</v>
      </c>
      <c r="H125" s="49">
        <v>3000000</v>
      </c>
      <c r="I125" s="66">
        <v>500000</v>
      </c>
      <c r="J125" s="66">
        <v>130000</v>
      </c>
      <c r="K125" s="66">
        <v>600000</v>
      </c>
      <c r="L125" s="66">
        <f>J125+K125</f>
        <v>730000</v>
      </c>
      <c r="M125" s="448" t="s">
        <v>1098</v>
      </c>
    </row>
    <row r="126" spans="1:13" ht="25.5" x14ac:dyDescent="0.25">
      <c r="A126" s="333">
        <v>231</v>
      </c>
      <c r="B126" s="58">
        <v>0</v>
      </c>
      <c r="C126" s="59">
        <v>6172</v>
      </c>
      <c r="D126" s="58">
        <v>6111</v>
      </c>
      <c r="E126" s="61">
        <v>0</v>
      </c>
      <c r="F126" s="62">
        <v>0</v>
      </c>
      <c r="G126" s="58">
        <v>300</v>
      </c>
      <c r="H126" s="49">
        <v>5546000000</v>
      </c>
      <c r="I126" s="66">
        <v>0</v>
      </c>
      <c r="J126" s="66">
        <v>0</v>
      </c>
      <c r="K126" s="66">
        <v>70000</v>
      </c>
      <c r="L126" s="66">
        <f>J126+K126</f>
        <v>70000</v>
      </c>
      <c r="M126" s="448" t="s">
        <v>1099</v>
      </c>
    </row>
    <row r="127" spans="1:13" ht="15.75" thickBot="1" x14ac:dyDescent="0.3">
      <c r="A127" s="161"/>
      <c r="B127" s="162"/>
      <c r="C127" s="162"/>
      <c r="D127" s="163"/>
      <c r="E127" s="162"/>
      <c r="F127" s="164"/>
      <c r="G127" s="165"/>
      <c r="H127" s="1416"/>
      <c r="I127" s="167"/>
      <c r="J127" s="168"/>
      <c r="K127" s="168"/>
      <c r="L127" s="169"/>
      <c r="M127" s="170"/>
    </row>
    <row r="128" spans="1:13" ht="16.5" thickBot="1" x14ac:dyDescent="0.3">
      <c r="A128" s="326"/>
      <c r="B128" s="341" t="s">
        <v>23</v>
      </c>
      <c r="C128" s="342"/>
      <c r="D128" s="343"/>
      <c r="E128" s="343"/>
      <c r="F128" s="344"/>
      <c r="G128" s="345"/>
      <c r="H128" s="343"/>
      <c r="I128" s="346">
        <f>SUM(I124:I127)</f>
        <v>7605000</v>
      </c>
      <c r="J128" s="347">
        <f>SUM(J124:J127)</f>
        <v>3840000</v>
      </c>
      <c r="K128" s="347">
        <f>SUM(K124:K127)</f>
        <v>0</v>
      </c>
      <c r="L128" s="347">
        <f>SUM(L124:L127)</f>
        <v>3840000</v>
      </c>
      <c r="M128" s="172"/>
    </row>
    <row r="129" spans="1:13" ht="15.75" x14ac:dyDescent="0.25">
      <c r="A129" s="123"/>
      <c r="B129" s="123"/>
      <c r="C129" s="123"/>
      <c r="D129" s="1420"/>
      <c r="E129" s="1420"/>
      <c r="F129" s="2"/>
      <c r="G129" s="3"/>
      <c r="H129" s="1420"/>
      <c r="I129" s="4"/>
      <c r="J129" s="1420"/>
      <c r="K129" s="55"/>
      <c r="L129" s="1420"/>
      <c r="M129" s="1420"/>
    </row>
    <row r="130" spans="1:13" ht="15.75" x14ac:dyDescent="0.25">
      <c r="A130" s="1420"/>
      <c r="B130" s="1420" t="s">
        <v>24</v>
      </c>
      <c r="C130" s="123"/>
      <c r="D130" s="1420"/>
      <c r="E130" s="1420"/>
      <c r="F130" s="2"/>
      <c r="G130" s="3"/>
      <c r="H130" s="1420"/>
      <c r="I130" s="4"/>
      <c r="J130" s="1420" t="s">
        <v>25</v>
      </c>
      <c r="K130" s="173"/>
      <c r="L130" s="1420"/>
      <c r="M130" s="1420"/>
    </row>
    <row r="131" spans="1:13" ht="15.75" x14ac:dyDescent="0.25">
      <c r="A131" s="1420"/>
      <c r="B131" s="1420" t="s">
        <v>26</v>
      </c>
      <c r="C131" s="123"/>
      <c r="D131" s="1420"/>
      <c r="E131" s="1420"/>
      <c r="F131" s="2"/>
      <c r="G131" s="3"/>
      <c r="H131" s="1420"/>
      <c r="I131" s="4"/>
      <c r="J131" s="173">
        <v>43563</v>
      </c>
      <c r="K131" s="55"/>
      <c r="L131" s="1420"/>
      <c r="M131" s="1420"/>
    </row>
    <row r="132" spans="1:13" x14ac:dyDescent="0.25">
      <c r="A132" s="1420"/>
      <c r="B132" s="1420"/>
      <c r="C132" s="1420"/>
      <c r="D132" s="1420"/>
      <c r="E132" s="1420"/>
      <c r="F132" s="2"/>
      <c r="G132" s="3"/>
      <c r="H132" s="1420"/>
      <c r="I132" s="4"/>
      <c r="J132" s="1420"/>
      <c r="K132" s="1420"/>
      <c r="L132" s="1420"/>
      <c r="M132" s="1420"/>
    </row>
    <row r="133" spans="1:13" x14ac:dyDescent="0.25">
      <c r="A133" s="1420"/>
      <c r="B133" s="1420" t="s">
        <v>27</v>
      </c>
      <c r="C133" s="1420"/>
      <c r="D133" s="1420"/>
      <c r="E133" s="1420"/>
      <c r="F133" s="2" t="s">
        <v>27</v>
      </c>
      <c r="G133" s="3"/>
      <c r="H133" s="1420"/>
      <c r="I133" s="4"/>
      <c r="J133" s="1420" t="s">
        <v>27</v>
      </c>
      <c r="K133" s="1420"/>
      <c r="L133" s="1420"/>
      <c r="M133" s="1420"/>
    </row>
    <row r="134" spans="1:13" x14ac:dyDescent="0.25">
      <c r="A134" s="1420"/>
      <c r="B134" s="1420" t="s">
        <v>28</v>
      </c>
      <c r="C134" s="1420"/>
      <c r="D134" s="1420"/>
      <c r="E134" s="1420"/>
      <c r="F134" s="2" t="s">
        <v>29</v>
      </c>
      <c r="G134" s="3"/>
      <c r="H134" s="1420"/>
      <c r="I134" s="4"/>
      <c r="J134" s="1420" t="s">
        <v>30</v>
      </c>
      <c r="K134" s="1420"/>
      <c r="L134" s="1420"/>
      <c r="M134" s="1420"/>
    </row>
    <row r="135" spans="1:13" x14ac:dyDescent="0.25">
      <c r="A135" s="1420"/>
      <c r="B135" s="1420" t="s">
        <v>31</v>
      </c>
      <c r="C135" s="1420"/>
      <c r="D135" s="1420"/>
      <c r="E135" s="1420"/>
      <c r="F135" s="2" t="s">
        <v>32</v>
      </c>
      <c r="G135" s="3"/>
      <c r="H135" s="1420"/>
      <c r="I135" s="4"/>
      <c r="J135" s="1420" t="s">
        <v>33</v>
      </c>
      <c r="K135" s="1420"/>
      <c r="L135" s="1420"/>
      <c r="M135" s="1420"/>
    </row>
    <row r="136" spans="1:13" x14ac:dyDescent="0.25">
      <c r="A136" s="1420"/>
      <c r="B136" s="1420"/>
      <c r="C136" s="1420"/>
      <c r="D136" s="1420"/>
      <c r="E136" s="1420"/>
      <c r="F136" s="2"/>
      <c r="G136" s="3"/>
      <c r="H136" s="1420"/>
      <c r="I136" s="4"/>
      <c r="J136" s="1420"/>
      <c r="K136" s="1420"/>
      <c r="L136" s="1420"/>
      <c r="M136" s="1420"/>
    </row>
    <row r="137" spans="1:13" x14ac:dyDescent="0.25">
      <c r="A137" s="1420"/>
      <c r="B137" s="1420"/>
      <c r="C137" s="1420"/>
      <c r="D137" s="1420"/>
      <c r="E137" s="1420"/>
      <c r="F137" s="2"/>
      <c r="G137" s="3"/>
      <c r="H137" s="1420"/>
      <c r="I137" s="4"/>
      <c r="J137" s="1420"/>
      <c r="K137" s="1420"/>
      <c r="L137" s="1420"/>
      <c r="M137" s="1420"/>
    </row>
    <row r="140" spans="1:13" ht="18.75" x14ac:dyDescent="0.3">
      <c r="A140" s="1" t="s">
        <v>0</v>
      </c>
      <c r="B140" s="1"/>
      <c r="C140" s="1"/>
      <c r="D140" s="1420"/>
      <c r="E140" s="1420"/>
      <c r="F140" s="2"/>
      <c r="G140" s="3"/>
      <c r="H140" s="1420"/>
      <c r="I140" s="4"/>
      <c r="J140" s="1420"/>
      <c r="K140" s="1420"/>
      <c r="L140" s="1420"/>
      <c r="M140" s="1420"/>
    </row>
    <row r="141" spans="1:13" x14ac:dyDescent="0.25">
      <c r="A141" s="1420"/>
      <c r="B141" s="1420"/>
      <c r="C141" s="1420"/>
      <c r="D141" s="1419"/>
      <c r="E141" s="1419"/>
      <c r="F141" s="6"/>
      <c r="G141" s="7"/>
      <c r="H141" s="1419"/>
      <c r="I141" s="8"/>
      <c r="J141" s="1419"/>
      <c r="K141" s="1420"/>
      <c r="L141" s="1420"/>
      <c r="M141" s="1420"/>
    </row>
    <row r="142" spans="1:13" ht="18.75" x14ac:dyDescent="0.3">
      <c r="A142" s="3102" t="s">
        <v>2960</v>
      </c>
      <c r="B142" s="3103"/>
      <c r="C142" s="3103"/>
      <c r="D142" s="3103"/>
      <c r="E142" s="3103"/>
      <c r="F142" s="3103"/>
      <c r="G142" s="3103"/>
      <c r="H142" s="3103"/>
      <c r="I142" s="3103"/>
      <c r="J142" s="3103"/>
      <c r="K142" s="3103"/>
      <c r="L142" s="3103"/>
      <c r="M142" s="1420"/>
    </row>
    <row r="143" spans="1:13" ht="15.75" x14ac:dyDescent="0.25">
      <c r="A143" s="151" t="s">
        <v>2</v>
      </c>
      <c r="B143" s="1420"/>
      <c r="C143" s="1420"/>
      <c r="D143" s="1419"/>
      <c r="E143" s="1419"/>
      <c r="F143" s="9"/>
      <c r="G143" s="7"/>
      <c r="H143" s="1419"/>
      <c r="I143" s="8"/>
      <c r="J143" s="1419"/>
      <c r="K143" s="1420"/>
      <c r="L143" s="1420"/>
      <c r="M143" s="1420"/>
    </row>
    <row r="144" spans="1:13" x14ac:dyDescent="0.25">
      <c r="A144" s="3120" t="s">
        <v>2961</v>
      </c>
      <c r="B144" s="3121"/>
      <c r="C144" s="3121"/>
      <c r="D144" s="3121"/>
      <c r="E144" s="3121"/>
      <c r="F144" s="3121"/>
      <c r="G144" s="3121"/>
      <c r="H144" s="3121"/>
      <c r="I144" s="3121"/>
      <c r="J144" s="3121"/>
      <c r="K144" s="3121"/>
      <c r="L144" s="3121"/>
      <c r="M144" s="3121"/>
    </row>
    <row r="145" spans="1:13" ht="15.75" thickBot="1" x14ac:dyDescent="0.3">
      <c r="A145" s="1412"/>
      <c r="B145" s="1420"/>
      <c r="C145" s="1420"/>
      <c r="D145" s="1420"/>
      <c r="E145" s="1420"/>
      <c r="F145" s="2"/>
      <c r="G145" s="3"/>
      <c r="H145" s="1420"/>
      <c r="I145" s="4"/>
      <c r="J145" s="1420"/>
      <c r="K145" s="13"/>
      <c r="L145" s="1420"/>
      <c r="M145" s="14" t="s">
        <v>4</v>
      </c>
    </row>
    <row r="146" spans="1:13" ht="27" thickBot="1" x14ac:dyDescent="0.3">
      <c r="A146" s="15" t="s">
        <v>5</v>
      </c>
      <c r="B146" s="16" t="s">
        <v>6</v>
      </c>
      <c r="C146" s="16" t="s">
        <v>7</v>
      </c>
      <c r="D146" s="16" t="s">
        <v>8</v>
      </c>
      <c r="E146" s="16" t="s">
        <v>9</v>
      </c>
      <c r="F146" s="17" t="s">
        <v>10</v>
      </c>
      <c r="G146" s="18" t="s">
        <v>11</v>
      </c>
      <c r="H146" s="16" t="s">
        <v>12</v>
      </c>
      <c r="I146" s="19" t="s">
        <v>13</v>
      </c>
      <c r="J146" s="20" t="s">
        <v>14</v>
      </c>
      <c r="K146" s="20" t="s">
        <v>15</v>
      </c>
      <c r="L146" s="20" t="s">
        <v>16</v>
      </c>
      <c r="M146" s="152" t="s">
        <v>17</v>
      </c>
    </row>
    <row r="147" spans="1:13" x14ac:dyDescent="0.25">
      <c r="A147" s="333">
        <v>231</v>
      </c>
      <c r="B147" s="334">
        <v>0</v>
      </c>
      <c r="C147" s="59">
        <v>6172</v>
      </c>
      <c r="D147" s="334">
        <v>5173</v>
      </c>
      <c r="E147" s="61">
        <v>0</v>
      </c>
      <c r="F147" s="62">
        <v>0</v>
      </c>
      <c r="G147" s="58">
        <v>300</v>
      </c>
      <c r="H147" s="49">
        <v>3000000</v>
      </c>
      <c r="I147" s="66">
        <v>0</v>
      </c>
      <c r="J147" s="66">
        <v>10000</v>
      </c>
      <c r="K147" s="66">
        <v>10000</v>
      </c>
      <c r="L147" s="66">
        <f>J147+K147</f>
        <v>20000</v>
      </c>
      <c r="M147" s="447" t="s">
        <v>21</v>
      </c>
    </row>
    <row r="148" spans="1:13" ht="25.5" x14ac:dyDescent="0.25">
      <c r="A148" s="333">
        <v>231</v>
      </c>
      <c r="B148" s="58">
        <v>0</v>
      </c>
      <c r="C148" s="59">
        <v>6172</v>
      </c>
      <c r="D148" s="58">
        <v>5166</v>
      </c>
      <c r="E148" s="61">
        <v>0</v>
      </c>
      <c r="F148" s="62">
        <v>0</v>
      </c>
      <c r="G148" s="58">
        <v>300</v>
      </c>
      <c r="H148" s="49">
        <v>3000000</v>
      </c>
      <c r="I148" s="66">
        <v>500000</v>
      </c>
      <c r="J148" s="66">
        <v>730000</v>
      </c>
      <c r="K148" s="66">
        <v>-10000</v>
      </c>
      <c r="L148" s="66">
        <f>J148+K148</f>
        <v>720000</v>
      </c>
      <c r="M148" s="448" t="s">
        <v>1098</v>
      </c>
    </row>
    <row r="149" spans="1:13" ht="15.75" thickBot="1" x14ac:dyDescent="0.3">
      <c r="A149" s="161"/>
      <c r="B149" s="162"/>
      <c r="C149" s="162"/>
      <c r="D149" s="163"/>
      <c r="E149" s="162"/>
      <c r="F149" s="164"/>
      <c r="G149" s="165"/>
      <c r="H149" s="1416"/>
      <c r="I149" s="167"/>
      <c r="J149" s="168"/>
      <c r="K149" s="168"/>
      <c r="L149" s="169"/>
      <c r="M149" s="170"/>
    </row>
    <row r="150" spans="1:13" ht="16.5" thickBot="1" x14ac:dyDescent="0.3">
      <c r="A150" s="326"/>
      <c r="B150" s="341" t="s">
        <v>23</v>
      </c>
      <c r="C150" s="342"/>
      <c r="D150" s="343"/>
      <c r="E150" s="343"/>
      <c r="F150" s="344"/>
      <c r="G150" s="345"/>
      <c r="H150" s="343"/>
      <c r="I150" s="347">
        <f>SUM(I147:I149)</f>
        <v>500000</v>
      </c>
      <c r="J150" s="347">
        <f>SUM(J147:J149)</f>
        <v>740000</v>
      </c>
      <c r="K150" s="347">
        <f>SUM(K147:K149)</f>
        <v>0</v>
      </c>
      <c r="L150" s="347">
        <f>SUM(L147:L149)</f>
        <v>740000</v>
      </c>
      <c r="M150" s="172"/>
    </row>
    <row r="151" spans="1:13" ht="15.75" x14ac:dyDescent="0.25">
      <c r="A151" s="123"/>
      <c r="B151" s="123"/>
      <c r="C151" s="123"/>
      <c r="D151" s="1420"/>
      <c r="E151" s="1420"/>
      <c r="F151" s="2"/>
      <c r="G151" s="3"/>
      <c r="H151" s="1420"/>
      <c r="I151" s="4"/>
      <c r="J151" s="1420"/>
      <c r="K151" s="55"/>
      <c r="L151" s="1420"/>
      <c r="M151" s="1420"/>
    </row>
    <row r="152" spans="1:13" ht="15.75" x14ac:dyDescent="0.25">
      <c r="A152" s="1420"/>
      <c r="B152" s="1420" t="s">
        <v>24</v>
      </c>
      <c r="C152" s="123"/>
      <c r="D152" s="1420"/>
      <c r="E152" s="1420"/>
      <c r="F152" s="2"/>
      <c r="G152" s="3"/>
      <c r="H152" s="1420"/>
      <c r="I152" s="4"/>
      <c r="J152" s="1420" t="s">
        <v>25</v>
      </c>
      <c r="K152" s="173"/>
      <c r="L152" s="1420"/>
      <c r="M152" s="1420"/>
    </row>
    <row r="153" spans="1:13" ht="15.75" x14ac:dyDescent="0.25">
      <c r="A153" s="1420"/>
      <c r="B153" s="1420" t="s">
        <v>26</v>
      </c>
      <c r="C153" s="123"/>
      <c r="D153" s="1420"/>
      <c r="E153" s="1420"/>
      <c r="F153" s="2"/>
      <c r="G153" s="3"/>
      <c r="H153" s="1420"/>
      <c r="I153" s="4"/>
      <c r="J153" s="173">
        <v>43697</v>
      </c>
      <c r="K153" s="55"/>
      <c r="L153" s="1420"/>
      <c r="M153" s="1420"/>
    </row>
    <row r="154" spans="1:13" x14ac:dyDescent="0.25">
      <c r="A154" s="1420"/>
      <c r="B154" s="1420"/>
      <c r="C154" s="1420"/>
      <c r="D154" s="1420"/>
      <c r="E154" s="1420"/>
      <c r="F154" s="2"/>
      <c r="G154" s="3"/>
      <c r="H154" s="1420"/>
      <c r="I154" s="4"/>
      <c r="J154" s="1420"/>
      <c r="K154" s="1420"/>
      <c r="L154" s="1420"/>
      <c r="M154" s="1420"/>
    </row>
    <row r="155" spans="1:13" x14ac:dyDescent="0.25">
      <c r="A155" s="1420"/>
      <c r="B155" s="1420" t="s">
        <v>27</v>
      </c>
      <c r="C155" s="1420"/>
      <c r="D155" s="1420"/>
      <c r="E155" s="1420"/>
      <c r="F155" s="2"/>
      <c r="G155" s="3"/>
      <c r="H155" s="1420"/>
      <c r="I155" s="4"/>
      <c r="J155" s="1420" t="s">
        <v>27</v>
      </c>
      <c r="K155" s="1420"/>
      <c r="L155" s="1420"/>
      <c r="M155" s="1420"/>
    </row>
    <row r="156" spans="1:13" x14ac:dyDescent="0.25">
      <c r="A156" s="1420"/>
      <c r="B156" s="1420" t="s">
        <v>28</v>
      </c>
      <c r="C156" s="1420"/>
      <c r="D156" s="1420"/>
      <c r="E156" s="1420"/>
      <c r="F156" s="1424"/>
      <c r="G156" s="3"/>
      <c r="H156" s="1420"/>
      <c r="I156" s="4"/>
      <c r="J156" s="1420" t="s">
        <v>30</v>
      </c>
      <c r="K156" s="1420"/>
      <c r="L156" s="1420"/>
      <c r="M156" s="1420"/>
    </row>
    <row r="157" spans="1:13" x14ac:dyDescent="0.25">
      <c r="A157" s="1420"/>
      <c r="B157" s="1420" t="s">
        <v>31</v>
      </c>
      <c r="C157" s="1420"/>
      <c r="D157" s="1420"/>
      <c r="E157" s="1420"/>
      <c r="F157" s="2"/>
      <c r="G157" s="3"/>
      <c r="H157" s="1420"/>
      <c r="I157" s="4"/>
      <c r="J157" s="1420" t="s">
        <v>33</v>
      </c>
      <c r="K157" s="1420"/>
      <c r="L157" s="1420"/>
      <c r="M157" s="1420"/>
    </row>
    <row r="158" spans="1:13" x14ac:dyDescent="0.25">
      <c r="A158" s="1420"/>
      <c r="B158" s="1420"/>
      <c r="C158" s="1420"/>
      <c r="D158" s="1420"/>
      <c r="E158" s="1420"/>
      <c r="F158" s="2"/>
      <c r="G158" s="3"/>
      <c r="H158" s="1420"/>
      <c r="I158" s="4"/>
      <c r="J158" s="1420"/>
      <c r="K158" s="1420"/>
      <c r="L158" s="1420"/>
      <c r="M158" s="1420"/>
    </row>
    <row r="159" spans="1:13" x14ac:dyDescent="0.25">
      <c r="A159" s="1420"/>
      <c r="B159" s="1420"/>
      <c r="C159" s="1420"/>
      <c r="D159" s="1420"/>
      <c r="E159" s="1420"/>
      <c r="F159" s="2"/>
      <c r="G159" s="3"/>
      <c r="H159" s="1420"/>
      <c r="I159" s="4"/>
      <c r="J159" s="1420"/>
      <c r="K159" s="1420"/>
      <c r="L159" s="1420"/>
      <c r="M159" s="1420"/>
    </row>
    <row r="161" spans="1:13" ht="18.75" x14ac:dyDescent="0.3">
      <c r="A161" s="1" t="s">
        <v>0</v>
      </c>
      <c r="B161" s="1"/>
      <c r="C161" s="1"/>
      <c r="D161" s="1420"/>
      <c r="E161" s="1420"/>
      <c r="F161" s="2"/>
      <c r="G161" s="3"/>
      <c r="H161" s="1420"/>
      <c r="I161" s="4"/>
      <c r="J161" s="1420"/>
      <c r="K161" s="1420"/>
      <c r="L161" s="1420"/>
      <c r="M161" s="1420"/>
    </row>
    <row r="162" spans="1:13" x14ac:dyDescent="0.25">
      <c r="A162" s="1420"/>
      <c r="B162" s="1420"/>
      <c r="C162" s="1420"/>
      <c r="D162" s="1419"/>
      <c r="E162" s="1419"/>
      <c r="F162" s="6"/>
      <c r="G162" s="7"/>
      <c r="H162" s="1419"/>
      <c r="I162" s="8"/>
      <c r="J162" s="1419"/>
      <c r="K162" s="1420"/>
      <c r="L162" s="1420"/>
      <c r="M162" s="1420"/>
    </row>
    <row r="163" spans="1:13" ht="18.75" x14ac:dyDescent="0.3">
      <c r="A163" s="3102" t="s">
        <v>3270</v>
      </c>
      <c r="B163" s="3103"/>
      <c r="C163" s="3103"/>
      <c r="D163" s="3103"/>
      <c r="E163" s="3103"/>
      <c r="F163" s="3103"/>
      <c r="G163" s="3103"/>
      <c r="H163" s="3103"/>
      <c r="I163" s="3103"/>
      <c r="J163" s="3103"/>
      <c r="K163" s="3103"/>
      <c r="L163" s="3103"/>
      <c r="M163" s="1420"/>
    </row>
    <row r="164" spans="1:13" ht="15.75" x14ac:dyDescent="0.25">
      <c r="A164" s="151" t="s">
        <v>2</v>
      </c>
      <c r="B164" s="1420"/>
      <c r="C164" s="1420"/>
      <c r="D164" s="1419"/>
      <c r="E164" s="1419"/>
      <c r="F164" s="9"/>
      <c r="G164" s="7"/>
      <c r="H164" s="1419"/>
      <c r="I164" s="8"/>
      <c r="J164" s="1419"/>
      <c r="K164" s="1420"/>
      <c r="L164" s="1420"/>
      <c r="M164" s="1420"/>
    </row>
    <row r="165" spans="1:13" x14ac:dyDescent="0.25">
      <c r="A165" s="3120" t="s">
        <v>3271</v>
      </c>
      <c r="B165" s="3121"/>
      <c r="C165" s="3121"/>
      <c r="D165" s="3121"/>
      <c r="E165" s="3121"/>
      <c r="F165" s="3121"/>
      <c r="G165" s="3121"/>
      <c r="H165" s="3121"/>
      <c r="I165" s="3121"/>
      <c r="J165" s="3121"/>
      <c r="K165" s="3121"/>
      <c r="L165" s="3121"/>
      <c r="M165" s="3121"/>
    </row>
    <row r="166" spans="1:13" ht="15.75" thickBot="1" x14ac:dyDescent="0.3">
      <c r="A166" s="1412"/>
      <c r="B166" s="1420"/>
      <c r="C166" s="1420"/>
      <c r="D166" s="1420"/>
      <c r="E166" s="1420"/>
      <c r="F166" s="2"/>
      <c r="G166" s="3"/>
      <c r="H166" s="1420"/>
      <c r="I166" s="4"/>
      <c r="J166" s="1420"/>
      <c r="K166" s="13"/>
      <c r="L166" s="1420"/>
      <c r="M166" s="14" t="s">
        <v>4</v>
      </c>
    </row>
    <row r="167" spans="1:13" ht="27" thickBot="1" x14ac:dyDescent="0.3">
      <c r="A167" s="15" t="s">
        <v>5</v>
      </c>
      <c r="B167" s="16" t="s">
        <v>6</v>
      </c>
      <c r="C167" s="16" t="s">
        <v>7</v>
      </c>
      <c r="D167" s="16" t="s">
        <v>8</v>
      </c>
      <c r="E167" s="16" t="s">
        <v>9</v>
      </c>
      <c r="F167" s="17" t="s">
        <v>10</v>
      </c>
      <c r="G167" s="18" t="s">
        <v>11</v>
      </c>
      <c r="H167" s="16" t="s">
        <v>12</v>
      </c>
      <c r="I167" s="19" t="s">
        <v>13</v>
      </c>
      <c r="J167" s="20" t="s">
        <v>14</v>
      </c>
      <c r="K167" s="20" t="s">
        <v>15</v>
      </c>
      <c r="L167" s="20" t="s">
        <v>16</v>
      </c>
      <c r="M167" s="152" t="s">
        <v>17</v>
      </c>
    </row>
    <row r="168" spans="1:13" x14ac:dyDescent="0.25">
      <c r="A168" s="333">
        <v>231</v>
      </c>
      <c r="B168" s="334">
        <v>0</v>
      </c>
      <c r="C168" s="59">
        <v>6172</v>
      </c>
      <c r="D168" s="334">
        <v>5137</v>
      </c>
      <c r="E168" s="61">
        <v>0</v>
      </c>
      <c r="F168" s="62">
        <v>0</v>
      </c>
      <c r="G168" s="58">
        <v>300</v>
      </c>
      <c r="H168" s="49">
        <v>3000000</v>
      </c>
      <c r="I168" s="66">
        <v>1203000</v>
      </c>
      <c r="J168" s="66">
        <v>3852032</v>
      </c>
      <c r="K168" s="66">
        <v>300000</v>
      </c>
      <c r="L168" s="66">
        <f t="shared" ref="L168:L174" si="0">J168+K168</f>
        <v>4152032</v>
      </c>
      <c r="M168" s="447" t="s">
        <v>396</v>
      </c>
    </row>
    <row r="169" spans="1:13" ht="25.5" x14ac:dyDescent="0.25">
      <c r="A169" s="333">
        <v>231</v>
      </c>
      <c r="B169" s="58">
        <v>0</v>
      </c>
      <c r="C169" s="59">
        <v>6172</v>
      </c>
      <c r="D169" s="58">
        <v>6111</v>
      </c>
      <c r="E169" s="61">
        <v>0</v>
      </c>
      <c r="F169" s="62">
        <v>0</v>
      </c>
      <c r="G169" s="58">
        <v>300</v>
      </c>
      <c r="H169" s="49">
        <v>5545000000</v>
      </c>
      <c r="I169" s="66">
        <v>0</v>
      </c>
      <c r="J169" s="66">
        <v>200000</v>
      </c>
      <c r="K169" s="66">
        <v>300000</v>
      </c>
      <c r="L169" s="66">
        <f t="shared" si="0"/>
        <v>500000</v>
      </c>
      <c r="M169" s="1425" t="s">
        <v>3272</v>
      </c>
    </row>
    <row r="170" spans="1:13" x14ac:dyDescent="0.25">
      <c r="A170" s="333">
        <v>231</v>
      </c>
      <c r="B170" s="58">
        <v>0</v>
      </c>
      <c r="C170" s="59">
        <v>6172</v>
      </c>
      <c r="D170" s="58">
        <v>5139</v>
      </c>
      <c r="E170" s="61">
        <v>0</v>
      </c>
      <c r="F170" s="62">
        <v>0</v>
      </c>
      <c r="G170" s="58">
        <v>300</v>
      </c>
      <c r="H170" s="49">
        <v>3000000</v>
      </c>
      <c r="I170" s="66">
        <v>350000</v>
      </c>
      <c r="J170" s="66">
        <v>299809.65000000002</v>
      </c>
      <c r="K170" s="66">
        <v>-60000</v>
      </c>
      <c r="L170" s="66">
        <f t="shared" si="0"/>
        <v>239809.65000000002</v>
      </c>
      <c r="M170" s="1425" t="s">
        <v>3273</v>
      </c>
    </row>
    <row r="171" spans="1:13" x14ac:dyDescent="0.25">
      <c r="A171" s="333">
        <v>231</v>
      </c>
      <c r="B171" s="58">
        <v>0</v>
      </c>
      <c r="C171" s="59">
        <v>6172</v>
      </c>
      <c r="D171" s="58">
        <v>5164</v>
      </c>
      <c r="E171" s="61">
        <v>0</v>
      </c>
      <c r="F171" s="62">
        <v>0</v>
      </c>
      <c r="G171" s="58">
        <v>300</v>
      </c>
      <c r="H171" s="49">
        <v>3000000</v>
      </c>
      <c r="I171" s="66">
        <v>200000</v>
      </c>
      <c r="J171" s="66">
        <v>100000</v>
      </c>
      <c r="K171" s="66">
        <v>-100000</v>
      </c>
      <c r="L171" s="66">
        <f t="shared" si="0"/>
        <v>0</v>
      </c>
      <c r="M171" s="1425" t="s">
        <v>20</v>
      </c>
    </row>
    <row r="172" spans="1:13" x14ac:dyDescent="0.25">
      <c r="A172" s="333">
        <v>231</v>
      </c>
      <c r="B172" s="58">
        <v>0</v>
      </c>
      <c r="C172" s="59">
        <v>6172</v>
      </c>
      <c r="D172" s="58">
        <v>5172</v>
      </c>
      <c r="E172" s="61">
        <v>0</v>
      </c>
      <c r="F172" s="62">
        <v>0</v>
      </c>
      <c r="G172" s="58">
        <v>300</v>
      </c>
      <c r="H172" s="49">
        <v>3000000</v>
      </c>
      <c r="I172" s="66">
        <v>464000</v>
      </c>
      <c r="J172" s="66">
        <v>464000</v>
      </c>
      <c r="K172" s="66">
        <v>-100000</v>
      </c>
      <c r="L172" s="66">
        <f t="shared" si="0"/>
        <v>364000</v>
      </c>
      <c r="M172" s="1425" t="s">
        <v>3274</v>
      </c>
    </row>
    <row r="173" spans="1:13" x14ac:dyDescent="0.25">
      <c r="A173" s="333">
        <v>231</v>
      </c>
      <c r="B173" s="58">
        <v>0</v>
      </c>
      <c r="C173" s="59">
        <v>6172</v>
      </c>
      <c r="D173" s="58">
        <v>5179</v>
      </c>
      <c r="E173" s="61">
        <v>0</v>
      </c>
      <c r="F173" s="62">
        <v>0</v>
      </c>
      <c r="G173" s="58">
        <v>300</v>
      </c>
      <c r="H173" s="49">
        <v>3000000</v>
      </c>
      <c r="I173" s="66">
        <v>100000</v>
      </c>
      <c r="J173" s="66">
        <v>100000</v>
      </c>
      <c r="K173" s="66">
        <v>-100000</v>
      </c>
      <c r="L173" s="66">
        <f t="shared" si="0"/>
        <v>0</v>
      </c>
      <c r="M173" s="1425" t="s">
        <v>3275</v>
      </c>
    </row>
    <row r="174" spans="1:13" ht="26.25" thickBot="1" x14ac:dyDescent="0.3">
      <c r="A174" s="333">
        <v>231</v>
      </c>
      <c r="B174" s="58">
        <v>0</v>
      </c>
      <c r="C174" s="59">
        <v>6172</v>
      </c>
      <c r="D174" s="58">
        <v>5166</v>
      </c>
      <c r="E174" s="61">
        <v>0</v>
      </c>
      <c r="F174" s="62">
        <v>0</v>
      </c>
      <c r="G174" s="58">
        <v>300</v>
      </c>
      <c r="H174" s="49">
        <v>3000000</v>
      </c>
      <c r="I174" s="66">
        <v>500000</v>
      </c>
      <c r="J174" s="66">
        <v>720000</v>
      </c>
      <c r="K174" s="66">
        <v>-240000</v>
      </c>
      <c r="L174" s="66">
        <f t="shared" si="0"/>
        <v>480000</v>
      </c>
      <c r="M174" s="448" t="s">
        <v>1098</v>
      </c>
    </row>
    <row r="175" spans="1:13" ht="16.5" thickBot="1" x14ac:dyDescent="0.3">
      <c r="A175" s="326"/>
      <c r="B175" s="341" t="s">
        <v>23</v>
      </c>
      <c r="C175" s="342"/>
      <c r="D175" s="343"/>
      <c r="E175" s="343"/>
      <c r="F175" s="344"/>
      <c r="G175" s="345"/>
      <c r="H175" s="343"/>
      <c r="I175" s="347">
        <f>SUM(I168:I174)</f>
        <v>2817000</v>
      </c>
      <c r="J175" s="347">
        <f>SUM(J168:J174)</f>
        <v>5735841.6500000004</v>
      </c>
      <c r="K175" s="347">
        <f>SUM(K168:K174)</f>
        <v>0</v>
      </c>
      <c r="L175" s="347">
        <f>SUM(L168:L174)</f>
        <v>5735841.6500000004</v>
      </c>
      <c r="M175" s="172"/>
    </row>
    <row r="176" spans="1:13" ht="15.75" x14ac:dyDescent="0.25">
      <c r="A176" s="123"/>
      <c r="B176" s="123"/>
      <c r="C176" s="123"/>
      <c r="D176" s="1420"/>
      <c r="E176" s="1420"/>
      <c r="F176" s="2"/>
      <c r="G176" s="3"/>
      <c r="H176" s="1420"/>
      <c r="I176" s="4"/>
      <c r="J176" s="1420"/>
      <c r="K176" s="55"/>
      <c r="L176" s="1420"/>
      <c r="M176" s="1420"/>
    </row>
    <row r="177" spans="1:13" ht="15.75" x14ac:dyDescent="0.25">
      <c r="A177" s="1420"/>
      <c r="B177" s="1420" t="s">
        <v>24</v>
      </c>
      <c r="C177" s="123"/>
      <c r="D177" s="1420"/>
      <c r="E177" s="1420"/>
      <c r="F177" s="2"/>
      <c r="G177" s="3"/>
      <c r="H177" s="1420"/>
      <c r="I177" s="4"/>
      <c r="J177" s="1420" t="s">
        <v>3276</v>
      </c>
      <c r="K177" s="173"/>
      <c r="L177" s="1420"/>
      <c r="M177" s="1420"/>
    </row>
    <row r="178" spans="1:13" ht="15.75" x14ac:dyDescent="0.25">
      <c r="A178" s="1420"/>
      <c r="B178" s="1420" t="s">
        <v>26</v>
      </c>
      <c r="C178" s="123"/>
      <c r="D178" s="1420"/>
      <c r="E178" s="1420"/>
      <c r="F178" s="2"/>
      <c r="G178" s="3"/>
      <c r="H178" s="1420"/>
      <c r="I178" s="4"/>
      <c r="J178" s="173"/>
      <c r="K178" s="55"/>
      <c r="L178" s="1420"/>
      <c r="M178" s="1420"/>
    </row>
    <row r="179" spans="1:13" x14ac:dyDescent="0.25">
      <c r="A179" s="1420"/>
      <c r="B179" s="1420"/>
      <c r="C179" s="1420"/>
      <c r="D179" s="1420"/>
      <c r="E179" s="1420"/>
      <c r="F179" s="2"/>
      <c r="G179" s="3"/>
      <c r="H179" s="1420"/>
      <c r="I179" s="4"/>
      <c r="J179" s="1420"/>
      <c r="K179" s="1420"/>
      <c r="L179" s="1420"/>
      <c r="M179" s="1420"/>
    </row>
    <row r="180" spans="1:13" x14ac:dyDescent="0.25">
      <c r="A180" s="1420"/>
      <c r="B180" s="1420" t="s">
        <v>27</v>
      </c>
      <c r="C180" s="1420"/>
      <c r="D180" s="1420"/>
      <c r="E180" s="1420"/>
      <c r="F180" s="2"/>
      <c r="G180" s="3"/>
      <c r="H180" s="1420"/>
      <c r="I180" s="4"/>
      <c r="J180" s="1420" t="s">
        <v>27</v>
      </c>
      <c r="K180" s="1420"/>
      <c r="L180" s="1420"/>
      <c r="M180" s="1420"/>
    </row>
    <row r="181" spans="1:13" x14ac:dyDescent="0.25">
      <c r="A181" s="1420"/>
      <c r="B181" s="1420" t="s">
        <v>28</v>
      </c>
      <c r="C181" s="1420"/>
      <c r="D181" s="1420"/>
      <c r="E181" s="1420"/>
      <c r="F181" s="1424"/>
      <c r="G181" s="3"/>
      <c r="H181" s="1420"/>
      <c r="I181" s="4"/>
      <c r="J181" s="1420" t="s">
        <v>30</v>
      </c>
      <c r="K181" s="1420"/>
      <c r="L181" s="1420"/>
      <c r="M181" s="1420"/>
    </row>
    <row r="182" spans="1:13" x14ac:dyDescent="0.25">
      <c r="A182" s="1420"/>
      <c r="B182" s="1420" t="s">
        <v>31</v>
      </c>
      <c r="C182" s="1420"/>
      <c r="D182" s="1420"/>
      <c r="E182" s="1420"/>
      <c r="F182" s="2"/>
      <c r="G182" s="3"/>
      <c r="H182" s="1420"/>
      <c r="I182" s="4"/>
      <c r="J182" s="1420" t="s">
        <v>33</v>
      </c>
      <c r="K182" s="1420"/>
      <c r="L182" s="1420"/>
      <c r="M182" s="1420"/>
    </row>
    <row r="183" spans="1:13" x14ac:dyDescent="0.25">
      <c r="A183" s="1420"/>
      <c r="B183" s="1420"/>
      <c r="C183" s="1420"/>
      <c r="D183" s="1420"/>
      <c r="E183" s="1420"/>
      <c r="F183" s="2"/>
      <c r="G183" s="3"/>
      <c r="H183" s="1420"/>
      <c r="I183" s="4"/>
      <c r="J183" s="1420"/>
      <c r="K183" s="1420"/>
      <c r="L183" s="1420"/>
      <c r="M183" s="1420"/>
    </row>
  </sheetData>
  <mergeCells count="16">
    <mergeCell ref="A163:L163"/>
    <mergeCell ref="A165:M165"/>
    <mergeCell ref="A142:L142"/>
    <mergeCell ref="A144:M144"/>
    <mergeCell ref="A119:L119"/>
    <mergeCell ref="A121:M121"/>
    <mergeCell ref="A97:L97"/>
    <mergeCell ref="A99:M99"/>
    <mergeCell ref="A71:L71"/>
    <mergeCell ref="A73:M73"/>
    <mergeCell ref="A51:M51"/>
    <mergeCell ref="A3:L3"/>
    <mergeCell ref="A5:M5"/>
    <mergeCell ref="A26:L26"/>
    <mergeCell ref="A28:M28"/>
    <mergeCell ref="A49:L49"/>
  </mergeCells>
  <pageMargins left="0.70866141732283472" right="0.70866141732283472" top="0.78740157480314965" bottom="0.78740157480314965" header="0.31496062992125984" footer="0.31496062992125984"/>
  <pageSetup paperSize="9" scale="94"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7"/>
  <sheetViews>
    <sheetView topLeftCell="A661" zoomScaleNormal="100" workbookViewId="0">
      <selection activeCell="G596" sqref="G596"/>
    </sheetView>
  </sheetViews>
  <sheetFormatPr defaultRowHeight="15" x14ac:dyDescent="0.25"/>
  <cols>
    <col min="1" max="1" width="6" style="1422" customWidth="1"/>
    <col min="2" max="2" width="6.5703125" style="1422" customWidth="1"/>
    <col min="3" max="3" width="7" style="1422" customWidth="1"/>
    <col min="4" max="4" width="7.42578125" style="1422" customWidth="1"/>
    <col min="5" max="5" width="9.140625" style="1422"/>
    <col min="6" max="6" width="13.7109375" style="1422" customWidth="1"/>
    <col min="7" max="7" width="12.140625" style="1422" customWidth="1"/>
    <col min="8" max="8" width="15.140625" style="1422" customWidth="1"/>
    <col min="9" max="12" width="15.5703125" style="1421" customWidth="1"/>
    <col min="13" max="13" width="42.7109375" style="1421" customWidth="1"/>
    <col min="14" max="16384" width="9.140625" style="1421"/>
  </cols>
  <sheetData>
    <row r="1" spans="1:13" ht="18.75" x14ac:dyDescent="0.3">
      <c r="A1" s="3145" t="s">
        <v>173</v>
      </c>
      <c r="B1" s="3146"/>
      <c r="C1" s="3146"/>
      <c r="D1" s="3146"/>
      <c r="E1" s="1412"/>
      <c r="F1" s="523"/>
      <c r="G1" s="531"/>
      <c r="H1" s="1412"/>
      <c r="I1" s="4"/>
      <c r="J1" s="1420"/>
      <c r="K1" s="1420"/>
      <c r="L1" s="1420"/>
      <c r="M1" s="1420"/>
    </row>
    <row r="2" spans="1:13" x14ac:dyDescent="0.25">
      <c r="A2" s="1412"/>
      <c r="B2" s="1412"/>
      <c r="C2" s="1412"/>
      <c r="D2" s="1412"/>
      <c r="E2" s="1412"/>
      <c r="F2" s="523"/>
      <c r="G2" s="531"/>
      <c r="H2" s="1412"/>
      <c r="I2" s="8"/>
      <c r="J2" s="1419"/>
      <c r="K2" s="1420"/>
      <c r="L2" s="1420"/>
      <c r="M2" s="1420"/>
    </row>
    <row r="3" spans="1:13" ht="18.75" x14ac:dyDescent="0.3">
      <c r="A3" s="3102" t="s">
        <v>162</v>
      </c>
      <c r="B3" s="3103"/>
      <c r="C3" s="3103"/>
      <c r="D3" s="3103"/>
      <c r="E3" s="3103"/>
      <c r="F3" s="3103"/>
      <c r="G3" s="3103"/>
      <c r="H3" s="3103"/>
      <c r="I3" s="3103"/>
      <c r="J3" s="3103"/>
      <c r="K3" s="3103"/>
      <c r="L3" s="3103"/>
      <c r="M3" s="1420"/>
    </row>
    <row r="4" spans="1:13" ht="15.75" x14ac:dyDescent="0.25">
      <c r="A4" s="1412"/>
      <c r="B4" s="1412"/>
      <c r="C4" s="1412"/>
      <c r="D4" s="1412"/>
      <c r="E4" s="1412"/>
      <c r="F4" s="524"/>
      <c r="G4" s="531"/>
      <c r="H4" s="1412"/>
      <c r="I4" s="8"/>
      <c r="J4" s="1419"/>
      <c r="K4" s="1420"/>
      <c r="L4" s="1420"/>
      <c r="M4" s="1420"/>
    </row>
    <row r="5" spans="1:13" x14ac:dyDescent="0.25">
      <c r="A5" s="3106" t="s">
        <v>172</v>
      </c>
      <c r="B5" s="3147"/>
      <c r="C5" s="3147"/>
      <c r="D5" s="3147"/>
      <c r="E5" s="3147"/>
      <c r="F5" s="3147"/>
      <c r="G5" s="3147"/>
      <c r="H5" s="3147"/>
      <c r="I5" s="4"/>
      <c r="J5" s="1420"/>
      <c r="K5" s="1420"/>
      <c r="L5" s="1420"/>
      <c r="M5" s="1420"/>
    </row>
    <row r="6" spans="1:13" ht="15.75" x14ac:dyDescent="0.25">
      <c r="A6" s="1412"/>
      <c r="B6" s="517"/>
      <c r="C6" s="517"/>
      <c r="D6" s="517"/>
      <c r="E6" s="517"/>
      <c r="F6" s="524"/>
      <c r="G6" s="531"/>
      <c r="H6" s="1412"/>
      <c r="I6" s="4"/>
      <c r="J6" s="1420"/>
      <c r="K6" s="1420"/>
      <c r="L6" s="1420"/>
      <c r="M6" s="1420"/>
    </row>
    <row r="7" spans="1:13" ht="15.75" thickBot="1" x14ac:dyDescent="0.3">
      <c r="A7" s="1423"/>
      <c r="B7" s="1412"/>
      <c r="C7" s="1412"/>
      <c r="D7" s="1412"/>
      <c r="E7" s="1412"/>
      <c r="F7" s="523"/>
      <c r="G7" s="531"/>
      <c r="H7" s="1412"/>
      <c r="I7" s="4"/>
      <c r="J7" s="1420"/>
      <c r="K7" s="13"/>
      <c r="L7" s="1420"/>
      <c r="M7" s="14" t="s">
        <v>4</v>
      </c>
    </row>
    <row r="8" spans="1:13" ht="27" thickBot="1" x14ac:dyDescent="0.3">
      <c r="A8" s="15" t="s">
        <v>5</v>
      </c>
      <c r="B8" s="16" t="s">
        <v>6</v>
      </c>
      <c r="C8" s="16" t="s">
        <v>7</v>
      </c>
      <c r="D8" s="16" t="s">
        <v>8</v>
      </c>
      <c r="E8" s="16" t="s">
        <v>9</v>
      </c>
      <c r="F8" s="17" t="s">
        <v>10</v>
      </c>
      <c r="G8" s="18" t="s">
        <v>11</v>
      </c>
      <c r="H8" s="16" t="s">
        <v>12</v>
      </c>
      <c r="I8" s="19" t="s">
        <v>13</v>
      </c>
      <c r="J8" s="20" t="s">
        <v>14</v>
      </c>
      <c r="K8" s="20" t="s">
        <v>15</v>
      </c>
      <c r="L8" s="20" t="s">
        <v>16</v>
      </c>
      <c r="M8" s="21" t="s">
        <v>17</v>
      </c>
    </row>
    <row r="9" spans="1:13" x14ac:dyDescent="0.25">
      <c r="A9" s="449" t="s">
        <v>50</v>
      </c>
      <c r="B9" s="450" t="s">
        <v>51</v>
      </c>
      <c r="C9" s="450" t="s">
        <v>163</v>
      </c>
      <c r="D9" s="450" t="s">
        <v>164</v>
      </c>
      <c r="E9" s="450" t="s">
        <v>52</v>
      </c>
      <c r="F9" s="451">
        <v>0</v>
      </c>
      <c r="G9" s="452">
        <v>400</v>
      </c>
      <c r="H9" s="450" t="s">
        <v>165</v>
      </c>
      <c r="I9" s="453">
        <v>2300000</v>
      </c>
      <c r="J9" s="454">
        <v>2300000</v>
      </c>
      <c r="K9" s="454">
        <v>-30000</v>
      </c>
      <c r="L9" s="454">
        <f>J9+K9</f>
        <v>2270000</v>
      </c>
      <c r="M9" s="455" t="s">
        <v>166</v>
      </c>
    </row>
    <row r="10" spans="1:13" ht="15.75" thickBot="1" x14ac:dyDescent="0.3">
      <c r="A10" s="456">
        <v>231</v>
      </c>
      <c r="B10" s="457">
        <v>0</v>
      </c>
      <c r="C10" s="458">
        <v>2219</v>
      </c>
      <c r="D10" s="457">
        <v>5164</v>
      </c>
      <c r="E10" s="459">
        <v>0</v>
      </c>
      <c r="F10" s="460">
        <v>0</v>
      </c>
      <c r="G10" s="457">
        <v>400</v>
      </c>
      <c r="H10" s="461">
        <v>4000000</v>
      </c>
      <c r="I10" s="462">
        <v>0</v>
      </c>
      <c r="J10" s="463">
        <v>0</v>
      </c>
      <c r="K10" s="463">
        <v>30000</v>
      </c>
      <c r="L10" s="463">
        <f>J10+K10</f>
        <v>30000</v>
      </c>
      <c r="M10" s="464" t="s">
        <v>20</v>
      </c>
    </row>
    <row r="11" spans="1:13" ht="15.75" thickBot="1" x14ac:dyDescent="0.3">
      <c r="A11" s="3148" t="s">
        <v>23</v>
      </c>
      <c r="B11" s="3149"/>
      <c r="C11" s="3149"/>
      <c r="D11" s="3149"/>
      <c r="E11" s="3149"/>
      <c r="F11" s="3149"/>
      <c r="G11" s="3149"/>
      <c r="H11" s="3150"/>
      <c r="I11" s="465">
        <f>SUM(I9:I10)</f>
        <v>2300000</v>
      </c>
      <c r="J11" s="465">
        <f>SUM(J9:J10)</f>
        <v>2300000</v>
      </c>
      <c r="K11" s="465">
        <f>SUM(K9:K10)</f>
        <v>0</v>
      </c>
      <c r="L11" s="465">
        <f>SUM(L9:L10)</f>
        <v>2300000</v>
      </c>
      <c r="M11" s="466"/>
    </row>
    <row r="12" spans="1:13" ht="15.75" x14ac:dyDescent="0.25">
      <c r="A12" s="532"/>
      <c r="B12" s="532"/>
      <c r="C12" s="532"/>
      <c r="D12" s="1423"/>
      <c r="E12" s="1423"/>
      <c r="F12" s="525"/>
      <c r="G12" s="533"/>
      <c r="H12" s="1423"/>
      <c r="I12" s="32"/>
      <c r="J12" s="29"/>
      <c r="K12" s="33"/>
      <c r="L12" s="29"/>
      <c r="M12" s="1420"/>
    </row>
    <row r="13" spans="1:13" ht="15.75" customHeight="1" x14ac:dyDescent="0.25">
      <c r="A13" s="3144" t="s">
        <v>167</v>
      </c>
      <c r="B13" s="3144"/>
      <c r="C13" s="3144"/>
      <c r="D13" s="3144"/>
      <c r="E13" s="3144"/>
      <c r="F13" s="525"/>
      <c r="G13" s="533"/>
      <c r="H13" s="1423"/>
      <c r="I13" s="32"/>
      <c r="J13" s="34" t="s">
        <v>25</v>
      </c>
      <c r="K13" s="2182">
        <v>43475</v>
      </c>
      <c r="L13" s="29"/>
      <c r="M13" s="1420"/>
    </row>
    <row r="14" spans="1:13" ht="15.75" x14ac:dyDescent="0.25">
      <c r="A14" s="1423"/>
      <c r="B14" s="532"/>
      <c r="C14" s="532"/>
      <c r="D14" s="1423"/>
      <c r="E14" s="1423"/>
      <c r="F14" s="525"/>
      <c r="G14" s="533"/>
      <c r="H14" s="1423"/>
      <c r="I14" s="32"/>
      <c r="J14" s="29"/>
      <c r="K14" s="33"/>
      <c r="L14" s="29"/>
      <c r="M14" s="1420"/>
    </row>
    <row r="15" spans="1:13" x14ac:dyDescent="0.25">
      <c r="A15" s="1412"/>
      <c r="B15" s="1412"/>
      <c r="C15" s="1412"/>
      <c r="D15" s="1412"/>
      <c r="E15" s="1412"/>
      <c r="F15" s="523"/>
      <c r="G15" s="531"/>
      <c r="H15" s="1412"/>
      <c r="I15" s="4"/>
      <c r="J15" s="1420"/>
      <c r="K15" s="1420"/>
      <c r="L15" s="1420"/>
      <c r="M15" s="1420"/>
    </row>
    <row r="16" spans="1:13" x14ac:dyDescent="0.25">
      <c r="A16" s="1412"/>
      <c r="B16" s="1412" t="s">
        <v>27</v>
      </c>
      <c r="C16" s="1412"/>
      <c r="D16" s="1412"/>
      <c r="E16" s="1412"/>
      <c r="F16" s="523"/>
      <c r="G16" s="531"/>
      <c r="H16" s="1412"/>
      <c r="I16" s="4"/>
      <c r="J16" s="1420" t="s">
        <v>27</v>
      </c>
      <c r="K16" s="1420"/>
      <c r="L16" s="1420"/>
      <c r="M16" s="1420"/>
    </row>
    <row r="17" spans="1:13" x14ac:dyDescent="0.25">
      <c r="A17" s="1412"/>
      <c r="B17" s="1412"/>
      <c r="C17" s="1412"/>
      <c r="D17" s="1412"/>
      <c r="E17" s="1412"/>
      <c r="F17" s="523"/>
      <c r="G17" s="531"/>
      <c r="H17" s="1412"/>
      <c r="I17" s="4"/>
      <c r="J17" s="1420"/>
      <c r="K17" s="1420"/>
      <c r="L17" s="1420"/>
      <c r="M17" s="1420"/>
    </row>
    <row r="18" spans="1:13" x14ac:dyDescent="0.25">
      <c r="A18" s="1412"/>
      <c r="B18" s="1412" t="s">
        <v>168</v>
      </c>
      <c r="C18" s="1412"/>
      <c r="D18" s="1412"/>
      <c r="E18" s="1412"/>
      <c r="F18" s="523"/>
      <c r="G18" s="531"/>
      <c r="H18" s="1412"/>
      <c r="I18" s="4"/>
      <c r="J18" s="1420" t="s">
        <v>169</v>
      </c>
      <c r="K18" s="1420"/>
      <c r="L18" s="55"/>
      <c r="M18" s="1420"/>
    </row>
    <row r="19" spans="1:13" x14ac:dyDescent="0.25">
      <c r="A19" s="1419" t="s">
        <v>170</v>
      </c>
      <c r="B19" s="1419"/>
      <c r="C19" s="1419"/>
      <c r="D19" s="1419"/>
      <c r="E19" s="1419"/>
      <c r="F19" s="6"/>
      <c r="G19" s="531"/>
      <c r="H19" s="1412"/>
      <c r="I19" s="4"/>
      <c r="J19" s="1420" t="s">
        <v>171</v>
      </c>
      <c r="K19" s="1420"/>
      <c r="L19" s="1420"/>
      <c r="M19" s="1420"/>
    </row>
    <row r="22" spans="1:13" ht="18.75" customHeight="1" x14ac:dyDescent="0.3">
      <c r="A22" s="3107" t="s">
        <v>173</v>
      </c>
      <c r="B22" s="3107"/>
      <c r="C22" s="3107"/>
      <c r="D22" s="3107"/>
      <c r="E22" s="3107"/>
      <c r="F22" s="523"/>
      <c r="G22" s="531"/>
      <c r="H22" s="1412"/>
      <c r="I22" s="4"/>
      <c r="J22" s="1420"/>
      <c r="K22" s="1420"/>
      <c r="L22" s="1420"/>
      <c r="M22" s="1420"/>
    </row>
    <row r="23" spans="1:13" x14ac:dyDescent="0.25">
      <c r="A23" s="1412"/>
      <c r="B23" s="1412"/>
      <c r="C23" s="1412"/>
      <c r="D23" s="1412"/>
      <c r="E23" s="1412"/>
      <c r="F23" s="523"/>
      <c r="G23" s="531"/>
      <c r="H23" s="1412"/>
      <c r="I23" s="8"/>
      <c r="J23" s="1419"/>
      <c r="K23" s="1420"/>
      <c r="L23" s="1420"/>
      <c r="M23" s="1420"/>
    </row>
    <row r="24" spans="1:13" ht="18.75" x14ac:dyDescent="0.3">
      <c r="A24" s="3102" t="s">
        <v>314</v>
      </c>
      <c r="B24" s="3103"/>
      <c r="C24" s="3103"/>
      <c r="D24" s="3103"/>
      <c r="E24" s="3103"/>
      <c r="F24" s="3103"/>
      <c r="G24" s="3103"/>
      <c r="H24" s="3103"/>
      <c r="I24" s="3103"/>
      <c r="J24" s="3103"/>
      <c r="K24" s="3103"/>
      <c r="L24" s="3103"/>
      <c r="M24" s="1420"/>
    </row>
    <row r="25" spans="1:13" ht="15.75" x14ac:dyDescent="0.25">
      <c r="A25" s="1412"/>
      <c r="B25" s="1412"/>
      <c r="C25" s="1412"/>
      <c r="D25" s="1412"/>
      <c r="E25" s="1412"/>
      <c r="F25" s="524"/>
      <c r="G25" s="531"/>
      <c r="H25" s="1412"/>
      <c r="I25" s="8"/>
      <c r="J25" s="1419"/>
      <c r="K25" s="1420"/>
      <c r="L25" s="1420"/>
      <c r="M25" s="1420"/>
    </row>
    <row r="26" spans="1:13" x14ac:dyDescent="0.25">
      <c r="A26" s="3122" t="s">
        <v>315</v>
      </c>
      <c r="B26" s="3122"/>
      <c r="C26" s="3122"/>
      <c r="D26" s="3122"/>
      <c r="E26" s="3122"/>
      <c r="F26" s="3122"/>
      <c r="G26" s="3122"/>
      <c r="H26" s="3122"/>
      <c r="I26" s="3122"/>
      <c r="J26" s="3122"/>
      <c r="K26" s="3122"/>
      <c r="L26" s="3122"/>
      <c r="M26" s="3122"/>
    </row>
    <row r="27" spans="1:13" ht="15.75" thickBot="1" x14ac:dyDescent="0.3">
      <c r="A27" s="1423"/>
      <c r="B27" s="1412"/>
      <c r="C27" s="1412"/>
      <c r="D27" s="1412"/>
      <c r="E27" s="1412"/>
      <c r="F27" s="523"/>
      <c r="G27" s="531"/>
      <c r="H27" s="1412"/>
      <c r="I27" s="4"/>
      <c r="J27" s="1420"/>
      <c r="K27" s="13"/>
      <c r="L27" s="1420"/>
      <c r="M27" s="14" t="s">
        <v>4</v>
      </c>
    </row>
    <row r="28" spans="1:13" ht="27" thickBot="1" x14ac:dyDescent="0.3">
      <c r="A28" s="15" t="s">
        <v>5</v>
      </c>
      <c r="B28" s="16" t="s">
        <v>6</v>
      </c>
      <c r="C28" s="16" t="s">
        <v>7</v>
      </c>
      <c r="D28" s="16" t="s">
        <v>8</v>
      </c>
      <c r="E28" s="16" t="s">
        <v>9</v>
      </c>
      <c r="F28" s="17" t="s">
        <v>10</v>
      </c>
      <c r="G28" s="18" t="s">
        <v>11</v>
      </c>
      <c r="H28" s="16" t="s">
        <v>12</v>
      </c>
      <c r="I28" s="19" t="s">
        <v>13</v>
      </c>
      <c r="J28" s="20" t="s">
        <v>14</v>
      </c>
      <c r="K28" s="20" t="s">
        <v>271</v>
      </c>
      <c r="L28" s="20" t="s">
        <v>16</v>
      </c>
      <c r="M28" s="122" t="s">
        <v>17</v>
      </c>
    </row>
    <row r="29" spans="1:13" x14ac:dyDescent="0.25">
      <c r="A29" s="535" t="s">
        <v>50</v>
      </c>
      <c r="B29" s="518" t="s">
        <v>316</v>
      </c>
      <c r="C29" s="518" t="s">
        <v>317</v>
      </c>
      <c r="D29" s="518" t="s">
        <v>318</v>
      </c>
      <c r="E29" s="518" t="s">
        <v>52</v>
      </c>
      <c r="F29" s="518" t="s">
        <v>319</v>
      </c>
      <c r="G29" s="518" t="s">
        <v>320</v>
      </c>
      <c r="H29" s="518" t="s">
        <v>321</v>
      </c>
      <c r="I29" s="124">
        <v>0</v>
      </c>
      <c r="J29" s="124">
        <v>1223355.8600000001</v>
      </c>
      <c r="K29" s="124">
        <v>47480.4</v>
      </c>
      <c r="L29" s="124">
        <f t="shared" ref="L29:L56" si="0">J29+K29</f>
        <v>1270836.26</v>
      </c>
      <c r="M29" s="125" t="s">
        <v>322</v>
      </c>
    </row>
    <row r="30" spans="1:13" x14ac:dyDescent="0.25">
      <c r="A30" s="536" t="s">
        <v>50</v>
      </c>
      <c r="B30" s="519" t="s">
        <v>316</v>
      </c>
      <c r="C30" s="519" t="s">
        <v>317</v>
      </c>
      <c r="D30" s="519" t="s">
        <v>318</v>
      </c>
      <c r="E30" s="519" t="s">
        <v>52</v>
      </c>
      <c r="F30" s="519" t="s">
        <v>323</v>
      </c>
      <c r="G30" s="519" t="s">
        <v>320</v>
      </c>
      <c r="H30" s="519" t="s">
        <v>321</v>
      </c>
      <c r="I30" s="64">
        <v>0</v>
      </c>
      <c r="J30" s="64">
        <v>135928.43</v>
      </c>
      <c r="K30" s="64">
        <v>5275.6</v>
      </c>
      <c r="L30" s="64">
        <f t="shared" si="0"/>
        <v>141204.03</v>
      </c>
      <c r="M30" s="126" t="s">
        <v>322</v>
      </c>
    </row>
    <row r="31" spans="1:13" x14ac:dyDescent="0.25">
      <c r="A31" s="536" t="s">
        <v>50</v>
      </c>
      <c r="B31" s="519" t="s">
        <v>316</v>
      </c>
      <c r="C31" s="519" t="s">
        <v>317</v>
      </c>
      <c r="D31" s="519" t="s">
        <v>318</v>
      </c>
      <c r="E31" s="519" t="s">
        <v>52</v>
      </c>
      <c r="F31" s="519" t="s">
        <v>319</v>
      </c>
      <c r="G31" s="519" t="s">
        <v>320</v>
      </c>
      <c r="H31" s="519" t="s">
        <v>324</v>
      </c>
      <c r="I31" s="64">
        <v>0</v>
      </c>
      <c r="J31" s="64">
        <v>1351786.55</v>
      </c>
      <c r="K31" s="64">
        <v>1089522.77</v>
      </c>
      <c r="L31" s="64">
        <f t="shared" si="0"/>
        <v>2441309.3200000003</v>
      </c>
      <c r="M31" s="126" t="s">
        <v>325</v>
      </c>
    </row>
    <row r="32" spans="1:13" x14ac:dyDescent="0.25">
      <c r="A32" s="536" t="s">
        <v>50</v>
      </c>
      <c r="B32" s="519" t="s">
        <v>316</v>
      </c>
      <c r="C32" s="519" t="s">
        <v>317</v>
      </c>
      <c r="D32" s="519" t="s">
        <v>318</v>
      </c>
      <c r="E32" s="519" t="s">
        <v>52</v>
      </c>
      <c r="F32" s="519" t="s">
        <v>323</v>
      </c>
      <c r="G32" s="519" t="s">
        <v>320</v>
      </c>
      <c r="H32" s="519" t="s">
        <v>324</v>
      </c>
      <c r="I32" s="64">
        <v>0</v>
      </c>
      <c r="J32" s="64">
        <v>150198.51</v>
      </c>
      <c r="K32" s="64">
        <v>121058.09</v>
      </c>
      <c r="L32" s="64">
        <f t="shared" si="0"/>
        <v>271256.59999999998</v>
      </c>
      <c r="M32" s="126" t="s">
        <v>325</v>
      </c>
    </row>
    <row r="33" spans="1:13" x14ac:dyDescent="0.25">
      <c r="A33" s="536" t="s">
        <v>50</v>
      </c>
      <c r="B33" s="519" t="s">
        <v>316</v>
      </c>
      <c r="C33" s="519" t="s">
        <v>317</v>
      </c>
      <c r="D33" s="519" t="s">
        <v>318</v>
      </c>
      <c r="E33" s="519" t="s">
        <v>52</v>
      </c>
      <c r="F33" s="519" t="s">
        <v>319</v>
      </c>
      <c r="G33" s="519" t="s">
        <v>320</v>
      </c>
      <c r="H33" s="519" t="s">
        <v>326</v>
      </c>
      <c r="I33" s="64">
        <v>0</v>
      </c>
      <c r="J33" s="64">
        <v>0</v>
      </c>
      <c r="K33" s="64">
        <v>6381154.5099999998</v>
      </c>
      <c r="L33" s="64">
        <f t="shared" si="0"/>
        <v>6381154.5099999998</v>
      </c>
      <c r="M33" s="126" t="s">
        <v>96</v>
      </c>
    </row>
    <row r="34" spans="1:13" x14ac:dyDescent="0.25">
      <c r="A34" s="536" t="s">
        <v>50</v>
      </c>
      <c r="B34" s="519" t="s">
        <v>316</v>
      </c>
      <c r="C34" s="519" t="s">
        <v>317</v>
      </c>
      <c r="D34" s="519" t="s">
        <v>318</v>
      </c>
      <c r="E34" s="519" t="s">
        <v>52</v>
      </c>
      <c r="F34" s="519" t="s">
        <v>323</v>
      </c>
      <c r="G34" s="519" t="s">
        <v>320</v>
      </c>
      <c r="H34" s="519" t="s">
        <v>326</v>
      </c>
      <c r="I34" s="64">
        <v>0</v>
      </c>
      <c r="J34" s="64">
        <v>0</v>
      </c>
      <c r="K34" s="64">
        <v>709017.17</v>
      </c>
      <c r="L34" s="64">
        <f t="shared" si="0"/>
        <v>709017.17</v>
      </c>
      <c r="M34" s="126" t="s">
        <v>96</v>
      </c>
    </row>
    <row r="35" spans="1:13" x14ac:dyDescent="0.25">
      <c r="A35" s="536" t="s">
        <v>50</v>
      </c>
      <c r="B35" s="519" t="s">
        <v>316</v>
      </c>
      <c r="C35" s="519" t="s">
        <v>317</v>
      </c>
      <c r="D35" s="519" t="s">
        <v>318</v>
      </c>
      <c r="E35" s="519" t="s">
        <v>52</v>
      </c>
      <c r="F35" s="519" t="s">
        <v>319</v>
      </c>
      <c r="G35" s="519" t="s">
        <v>320</v>
      </c>
      <c r="H35" s="537" t="s">
        <v>327</v>
      </c>
      <c r="I35" s="64">
        <v>0</v>
      </c>
      <c r="J35" s="64">
        <v>0</v>
      </c>
      <c r="K35" s="64">
        <v>38332.800000000003</v>
      </c>
      <c r="L35" s="64">
        <f t="shared" si="0"/>
        <v>38332.800000000003</v>
      </c>
      <c r="M35" s="126" t="s">
        <v>328</v>
      </c>
    </row>
    <row r="36" spans="1:13" x14ac:dyDescent="0.25">
      <c r="A36" s="536" t="s">
        <v>50</v>
      </c>
      <c r="B36" s="519" t="s">
        <v>316</v>
      </c>
      <c r="C36" s="519" t="s">
        <v>317</v>
      </c>
      <c r="D36" s="519" t="s">
        <v>318</v>
      </c>
      <c r="E36" s="519" t="s">
        <v>52</v>
      </c>
      <c r="F36" s="519" t="s">
        <v>323</v>
      </c>
      <c r="G36" s="519" t="s">
        <v>320</v>
      </c>
      <c r="H36" s="537" t="s">
        <v>327</v>
      </c>
      <c r="I36" s="64">
        <v>0</v>
      </c>
      <c r="J36" s="64">
        <v>0</v>
      </c>
      <c r="K36" s="64">
        <v>4259.2</v>
      </c>
      <c r="L36" s="64">
        <f t="shared" si="0"/>
        <v>4259.2</v>
      </c>
      <c r="M36" s="126" t="s">
        <v>328</v>
      </c>
    </row>
    <row r="37" spans="1:13" x14ac:dyDescent="0.25">
      <c r="A37" s="536" t="s">
        <v>50</v>
      </c>
      <c r="B37" s="519" t="s">
        <v>316</v>
      </c>
      <c r="C37" s="519" t="s">
        <v>317</v>
      </c>
      <c r="D37" s="519" t="s">
        <v>318</v>
      </c>
      <c r="E37" s="519" t="s">
        <v>52</v>
      </c>
      <c r="F37" s="519" t="s">
        <v>319</v>
      </c>
      <c r="G37" s="519" t="s">
        <v>320</v>
      </c>
      <c r="H37" s="519" t="s">
        <v>329</v>
      </c>
      <c r="I37" s="64">
        <v>0</v>
      </c>
      <c r="J37" s="64">
        <v>5582493.6500000004</v>
      </c>
      <c r="K37" s="64">
        <v>3622191.26</v>
      </c>
      <c r="L37" s="64">
        <f t="shared" si="0"/>
        <v>9204684.9100000001</v>
      </c>
      <c r="M37" s="126" t="s">
        <v>330</v>
      </c>
    </row>
    <row r="38" spans="1:13" x14ac:dyDescent="0.25">
      <c r="A38" s="536" t="s">
        <v>50</v>
      </c>
      <c r="B38" s="519" t="s">
        <v>316</v>
      </c>
      <c r="C38" s="519" t="s">
        <v>317</v>
      </c>
      <c r="D38" s="519" t="s">
        <v>318</v>
      </c>
      <c r="E38" s="519" t="s">
        <v>52</v>
      </c>
      <c r="F38" s="519" t="s">
        <v>323</v>
      </c>
      <c r="G38" s="519" t="s">
        <v>320</v>
      </c>
      <c r="H38" s="519" t="s">
        <v>329</v>
      </c>
      <c r="I38" s="64">
        <v>0</v>
      </c>
      <c r="J38" s="64">
        <v>620277.06999999995</v>
      </c>
      <c r="K38" s="64">
        <v>402465.7</v>
      </c>
      <c r="L38" s="64">
        <f t="shared" si="0"/>
        <v>1022742.77</v>
      </c>
      <c r="M38" s="126" t="s">
        <v>330</v>
      </c>
    </row>
    <row r="39" spans="1:13" x14ac:dyDescent="0.25">
      <c r="A39" s="536" t="s">
        <v>50</v>
      </c>
      <c r="B39" s="519" t="s">
        <v>316</v>
      </c>
      <c r="C39" s="519" t="s">
        <v>317</v>
      </c>
      <c r="D39" s="519" t="s">
        <v>318</v>
      </c>
      <c r="E39" s="519" t="s">
        <v>52</v>
      </c>
      <c r="F39" s="519" t="s">
        <v>319</v>
      </c>
      <c r="G39" s="519" t="s">
        <v>320</v>
      </c>
      <c r="H39" s="519" t="s">
        <v>331</v>
      </c>
      <c r="I39" s="64">
        <v>0</v>
      </c>
      <c r="J39" s="64">
        <v>1224145.06</v>
      </c>
      <c r="K39" s="64">
        <f>776636.92+34402.6</f>
        <v>811039.52</v>
      </c>
      <c r="L39" s="64">
        <f t="shared" si="0"/>
        <v>2035184.58</v>
      </c>
      <c r="M39" s="126" t="s">
        <v>332</v>
      </c>
    </row>
    <row r="40" spans="1:13" x14ac:dyDescent="0.25">
      <c r="A40" s="536" t="s">
        <v>50</v>
      </c>
      <c r="B40" s="519" t="s">
        <v>316</v>
      </c>
      <c r="C40" s="519" t="s">
        <v>317</v>
      </c>
      <c r="D40" s="519" t="s">
        <v>318</v>
      </c>
      <c r="E40" s="519" t="s">
        <v>52</v>
      </c>
      <c r="F40" s="519" t="s">
        <v>323</v>
      </c>
      <c r="G40" s="519" t="s">
        <v>320</v>
      </c>
      <c r="H40" s="519" t="s">
        <v>331</v>
      </c>
      <c r="I40" s="64">
        <v>0</v>
      </c>
      <c r="J40" s="64">
        <v>136016.10999999999</v>
      </c>
      <c r="K40" s="64">
        <f>86292.99+3822.51</f>
        <v>90115.5</v>
      </c>
      <c r="L40" s="64">
        <f t="shared" si="0"/>
        <v>226131.61</v>
      </c>
      <c r="M40" s="126" t="s">
        <v>332</v>
      </c>
    </row>
    <row r="41" spans="1:13" x14ac:dyDescent="0.25">
      <c r="A41" s="536" t="s">
        <v>50</v>
      </c>
      <c r="B41" s="519" t="s">
        <v>316</v>
      </c>
      <c r="C41" s="519" t="s">
        <v>317</v>
      </c>
      <c r="D41" s="519" t="s">
        <v>318</v>
      </c>
      <c r="E41" s="519" t="s">
        <v>52</v>
      </c>
      <c r="F41" s="519" t="s">
        <v>319</v>
      </c>
      <c r="G41" s="519" t="s">
        <v>320</v>
      </c>
      <c r="H41" s="519" t="s">
        <v>333</v>
      </c>
      <c r="I41" s="64">
        <v>0</v>
      </c>
      <c r="J41" s="64">
        <v>45825.120000000003</v>
      </c>
      <c r="K41" s="64">
        <v>40096.980000000003</v>
      </c>
      <c r="L41" s="64">
        <f t="shared" si="0"/>
        <v>85922.1</v>
      </c>
      <c r="M41" s="126" t="s">
        <v>334</v>
      </c>
    </row>
    <row r="42" spans="1:13" x14ac:dyDescent="0.25">
      <c r="A42" s="536" t="s">
        <v>50</v>
      </c>
      <c r="B42" s="519" t="s">
        <v>316</v>
      </c>
      <c r="C42" s="519" t="s">
        <v>317</v>
      </c>
      <c r="D42" s="519" t="s">
        <v>318</v>
      </c>
      <c r="E42" s="519" t="s">
        <v>52</v>
      </c>
      <c r="F42" s="519" t="s">
        <v>323</v>
      </c>
      <c r="G42" s="519" t="s">
        <v>320</v>
      </c>
      <c r="H42" s="519" t="s">
        <v>333</v>
      </c>
      <c r="I42" s="64">
        <v>0</v>
      </c>
      <c r="J42" s="64">
        <v>5091.68</v>
      </c>
      <c r="K42" s="64">
        <v>4455.22</v>
      </c>
      <c r="L42" s="64">
        <f t="shared" si="0"/>
        <v>9546.9000000000015</v>
      </c>
      <c r="M42" s="126" t="s">
        <v>334</v>
      </c>
    </row>
    <row r="43" spans="1:13" x14ac:dyDescent="0.25">
      <c r="A43" s="536" t="s">
        <v>50</v>
      </c>
      <c r="B43" s="519" t="s">
        <v>316</v>
      </c>
      <c r="C43" s="519" t="s">
        <v>317</v>
      </c>
      <c r="D43" s="519" t="s">
        <v>318</v>
      </c>
      <c r="E43" s="519" t="s">
        <v>52</v>
      </c>
      <c r="F43" s="519" t="s">
        <v>319</v>
      </c>
      <c r="G43" s="519" t="s">
        <v>320</v>
      </c>
      <c r="H43" s="519" t="s">
        <v>335</v>
      </c>
      <c r="I43" s="64">
        <v>0</v>
      </c>
      <c r="J43" s="64">
        <v>42688.800000000003</v>
      </c>
      <c r="K43" s="64">
        <v>42688.800000000003</v>
      </c>
      <c r="L43" s="64">
        <f t="shared" si="0"/>
        <v>85377.600000000006</v>
      </c>
      <c r="M43" s="126" t="s">
        <v>336</v>
      </c>
    </row>
    <row r="44" spans="1:13" x14ac:dyDescent="0.25">
      <c r="A44" s="536" t="s">
        <v>50</v>
      </c>
      <c r="B44" s="519" t="s">
        <v>316</v>
      </c>
      <c r="C44" s="519" t="s">
        <v>317</v>
      </c>
      <c r="D44" s="519" t="s">
        <v>318</v>
      </c>
      <c r="E44" s="519" t="s">
        <v>52</v>
      </c>
      <c r="F44" s="519" t="s">
        <v>323</v>
      </c>
      <c r="G44" s="519" t="s">
        <v>320</v>
      </c>
      <c r="H44" s="519" t="s">
        <v>335</v>
      </c>
      <c r="I44" s="64">
        <v>0</v>
      </c>
      <c r="J44" s="64">
        <v>4743.2</v>
      </c>
      <c r="K44" s="64">
        <v>4743.2</v>
      </c>
      <c r="L44" s="64">
        <f t="shared" si="0"/>
        <v>9486.4</v>
      </c>
      <c r="M44" s="126" t="s">
        <v>336</v>
      </c>
    </row>
    <row r="45" spans="1:13" x14ac:dyDescent="0.25">
      <c r="A45" s="536" t="s">
        <v>50</v>
      </c>
      <c r="B45" s="519" t="s">
        <v>316</v>
      </c>
      <c r="C45" s="519" t="s">
        <v>317</v>
      </c>
      <c r="D45" s="519" t="s">
        <v>318</v>
      </c>
      <c r="E45" s="519" t="s">
        <v>52</v>
      </c>
      <c r="F45" s="519" t="s">
        <v>319</v>
      </c>
      <c r="G45" s="519" t="s">
        <v>320</v>
      </c>
      <c r="H45" s="519" t="s">
        <v>337</v>
      </c>
      <c r="I45" s="64">
        <v>0</v>
      </c>
      <c r="J45" s="64">
        <v>139487.82999999999</v>
      </c>
      <c r="K45" s="64">
        <v>719031.68</v>
      </c>
      <c r="L45" s="64">
        <f t="shared" si="0"/>
        <v>858519.51</v>
      </c>
      <c r="M45" s="126" t="s">
        <v>153</v>
      </c>
    </row>
    <row r="46" spans="1:13" x14ac:dyDescent="0.25">
      <c r="A46" s="536" t="s">
        <v>50</v>
      </c>
      <c r="B46" s="519" t="s">
        <v>316</v>
      </c>
      <c r="C46" s="519" t="s">
        <v>317</v>
      </c>
      <c r="D46" s="519" t="s">
        <v>318</v>
      </c>
      <c r="E46" s="519" t="s">
        <v>52</v>
      </c>
      <c r="F46" s="519" t="s">
        <v>323</v>
      </c>
      <c r="G46" s="519" t="s">
        <v>320</v>
      </c>
      <c r="H46" s="519" t="s">
        <v>337</v>
      </c>
      <c r="I46" s="64">
        <v>0</v>
      </c>
      <c r="J46" s="64">
        <v>15498.65</v>
      </c>
      <c r="K46" s="64">
        <v>79892.41</v>
      </c>
      <c r="L46" s="64">
        <f t="shared" si="0"/>
        <v>95391.06</v>
      </c>
      <c r="M46" s="126" t="s">
        <v>153</v>
      </c>
    </row>
    <row r="47" spans="1:13" ht="26.25" x14ac:dyDescent="0.25">
      <c r="A47" s="536" t="s">
        <v>50</v>
      </c>
      <c r="B47" s="519" t="s">
        <v>316</v>
      </c>
      <c r="C47" s="519" t="s">
        <v>317</v>
      </c>
      <c r="D47" s="519" t="s">
        <v>318</v>
      </c>
      <c r="E47" s="519" t="s">
        <v>52</v>
      </c>
      <c r="F47" s="519" t="s">
        <v>338</v>
      </c>
      <c r="G47" s="519" t="s">
        <v>320</v>
      </c>
      <c r="H47" s="519" t="s">
        <v>339</v>
      </c>
      <c r="I47" s="64">
        <v>0</v>
      </c>
      <c r="J47" s="64">
        <v>9169159.8100000005</v>
      </c>
      <c r="K47" s="64">
        <v>1457468.45</v>
      </c>
      <c r="L47" s="64">
        <f t="shared" si="0"/>
        <v>10626628.26</v>
      </c>
      <c r="M47" s="126" t="s">
        <v>340</v>
      </c>
    </row>
    <row r="48" spans="1:13" ht="26.25" x14ac:dyDescent="0.25">
      <c r="A48" s="536" t="s">
        <v>50</v>
      </c>
      <c r="B48" s="519" t="s">
        <v>316</v>
      </c>
      <c r="C48" s="519" t="s">
        <v>317</v>
      </c>
      <c r="D48" s="519" t="s">
        <v>318</v>
      </c>
      <c r="E48" s="519" t="s">
        <v>52</v>
      </c>
      <c r="F48" s="519" t="s">
        <v>341</v>
      </c>
      <c r="G48" s="519" t="s">
        <v>320</v>
      </c>
      <c r="H48" s="519" t="s">
        <v>339</v>
      </c>
      <c r="I48" s="64">
        <v>0</v>
      </c>
      <c r="J48" s="64">
        <v>1018795.53</v>
      </c>
      <c r="K48" s="64">
        <v>161940.94</v>
      </c>
      <c r="L48" s="64">
        <f t="shared" si="0"/>
        <v>1180736.47</v>
      </c>
      <c r="M48" s="126" t="s">
        <v>340</v>
      </c>
    </row>
    <row r="49" spans="1:13" x14ac:dyDescent="0.25">
      <c r="A49" s="536" t="s">
        <v>50</v>
      </c>
      <c r="B49" s="519" t="s">
        <v>316</v>
      </c>
      <c r="C49" s="519" t="s">
        <v>317</v>
      </c>
      <c r="D49" s="519" t="s">
        <v>318</v>
      </c>
      <c r="E49" s="519" t="s">
        <v>52</v>
      </c>
      <c r="F49" s="519" t="s">
        <v>319</v>
      </c>
      <c r="G49" s="519" t="s">
        <v>320</v>
      </c>
      <c r="H49" s="519" t="s">
        <v>342</v>
      </c>
      <c r="I49" s="64">
        <v>0</v>
      </c>
      <c r="J49" s="64">
        <v>1829521.96</v>
      </c>
      <c r="K49" s="64">
        <v>26952.75</v>
      </c>
      <c r="L49" s="64">
        <f t="shared" si="0"/>
        <v>1856474.71</v>
      </c>
      <c r="M49" s="126" t="s">
        <v>343</v>
      </c>
    </row>
    <row r="50" spans="1:13" x14ac:dyDescent="0.25">
      <c r="A50" s="536" t="s">
        <v>50</v>
      </c>
      <c r="B50" s="519" t="s">
        <v>316</v>
      </c>
      <c r="C50" s="519" t="s">
        <v>317</v>
      </c>
      <c r="D50" s="519" t="s">
        <v>318</v>
      </c>
      <c r="E50" s="519" t="s">
        <v>52</v>
      </c>
      <c r="F50" s="519" t="s">
        <v>323</v>
      </c>
      <c r="G50" s="519" t="s">
        <v>320</v>
      </c>
      <c r="H50" s="519" t="s">
        <v>342</v>
      </c>
      <c r="I50" s="64">
        <v>0</v>
      </c>
      <c r="J50" s="64">
        <v>203280.22</v>
      </c>
      <c r="K50" s="64">
        <v>2994.75</v>
      </c>
      <c r="L50" s="64">
        <f t="shared" si="0"/>
        <v>206274.97</v>
      </c>
      <c r="M50" s="126" t="s">
        <v>343</v>
      </c>
    </row>
    <row r="51" spans="1:13" x14ac:dyDescent="0.25">
      <c r="A51" s="536" t="s">
        <v>50</v>
      </c>
      <c r="B51" s="519" t="s">
        <v>316</v>
      </c>
      <c r="C51" s="519" t="s">
        <v>317</v>
      </c>
      <c r="D51" s="519" t="s">
        <v>318</v>
      </c>
      <c r="E51" s="519" t="s">
        <v>52</v>
      </c>
      <c r="F51" s="519" t="s">
        <v>319</v>
      </c>
      <c r="G51" s="519" t="s">
        <v>320</v>
      </c>
      <c r="H51" s="519" t="s">
        <v>344</v>
      </c>
      <c r="I51" s="64">
        <v>0</v>
      </c>
      <c r="J51" s="64">
        <v>324457.71999999997</v>
      </c>
      <c r="K51" s="64">
        <v>8608.5400000000009</v>
      </c>
      <c r="L51" s="64">
        <f t="shared" si="0"/>
        <v>333066.25999999995</v>
      </c>
      <c r="M51" s="126" t="s">
        <v>345</v>
      </c>
    </row>
    <row r="52" spans="1:13" x14ac:dyDescent="0.25">
      <c r="A52" s="536" t="s">
        <v>50</v>
      </c>
      <c r="B52" s="519" t="s">
        <v>316</v>
      </c>
      <c r="C52" s="519" t="s">
        <v>317</v>
      </c>
      <c r="D52" s="519" t="s">
        <v>318</v>
      </c>
      <c r="E52" s="519" t="s">
        <v>52</v>
      </c>
      <c r="F52" s="519" t="s">
        <v>323</v>
      </c>
      <c r="G52" s="519" t="s">
        <v>320</v>
      </c>
      <c r="H52" s="519" t="s">
        <v>344</v>
      </c>
      <c r="I52" s="64">
        <v>0</v>
      </c>
      <c r="J52" s="64">
        <v>36050.85</v>
      </c>
      <c r="K52" s="64">
        <v>956.51</v>
      </c>
      <c r="L52" s="64">
        <f t="shared" si="0"/>
        <v>37007.360000000001</v>
      </c>
      <c r="M52" s="126" t="s">
        <v>345</v>
      </c>
    </row>
    <row r="53" spans="1:13" x14ac:dyDescent="0.25">
      <c r="A53" s="536" t="s">
        <v>50</v>
      </c>
      <c r="B53" s="519" t="s">
        <v>316</v>
      </c>
      <c r="C53" s="519" t="s">
        <v>317</v>
      </c>
      <c r="D53" s="519" t="s">
        <v>318</v>
      </c>
      <c r="E53" s="519" t="s">
        <v>52</v>
      </c>
      <c r="F53" s="519" t="s">
        <v>319</v>
      </c>
      <c r="G53" s="519" t="s">
        <v>320</v>
      </c>
      <c r="H53" s="537" t="s">
        <v>346</v>
      </c>
      <c r="I53" s="64">
        <v>0</v>
      </c>
      <c r="J53" s="64">
        <v>0</v>
      </c>
      <c r="K53" s="64">
        <v>3119083.11</v>
      </c>
      <c r="L53" s="64">
        <f t="shared" si="0"/>
        <v>3119083.11</v>
      </c>
      <c r="M53" s="126" t="s">
        <v>347</v>
      </c>
    </row>
    <row r="54" spans="1:13" x14ac:dyDescent="0.25">
      <c r="A54" s="536" t="s">
        <v>50</v>
      </c>
      <c r="B54" s="519" t="s">
        <v>316</v>
      </c>
      <c r="C54" s="519" t="s">
        <v>317</v>
      </c>
      <c r="D54" s="519" t="s">
        <v>318</v>
      </c>
      <c r="E54" s="519" t="s">
        <v>52</v>
      </c>
      <c r="F54" s="519" t="s">
        <v>323</v>
      </c>
      <c r="G54" s="519" t="s">
        <v>320</v>
      </c>
      <c r="H54" s="537" t="s">
        <v>346</v>
      </c>
      <c r="I54" s="64">
        <v>0</v>
      </c>
      <c r="J54" s="64">
        <v>0</v>
      </c>
      <c r="K54" s="64">
        <v>346564.79</v>
      </c>
      <c r="L54" s="64">
        <f t="shared" si="0"/>
        <v>346564.79</v>
      </c>
      <c r="M54" s="126" t="s">
        <v>347</v>
      </c>
    </row>
    <row r="55" spans="1:13" x14ac:dyDescent="0.25">
      <c r="A55" s="536" t="s">
        <v>50</v>
      </c>
      <c r="B55" s="519" t="s">
        <v>316</v>
      </c>
      <c r="C55" s="519" t="s">
        <v>317</v>
      </c>
      <c r="D55" s="519" t="s">
        <v>318</v>
      </c>
      <c r="E55" s="519" t="s">
        <v>52</v>
      </c>
      <c r="F55" s="519" t="s">
        <v>319</v>
      </c>
      <c r="G55" s="519" t="s">
        <v>320</v>
      </c>
      <c r="H55" s="537" t="s">
        <v>348</v>
      </c>
      <c r="I55" s="64">
        <v>0</v>
      </c>
      <c r="J55" s="64">
        <v>0</v>
      </c>
      <c r="K55" s="64">
        <v>1540476.87</v>
      </c>
      <c r="L55" s="64">
        <f t="shared" si="0"/>
        <v>1540476.87</v>
      </c>
      <c r="M55" s="126" t="s">
        <v>349</v>
      </c>
    </row>
    <row r="56" spans="1:13" x14ac:dyDescent="0.25">
      <c r="A56" s="536" t="s">
        <v>50</v>
      </c>
      <c r="B56" s="519" t="s">
        <v>316</v>
      </c>
      <c r="C56" s="519" t="s">
        <v>317</v>
      </c>
      <c r="D56" s="519" t="s">
        <v>318</v>
      </c>
      <c r="E56" s="519" t="s">
        <v>52</v>
      </c>
      <c r="F56" s="519" t="s">
        <v>323</v>
      </c>
      <c r="G56" s="519" t="s">
        <v>320</v>
      </c>
      <c r="H56" s="537" t="s">
        <v>348</v>
      </c>
      <c r="I56" s="64">
        <v>0</v>
      </c>
      <c r="J56" s="64">
        <v>0</v>
      </c>
      <c r="K56" s="64">
        <v>171164.1</v>
      </c>
      <c r="L56" s="64">
        <f t="shared" si="0"/>
        <v>171164.1</v>
      </c>
      <c r="M56" s="126" t="s">
        <v>349</v>
      </c>
    </row>
    <row r="57" spans="1:13" ht="26.25" x14ac:dyDescent="0.25">
      <c r="A57" s="536" t="s">
        <v>50</v>
      </c>
      <c r="B57" s="519" t="s">
        <v>316</v>
      </c>
      <c r="C57" s="519" t="s">
        <v>317</v>
      </c>
      <c r="D57" s="519" t="s">
        <v>318</v>
      </c>
      <c r="E57" s="519" t="s">
        <v>52</v>
      </c>
      <c r="F57" s="519" t="s">
        <v>319</v>
      </c>
      <c r="G57" s="519" t="s">
        <v>320</v>
      </c>
      <c r="H57" s="519" t="s">
        <v>350</v>
      </c>
      <c r="I57" s="64">
        <v>0</v>
      </c>
      <c r="J57" s="64">
        <v>36559128.299999997</v>
      </c>
      <c r="K57" s="64">
        <f>-18986522.94+42394.5</f>
        <v>-18944128.440000001</v>
      </c>
      <c r="L57" s="64">
        <f t="shared" ref="L57:L58" si="1">SUM(J57:K57)</f>
        <v>17614999.859999996</v>
      </c>
      <c r="M57" s="126" t="s">
        <v>351</v>
      </c>
    </row>
    <row r="58" spans="1:13" ht="27" thickBot="1" x14ac:dyDescent="0.3">
      <c r="A58" s="538" t="s">
        <v>50</v>
      </c>
      <c r="B58" s="520" t="s">
        <v>316</v>
      </c>
      <c r="C58" s="520" t="s">
        <v>317</v>
      </c>
      <c r="D58" s="520" t="s">
        <v>318</v>
      </c>
      <c r="E58" s="520" t="s">
        <v>52</v>
      </c>
      <c r="F58" s="520" t="s">
        <v>323</v>
      </c>
      <c r="G58" s="520" t="s">
        <v>320</v>
      </c>
      <c r="H58" s="520" t="s">
        <v>350</v>
      </c>
      <c r="I58" s="76">
        <v>0</v>
      </c>
      <c r="J58" s="76">
        <v>4062125.38</v>
      </c>
      <c r="K58" s="76">
        <f>-2109613.68+4710.5</f>
        <v>-2104903.1800000002</v>
      </c>
      <c r="L58" s="76">
        <f t="shared" si="1"/>
        <v>1957222.1999999997</v>
      </c>
      <c r="M58" s="127" t="s">
        <v>351</v>
      </c>
    </row>
    <row r="59" spans="1:13" ht="15.75" thickBot="1" x14ac:dyDescent="0.3">
      <c r="A59" s="539"/>
      <c r="B59" s="128" t="s">
        <v>23</v>
      </c>
      <c r="C59" s="128"/>
      <c r="D59" s="128"/>
      <c r="E59" s="128"/>
      <c r="F59" s="129"/>
      <c r="G59" s="130"/>
      <c r="H59" s="128"/>
      <c r="I59" s="131">
        <f>SUM(I28:I58)</f>
        <v>0</v>
      </c>
      <c r="J59" s="131">
        <f>SUM(J28:J58)</f>
        <v>63880056.289999999</v>
      </c>
      <c r="K59" s="131">
        <f>SUM(K29:K58)</f>
        <v>-4.1909515857696533E-9</v>
      </c>
      <c r="L59" s="131">
        <f>SUM(L28:L58)</f>
        <v>63880056.289999992</v>
      </c>
      <c r="M59" s="132"/>
    </row>
    <row r="60" spans="1:13" ht="15.75" x14ac:dyDescent="0.25">
      <c r="A60" s="532"/>
      <c r="B60" s="532"/>
      <c r="C60" s="532"/>
      <c r="D60" s="1423"/>
      <c r="E60" s="1423"/>
      <c r="F60" s="525"/>
      <c r="G60" s="533"/>
      <c r="H60" s="1423"/>
      <c r="I60" s="32"/>
      <c r="J60" s="29"/>
      <c r="K60" s="33"/>
      <c r="L60" s="29"/>
      <c r="M60" s="1420"/>
    </row>
    <row r="61" spans="1:13" ht="15.75" customHeight="1" x14ac:dyDescent="0.25">
      <c r="A61" s="3144" t="s">
        <v>352</v>
      </c>
      <c r="B61" s="3144"/>
      <c r="C61" s="3144"/>
      <c r="D61" s="3144"/>
      <c r="E61" s="3144"/>
      <c r="F61" s="525"/>
      <c r="G61" s="533"/>
      <c r="H61" s="1423"/>
      <c r="I61" s="32"/>
      <c r="J61" s="34" t="s">
        <v>353</v>
      </c>
      <c r="K61" s="35"/>
      <c r="L61" s="33"/>
      <c r="M61" s="55"/>
    </row>
    <row r="62" spans="1:13" ht="15.75" x14ac:dyDescent="0.25">
      <c r="A62" s="1423"/>
      <c r="B62" s="532"/>
      <c r="C62" s="532"/>
      <c r="D62" s="1423"/>
      <c r="E62" s="1423"/>
      <c r="F62" s="525"/>
      <c r="G62" s="533"/>
      <c r="H62" s="1423"/>
      <c r="I62" s="32"/>
      <c r="J62" s="29"/>
      <c r="K62" s="33"/>
      <c r="L62" s="33"/>
      <c r="M62" s="1420"/>
    </row>
    <row r="63" spans="1:13" x14ac:dyDescent="0.25">
      <c r="A63" s="1412"/>
      <c r="B63" s="1412"/>
      <c r="C63" s="1412"/>
      <c r="D63" s="1412"/>
      <c r="E63" s="1412"/>
      <c r="F63" s="523"/>
      <c r="G63" s="531"/>
      <c r="H63" s="1412"/>
      <c r="I63" s="4"/>
      <c r="J63" s="1420"/>
      <c r="K63" s="1420"/>
      <c r="L63" s="55"/>
      <c r="M63" s="1420"/>
    </row>
    <row r="64" spans="1:13" x14ac:dyDescent="0.25">
      <c r="A64" s="1412"/>
      <c r="B64" s="1412" t="s">
        <v>27</v>
      </c>
      <c r="C64" s="1412"/>
      <c r="D64" s="1412"/>
      <c r="E64" s="1412"/>
      <c r="F64" s="523"/>
      <c r="G64" s="531"/>
      <c r="H64" s="1412"/>
      <c r="I64" s="4"/>
      <c r="J64" s="1420" t="s">
        <v>27</v>
      </c>
      <c r="K64" s="1420"/>
      <c r="L64" s="55"/>
      <c r="M64" s="1420"/>
    </row>
    <row r="65" spans="1:13" x14ac:dyDescent="0.25">
      <c r="A65" s="1412"/>
      <c r="B65" s="1412"/>
      <c r="C65" s="1412"/>
      <c r="D65" s="1412"/>
      <c r="E65" s="1412"/>
      <c r="F65" s="523"/>
      <c r="G65" s="531"/>
      <c r="H65" s="1412"/>
      <c r="I65" s="4"/>
      <c r="J65" s="1420"/>
      <c r="K65" s="1420"/>
      <c r="L65" s="1268"/>
      <c r="M65" s="1420"/>
    </row>
    <row r="66" spans="1:13" x14ac:dyDescent="0.25">
      <c r="A66" s="1412"/>
      <c r="B66" s="1412" t="s">
        <v>354</v>
      </c>
      <c r="C66" s="1412"/>
      <c r="D66" s="1412"/>
      <c r="E66" s="1412"/>
      <c r="F66" s="523"/>
      <c r="G66" s="531"/>
      <c r="H66" s="1412"/>
      <c r="I66" s="4"/>
      <c r="J66" s="1420" t="s">
        <v>169</v>
      </c>
      <c r="K66" s="1420"/>
      <c r="L66" s="55"/>
      <c r="M66" s="1420"/>
    </row>
    <row r="67" spans="1:13" x14ac:dyDescent="0.25">
      <c r="A67" s="3135" t="s">
        <v>355</v>
      </c>
      <c r="B67" s="3135"/>
      <c r="C67" s="3135"/>
      <c r="D67" s="3135"/>
      <c r="E67" s="1412"/>
      <c r="F67" s="523"/>
      <c r="G67" s="531"/>
      <c r="H67" s="1412"/>
      <c r="I67" s="4"/>
      <c r="J67" s="1420" t="s">
        <v>171</v>
      </c>
      <c r="K67" s="1420"/>
      <c r="L67" s="1420"/>
      <c r="M67" s="1420"/>
    </row>
    <row r="70" spans="1:13" ht="18.75" x14ac:dyDescent="0.3">
      <c r="A70" s="3107" t="s">
        <v>173</v>
      </c>
      <c r="B70" s="3107"/>
      <c r="C70" s="3107"/>
      <c r="D70" s="3107"/>
      <c r="F70" s="526"/>
      <c r="G70" s="540"/>
      <c r="I70" s="469"/>
    </row>
    <row r="71" spans="1:13" x14ac:dyDescent="0.25">
      <c r="F71" s="526"/>
      <c r="G71" s="540"/>
      <c r="I71" s="471"/>
      <c r="J71" s="1418"/>
    </row>
    <row r="72" spans="1:13" ht="18.75" x14ac:dyDescent="0.3">
      <c r="A72" s="3102" t="s">
        <v>422</v>
      </c>
      <c r="B72" s="3103"/>
      <c r="C72" s="3103"/>
      <c r="D72" s="3103"/>
      <c r="E72" s="3103"/>
      <c r="F72" s="3103"/>
      <c r="G72" s="3103"/>
      <c r="H72" s="3103"/>
      <c r="I72" s="3103"/>
      <c r="J72" s="3103"/>
      <c r="K72" s="3103"/>
      <c r="L72" s="3103"/>
    </row>
    <row r="73" spans="1:13" ht="15.75" x14ac:dyDescent="0.25">
      <c r="F73" s="524"/>
      <c r="G73" s="540"/>
      <c r="I73" s="471"/>
      <c r="J73" s="1418"/>
    </row>
    <row r="74" spans="1:13" ht="15.75" customHeight="1" x14ac:dyDescent="0.25">
      <c r="A74" s="1417" t="s">
        <v>423</v>
      </c>
      <c r="B74" s="1417"/>
      <c r="C74" s="1417"/>
      <c r="D74" s="1417"/>
      <c r="E74" s="1417"/>
      <c r="F74" s="1417"/>
      <c r="G74" s="992"/>
      <c r="I74" s="469"/>
    </row>
    <row r="75" spans="1:13" ht="15.75" thickBot="1" x14ac:dyDescent="0.3">
      <c r="A75" s="472"/>
      <c r="F75" s="526"/>
      <c r="G75" s="540"/>
      <c r="I75" s="469"/>
      <c r="K75" s="13"/>
      <c r="L75" s="13"/>
      <c r="M75" s="14" t="s">
        <v>4</v>
      </c>
    </row>
    <row r="76" spans="1:13" ht="27" thickBot="1" x14ac:dyDescent="0.3">
      <c r="A76" s="15" t="s">
        <v>5</v>
      </c>
      <c r="B76" s="16" t="s">
        <v>6</v>
      </c>
      <c r="C76" s="16" t="s">
        <v>7</v>
      </c>
      <c r="D76" s="16" t="s">
        <v>8</v>
      </c>
      <c r="E76" s="16" t="s">
        <v>9</v>
      </c>
      <c r="F76" s="17" t="s">
        <v>10</v>
      </c>
      <c r="G76" s="18" t="s">
        <v>11</v>
      </c>
      <c r="H76" s="16" t="s">
        <v>12</v>
      </c>
      <c r="I76" s="19" t="s">
        <v>13</v>
      </c>
      <c r="J76" s="20" t="s">
        <v>14</v>
      </c>
      <c r="K76" s="20" t="s">
        <v>15</v>
      </c>
      <c r="L76" s="20" t="s">
        <v>16</v>
      </c>
      <c r="M76" s="122" t="s">
        <v>17</v>
      </c>
    </row>
    <row r="77" spans="1:13" x14ac:dyDescent="0.25">
      <c r="A77" s="57">
        <v>231</v>
      </c>
      <c r="B77" s="58">
        <v>0</v>
      </c>
      <c r="C77" s="59">
        <v>2212</v>
      </c>
      <c r="D77" s="58">
        <v>5191</v>
      </c>
      <c r="E77" s="61">
        <v>0</v>
      </c>
      <c r="F77" s="473">
        <v>0</v>
      </c>
      <c r="G77" s="58">
        <v>400</v>
      </c>
      <c r="H77" s="190" t="s">
        <v>165</v>
      </c>
      <c r="I77" s="111">
        <v>50000</v>
      </c>
      <c r="J77" s="474">
        <v>50000</v>
      </c>
      <c r="K77" s="474">
        <v>-20000</v>
      </c>
      <c r="L77" s="181">
        <f>SUM(J77:K77)</f>
        <v>30000</v>
      </c>
      <c r="M77" s="475" t="s">
        <v>424</v>
      </c>
    </row>
    <row r="78" spans="1:13" ht="15.75" thickBot="1" x14ac:dyDescent="0.3">
      <c r="A78" s="57">
        <v>231</v>
      </c>
      <c r="B78" s="58">
        <v>0</v>
      </c>
      <c r="C78" s="59">
        <v>2212</v>
      </c>
      <c r="D78" s="58">
        <v>5363</v>
      </c>
      <c r="E78" s="61">
        <v>0</v>
      </c>
      <c r="F78" s="473">
        <v>0</v>
      </c>
      <c r="G78" s="58">
        <v>400</v>
      </c>
      <c r="H78" s="190" t="s">
        <v>165</v>
      </c>
      <c r="I78" s="111">
        <v>0</v>
      </c>
      <c r="J78" s="474">
        <v>0</v>
      </c>
      <c r="K78" s="474">
        <v>20000</v>
      </c>
      <c r="L78" s="181">
        <f>SUM(J78:K78)</f>
        <v>20000</v>
      </c>
      <c r="M78" s="475" t="s">
        <v>425</v>
      </c>
    </row>
    <row r="79" spans="1:13" ht="15.75" thickBot="1" x14ac:dyDescent="0.3">
      <c r="A79" s="541"/>
      <c r="B79" s="343" t="s">
        <v>23</v>
      </c>
      <c r="C79" s="343"/>
      <c r="D79" s="476"/>
      <c r="E79" s="476"/>
      <c r="F79" s="477"/>
      <c r="G79" s="478"/>
      <c r="H79" s="476"/>
      <c r="I79" s="479">
        <f>SUM(I77:I78)</f>
        <v>50000</v>
      </c>
      <c r="J79" s="480">
        <f t="shared" ref="J79:L79" si="2">SUM(J77:J78)</f>
        <v>50000</v>
      </c>
      <c r="K79" s="480">
        <f t="shared" si="2"/>
        <v>0</v>
      </c>
      <c r="L79" s="480">
        <f t="shared" si="2"/>
        <v>50000</v>
      </c>
      <c r="M79" s="481"/>
    </row>
    <row r="80" spans="1:13" ht="15.75" x14ac:dyDescent="0.25">
      <c r="A80" s="532"/>
      <c r="B80" s="532"/>
      <c r="C80" s="532"/>
      <c r="D80" s="472"/>
      <c r="E80" s="472"/>
      <c r="F80" s="527"/>
      <c r="G80" s="542"/>
      <c r="H80" s="472"/>
      <c r="I80" s="483"/>
      <c r="J80" s="482"/>
      <c r="K80" s="484"/>
      <c r="L80" s="482"/>
    </row>
    <row r="81" spans="1:13" ht="15.75" customHeight="1" x14ac:dyDescent="0.25">
      <c r="A81" s="3144" t="s">
        <v>167</v>
      </c>
      <c r="B81" s="3144"/>
      <c r="C81" s="3144"/>
      <c r="D81" s="3144"/>
      <c r="E81" s="3144"/>
      <c r="F81" s="525"/>
      <c r="G81" s="533"/>
      <c r="H81" s="1423"/>
      <c r="I81" s="32"/>
      <c r="J81" s="34" t="s">
        <v>426</v>
      </c>
      <c r="K81" s="35"/>
    </row>
    <row r="82" spans="1:13" ht="15.75" x14ac:dyDescent="0.25">
      <c r="A82" s="532"/>
      <c r="B82" s="532"/>
      <c r="C82" s="532"/>
      <c r="D82" s="1423"/>
      <c r="E82" s="1423"/>
      <c r="F82" s="525"/>
      <c r="G82" s="533"/>
      <c r="H82" s="1423"/>
      <c r="I82" s="32"/>
      <c r="J82" s="29"/>
      <c r="K82" s="33"/>
      <c r="L82" s="123"/>
      <c r="M82" s="123"/>
    </row>
    <row r="83" spans="1:13" ht="15.75" x14ac:dyDescent="0.25">
      <c r="A83" s="532"/>
      <c r="B83" s="1412"/>
      <c r="C83" s="1412"/>
      <c r="D83" s="1412"/>
      <c r="E83" s="1412"/>
      <c r="F83" s="523"/>
      <c r="G83" s="531"/>
      <c r="H83" s="1412"/>
      <c r="I83" s="4"/>
      <c r="J83" s="1420"/>
      <c r="K83" s="1420"/>
      <c r="L83" s="123"/>
      <c r="M83" s="485"/>
    </row>
    <row r="84" spans="1:13" ht="15.75" x14ac:dyDescent="0.25">
      <c r="A84" s="534"/>
      <c r="B84" s="1412" t="s">
        <v>27</v>
      </c>
      <c r="C84" s="1412"/>
      <c r="D84" s="1412"/>
      <c r="E84" s="1412"/>
      <c r="F84" s="523"/>
      <c r="G84" s="531"/>
      <c r="H84" s="1412"/>
      <c r="I84" s="4"/>
      <c r="J84" s="1420" t="s">
        <v>27</v>
      </c>
      <c r="K84" s="1420"/>
      <c r="L84" s="123"/>
      <c r="M84" s="485"/>
    </row>
    <row r="85" spans="1:13" ht="15.75" x14ac:dyDescent="0.25">
      <c r="A85" s="534"/>
      <c r="B85" s="1412"/>
      <c r="C85" s="1412"/>
      <c r="D85" s="1412"/>
      <c r="E85" s="1412"/>
      <c r="F85" s="523"/>
      <c r="G85" s="531"/>
      <c r="H85" s="1412"/>
      <c r="I85" s="4"/>
      <c r="J85" s="1420"/>
      <c r="K85" s="1420"/>
      <c r="L85" s="123"/>
      <c r="M85" s="123"/>
    </row>
    <row r="86" spans="1:13" ht="15.75" x14ac:dyDescent="0.25">
      <c r="A86" s="534"/>
      <c r="B86" s="1412" t="s">
        <v>168</v>
      </c>
      <c r="C86" s="1412"/>
      <c r="D86" s="1412"/>
      <c r="E86" s="1412"/>
      <c r="F86" s="523"/>
      <c r="G86" s="531"/>
      <c r="H86" s="1412"/>
      <c r="I86" s="4"/>
      <c r="J86" s="1420" t="s">
        <v>169</v>
      </c>
      <c r="K86" s="1420"/>
      <c r="L86" s="123"/>
      <c r="M86" s="123"/>
    </row>
    <row r="87" spans="1:13" ht="15.75" x14ac:dyDescent="0.25">
      <c r="A87" s="3135" t="s">
        <v>427</v>
      </c>
      <c r="B87" s="3135"/>
      <c r="C87" s="3135"/>
      <c r="D87" s="3135"/>
      <c r="E87" s="3135"/>
      <c r="F87" s="3135"/>
      <c r="G87" s="531"/>
      <c r="H87" s="1412"/>
      <c r="I87" s="4"/>
      <c r="J87" s="1420" t="s">
        <v>171</v>
      </c>
      <c r="K87" s="1420"/>
      <c r="L87" s="123"/>
      <c r="M87" s="123"/>
    </row>
    <row r="90" spans="1:13" ht="18.75" customHeight="1" x14ac:dyDescent="0.3">
      <c r="A90" s="3107" t="s">
        <v>173</v>
      </c>
      <c r="B90" s="3107"/>
      <c r="C90" s="3107"/>
      <c r="D90" s="3107"/>
      <c r="E90" s="1412"/>
      <c r="F90" s="523"/>
      <c r="G90" s="531"/>
      <c r="H90" s="1412"/>
      <c r="I90" s="4"/>
      <c r="J90" s="1420"/>
      <c r="K90" s="1420"/>
      <c r="L90" s="1420"/>
      <c r="M90" s="1420"/>
    </row>
    <row r="91" spans="1:13" x14ac:dyDescent="0.25">
      <c r="A91" s="1412"/>
      <c r="B91" s="1412"/>
      <c r="C91" s="1412"/>
      <c r="D91" s="1412"/>
      <c r="E91" s="1412"/>
      <c r="F91" s="523"/>
      <c r="G91" s="531"/>
      <c r="H91" s="1412"/>
      <c r="I91" s="8"/>
      <c r="J91" s="1419"/>
      <c r="K91" s="1420"/>
      <c r="L91" s="1420"/>
      <c r="M91" s="1420"/>
    </row>
    <row r="92" spans="1:13" ht="18.75" x14ac:dyDescent="0.3">
      <c r="A92" s="3102" t="s">
        <v>428</v>
      </c>
      <c r="B92" s="3103"/>
      <c r="C92" s="3103"/>
      <c r="D92" s="3103"/>
      <c r="E92" s="3103"/>
      <c r="F92" s="3103"/>
      <c r="G92" s="3103"/>
      <c r="H92" s="3103"/>
      <c r="I92" s="3103"/>
      <c r="J92" s="3103"/>
      <c r="K92" s="3103"/>
      <c r="L92" s="3103"/>
      <c r="M92" s="1420"/>
    </row>
    <row r="93" spans="1:13" ht="15.75" x14ac:dyDescent="0.25">
      <c r="A93" s="1412"/>
      <c r="B93" s="1412"/>
      <c r="C93" s="1412"/>
      <c r="D93" s="1412"/>
      <c r="E93" s="1412"/>
      <c r="F93" s="524"/>
      <c r="G93" s="531"/>
      <c r="H93" s="1412"/>
      <c r="I93" s="8"/>
      <c r="J93" s="1419"/>
      <c r="K93" s="1420"/>
      <c r="L93" s="1420"/>
      <c r="M93" s="1420"/>
    </row>
    <row r="94" spans="1:13" x14ac:dyDescent="0.25">
      <c r="A94" s="3122" t="s">
        <v>315</v>
      </c>
      <c r="B94" s="3122"/>
      <c r="C94" s="3122"/>
      <c r="D94" s="3122"/>
      <c r="E94" s="3122"/>
      <c r="F94" s="3122"/>
      <c r="G94" s="3122"/>
      <c r="H94" s="3122"/>
      <c r="I94" s="3122"/>
      <c r="J94" s="3122"/>
      <c r="K94" s="3122"/>
      <c r="L94" s="3122"/>
      <c r="M94" s="3122"/>
    </row>
    <row r="95" spans="1:13" ht="15.75" thickBot="1" x14ac:dyDescent="0.3">
      <c r="A95" s="1423"/>
      <c r="B95" s="1412"/>
      <c r="C95" s="1412"/>
      <c r="D95" s="1412"/>
      <c r="E95" s="1412"/>
      <c r="F95" s="523"/>
      <c r="G95" s="531"/>
      <c r="H95" s="1412"/>
      <c r="I95" s="4"/>
      <c r="J95" s="1420"/>
      <c r="K95" s="13"/>
      <c r="L95" s="1420"/>
      <c r="M95" s="14" t="s">
        <v>4</v>
      </c>
    </row>
    <row r="96" spans="1:13" ht="27" thickBot="1" x14ac:dyDescent="0.3">
      <c r="A96" s="15" t="s">
        <v>5</v>
      </c>
      <c r="B96" s="16" t="s">
        <v>6</v>
      </c>
      <c r="C96" s="16" t="s">
        <v>7</v>
      </c>
      <c r="D96" s="16" t="s">
        <v>8</v>
      </c>
      <c r="E96" s="16" t="s">
        <v>9</v>
      </c>
      <c r="F96" s="17" t="s">
        <v>10</v>
      </c>
      <c r="G96" s="18" t="s">
        <v>11</v>
      </c>
      <c r="H96" s="16" t="s">
        <v>12</v>
      </c>
      <c r="I96" s="19" t="s">
        <v>13</v>
      </c>
      <c r="J96" s="20" t="s">
        <v>14</v>
      </c>
      <c r="K96" s="20" t="s">
        <v>271</v>
      </c>
      <c r="L96" s="20" t="s">
        <v>16</v>
      </c>
      <c r="M96" s="122" t="s">
        <v>17</v>
      </c>
    </row>
    <row r="97" spans="1:13" x14ac:dyDescent="0.25">
      <c r="A97" s="518" t="s">
        <v>50</v>
      </c>
      <c r="B97" s="518" t="s">
        <v>316</v>
      </c>
      <c r="C97" s="518" t="s">
        <v>317</v>
      </c>
      <c r="D97" s="518" t="s">
        <v>318</v>
      </c>
      <c r="E97" s="518" t="s">
        <v>52</v>
      </c>
      <c r="F97" s="518" t="s">
        <v>319</v>
      </c>
      <c r="G97" s="518" t="s">
        <v>320</v>
      </c>
      <c r="H97" s="518" t="s">
        <v>429</v>
      </c>
      <c r="I97" s="124">
        <v>0</v>
      </c>
      <c r="J97" s="124">
        <v>1726319.43</v>
      </c>
      <c r="K97" s="124">
        <v>2439143.67</v>
      </c>
      <c r="L97" s="124">
        <f t="shared" ref="L97:L114" si="3">J97+K97</f>
        <v>4165463.0999999996</v>
      </c>
      <c r="M97" s="125" t="s">
        <v>430</v>
      </c>
    </row>
    <row r="98" spans="1:13" x14ac:dyDescent="0.25">
      <c r="A98" s="519" t="s">
        <v>50</v>
      </c>
      <c r="B98" s="519" t="s">
        <v>316</v>
      </c>
      <c r="C98" s="519" t="s">
        <v>317</v>
      </c>
      <c r="D98" s="519" t="s">
        <v>318</v>
      </c>
      <c r="E98" s="519" t="s">
        <v>52</v>
      </c>
      <c r="F98" s="519" t="s">
        <v>323</v>
      </c>
      <c r="G98" s="519" t="s">
        <v>320</v>
      </c>
      <c r="H98" s="519" t="s">
        <v>429</v>
      </c>
      <c r="I98" s="64">
        <v>0</v>
      </c>
      <c r="J98" s="64">
        <v>191813.27</v>
      </c>
      <c r="K98" s="64">
        <v>271015.96000000002</v>
      </c>
      <c r="L98" s="64">
        <f t="shared" si="3"/>
        <v>462829.23</v>
      </c>
      <c r="M98" s="126" t="s">
        <v>430</v>
      </c>
    </row>
    <row r="99" spans="1:13" x14ac:dyDescent="0.25">
      <c r="A99" s="519" t="s">
        <v>50</v>
      </c>
      <c r="B99" s="519" t="s">
        <v>316</v>
      </c>
      <c r="C99" s="519" t="s">
        <v>317</v>
      </c>
      <c r="D99" s="519" t="s">
        <v>318</v>
      </c>
      <c r="E99" s="519" t="s">
        <v>52</v>
      </c>
      <c r="F99" s="519" t="s">
        <v>319</v>
      </c>
      <c r="G99" s="519" t="s">
        <v>320</v>
      </c>
      <c r="H99" s="519" t="s">
        <v>333</v>
      </c>
      <c r="I99" s="64">
        <v>0</v>
      </c>
      <c r="J99" s="64">
        <v>85922.1</v>
      </c>
      <c r="K99" s="64">
        <v>22912.560000000001</v>
      </c>
      <c r="L99" s="64">
        <f t="shared" si="3"/>
        <v>108834.66</v>
      </c>
      <c r="M99" s="126" t="s">
        <v>334</v>
      </c>
    </row>
    <row r="100" spans="1:13" x14ac:dyDescent="0.25">
      <c r="A100" s="519" t="s">
        <v>50</v>
      </c>
      <c r="B100" s="519" t="s">
        <v>316</v>
      </c>
      <c r="C100" s="519" t="s">
        <v>317</v>
      </c>
      <c r="D100" s="519" t="s">
        <v>318</v>
      </c>
      <c r="E100" s="519" t="s">
        <v>52</v>
      </c>
      <c r="F100" s="519" t="s">
        <v>323</v>
      </c>
      <c r="G100" s="519" t="s">
        <v>320</v>
      </c>
      <c r="H100" s="519" t="s">
        <v>333</v>
      </c>
      <c r="I100" s="64">
        <v>0</v>
      </c>
      <c r="J100" s="64">
        <v>9546.9</v>
      </c>
      <c r="K100" s="64">
        <v>2545.84</v>
      </c>
      <c r="L100" s="64">
        <f t="shared" si="3"/>
        <v>12092.74</v>
      </c>
      <c r="M100" s="126" t="s">
        <v>334</v>
      </c>
    </row>
    <row r="101" spans="1:13" x14ac:dyDescent="0.25">
      <c r="A101" s="519" t="s">
        <v>50</v>
      </c>
      <c r="B101" s="519" t="s">
        <v>316</v>
      </c>
      <c r="C101" s="519" t="s">
        <v>317</v>
      </c>
      <c r="D101" s="519" t="s">
        <v>318</v>
      </c>
      <c r="E101" s="519" t="s">
        <v>52</v>
      </c>
      <c r="F101" s="519" t="s">
        <v>319</v>
      </c>
      <c r="G101" s="519" t="s">
        <v>320</v>
      </c>
      <c r="H101" s="519" t="s">
        <v>324</v>
      </c>
      <c r="I101" s="64">
        <v>0</v>
      </c>
      <c r="J101" s="64">
        <v>2441309.3199999998</v>
      </c>
      <c r="K101" s="64">
        <v>24851.97</v>
      </c>
      <c r="L101" s="64">
        <f t="shared" si="3"/>
        <v>2466161.29</v>
      </c>
      <c r="M101" s="126" t="s">
        <v>325</v>
      </c>
    </row>
    <row r="102" spans="1:13" x14ac:dyDescent="0.25">
      <c r="A102" s="519" t="s">
        <v>50</v>
      </c>
      <c r="B102" s="519" t="s">
        <v>316</v>
      </c>
      <c r="C102" s="519" t="s">
        <v>317</v>
      </c>
      <c r="D102" s="519" t="s">
        <v>318</v>
      </c>
      <c r="E102" s="519" t="s">
        <v>52</v>
      </c>
      <c r="F102" s="519" t="s">
        <v>323</v>
      </c>
      <c r="G102" s="519" t="s">
        <v>320</v>
      </c>
      <c r="H102" s="519" t="s">
        <v>324</v>
      </c>
      <c r="I102" s="64">
        <v>0</v>
      </c>
      <c r="J102" s="64">
        <v>271256.59999999998</v>
      </c>
      <c r="K102" s="64">
        <v>2761.33</v>
      </c>
      <c r="L102" s="64">
        <f t="shared" si="3"/>
        <v>274017.93</v>
      </c>
      <c r="M102" s="126" t="s">
        <v>325</v>
      </c>
    </row>
    <row r="103" spans="1:13" x14ac:dyDescent="0.25">
      <c r="A103" s="519" t="s">
        <v>50</v>
      </c>
      <c r="B103" s="519" t="s">
        <v>316</v>
      </c>
      <c r="C103" s="519" t="s">
        <v>317</v>
      </c>
      <c r="D103" s="519" t="s">
        <v>318</v>
      </c>
      <c r="E103" s="519" t="s">
        <v>52</v>
      </c>
      <c r="F103" s="519" t="s">
        <v>319</v>
      </c>
      <c r="G103" s="519" t="s">
        <v>320</v>
      </c>
      <c r="H103" s="519" t="s">
        <v>337</v>
      </c>
      <c r="I103" s="64">
        <v>0</v>
      </c>
      <c r="J103" s="64">
        <v>858519.51</v>
      </c>
      <c r="K103" s="64">
        <v>46495.94</v>
      </c>
      <c r="L103" s="64">
        <f t="shared" si="3"/>
        <v>905015.45</v>
      </c>
      <c r="M103" s="126" t="s">
        <v>153</v>
      </c>
    </row>
    <row r="104" spans="1:13" x14ac:dyDescent="0.25">
      <c r="A104" s="519" t="s">
        <v>50</v>
      </c>
      <c r="B104" s="519" t="s">
        <v>316</v>
      </c>
      <c r="C104" s="519" t="s">
        <v>317</v>
      </c>
      <c r="D104" s="519" t="s">
        <v>318</v>
      </c>
      <c r="E104" s="519" t="s">
        <v>52</v>
      </c>
      <c r="F104" s="519" t="s">
        <v>323</v>
      </c>
      <c r="G104" s="519" t="s">
        <v>320</v>
      </c>
      <c r="H104" s="519" t="s">
        <v>337</v>
      </c>
      <c r="I104" s="64">
        <v>0</v>
      </c>
      <c r="J104" s="64">
        <v>95391.06</v>
      </c>
      <c r="K104" s="64">
        <v>5166.22</v>
      </c>
      <c r="L104" s="64">
        <f t="shared" si="3"/>
        <v>100557.28</v>
      </c>
      <c r="M104" s="126" t="s">
        <v>153</v>
      </c>
    </row>
    <row r="105" spans="1:13" x14ac:dyDescent="0.25">
      <c r="A105" s="519" t="s">
        <v>50</v>
      </c>
      <c r="B105" s="519" t="s">
        <v>316</v>
      </c>
      <c r="C105" s="519" t="s">
        <v>317</v>
      </c>
      <c r="D105" s="519" t="s">
        <v>318</v>
      </c>
      <c r="E105" s="519" t="s">
        <v>52</v>
      </c>
      <c r="F105" s="519" t="s">
        <v>319</v>
      </c>
      <c r="G105" s="519" t="s">
        <v>320</v>
      </c>
      <c r="H105" s="519" t="s">
        <v>431</v>
      </c>
      <c r="I105" s="64">
        <v>0</v>
      </c>
      <c r="J105" s="64">
        <v>0</v>
      </c>
      <c r="K105" s="64">
        <v>4750000</v>
      </c>
      <c r="L105" s="64">
        <f t="shared" si="3"/>
        <v>4750000</v>
      </c>
      <c r="M105" s="126" t="s">
        <v>432</v>
      </c>
    </row>
    <row r="106" spans="1:13" x14ac:dyDescent="0.25">
      <c r="A106" s="519" t="s">
        <v>50</v>
      </c>
      <c r="B106" s="519" t="s">
        <v>316</v>
      </c>
      <c r="C106" s="519" t="s">
        <v>317</v>
      </c>
      <c r="D106" s="519" t="s">
        <v>318</v>
      </c>
      <c r="E106" s="519" t="s">
        <v>52</v>
      </c>
      <c r="F106" s="519" t="s">
        <v>323</v>
      </c>
      <c r="G106" s="519" t="s">
        <v>320</v>
      </c>
      <c r="H106" s="519" t="s">
        <v>431</v>
      </c>
      <c r="I106" s="64">
        <v>0</v>
      </c>
      <c r="J106" s="64">
        <v>0</v>
      </c>
      <c r="K106" s="64">
        <v>250000</v>
      </c>
      <c r="L106" s="64">
        <f t="shared" si="3"/>
        <v>250000</v>
      </c>
      <c r="M106" s="126" t="s">
        <v>432</v>
      </c>
    </row>
    <row r="107" spans="1:13" x14ac:dyDescent="0.25">
      <c r="A107" s="519" t="s">
        <v>50</v>
      </c>
      <c r="B107" s="519" t="s">
        <v>316</v>
      </c>
      <c r="C107" s="519" t="s">
        <v>317</v>
      </c>
      <c r="D107" s="519" t="s">
        <v>318</v>
      </c>
      <c r="E107" s="519" t="s">
        <v>52</v>
      </c>
      <c r="F107" s="519" t="s">
        <v>319</v>
      </c>
      <c r="G107" s="519" t="s">
        <v>320</v>
      </c>
      <c r="H107" s="519" t="s">
        <v>433</v>
      </c>
      <c r="I107" s="64">
        <v>0</v>
      </c>
      <c r="J107" s="64">
        <v>0</v>
      </c>
      <c r="K107" s="175">
        <v>450000</v>
      </c>
      <c r="L107" s="64">
        <f t="shared" si="3"/>
        <v>450000</v>
      </c>
      <c r="M107" s="126" t="s">
        <v>434</v>
      </c>
    </row>
    <row r="108" spans="1:13" x14ac:dyDescent="0.25">
      <c r="A108" s="519" t="s">
        <v>50</v>
      </c>
      <c r="B108" s="519" t="s">
        <v>316</v>
      </c>
      <c r="C108" s="519" t="s">
        <v>317</v>
      </c>
      <c r="D108" s="519" t="s">
        <v>318</v>
      </c>
      <c r="E108" s="519" t="s">
        <v>52</v>
      </c>
      <c r="F108" s="519" t="s">
        <v>323</v>
      </c>
      <c r="G108" s="519" t="s">
        <v>320</v>
      </c>
      <c r="H108" s="519" t="s">
        <v>433</v>
      </c>
      <c r="I108" s="64">
        <v>0</v>
      </c>
      <c r="J108" s="64">
        <v>0</v>
      </c>
      <c r="K108" s="175">
        <v>50000</v>
      </c>
      <c r="L108" s="64">
        <f t="shared" si="3"/>
        <v>50000</v>
      </c>
      <c r="M108" s="126" t="s">
        <v>434</v>
      </c>
    </row>
    <row r="109" spans="1:13" ht="39" x14ac:dyDescent="0.25">
      <c r="A109" s="519" t="s">
        <v>50</v>
      </c>
      <c r="B109" s="519" t="s">
        <v>316</v>
      </c>
      <c r="C109" s="519" t="s">
        <v>317</v>
      </c>
      <c r="D109" s="519" t="s">
        <v>318</v>
      </c>
      <c r="E109" s="519" t="s">
        <v>52</v>
      </c>
      <c r="F109" s="519" t="s">
        <v>319</v>
      </c>
      <c r="G109" s="519" t="s">
        <v>320</v>
      </c>
      <c r="H109" s="519" t="s">
        <v>435</v>
      </c>
      <c r="I109" s="64">
        <v>0</v>
      </c>
      <c r="J109" s="64">
        <v>0</v>
      </c>
      <c r="K109" s="64">
        <v>450000</v>
      </c>
      <c r="L109" s="64">
        <f t="shared" si="3"/>
        <v>450000</v>
      </c>
      <c r="M109" s="126" t="s">
        <v>436</v>
      </c>
    </row>
    <row r="110" spans="1:13" ht="39" x14ac:dyDescent="0.25">
      <c r="A110" s="519" t="s">
        <v>50</v>
      </c>
      <c r="B110" s="519" t="s">
        <v>316</v>
      </c>
      <c r="C110" s="519" t="s">
        <v>317</v>
      </c>
      <c r="D110" s="519" t="s">
        <v>318</v>
      </c>
      <c r="E110" s="519" t="s">
        <v>52</v>
      </c>
      <c r="F110" s="519" t="s">
        <v>323</v>
      </c>
      <c r="G110" s="519" t="s">
        <v>320</v>
      </c>
      <c r="H110" s="519" t="s">
        <v>435</v>
      </c>
      <c r="I110" s="64">
        <v>0</v>
      </c>
      <c r="J110" s="64">
        <v>0</v>
      </c>
      <c r="K110" s="64">
        <v>50000</v>
      </c>
      <c r="L110" s="64">
        <f t="shared" si="3"/>
        <v>50000</v>
      </c>
      <c r="M110" s="126" t="s">
        <v>436</v>
      </c>
    </row>
    <row r="111" spans="1:13" x14ac:dyDescent="0.25">
      <c r="A111" s="519" t="s">
        <v>50</v>
      </c>
      <c r="B111" s="519" t="s">
        <v>316</v>
      </c>
      <c r="C111" s="519" t="s">
        <v>317</v>
      </c>
      <c r="D111" s="519" t="s">
        <v>318</v>
      </c>
      <c r="E111" s="519" t="s">
        <v>52</v>
      </c>
      <c r="F111" s="519" t="s">
        <v>319</v>
      </c>
      <c r="G111" s="519" t="s">
        <v>320</v>
      </c>
      <c r="H111" s="537" t="s">
        <v>437</v>
      </c>
      <c r="I111" s="64">
        <v>0</v>
      </c>
      <c r="J111" s="64">
        <v>0</v>
      </c>
      <c r="K111" s="64">
        <v>450000</v>
      </c>
      <c r="L111" s="64">
        <f t="shared" si="3"/>
        <v>450000</v>
      </c>
      <c r="M111" s="126" t="s">
        <v>438</v>
      </c>
    </row>
    <row r="112" spans="1:13" x14ac:dyDescent="0.25">
      <c r="A112" s="519" t="s">
        <v>50</v>
      </c>
      <c r="B112" s="519" t="s">
        <v>316</v>
      </c>
      <c r="C112" s="519" t="s">
        <v>317</v>
      </c>
      <c r="D112" s="519" t="s">
        <v>318</v>
      </c>
      <c r="E112" s="519" t="s">
        <v>52</v>
      </c>
      <c r="F112" s="519" t="s">
        <v>323</v>
      </c>
      <c r="G112" s="519" t="s">
        <v>320</v>
      </c>
      <c r="H112" s="537" t="s">
        <v>437</v>
      </c>
      <c r="I112" s="64">
        <v>0</v>
      </c>
      <c r="J112" s="64">
        <v>0</v>
      </c>
      <c r="K112" s="64">
        <v>50000</v>
      </c>
      <c r="L112" s="64">
        <f t="shared" si="3"/>
        <v>50000</v>
      </c>
      <c r="M112" s="126" t="s">
        <v>439</v>
      </c>
    </row>
    <row r="113" spans="1:13" ht="26.25" x14ac:dyDescent="0.25">
      <c r="A113" s="519" t="s">
        <v>50</v>
      </c>
      <c r="B113" s="519" t="s">
        <v>316</v>
      </c>
      <c r="C113" s="519" t="s">
        <v>317</v>
      </c>
      <c r="D113" s="519" t="s">
        <v>318</v>
      </c>
      <c r="E113" s="519" t="s">
        <v>52</v>
      </c>
      <c r="F113" s="519" t="s">
        <v>319</v>
      </c>
      <c r="G113" s="519" t="s">
        <v>320</v>
      </c>
      <c r="H113" s="519" t="s">
        <v>350</v>
      </c>
      <c r="I113" s="64">
        <v>0</v>
      </c>
      <c r="J113" s="64">
        <v>17614999.859999999</v>
      </c>
      <c r="K113" s="64">
        <v>-8633404.1400000006</v>
      </c>
      <c r="L113" s="64">
        <f t="shared" si="3"/>
        <v>8981595.7199999988</v>
      </c>
      <c r="M113" s="126" t="s">
        <v>351</v>
      </c>
    </row>
    <row r="114" spans="1:13" ht="26.25" x14ac:dyDescent="0.25">
      <c r="A114" s="519" t="s">
        <v>50</v>
      </c>
      <c r="B114" s="519" t="s">
        <v>316</v>
      </c>
      <c r="C114" s="519" t="s">
        <v>317</v>
      </c>
      <c r="D114" s="519" t="s">
        <v>318</v>
      </c>
      <c r="E114" s="519" t="s">
        <v>52</v>
      </c>
      <c r="F114" s="519" t="s">
        <v>323</v>
      </c>
      <c r="G114" s="519" t="s">
        <v>320</v>
      </c>
      <c r="H114" s="519" t="s">
        <v>350</v>
      </c>
      <c r="I114" s="64">
        <v>0</v>
      </c>
      <c r="J114" s="64">
        <v>1957222.2</v>
      </c>
      <c r="K114" s="64">
        <v>-681489.35</v>
      </c>
      <c r="L114" s="64">
        <f t="shared" si="3"/>
        <v>1275732.8500000001</v>
      </c>
      <c r="M114" s="126" t="s">
        <v>351</v>
      </c>
    </row>
    <row r="115" spans="1:13" ht="15.75" thickBot="1" x14ac:dyDescent="0.3">
      <c r="A115" s="539"/>
      <c r="B115" s="128" t="s">
        <v>23</v>
      </c>
      <c r="C115" s="128"/>
      <c r="D115" s="128"/>
      <c r="E115" s="128"/>
      <c r="F115" s="129"/>
      <c r="G115" s="130"/>
      <c r="H115" s="128"/>
      <c r="I115" s="131">
        <f>SUM(I96:I114)</f>
        <v>0</v>
      </c>
      <c r="J115" s="131">
        <f>SUM(J97:J114)</f>
        <v>25252300.249999996</v>
      </c>
      <c r="K115" s="131">
        <f t="shared" ref="K115" si="4">SUM(K97:K114)</f>
        <v>0</v>
      </c>
      <c r="L115" s="131">
        <f>SUM(L97:L114)</f>
        <v>25252300.25</v>
      </c>
      <c r="M115" s="132"/>
    </row>
    <row r="116" spans="1:13" ht="15.75" x14ac:dyDescent="0.25">
      <c r="A116" s="532"/>
      <c r="B116" s="532"/>
      <c r="C116" s="532"/>
      <c r="D116" s="1423"/>
      <c r="E116" s="1423"/>
      <c r="F116" s="525"/>
      <c r="G116" s="533"/>
      <c r="H116" s="1423"/>
      <c r="I116" s="32"/>
      <c r="J116" s="29"/>
      <c r="K116" s="33"/>
      <c r="L116" s="29"/>
      <c r="M116" s="1420"/>
    </row>
    <row r="117" spans="1:13" ht="15.75" customHeight="1" x14ac:dyDescent="0.25">
      <c r="A117" s="3144" t="s">
        <v>352</v>
      </c>
      <c r="B117" s="3144"/>
      <c r="C117" s="3144"/>
      <c r="D117" s="3144"/>
      <c r="E117" s="3144"/>
      <c r="F117" s="525"/>
      <c r="G117" s="533"/>
      <c r="H117" s="1423"/>
      <c r="I117" s="32"/>
      <c r="J117" s="34" t="s">
        <v>440</v>
      </c>
      <c r="K117" s="35"/>
      <c r="L117" s="33"/>
      <c r="M117" s="55"/>
    </row>
    <row r="118" spans="1:13" ht="15.75" x14ac:dyDescent="0.25">
      <c r="A118" s="1423"/>
      <c r="B118" s="532"/>
      <c r="C118" s="532"/>
      <c r="D118" s="1423"/>
      <c r="E118" s="1423"/>
      <c r="F118" s="525"/>
      <c r="G118" s="533"/>
      <c r="H118" s="1423"/>
      <c r="I118" s="32"/>
      <c r="J118" s="29"/>
      <c r="K118" s="33"/>
      <c r="L118" s="33"/>
      <c r="M118" s="1420"/>
    </row>
    <row r="119" spans="1:13" x14ac:dyDescent="0.25">
      <c r="A119" s="1412"/>
      <c r="B119" s="1412"/>
      <c r="C119" s="1412"/>
      <c r="D119" s="1412"/>
      <c r="E119" s="1412"/>
      <c r="F119" s="523"/>
      <c r="G119" s="531"/>
      <c r="H119" s="1412"/>
      <c r="I119" s="4"/>
      <c r="J119" s="1420"/>
      <c r="K119" s="1420"/>
      <c r="L119" s="55"/>
      <c r="M119" s="1420"/>
    </row>
    <row r="120" spans="1:13" x14ac:dyDescent="0.25">
      <c r="A120" s="1412"/>
      <c r="B120" s="1412" t="s">
        <v>27</v>
      </c>
      <c r="C120" s="1412"/>
      <c r="D120" s="1412"/>
      <c r="E120" s="1412"/>
      <c r="F120" s="523"/>
      <c r="G120" s="531"/>
      <c r="H120" s="1412"/>
      <c r="I120" s="4"/>
      <c r="J120" s="1420" t="s">
        <v>27</v>
      </c>
      <c r="K120" s="1420"/>
      <c r="L120" s="55"/>
      <c r="M120" s="1420"/>
    </row>
    <row r="121" spans="1:13" x14ac:dyDescent="0.25">
      <c r="A121" s="1412"/>
      <c r="B121" s="1412"/>
      <c r="C121" s="1412"/>
      <c r="D121" s="1412"/>
      <c r="E121" s="1412"/>
      <c r="F121" s="523"/>
      <c r="G121" s="531"/>
      <c r="H121" s="1412"/>
      <c r="I121" s="4"/>
      <c r="J121" s="1420"/>
      <c r="K121" s="1420"/>
      <c r="L121" s="1268"/>
      <c r="M121" s="55"/>
    </row>
    <row r="122" spans="1:13" x14ac:dyDescent="0.25">
      <c r="A122" s="1412"/>
      <c r="B122" s="1412" t="s">
        <v>354</v>
      </c>
      <c r="C122" s="1412"/>
      <c r="D122" s="1412"/>
      <c r="E122" s="1412"/>
      <c r="F122" s="523"/>
      <c r="G122" s="531"/>
      <c r="H122" s="1412"/>
      <c r="I122" s="4"/>
      <c r="J122" s="1420" t="s">
        <v>169</v>
      </c>
      <c r="K122" s="1420"/>
      <c r="L122" s="55"/>
      <c r="M122" s="55"/>
    </row>
    <row r="123" spans="1:13" x14ac:dyDescent="0.25">
      <c r="A123" s="3135" t="s">
        <v>355</v>
      </c>
      <c r="B123" s="3135"/>
      <c r="C123" s="3135"/>
      <c r="D123" s="3135"/>
      <c r="E123" s="1412"/>
      <c r="F123" s="523"/>
      <c r="G123" s="531"/>
      <c r="H123" s="1412"/>
      <c r="I123" s="4"/>
      <c r="J123" s="1420" t="s">
        <v>171</v>
      </c>
      <c r="K123" s="1420"/>
      <c r="L123" s="1420"/>
      <c r="M123" s="1420"/>
    </row>
    <row r="126" spans="1:13" ht="18.75" customHeight="1" x14ac:dyDescent="0.3">
      <c r="A126" s="3107" t="s">
        <v>173</v>
      </c>
      <c r="B126" s="3107"/>
      <c r="C126" s="3107"/>
      <c r="D126" s="3107"/>
      <c r="E126" s="1412"/>
      <c r="F126" s="523"/>
      <c r="G126" s="531"/>
      <c r="H126" s="1412"/>
      <c r="I126" s="4"/>
      <c r="J126" s="1420"/>
      <c r="K126" s="1420"/>
      <c r="L126" s="1420"/>
      <c r="M126" s="1420"/>
    </row>
    <row r="127" spans="1:13" x14ac:dyDescent="0.25">
      <c r="A127" s="1412"/>
      <c r="B127" s="1412"/>
      <c r="C127" s="1412"/>
      <c r="D127" s="1412"/>
      <c r="E127" s="1412"/>
      <c r="F127" s="523"/>
      <c r="G127" s="531"/>
      <c r="H127" s="1412"/>
      <c r="I127" s="8"/>
      <c r="J127" s="1419"/>
      <c r="K127" s="1420"/>
      <c r="L127" s="1420"/>
      <c r="M127" s="1420"/>
    </row>
    <row r="128" spans="1:13" ht="18.75" x14ac:dyDescent="0.3">
      <c r="A128" s="3102" t="s">
        <v>507</v>
      </c>
      <c r="B128" s="3103"/>
      <c r="C128" s="3103"/>
      <c r="D128" s="3103"/>
      <c r="E128" s="3103"/>
      <c r="F128" s="3103"/>
      <c r="G128" s="3103"/>
      <c r="H128" s="3103"/>
      <c r="I128" s="3103"/>
      <c r="J128" s="3103"/>
      <c r="K128" s="3103"/>
      <c r="L128" s="3103"/>
      <c r="M128" s="1420"/>
    </row>
    <row r="129" spans="1:13" ht="15.75" x14ac:dyDescent="0.25">
      <c r="A129" s="1412"/>
      <c r="B129" s="1412"/>
      <c r="C129" s="1412"/>
      <c r="D129" s="1412"/>
      <c r="E129" s="1412"/>
      <c r="F129" s="524"/>
      <c r="G129" s="531"/>
      <c r="H129" s="1412"/>
      <c r="I129" s="8"/>
      <c r="J129" s="1419"/>
      <c r="K129" s="1420"/>
      <c r="L129" s="1420"/>
      <c r="M129" s="1420"/>
    </row>
    <row r="130" spans="1:13" x14ac:dyDescent="0.25">
      <c r="A130" s="3122" t="s">
        <v>315</v>
      </c>
      <c r="B130" s="3122"/>
      <c r="C130" s="3122"/>
      <c r="D130" s="3122"/>
      <c r="E130" s="3122"/>
      <c r="F130" s="3122"/>
      <c r="G130" s="3122"/>
      <c r="H130" s="3122"/>
      <c r="I130" s="3122"/>
      <c r="J130" s="3122"/>
      <c r="K130" s="3122"/>
      <c r="L130" s="3122"/>
      <c r="M130" s="3122"/>
    </row>
    <row r="131" spans="1:13" ht="15.75" thickBot="1" x14ac:dyDescent="0.3">
      <c r="A131" s="1423"/>
      <c r="B131" s="1412"/>
      <c r="C131" s="1412"/>
      <c r="D131" s="1412"/>
      <c r="E131" s="1412"/>
      <c r="F131" s="523"/>
      <c r="G131" s="531"/>
      <c r="H131" s="1412"/>
      <c r="I131" s="4"/>
      <c r="J131" s="1420"/>
      <c r="K131" s="13"/>
      <c r="L131" s="1420"/>
      <c r="M131" s="14" t="s">
        <v>4</v>
      </c>
    </row>
    <row r="132" spans="1:13" s="233" customFormat="1" ht="26.25" thickBot="1" x14ac:dyDescent="0.25">
      <c r="A132" s="87" t="s">
        <v>5</v>
      </c>
      <c r="B132" s="88" t="s">
        <v>6</v>
      </c>
      <c r="C132" s="88" t="s">
        <v>7</v>
      </c>
      <c r="D132" s="88" t="s">
        <v>8</v>
      </c>
      <c r="E132" s="88" t="s">
        <v>9</v>
      </c>
      <c r="F132" s="89" t="s">
        <v>10</v>
      </c>
      <c r="G132" s="90" t="s">
        <v>11</v>
      </c>
      <c r="H132" s="88" t="s">
        <v>12</v>
      </c>
      <c r="I132" s="91" t="s">
        <v>13</v>
      </c>
      <c r="J132" s="92" t="s">
        <v>14</v>
      </c>
      <c r="K132" s="92" t="s">
        <v>271</v>
      </c>
      <c r="L132" s="92" t="s">
        <v>16</v>
      </c>
      <c r="M132" s="174" t="s">
        <v>17</v>
      </c>
    </row>
    <row r="133" spans="1:13" s="233" customFormat="1" ht="25.5" x14ac:dyDescent="0.2">
      <c r="A133" s="543" t="s">
        <v>50</v>
      </c>
      <c r="B133" s="521" t="s">
        <v>316</v>
      </c>
      <c r="C133" s="521" t="s">
        <v>317</v>
      </c>
      <c r="D133" s="521" t="s">
        <v>318</v>
      </c>
      <c r="E133" s="521" t="s">
        <v>52</v>
      </c>
      <c r="F133" s="521" t="s">
        <v>319</v>
      </c>
      <c r="G133" s="521" t="s">
        <v>320</v>
      </c>
      <c r="H133" s="544" t="s">
        <v>508</v>
      </c>
      <c r="I133" s="184">
        <v>0</v>
      </c>
      <c r="J133" s="184">
        <v>0</v>
      </c>
      <c r="K133" s="185">
        <v>4500000</v>
      </c>
      <c r="L133" s="184">
        <f>J133+K133</f>
        <v>4500000</v>
      </c>
      <c r="M133" s="186" t="s">
        <v>509</v>
      </c>
    </row>
    <row r="134" spans="1:13" s="233" customFormat="1" ht="25.5" x14ac:dyDescent="0.2">
      <c r="A134" s="536" t="s">
        <v>50</v>
      </c>
      <c r="B134" s="519" t="s">
        <v>316</v>
      </c>
      <c r="C134" s="519" t="s">
        <v>317</v>
      </c>
      <c r="D134" s="519" t="s">
        <v>318</v>
      </c>
      <c r="E134" s="519" t="s">
        <v>52</v>
      </c>
      <c r="F134" s="519" t="s">
        <v>323</v>
      </c>
      <c r="G134" s="519" t="s">
        <v>320</v>
      </c>
      <c r="H134" s="537" t="s">
        <v>508</v>
      </c>
      <c r="I134" s="64">
        <v>0</v>
      </c>
      <c r="J134" s="64">
        <v>0</v>
      </c>
      <c r="K134" s="175">
        <v>500000</v>
      </c>
      <c r="L134" s="64">
        <f>J134+K134</f>
        <v>500000</v>
      </c>
      <c r="M134" s="126" t="s">
        <v>509</v>
      </c>
    </row>
    <row r="135" spans="1:13" s="233" customFormat="1" ht="25.5" x14ac:dyDescent="0.2">
      <c r="A135" s="1433" t="s">
        <v>50</v>
      </c>
      <c r="B135" s="1434" t="s">
        <v>316</v>
      </c>
      <c r="C135" s="1434" t="s">
        <v>317</v>
      </c>
      <c r="D135" s="1434" t="s">
        <v>318</v>
      </c>
      <c r="E135" s="1434" t="s">
        <v>52</v>
      </c>
      <c r="F135" s="1434" t="s">
        <v>319</v>
      </c>
      <c r="G135" s="1434" t="s">
        <v>320</v>
      </c>
      <c r="H135" s="1434" t="s">
        <v>350</v>
      </c>
      <c r="I135" s="1435">
        <v>0</v>
      </c>
      <c r="J135" s="1435">
        <v>8981595.7200000007</v>
      </c>
      <c r="K135" s="64">
        <v>-4500000</v>
      </c>
      <c r="L135" s="64">
        <f t="shared" ref="L135:L136" si="5">J135+K135</f>
        <v>4481595.7200000007</v>
      </c>
      <c r="M135" s="126" t="s">
        <v>351</v>
      </c>
    </row>
    <row r="136" spans="1:13" s="233" customFormat="1" ht="26.25" thickBot="1" x14ac:dyDescent="0.25">
      <c r="A136" s="1438" t="s">
        <v>50</v>
      </c>
      <c r="B136" s="1439" t="s">
        <v>316</v>
      </c>
      <c r="C136" s="1439" t="s">
        <v>317</v>
      </c>
      <c r="D136" s="1439" t="s">
        <v>318</v>
      </c>
      <c r="E136" s="1439" t="s">
        <v>52</v>
      </c>
      <c r="F136" s="1439" t="s">
        <v>323</v>
      </c>
      <c r="G136" s="1439" t="s">
        <v>320</v>
      </c>
      <c r="H136" s="1439" t="s">
        <v>350</v>
      </c>
      <c r="I136" s="2112">
        <v>0</v>
      </c>
      <c r="J136" s="2112">
        <v>1275732.8500000001</v>
      </c>
      <c r="K136" s="187">
        <v>-500000</v>
      </c>
      <c r="L136" s="76">
        <f t="shared" si="5"/>
        <v>775732.85000000009</v>
      </c>
      <c r="M136" s="127" t="s">
        <v>351</v>
      </c>
    </row>
    <row r="137" spans="1:13" ht="15.75" thickBot="1" x14ac:dyDescent="0.3">
      <c r="A137" s="539"/>
      <c r="B137" s="128" t="s">
        <v>23</v>
      </c>
      <c r="C137" s="128"/>
      <c r="D137" s="128"/>
      <c r="E137" s="128"/>
      <c r="F137" s="129"/>
      <c r="G137" s="130"/>
      <c r="H137" s="128"/>
      <c r="I137" s="131">
        <f>SUM(I132:I136)</f>
        <v>0</v>
      </c>
      <c r="J137" s="131">
        <f>SUM(J135:J136)</f>
        <v>10257328.57</v>
      </c>
      <c r="K137" s="131">
        <f>SUM(K133:K136)</f>
        <v>0</v>
      </c>
      <c r="L137" s="131">
        <f>SUM(L133:L136)</f>
        <v>10257328.57</v>
      </c>
      <c r="M137" s="132"/>
    </row>
    <row r="138" spans="1:13" ht="15.75" x14ac:dyDescent="0.25">
      <c r="A138" s="532"/>
      <c r="B138" s="532"/>
      <c r="C138" s="532"/>
      <c r="D138" s="1423"/>
      <c r="E138" s="1423"/>
      <c r="F138" s="525"/>
      <c r="G138" s="533"/>
      <c r="H138" s="1423"/>
      <c r="I138" s="32"/>
      <c r="J138" s="29"/>
      <c r="K138" s="33"/>
      <c r="L138" s="29"/>
      <c r="M138" s="1420"/>
    </row>
    <row r="139" spans="1:13" ht="15.75" customHeight="1" x14ac:dyDescent="0.25">
      <c r="A139" s="3144" t="s">
        <v>510</v>
      </c>
      <c r="B139" s="3144"/>
      <c r="C139" s="3144"/>
      <c r="D139" s="3144"/>
      <c r="E139" s="3144"/>
      <c r="F139" s="525"/>
      <c r="G139" s="533"/>
      <c r="H139" s="1423"/>
      <c r="I139" s="32"/>
      <c r="J139" s="34" t="s">
        <v>511</v>
      </c>
      <c r="K139" s="35"/>
      <c r="L139" s="33"/>
      <c r="M139" s="55"/>
    </row>
    <row r="140" spans="1:13" ht="15.75" x14ac:dyDescent="0.25">
      <c r="A140" s="1423"/>
      <c r="B140" s="532"/>
      <c r="C140" s="532"/>
      <c r="D140" s="1423"/>
      <c r="E140" s="1423"/>
      <c r="F140" s="525"/>
      <c r="G140" s="533"/>
      <c r="H140" s="1423"/>
      <c r="I140" s="32"/>
      <c r="J140" s="29"/>
      <c r="K140" s="33"/>
      <c r="L140" s="33"/>
      <c r="M140" s="1420"/>
    </row>
    <row r="141" spans="1:13" x14ac:dyDescent="0.25">
      <c r="A141" s="1412"/>
      <c r="B141" s="1412"/>
      <c r="C141" s="1412"/>
      <c r="D141" s="1412"/>
      <c r="E141" s="1412"/>
      <c r="F141" s="523"/>
      <c r="G141" s="531"/>
      <c r="H141" s="1412"/>
      <c r="I141" s="4"/>
      <c r="J141" s="1420"/>
      <c r="K141" s="1420"/>
      <c r="L141" s="55"/>
      <c r="M141" s="1420"/>
    </row>
    <row r="142" spans="1:13" x14ac:dyDescent="0.25">
      <c r="A142" s="1412"/>
      <c r="B142" s="1412" t="s">
        <v>27</v>
      </c>
      <c r="C142" s="1412"/>
      <c r="D142" s="1412"/>
      <c r="E142" s="1412"/>
      <c r="F142" s="523"/>
      <c r="G142" s="531"/>
      <c r="H142" s="1412"/>
      <c r="I142" s="4"/>
      <c r="J142" s="1420" t="s">
        <v>27</v>
      </c>
      <c r="K142" s="1420"/>
      <c r="L142" s="55"/>
      <c r="M142" s="1420"/>
    </row>
    <row r="143" spans="1:13" x14ac:dyDescent="0.25">
      <c r="A143" s="1412"/>
      <c r="B143" s="1412"/>
      <c r="C143" s="1412"/>
      <c r="D143" s="1412"/>
      <c r="E143" s="1412"/>
      <c r="F143" s="523"/>
      <c r="G143" s="531"/>
      <c r="H143" s="1412"/>
      <c r="I143" s="4"/>
      <c r="J143" s="1420"/>
      <c r="K143" s="1420"/>
      <c r="L143" s="1268"/>
      <c r="M143" s="55"/>
    </row>
    <row r="144" spans="1:13" x14ac:dyDescent="0.25">
      <c r="A144" s="1412"/>
      <c r="B144" s="1412" t="s">
        <v>354</v>
      </c>
      <c r="C144" s="1412"/>
      <c r="D144" s="1412"/>
      <c r="E144" s="1412"/>
      <c r="F144" s="523"/>
      <c r="G144" s="531"/>
      <c r="H144" s="1412"/>
      <c r="I144" s="4"/>
      <c r="J144" s="1420" t="s">
        <v>169</v>
      </c>
      <c r="K144" s="1420"/>
      <c r="L144" s="55"/>
      <c r="M144" s="55"/>
    </row>
    <row r="145" spans="1:13" x14ac:dyDescent="0.25">
      <c r="A145" s="3135" t="s">
        <v>355</v>
      </c>
      <c r="B145" s="3135"/>
      <c r="C145" s="3135"/>
      <c r="D145" s="3135"/>
      <c r="E145" s="3135"/>
      <c r="F145" s="523"/>
      <c r="G145" s="531"/>
      <c r="H145" s="1412"/>
      <c r="I145" s="4"/>
      <c r="J145" s="1420" t="s">
        <v>171</v>
      </c>
      <c r="K145" s="1420"/>
      <c r="L145" s="1420"/>
      <c r="M145" s="1420"/>
    </row>
    <row r="146" spans="1:13" x14ac:dyDescent="0.25">
      <c r="A146" s="1412"/>
      <c r="B146" s="1412"/>
      <c r="C146" s="1412"/>
      <c r="D146" s="1412"/>
      <c r="E146" s="1412"/>
      <c r="F146" s="523"/>
      <c r="G146" s="531"/>
      <c r="H146" s="1412"/>
      <c r="I146" s="4"/>
      <c r="J146" s="1420"/>
      <c r="K146" s="1420"/>
      <c r="L146" s="1420"/>
      <c r="M146" s="1420"/>
    </row>
    <row r="148" spans="1:13" ht="18.75" customHeight="1" x14ac:dyDescent="0.3">
      <c r="A148" s="3107" t="s">
        <v>173</v>
      </c>
      <c r="B148" s="3107"/>
      <c r="C148" s="3107"/>
      <c r="D148" s="3107"/>
      <c r="E148" s="1412"/>
      <c r="F148" s="523"/>
      <c r="G148" s="531"/>
      <c r="H148" s="1412"/>
      <c r="I148" s="4"/>
      <c r="J148" s="1420"/>
      <c r="K148" s="1420"/>
      <c r="L148" s="1420"/>
      <c r="M148" s="1420"/>
    </row>
    <row r="149" spans="1:13" x14ac:dyDescent="0.25">
      <c r="A149" s="1412"/>
      <c r="B149" s="1412"/>
      <c r="C149" s="1412"/>
      <c r="D149" s="1412"/>
      <c r="E149" s="1412"/>
      <c r="F149" s="523"/>
      <c r="G149" s="531"/>
      <c r="H149" s="1412"/>
      <c r="I149" s="8"/>
      <c r="J149" s="1419"/>
      <c r="K149" s="1420"/>
      <c r="L149" s="1420"/>
      <c r="M149" s="1420"/>
    </row>
    <row r="150" spans="1:13" ht="18.75" x14ac:dyDescent="0.3">
      <c r="A150" s="3102" t="s">
        <v>550</v>
      </c>
      <c r="B150" s="3103"/>
      <c r="C150" s="3103"/>
      <c r="D150" s="3103"/>
      <c r="E150" s="3103"/>
      <c r="F150" s="3103"/>
      <c r="G150" s="3103"/>
      <c r="H150" s="3103"/>
      <c r="I150" s="3103"/>
      <c r="J150" s="3103"/>
      <c r="K150" s="3103"/>
      <c r="L150" s="3103"/>
      <c r="M150" s="1420"/>
    </row>
    <row r="151" spans="1:13" ht="15.75" x14ac:dyDescent="0.25">
      <c r="A151" s="1412"/>
      <c r="B151" s="1412"/>
      <c r="C151" s="1412"/>
      <c r="D151" s="1412"/>
      <c r="E151" s="1412"/>
      <c r="F151" s="524"/>
      <c r="G151" s="531"/>
      <c r="H151" s="1412"/>
      <c r="I151" s="8"/>
      <c r="J151" s="1419"/>
      <c r="K151" s="1420"/>
      <c r="L151" s="1420"/>
      <c r="M151" s="1420"/>
    </row>
    <row r="152" spans="1:13" x14ac:dyDescent="0.25">
      <c r="A152" s="3122" t="s">
        <v>315</v>
      </c>
      <c r="B152" s="3122"/>
      <c r="C152" s="3122"/>
      <c r="D152" s="3122"/>
      <c r="E152" s="3122"/>
      <c r="F152" s="3122"/>
      <c r="G152" s="3122"/>
      <c r="H152" s="3122"/>
      <c r="I152" s="3122"/>
      <c r="J152" s="3122"/>
      <c r="K152" s="3122"/>
      <c r="L152" s="3122"/>
      <c r="M152" s="3122"/>
    </row>
    <row r="153" spans="1:13" ht="15.75" thickBot="1" x14ac:dyDescent="0.3">
      <c r="A153" s="1423"/>
      <c r="B153" s="1412"/>
      <c r="C153" s="1412"/>
      <c r="D153" s="1412"/>
      <c r="E153" s="1412"/>
      <c r="F153" s="523"/>
      <c r="G153" s="531"/>
      <c r="H153" s="1412"/>
      <c r="I153" s="4"/>
      <c r="J153" s="1420"/>
      <c r="K153" s="13"/>
      <c r="L153" s="1420"/>
      <c r="M153" s="14" t="s">
        <v>4</v>
      </c>
    </row>
    <row r="154" spans="1:13" ht="27" thickBot="1" x14ac:dyDescent="0.3">
      <c r="A154" s="15" t="s">
        <v>5</v>
      </c>
      <c r="B154" s="16" t="s">
        <v>6</v>
      </c>
      <c r="C154" s="16" t="s">
        <v>7</v>
      </c>
      <c r="D154" s="16" t="s">
        <v>8</v>
      </c>
      <c r="E154" s="16" t="s">
        <v>9</v>
      </c>
      <c r="F154" s="17" t="s">
        <v>10</v>
      </c>
      <c r="G154" s="18" t="s">
        <v>11</v>
      </c>
      <c r="H154" s="16" t="s">
        <v>12</v>
      </c>
      <c r="I154" s="19" t="s">
        <v>13</v>
      </c>
      <c r="J154" s="20" t="s">
        <v>14</v>
      </c>
      <c r="K154" s="20" t="s">
        <v>271</v>
      </c>
      <c r="L154" s="20" t="s">
        <v>16</v>
      </c>
      <c r="M154" s="122" t="s">
        <v>17</v>
      </c>
    </row>
    <row r="155" spans="1:13" s="233" customFormat="1" ht="12.75" x14ac:dyDescent="0.2">
      <c r="A155" s="1430" t="s">
        <v>50</v>
      </c>
      <c r="B155" s="1431" t="s">
        <v>316</v>
      </c>
      <c r="C155" s="1431" t="s">
        <v>317</v>
      </c>
      <c r="D155" s="1431" t="s">
        <v>318</v>
      </c>
      <c r="E155" s="1431" t="s">
        <v>52</v>
      </c>
      <c r="F155" s="1431" t="s">
        <v>319</v>
      </c>
      <c r="G155" s="1431" t="s">
        <v>320</v>
      </c>
      <c r="H155" s="1431" t="s">
        <v>551</v>
      </c>
      <c r="I155" s="1432">
        <v>0</v>
      </c>
      <c r="J155" s="1432">
        <v>585857.29</v>
      </c>
      <c r="K155" s="210">
        <v>317104.68</v>
      </c>
      <c r="L155" s="124">
        <f>J155+K155</f>
        <v>902961.97</v>
      </c>
      <c r="M155" s="475" t="s">
        <v>552</v>
      </c>
    </row>
    <row r="156" spans="1:13" s="233" customFormat="1" ht="12.75" x14ac:dyDescent="0.2">
      <c r="A156" s="1433" t="s">
        <v>50</v>
      </c>
      <c r="B156" s="1434" t="s">
        <v>316</v>
      </c>
      <c r="C156" s="1434" t="s">
        <v>317</v>
      </c>
      <c r="D156" s="1434" t="s">
        <v>318</v>
      </c>
      <c r="E156" s="1434" t="s">
        <v>52</v>
      </c>
      <c r="F156" s="1434" t="s">
        <v>323</v>
      </c>
      <c r="G156" s="1434" t="s">
        <v>320</v>
      </c>
      <c r="H156" s="1434" t="s">
        <v>551</v>
      </c>
      <c r="I156" s="1435">
        <v>0</v>
      </c>
      <c r="J156" s="1435">
        <v>65095.25</v>
      </c>
      <c r="K156" s="175">
        <v>35233.85</v>
      </c>
      <c r="L156" s="64">
        <f>J156+K156</f>
        <v>100329.1</v>
      </c>
      <c r="M156" s="475" t="s">
        <v>552</v>
      </c>
    </row>
    <row r="157" spans="1:13" s="233" customFormat="1" ht="25.5" x14ac:dyDescent="0.2">
      <c r="A157" s="1433" t="s">
        <v>50</v>
      </c>
      <c r="B157" s="1434" t="s">
        <v>316</v>
      </c>
      <c r="C157" s="1434" t="s">
        <v>317</v>
      </c>
      <c r="D157" s="1434" t="s">
        <v>318</v>
      </c>
      <c r="E157" s="1434" t="s">
        <v>52</v>
      </c>
      <c r="F157" s="1434" t="s">
        <v>319</v>
      </c>
      <c r="G157" s="1434" t="s">
        <v>320</v>
      </c>
      <c r="H157" s="1434" t="s">
        <v>350</v>
      </c>
      <c r="I157" s="1435">
        <v>0</v>
      </c>
      <c r="J157" s="1435">
        <v>4481595.72</v>
      </c>
      <c r="K157" s="175">
        <v>-317104.68</v>
      </c>
      <c r="L157" s="64">
        <f t="shared" ref="L157:L158" si="6">J157+K157</f>
        <v>4164491.0399999996</v>
      </c>
      <c r="M157" s="126" t="s">
        <v>351</v>
      </c>
    </row>
    <row r="158" spans="1:13" s="233" customFormat="1" ht="26.25" thickBot="1" x14ac:dyDescent="0.25">
      <c r="A158" s="1433" t="s">
        <v>50</v>
      </c>
      <c r="B158" s="1434" t="s">
        <v>316</v>
      </c>
      <c r="C158" s="1434" t="s">
        <v>317</v>
      </c>
      <c r="D158" s="1434" t="s">
        <v>318</v>
      </c>
      <c r="E158" s="1434" t="s">
        <v>52</v>
      </c>
      <c r="F158" s="1434" t="s">
        <v>323</v>
      </c>
      <c r="G158" s="1434" t="s">
        <v>320</v>
      </c>
      <c r="H158" s="1434" t="s">
        <v>350</v>
      </c>
      <c r="I158" s="1435">
        <v>0</v>
      </c>
      <c r="J158" s="1435">
        <v>775732.85</v>
      </c>
      <c r="K158" s="175">
        <v>-35233.85</v>
      </c>
      <c r="L158" s="211">
        <f t="shared" si="6"/>
        <v>740499</v>
      </c>
      <c r="M158" s="212" t="s">
        <v>351</v>
      </c>
    </row>
    <row r="159" spans="1:13" ht="15.75" thickBot="1" x14ac:dyDescent="0.3">
      <c r="A159" s="3136" t="s">
        <v>23</v>
      </c>
      <c r="B159" s="3137"/>
      <c r="C159" s="3137"/>
      <c r="D159" s="3137"/>
      <c r="E159" s="3137"/>
      <c r="F159" s="3137"/>
      <c r="G159" s="3137"/>
      <c r="H159" s="3138"/>
      <c r="I159" s="26">
        <f>SUM(I154:I158)</f>
        <v>0</v>
      </c>
      <c r="J159" s="26">
        <f>SUM(J155:J158)</f>
        <v>5908281.1099999994</v>
      </c>
      <c r="K159" s="26">
        <f>SUM(K155:K158)</f>
        <v>0</v>
      </c>
      <c r="L159" s="26">
        <f>SUM(L155:L158)</f>
        <v>5908281.1099999994</v>
      </c>
      <c r="M159" s="213"/>
    </row>
    <row r="160" spans="1:13" ht="15.75" x14ac:dyDescent="0.25">
      <c r="A160" s="532"/>
      <c r="B160" s="532"/>
      <c r="C160" s="532"/>
      <c r="D160" s="1423"/>
      <c r="E160" s="1423"/>
      <c r="F160" s="525"/>
      <c r="G160" s="533"/>
      <c r="H160" s="1423"/>
      <c r="I160" s="32"/>
      <c r="J160" s="29"/>
      <c r="K160" s="33"/>
      <c r="L160" s="29"/>
      <c r="M160" s="1420"/>
    </row>
    <row r="161" spans="1:13" ht="15.75" customHeight="1" x14ac:dyDescent="0.25">
      <c r="A161" s="3144" t="s">
        <v>352</v>
      </c>
      <c r="B161" s="3144"/>
      <c r="C161" s="3144"/>
      <c r="D161" s="3144"/>
      <c r="E161" s="1423"/>
      <c r="F161" s="525"/>
      <c r="G161" s="533"/>
      <c r="H161" s="1423"/>
      <c r="I161" s="32"/>
      <c r="J161" s="34" t="s">
        <v>553</v>
      </c>
      <c r="K161" s="35"/>
      <c r="L161" s="33"/>
      <c r="M161" s="55"/>
    </row>
    <row r="162" spans="1:13" ht="15.75" x14ac:dyDescent="0.25">
      <c r="A162" s="1423"/>
      <c r="B162" s="532"/>
      <c r="C162" s="532"/>
      <c r="D162" s="1423"/>
      <c r="E162" s="1423"/>
      <c r="F162" s="525"/>
      <c r="G162" s="533"/>
      <c r="H162" s="1423"/>
      <c r="I162" s="32"/>
      <c r="J162" s="29"/>
      <c r="K162" s="33"/>
      <c r="L162" s="33"/>
      <c r="M162" s="1420"/>
    </row>
    <row r="163" spans="1:13" x14ac:dyDescent="0.25">
      <c r="A163" s="1412"/>
      <c r="B163" s="1412"/>
      <c r="C163" s="1412"/>
      <c r="D163" s="1412"/>
      <c r="E163" s="1412"/>
      <c r="F163" s="523"/>
      <c r="G163" s="531"/>
      <c r="H163" s="1412"/>
      <c r="I163" s="4"/>
      <c r="J163" s="1420"/>
      <c r="K163" s="1420"/>
      <c r="L163" s="55"/>
      <c r="M163" s="1420"/>
    </row>
    <row r="164" spans="1:13" x14ac:dyDescent="0.25">
      <c r="A164" s="1412"/>
      <c r="B164" s="1412" t="s">
        <v>27</v>
      </c>
      <c r="C164" s="1412"/>
      <c r="D164" s="1412"/>
      <c r="E164" s="1412"/>
      <c r="F164" s="523"/>
      <c r="G164" s="531"/>
      <c r="H164" s="1412"/>
      <c r="I164" s="4"/>
      <c r="J164" s="1420" t="s">
        <v>27</v>
      </c>
      <c r="K164" s="1420"/>
      <c r="L164" s="55"/>
      <c r="M164" s="1420"/>
    </row>
    <row r="165" spans="1:13" x14ac:dyDescent="0.25">
      <c r="A165" s="1412"/>
      <c r="B165" s="1412"/>
      <c r="C165" s="1412"/>
      <c r="D165" s="1412"/>
      <c r="E165" s="1412"/>
      <c r="F165" s="523"/>
      <c r="G165" s="531"/>
      <c r="H165" s="1412"/>
      <c r="I165" s="4"/>
      <c r="J165" s="1420"/>
      <c r="K165" s="1420"/>
      <c r="L165" s="1268"/>
      <c r="M165" s="55"/>
    </row>
    <row r="166" spans="1:13" x14ac:dyDescent="0.25">
      <c r="A166" s="1412"/>
      <c r="B166" s="1412" t="s">
        <v>354</v>
      </c>
      <c r="C166" s="1412"/>
      <c r="D166" s="1412"/>
      <c r="E166" s="1412"/>
      <c r="F166" s="523"/>
      <c r="G166" s="531"/>
      <c r="H166" s="1412"/>
      <c r="I166" s="4"/>
      <c r="J166" s="1420" t="s">
        <v>169</v>
      </c>
      <c r="K166" s="1420"/>
      <c r="L166" s="55"/>
      <c r="M166" s="55"/>
    </row>
    <row r="167" spans="1:13" x14ac:dyDescent="0.25">
      <c r="A167" s="3135" t="s">
        <v>355</v>
      </c>
      <c r="B167" s="3135"/>
      <c r="C167" s="3135"/>
      <c r="D167" s="3135"/>
      <c r="E167" s="1412"/>
      <c r="F167" s="523"/>
      <c r="G167" s="531"/>
      <c r="H167" s="1412"/>
      <c r="I167" s="4"/>
      <c r="J167" s="1420" t="s">
        <v>171</v>
      </c>
      <c r="K167" s="1420"/>
      <c r="L167" s="1420"/>
      <c r="M167" s="1420"/>
    </row>
    <row r="170" spans="1:13" ht="18.75" customHeight="1" x14ac:dyDescent="0.3">
      <c r="A170" s="3107" t="s">
        <v>173</v>
      </c>
      <c r="B170" s="3107"/>
      <c r="C170" s="3107"/>
      <c r="D170" s="3107"/>
      <c r="E170" s="1412"/>
      <c r="F170" s="523"/>
      <c r="G170" s="531"/>
      <c r="H170" s="1412"/>
      <c r="I170" s="4"/>
      <c r="J170" s="1420"/>
      <c r="K170" s="1420"/>
      <c r="L170" s="1420"/>
      <c r="M170" s="1420"/>
    </row>
    <row r="171" spans="1:13" x14ac:dyDescent="0.25">
      <c r="A171" s="1412"/>
      <c r="B171" s="1412"/>
      <c r="C171" s="1412"/>
      <c r="D171" s="1412"/>
      <c r="E171" s="1412"/>
      <c r="F171" s="523"/>
      <c r="G171" s="531"/>
      <c r="H171" s="1412"/>
      <c r="I171" s="8"/>
      <c r="J171" s="1419"/>
      <c r="K171" s="1420"/>
      <c r="L171" s="1420"/>
      <c r="M171" s="1420"/>
    </row>
    <row r="172" spans="1:13" ht="18.75" x14ac:dyDescent="0.3">
      <c r="A172" s="3102" t="s">
        <v>703</v>
      </c>
      <c r="B172" s="3103"/>
      <c r="C172" s="3103"/>
      <c r="D172" s="3103"/>
      <c r="E172" s="3103"/>
      <c r="F172" s="3103"/>
      <c r="G172" s="3103"/>
      <c r="H172" s="3103"/>
      <c r="I172" s="3103"/>
      <c r="J172" s="3103"/>
      <c r="K172" s="3103"/>
      <c r="L172" s="3103"/>
      <c r="M172" s="1420"/>
    </row>
    <row r="173" spans="1:13" ht="15.75" x14ac:dyDescent="0.25">
      <c r="A173" s="1412"/>
      <c r="B173" s="1412"/>
      <c r="C173" s="1412"/>
      <c r="D173" s="1412"/>
      <c r="E173" s="1412"/>
      <c r="F173" s="524"/>
      <c r="G173" s="531"/>
      <c r="H173" s="1412"/>
      <c r="I173" s="8"/>
      <c r="J173" s="1419"/>
      <c r="K173" s="1420"/>
      <c r="L173" s="1420"/>
      <c r="M173" s="1420"/>
    </row>
    <row r="174" spans="1:13" x14ac:dyDescent="0.25">
      <c r="A174" s="3122" t="s">
        <v>704</v>
      </c>
      <c r="B174" s="3122"/>
      <c r="C174" s="3122"/>
      <c r="D174" s="3122"/>
      <c r="E174" s="3122"/>
      <c r="F174" s="3122"/>
      <c r="G174" s="3122"/>
      <c r="H174" s="3122"/>
      <c r="I174" s="3122"/>
      <c r="J174" s="3122"/>
      <c r="K174" s="3122"/>
      <c r="L174" s="3122"/>
      <c r="M174" s="3122"/>
    </row>
    <row r="175" spans="1:13" ht="15.75" thickBot="1" x14ac:dyDescent="0.3">
      <c r="A175" s="1423"/>
      <c r="B175" s="1412"/>
      <c r="C175" s="1412"/>
      <c r="D175" s="1412"/>
      <c r="E175" s="1412"/>
      <c r="F175" s="523"/>
      <c r="G175" s="531"/>
      <c r="H175" s="1412"/>
      <c r="I175" s="4"/>
      <c r="J175" s="1420"/>
      <c r="K175" s="13"/>
      <c r="L175" s="1420"/>
      <c r="M175" s="14" t="s">
        <v>4</v>
      </c>
    </row>
    <row r="176" spans="1:13" ht="27" thickBot="1" x14ac:dyDescent="0.3">
      <c r="A176" s="15" t="s">
        <v>5</v>
      </c>
      <c r="B176" s="16" t="s">
        <v>6</v>
      </c>
      <c r="C176" s="16" t="s">
        <v>7</v>
      </c>
      <c r="D176" s="16" t="s">
        <v>8</v>
      </c>
      <c r="E176" s="16" t="s">
        <v>9</v>
      </c>
      <c r="F176" s="17" t="s">
        <v>10</v>
      </c>
      <c r="G176" s="18" t="s">
        <v>11</v>
      </c>
      <c r="H176" s="16" t="s">
        <v>12</v>
      </c>
      <c r="I176" s="19" t="s">
        <v>13</v>
      </c>
      <c r="J176" s="20" t="s">
        <v>14</v>
      </c>
      <c r="K176" s="20" t="s">
        <v>271</v>
      </c>
      <c r="L176" s="20" t="s">
        <v>16</v>
      </c>
      <c r="M176" s="122" t="s">
        <v>17</v>
      </c>
    </row>
    <row r="177" spans="1:13" x14ac:dyDescent="0.25">
      <c r="A177" s="536" t="s">
        <v>50</v>
      </c>
      <c r="B177" s="519" t="s">
        <v>51</v>
      </c>
      <c r="C177" s="519" t="s">
        <v>705</v>
      </c>
      <c r="D177" s="519" t="s">
        <v>706</v>
      </c>
      <c r="E177" s="519" t="s">
        <v>52</v>
      </c>
      <c r="F177" s="519" t="s">
        <v>707</v>
      </c>
      <c r="G177" s="519" t="s">
        <v>320</v>
      </c>
      <c r="H177" s="519" t="s">
        <v>165</v>
      </c>
      <c r="I177" s="64">
        <v>0</v>
      </c>
      <c r="J177" s="64">
        <v>0</v>
      </c>
      <c r="K177" s="64">
        <v>1319384</v>
      </c>
      <c r="L177" s="64">
        <f>J177+K177</f>
        <v>1319384</v>
      </c>
      <c r="M177" s="475" t="s">
        <v>708</v>
      </c>
    </row>
    <row r="178" spans="1:13" ht="15.75" thickBot="1" x14ac:dyDescent="0.3">
      <c r="A178" s="536" t="s">
        <v>50</v>
      </c>
      <c r="B178" s="519" t="s">
        <v>51</v>
      </c>
      <c r="C178" s="519" t="s">
        <v>705</v>
      </c>
      <c r="D178" s="519" t="s">
        <v>164</v>
      </c>
      <c r="E178" s="519" t="s">
        <v>52</v>
      </c>
      <c r="F178" s="519" t="s">
        <v>707</v>
      </c>
      <c r="G178" s="519" t="s">
        <v>320</v>
      </c>
      <c r="H178" s="519" t="s">
        <v>165</v>
      </c>
      <c r="I178" s="64">
        <v>2300000</v>
      </c>
      <c r="J178" s="64">
        <v>2300000</v>
      </c>
      <c r="K178" s="64">
        <v>-1319384</v>
      </c>
      <c r="L178" s="64">
        <f>J178+K178</f>
        <v>980616</v>
      </c>
      <c r="M178" s="475" t="s">
        <v>166</v>
      </c>
    </row>
    <row r="179" spans="1:13" ht="15.75" thickBot="1" x14ac:dyDescent="0.3">
      <c r="A179" s="3136" t="s">
        <v>23</v>
      </c>
      <c r="B179" s="3137"/>
      <c r="C179" s="3137"/>
      <c r="D179" s="3137"/>
      <c r="E179" s="3137"/>
      <c r="F179" s="3137"/>
      <c r="G179" s="3137"/>
      <c r="H179" s="3138"/>
      <c r="I179" s="26">
        <f>SUM(I176:I178)</f>
        <v>2300000</v>
      </c>
      <c r="J179" s="26">
        <f>SUM(J177:J178)</f>
        <v>2300000</v>
      </c>
      <c r="K179" s="26">
        <f>SUM(K177:K178)</f>
        <v>0</v>
      </c>
      <c r="L179" s="26">
        <f>SUM(L177:L178)</f>
        <v>2300000</v>
      </c>
      <c r="M179" s="213"/>
    </row>
    <row r="180" spans="1:13" ht="15.75" x14ac:dyDescent="0.25">
      <c r="A180" s="532"/>
      <c r="B180" s="532"/>
      <c r="C180" s="532"/>
      <c r="D180" s="1423"/>
      <c r="E180" s="1423"/>
      <c r="F180" s="525"/>
      <c r="G180" s="533"/>
      <c r="H180" s="1423"/>
      <c r="I180" s="32"/>
      <c r="J180" s="29"/>
      <c r="K180" s="33"/>
      <c r="L180" s="29"/>
      <c r="M180" s="1420"/>
    </row>
    <row r="181" spans="1:13" ht="15.75" customHeight="1" x14ac:dyDescent="0.25">
      <c r="A181" s="3144" t="s">
        <v>352</v>
      </c>
      <c r="B181" s="3144"/>
      <c r="C181" s="3144"/>
      <c r="D181" s="3144"/>
      <c r="E181" s="3144"/>
      <c r="F181" s="525"/>
      <c r="G181" s="533"/>
      <c r="H181" s="1423"/>
      <c r="I181" s="32"/>
      <c r="J181" s="34" t="s">
        <v>709</v>
      </c>
      <c r="K181" s="35"/>
      <c r="L181" s="33"/>
      <c r="M181" s="55"/>
    </row>
    <row r="182" spans="1:13" ht="15.75" x14ac:dyDescent="0.25">
      <c r="A182" s="1423"/>
      <c r="B182" s="532"/>
      <c r="C182" s="532"/>
      <c r="D182" s="1423"/>
      <c r="E182" s="1423"/>
      <c r="F182" s="525"/>
      <c r="G182" s="533"/>
      <c r="H182" s="1423"/>
      <c r="I182" s="32"/>
      <c r="J182" s="29"/>
      <c r="K182" s="33"/>
      <c r="L182" s="33"/>
      <c r="M182" s="1420"/>
    </row>
    <row r="183" spans="1:13" x14ac:dyDescent="0.25">
      <c r="A183" s="1412"/>
      <c r="B183" s="1412"/>
      <c r="C183" s="1412"/>
      <c r="D183" s="1412"/>
      <c r="E183" s="1412"/>
      <c r="F183" s="523"/>
      <c r="G183" s="531"/>
      <c r="H183" s="1412"/>
      <c r="I183" s="4"/>
      <c r="J183" s="1420"/>
      <c r="K183" s="1420"/>
      <c r="L183" s="55"/>
      <c r="M183" s="1420"/>
    </row>
    <row r="184" spans="1:13" x14ac:dyDescent="0.25">
      <c r="A184" s="1412"/>
      <c r="B184" s="1412" t="s">
        <v>27</v>
      </c>
      <c r="C184" s="1412"/>
      <c r="D184" s="1412"/>
      <c r="E184" s="1412"/>
      <c r="F184" s="523"/>
      <c r="G184" s="531"/>
      <c r="H184" s="1412"/>
      <c r="I184" s="4"/>
      <c r="J184" s="1420" t="s">
        <v>27</v>
      </c>
      <c r="K184" s="1420"/>
      <c r="L184" s="55"/>
      <c r="M184" s="1420"/>
    </row>
    <row r="185" spans="1:13" x14ac:dyDescent="0.25">
      <c r="A185" s="1412"/>
      <c r="B185" s="1412"/>
      <c r="C185" s="1412"/>
      <c r="D185" s="1412"/>
      <c r="E185" s="1412"/>
      <c r="F185" s="523"/>
      <c r="G185" s="531"/>
      <c r="H185" s="1412"/>
      <c r="I185" s="4"/>
      <c r="J185" s="1420"/>
      <c r="K185" s="1420"/>
      <c r="L185" s="1268"/>
      <c r="M185" s="55"/>
    </row>
    <row r="186" spans="1:13" x14ac:dyDescent="0.25">
      <c r="A186" s="1412"/>
      <c r="B186" s="1412" t="s">
        <v>354</v>
      </c>
      <c r="C186" s="1412"/>
      <c r="D186" s="1412"/>
      <c r="E186" s="1412"/>
      <c r="F186" s="523"/>
      <c r="G186" s="531"/>
      <c r="H186" s="1412"/>
      <c r="I186" s="4"/>
      <c r="J186" s="1420" t="s">
        <v>169</v>
      </c>
      <c r="K186" s="1420"/>
      <c r="L186" s="55"/>
      <c r="M186" s="55"/>
    </row>
    <row r="187" spans="1:13" x14ac:dyDescent="0.25">
      <c r="A187" s="3135" t="s">
        <v>355</v>
      </c>
      <c r="B187" s="3135"/>
      <c r="C187" s="3135"/>
      <c r="D187" s="3135"/>
      <c r="E187" s="1412"/>
      <c r="F187" s="523"/>
      <c r="G187" s="531"/>
      <c r="H187" s="1412"/>
      <c r="I187" s="4"/>
      <c r="J187" s="1420" t="s">
        <v>171</v>
      </c>
      <c r="K187" s="1420"/>
      <c r="L187" s="1420"/>
      <c r="M187" s="1420"/>
    </row>
    <row r="190" spans="1:13" ht="18.75" x14ac:dyDescent="0.3">
      <c r="A190" s="3107" t="s">
        <v>173</v>
      </c>
      <c r="B190" s="3107"/>
      <c r="C190" s="3107"/>
      <c r="D190" s="3107"/>
      <c r="E190" s="1413"/>
      <c r="F190" s="1413"/>
      <c r="G190" s="1413"/>
      <c r="H190" s="1413"/>
      <c r="I190" s="322"/>
      <c r="J190" s="322"/>
      <c r="K190" s="322"/>
      <c r="L190" s="322"/>
      <c r="M190" s="322"/>
    </row>
    <row r="191" spans="1:13" x14ac:dyDescent="0.25">
      <c r="A191" s="1413"/>
      <c r="B191" s="1413"/>
      <c r="C191" s="1413"/>
      <c r="D191" s="1413"/>
      <c r="E191" s="1413"/>
      <c r="F191" s="528"/>
      <c r="G191" s="545"/>
      <c r="H191" s="1413"/>
      <c r="I191" s="403"/>
      <c r="J191" s="400"/>
      <c r="K191" s="322"/>
      <c r="L191" s="322"/>
      <c r="M191" s="322"/>
    </row>
    <row r="192" spans="1:13" ht="18.75" x14ac:dyDescent="0.3">
      <c r="A192" s="3112" t="s">
        <v>1171</v>
      </c>
      <c r="B192" s="3113"/>
      <c r="C192" s="3113"/>
      <c r="D192" s="3113"/>
      <c r="E192" s="3113"/>
      <c r="F192" s="3113"/>
      <c r="G192" s="3113"/>
      <c r="H192" s="3113"/>
      <c r="I192" s="3113"/>
      <c r="J192" s="3113"/>
      <c r="K192" s="3113"/>
      <c r="L192" s="3113"/>
      <c r="M192" s="322"/>
    </row>
    <row r="193" spans="1:13" ht="15.75" x14ac:dyDescent="0.25">
      <c r="A193" s="1413"/>
      <c r="B193" s="1413"/>
      <c r="C193" s="1413"/>
      <c r="D193" s="1413"/>
      <c r="E193" s="1413"/>
      <c r="F193" s="529"/>
      <c r="G193" s="545"/>
      <c r="H193" s="1413"/>
      <c r="I193" s="403"/>
      <c r="J193" s="400"/>
      <c r="K193" s="322"/>
      <c r="L193" s="322"/>
      <c r="M193" s="322"/>
    </row>
    <row r="194" spans="1:13" x14ac:dyDescent="0.25">
      <c r="A194" s="3122" t="s">
        <v>315</v>
      </c>
      <c r="B194" s="3122"/>
      <c r="C194" s="3122"/>
      <c r="D194" s="3122"/>
      <c r="E194" s="3122"/>
      <c r="F194" s="3122"/>
      <c r="G194" s="3122"/>
      <c r="H194" s="3122"/>
      <c r="I194" s="3122"/>
      <c r="J194" s="3122"/>
      <c r="K194" s="3122"/>
      <c r="L194" s="3122"/>
      <c r="M194" s="3122"/>
    </row>
    <row r="195" spans="1:13" ht="15.75" x14ac:dyDescent="0.25">
      <c r="A195" s="1413"/>
      <c r="B195" s="522"/>
      <c r="C195" s="522"/>
      <c r="D195" s="522"/>
      <c r="E195" s="522"/>
      <c r="F195" s="529"/>
      <c r="G195" s="1413"/>
      <c r="H195" s="1413"/>
      <c r="I195" s="322"/>
      <c r="J195" s="322"/>
      <c r="K195" s="322"/>
      <c r="L195" s="322"/>
      <c r="M195" s="322"/>
    </row>
    <row r="196" spans="1:13" ht="15.75" thickBot="1" x14ac:dyDescent="0.3">
      <c r="A196" s="486"/>
      <c r="B196" s="1413"/>
      <c r="C196" s="1413"/>
      <c r="D196" s="1413"/>
      <c r="E196" s="1413"/>
      <c r="F196" s="1413"/>
      <c r="G196" s="1413"/>
      <c r="H196" s="1413"/>
      <c r="I196" s="322"/>
      <c r="J196" s="322"/>
      <c r="K196" s="406"/>
      <c r="L196" s="322"/>
      <c r="M196" s="407" t="s">
        <v>4</v>
      </c>
    </row>
    <row r="197" spans="1:13" ht="27" thickBot="1" x14ac:dyDescent="0.3">
      <c r="A197" s="408" t="s">
        <v>5</v>
      </c>
      <c r="B197" s="409" t="s">
        <v>6</v>
      </c>
      <c r="C197" s="409" t="s">
        <v>7</v>
      </c>
      <c r="D197" s="409" t="s">
        <v>8</v>
      </c>
      <c r="E197" s="409" t="s">
        <v>9</v>
      </c>
      <c r="F197" s="410" t="s">
        <v>10</v>
      </c>
      <c r="G197" s="411" t="s">
        <v>11</v>
      </c>
      <c r="H197" s="409" t="s">
        <v>12</v>
      </c>
      <c r="I197" s="412" t="s">
        <v>13</v>
      </c>
      <c r="J197" s="413" t="s">
        <v>14</v>
      </c>
      <c r="K197" s="413" t="s">
        <v>15</v>
      </c>
      <c r="L197" s="413" t="s">
        <v>16</v>
      </c>
      <c r="M197" s="487" t="s">
        <v>17</v>
      </c>
    </row>
    <row r="198" spans="1:13" s="233" customFormat="1" ht="12.75" x14ac:dyDescent="0.2">
      <c r="A198" s="1436" t="s">
        <v>50</v>
      </c>
      <c r="B198" s="1437" t="s">
        <v>316</v>
      </c>
      <c r="C198" s="1437" t="s">
        <v>317</v>
      </c>
      <c r="D198" s="1437" t="s">
        <v>318</v>
      </c>
      <c r="E198" s="1437" t="s">
        <v>52</v>
      </c>
      <c r="F198" s="1437" t="s">
        <v>319</v>
      </c>
      <c r="G198" s="1437" t="s">
        <v>320</v>
      </c>
      <c r="H198" s="1437" t="s">
        <v>1172</v>
      </c>
      <c r="I198" s="184">
        <v>0</v>
      </c>
      <c r="J198" s="488">
        <v>10350900</v>
      </c>
      <c r="K198" s="488">
        <v>1064163.1000000001</v>
      </c>
      <c r="L198" s="184">
        <f>J198+K198</f>
        <v>11415063.1</v>
      </c>
      <c r="M198" s="489" t="s">
        <v>1173</v>
      </c>
    </row>
    <row r="199" spans="1:13" s="233" customFormat="1" ht="12.75" x14ac:dyDescent="0.2">
      <c r="A199" s="1433" t="s">
        <v>50</v>
      </c>
      <c r="B199" s="1434" t="s">
        <v>316</v>
      </c>
      <c r="C199" s="1434" t="s">
        <v>317</v>
      </c>
      <c r="D199" s="1434" t="s">
        <v>318</v>
      </c>
      <c r="E199" s="1434" t="s">
        <v>52</v>
      </c>
      <c r="F199" s="1434" t="s">
        <v>323</v>
      </c>
      <c r="G199" s="1434" t="s">
        <v>320</v>
      </c>
      <c r="H199" s="1434" t="s">
        <v>1172</v>
      </c>
      <c r="I199" s="64">
        <v>0</v>
      </c>
      <c r="J199" s="490">
        <v>1150100</v>
      </c>
      <c r="K199" s="490">
        <v>118240.34</v>
      </c>
      <c r="L199" s="64">
        <f t="shared" ref="L199:L201" si="7">J199+K199</f>
        <v>1268340.3400000001</v>
      </c>
      <c r="M199" s="491" t="s">
        <v>1173</v>
      </c>
    </row>
    <row r="200" spans="1:13" s="233" customFormat="1" ht="12.75" x14ac:dyDescent="0.2">
      <c r="A200" s="1433" t="s">
        <v>50</v>
      </c>
      <c r="B200" s="1434" t="s">
        <v>316</v>
      </c>
      <c r="C200" s="1434" t="s">
        <v>317</v>
      </c>
      <c r="D200" s="1434" t="s">
        <v>318</v>
      </c>
      <c r="E200" s="1434" t="s">
        <v>52</v>
      </c>
      <c r="F200" s="1434" t="s">
        <v>319</v>
      </c>
      <c r="G200" s="1434" t="s">
        <v>320</v>
      </c>
      <c r="H200" s="1434" t="s">
        <v>1174</v>
      </c>
      <c r="I200" s="64">
        <v>0</v>
      </c>
      <c r="J200" s="492">
        <v>9000000</v>
      </c>
      <c r="K200" s="492">
        <v>-1064163.1000000001</v>
      </c>
      <c r="L200" s="64">
        <f t="shared" si="7"/>
        <v>7935836.9000000004</v>
      </c>
      <c r="M200" s="493" t="s">
        <v>1175</v>
      </c>
    </row>
    <row r="201" spans="1:13" s="233" customFormat="1" ht="13.5" thickBot="1" x14ac:dyDescent="0.25">
      <c r="A201" s="1438" t="s">
        <v>50</v>
      </c>
      <c r="B201" s="1439" t="s">
        <v>316</v>
      </c>
      <c r="C201" s="1439" t="s">
        <v>317</v>
      </c>
      <c r="D201" s="1439" t="s">
        <v>318</v>
      </c>
      <c r="E201" s="1439" t="s">
        <v>52</v>
      </c>
      <c r="F201" s="1439" t="s">
        <v>323</v>
      </c>
      <c r="G201" s="1439" t="s">
        <v>320</v>
      </c>
      <c r="H201" s="1439" t="s">
        <v>1174</v>
      </c>
      <c r="I201" s="494">
        <v>0</v>
      </c>
      <c r="J201" s="495">
        <v>1000000</v>
      </c>
      <c r="K201" s="495">
        <v>-118240.34</v>
      </c>
      <c r="L201" s="76">
        <f t="shared" si="7"/>
        <v>881759.66</v>
      </c>
      <c r="M201" s="496" t="s">
        <v>1175</v>
      </c>
    </row>
    <row r="202" spans="1:13" s="233" customFormat="1" ht="13.5" thickBot="1" x14ac:dyDescent="0.25">
      <c r="A202" s="3141" t="s">
        <v>23</v>
      </c>
      <c r="B202" s="3142"/>
      <c r="C202" s="3142"/>
      <c r="D202" s="3142"/>
      <c r="E202" s="3142"/>
      <c r="F202" s="3142"/>
      <c r="G202" s="3142"/>
      <c r="H202" s="3143"/>
      <c r="I202" s="497">
        <v>0</v>
      </c>
      <c r="J202" s="497">
        <f>J198+J199+J200+J201</f>
        <v>21501000</v>
      </c>
      <c r="K202" s="497">
        <f t="shared" ref="K202:L202" si="8">K198+K199+K200+K201</f>
        <v>0</v>
      </c>
      <c r="L202" s="497">
        <f t="shared" si="8"/>
        <v>21501000</v>
      </c>
      <c r="M202" s="498"/>
    </row>
    <row r="203" spans="1:13" ht="15.75" x14ac:dyDescent="0.25">
      <c r="A203" s="546"/>
      <c r="B203" s="546"/>
      <c r="C203" s="546"/>
      <c r="D203" s="486"/>
      <c r="E203" s="486"/>
      <c r="F203" s="530"/>
      <c r="G203" s="547"/>
      <c r="H203" s="486"/>
      <c r="I203" s="500"/>
      <c r="J203" s="499"/>
      <c r="K203" s="501"/>
      <c r="L203" s="499"/>
      <c r="M203" s="322"/>
    </row>
    <row r="204" spans="1:13" ht="15.75" customHeight="1" x14ac:dyDescent="0.25">
      <c r="A204" s="3140" t="s">
        <v>167</v>
      </c>
      <c r="B204" s="3140"/>
      <c r="C204" s="3140"/>
      <c r="D204" s="3140"/>
      <c r="E204" s="3140"/>
      <c r="F204" s="530"/>
      <c r="G204" s="547"/>
      <c r="H204" s="486"/>
      <c r="I204" s="500"/>
      <c r="J204" s="502" t="s">
        <v>25</v>
      </c>
      <c r="K204" s="2184">
        <v>43538</v>
      </c>
      <c r="L204" s="499"/>
      <c r="M204" s="322"/>
    </row>
    <row r="205" spans="1:13" ht="15.75" x14ac:dyDescent="0.25">
      <c r="A205" s="486"/>
      <c r="B205" s="546"/>
      <c r="C205" s="546"/>
      <c r="D205" s="486"/>
      <c r="E205" s="486"/>
      <c r="F205" s="530"/>
      <c r="G205" s="547"/>
      <c r="H205" s="486"/>
      <c r="I205" s="500"/>
      <c r="J205" s="499"/>
      <c r="K205" s="501"/>
      <c r="L205" s="499"/>
      <c r="M205" s="322"/>
    </row>
    <row r="206" spans="1:13" x14ac:dyDescent="0.25">
      <c r="A206" s="1413"/>
      <c r="B206" s="1413"/>
      <c r="C206" s="1413"/>
      <c r="D206" s="1413"/>
      <c r="E206" s="1413"/>
      <c r="F206" s="1413"/>
      <c r="G206" s="1413"/>
      <c r="H206" s="1413"/>
      <c r="I206" s="322"/>
      <c r="J206" s="322"/>
      <c r="K206" s="322"/>
      <c r="L206" s="322"/>
      <c r="M206" s="322"/>
    </row>
    <row r="207" spans="1:13" x14ac:dyDescent="0.25">
      <c r="A207" s="1413"/>
      <c r="B207" s="1413" t="s">
        <v>27</v>
      </c>
      <c r="C207" s="1413"/>
      <c r="D207" s="1413"/>
      <c r="E207" s="1413"/>
      <c r="F207" s="1413"/>
      <c r="G207" s="1413"/>
      <c r="H207" s="1413"/>
      <c r="I207" s="322"/>
      <c r="J207" s="322" t="s">
        <v>27</v>
      </c>
      <c r="K207" s="322"/>
      <c r="L207" s="322"/>
      <c r="M207" s="322"/>
    </row>
    <row r="209" spans="1:13" x14ac:dyDescent="0.25">
      <c r="B209" s="1413"/>
      <c r="C209" s="1413"/>
      <c r="D209" s="1413"/>
      <c r="E209" s="1413"/>
      <c r="F209" s="528"/>
      <c r="G209" s="545"/>
      <c r="H209" s="1413"/>
      <c r="I209" s="325"/>
      <c r="J209" s="322" t="s">
        <v>169</v>
      </c>
      <c r="K209" s="322"/>
      <c r="L209" s="445"/>
    </row>
    <row r="210" spans="1:13" x14ac:dyDescent="0.25">
      <c r="A210" s="400" t="s">
        <v>170</v>
      </c>
      <c r="B210" s="400"/>
      <c r="C210" s="400"/>
      <c r="D210" s="400"/>
      <c r="E210" s="400"/>
      <c r="F210" s="401"/>
      <c r="G210" s="545"/>
      <c r="H210" s="1413"/>
      <c r="I210" s="325"/>
      <c r="J210" s="322" t="s">
        <v>171</v>
      </c>
      <c r="K210" s="322"/>
      <c r="L210" s="322"/>
    </row>
    <row r="213" spans="1:13" ht="18.75" x14ac:dyDescent="0.3">
      <c r="A213" s="3107" t="s">
        <v>173</v>
      </c>
      <c r="B213" s="3107"/>
      <c r="C213" s="3107"/>
      <c r="D213" s="3107"/>
      <c r="E213" s="1413"/>
      <c r="F213" s="1413"/>
      <c r="G213" s="1413"/>
      <c r="H213" s="1413"/>
      <c r="I213" s="322"/>
      <c r="J213" s="322"/>
      <c r="K213" s="322"/>
      <c r="L213" s="322"/>
      <c r="M213" s="322"/>
    </row>
    <row r="214" spans="1:13" x14ac:dyDescent="0.25">
      <c r="A214" s="1413"/>
      <c r="B214" s="1413"/>
      <c r="C214" s="1413"/>
      <c r="D214" s="1413"/>
      <c r="E214" s="1413"/>
      <c r="F214" s="528"/>
      <c r="G214" s="545"/>
      <c r="H214" s="1413"/>
      <c r="I214" s="403"/>
      <c r="J214" s="400"/>
      <c r="K214" s="322"/>
      <c r="L214" s="322"/>
      <c r="M214" s="322"/>
    </row>
    <row r="215" spans="1:13" ht="18.75" x14ac:dyDescent="0.3">
      <c r="A215" s="3112" t="s">
        <v>1167</v>
      </c>
      <c r="B215" s="3113"/>
      <c r="C215" s="3113"/>
      <c r="D215" s="3113"/>
      <c r="E215" s="3113"/>
      <c r="F215" s="3113"/>
      <c r="G215" s="3113"/>
      <c r="H215" s="3113"/>
      <c r="I215" s="3113"/>
      <c r="J215" s="3113"/>
      <c r="K215" s="3113"/>
      <c r="L215" s="3113"/>
      <c r="M215" s="322"/>
    </row>
    <row r="216" spans="1:13" ht="15.75" x14ac:dyDescent="0.25">
      <c r="A216" s="1413"/>
      <c r="B216" s="1413"/>
      <c r="C216" s="1413"/>
      <c r="D216" s="1413"/>
      <c r="E216" s="1413"/>
      <c r="F216" s="529"/>
      <c r="G216" s="545"/>
      <c r="H216" s="1413"/>
      <c r="I216" s="403"/>
      <c r="J216" s="400"/>
      <c r="K216" s="322"/>
      <c r="L216" s="322"/>
      <c r="M216" s="322"/>
    </row>
    <row r="217" spans="1:13" ht="15.75" customHeight="1" x14ac:dyDescent="0.25">
      <c r="A217" s="3139" t="s">
        <v>3466</v>
      </c>
      <c r="B217" s="3139"/>
      <c r="C217" s="3139"/>
      <c r="D217" s="3139"/>
      <c r="E217" s="3139"/>
      <c r="F217" s="3139"/>
      <c r="G217" s="3139"/>
      <c r="H217" s="3139"/>
      <c r="I217" s="3139"/>
      <c r="J217" s="322"/>
      <c r="K217" s="322"/>
      <c r="L217" s="322"/>
      <c r="M217" s="322"/>
    </row>
    <row r="218" spans="1:13" ht="15.75" x14ac:dyDescent="0.25">
      <c r="A218" s="1413"/>
      <c r="B218" s="522"/>
      <c r="C218" s="522"/>
      <c r="D218" s="522"/>
      <c r="E218" s="522"/>
      <c r="F218" s="529"/>
      <c r="G218" s="1413"/>
      <c r="H218" s="1413"/>
      <c r="I218" s="322"/>
      <c r="J218" s="322"/>
      <c r="K218" s="322"/>
      <c r="L218" s="322"/>
      <c r="M218" s="322"/>
    </row>
    <row r="219" spans="1:13" ht="15.75" thickBot="1" x14ac:dyDescent="0.3">
      <c r="A219" s="486"/>
      <c r="B219" s="1413"/>
      <c r="C219" s="1413"/>
      <c r="D219" s="1413"/>
      <c r="E219" s="1413"/>
      <c r="F219" s="1413"/>
      <c r="G219" s="1413"/>
      <c r="H219" s="1413"/>
      <c r="I219" s="322"/>
      <c r="J219" s="322"/>
      <c r="K219" s="406"/>
      <c r="L219" s="322"/>
      <c r="M219" s="407" t="s">
        <v>4</v>
      </c>
    </row>
    <row r="220" spans="1:13" ht="27" thickBot="1" x14ac:dyDescent="0.3">
      <c r="A220" s="408" t="s">
        <v>5</v>
      </c>
      <c r="B220" s="409" t="s">
        <v>6</v>
      </c>
      <c r="C220" s="409" t="s">
        <v>7</v>
      </c>
      <c r="D220" s="409" t="s">
        <v>8</v>
      </c>
      <c r="E220" s="409" t="s">
        <v>9</v>
      </c>
      <c r="F220" s="410" t="s">
        <v>10</v>
      </c>
      <c r="G220" s="411" t="s">
        <v>11</v>
      </c>
      <c r="H220" s="409" t="s">
        <v>12</v>
      </c>
      <c r="I220" s="412" t="s">
        <v>13</v>
      </c>
      <c r="J220" s="413" t="s">
        <v>14</v>
      </c>
      <c r="K220" s="413" t="s">
        <v>15</v>
      </c>
      <c r="L220" s="413" t="s">
        <v>16</v>
      </c>
      <c r="M220" s="487" t="s">
        <v>17</v>
      </c>
    </row>
    <row r="221" spans="1:13" x14ac:dyDescent="0.25">
      <c r="A221" s="506" t="s">
        <v>50</v>
      </c>
      <c r="B221" s="506" t="s">
        <v>51</v>
      </c>
      <c r="C221" s="506" t="s">
        <v>163</v>
      </c>
      <c r="D221" s="506" t="s">
        <v>164</v>
      </c>
      <c r="E221" s="506" t="s">
        <v>52</v>
      </c>
      <c r="F221" s="506" t="s">
        <v>707</v>
      </c>
      <c r="G221" s="507">
        <v>400</v>
      </c>
      <c r="H221" s="506" t="s">
        <v>165</v>
      </c>
      <c r="I221" s="508">
        <v>2300000</v>
      </c>
      <c r="J221" s="509">
        <v>2270000</v>
      </c>
      <c r="K221" s="509">
        <v>-200000</v>
      </c>
      <c r="L221" s="509">
        <v>2070000</v>
      </c>
      <c r="M221" s="510" t="s">
        <v>166</v>
      </c>
    </row>
    <row r="222" spans="1:13" ht="15.75" thickBot="1" x14ac:dyDescent="0.3">
      <c r="A222" s="557">
        <v>231</v>
      </c>
      <c r="B222" s="558">
        <v>0</v>
      </c>
      <c r="C222" s="559">
        <v>2219</v>
      </c>
      <c r="D222" s="558">
        <v>5164</v>
      </c>
      <c r="E222" s="557">
        <v>0</v>
      </c>
      <c r="F222" s="560" t="s">
        <v>707</v>
      </c>
      <c r="G222" s="558">
        <v>400</v>
      </c>
      <c r="H222" s="561">
        <v>4000000</v>
      </c>
      <c r="I222" s="562">
        <v>0</v>
      </c>
      <c r="J222" s="563">
        <v>30000</v>
      </c>
      <c r="K222" s="563">
        <v>200000</v>
      </c>
      <c r="L222" s="563">
        <v>230000</v>
      </c>
      <c r="M222" s="564" t="s">
        <v>20</v>
      </c>
    </row>
    <row r="223" spans="1:13" ht="16.5" thickBot="1" x14ac:dyDescent="0.3">
      <c r="A223" s="3151" t="s">
        <v>23</v>
      </c>
      <c r="B223" s="3152"/>
      <c r="C223" s="3152"/>
      <c r="D223" s="3152"/>
      <c r="E223" s="3152"/>
      <c r="F223" s="3152"/>
      <c r="G223" s="3152"/>
      <c r="H223" s="3153"/>
      <c r="I223" s="442">
        <v>2300000</v>
      </c>
      <c r="J223" s="442">
        <v>2300000</v>
      </c>
      <c r="K223" s="442">
        <v>0</v>
      </c>
      <c r="L223" s="442">
        <v>2300000</v>
      </c>
      <c r="M223" s="443"/>
    </row>
    <row r="224" spans="1:13" ht="15.75" x14ac:dyDescent="0.25">
      <c r="A224" s="546"/>
      <c r="B224" s="546"/>
      <c r="C224" s="546"/>
      <c r="D224" s="486"/>
      <c r="E224" s="486"/>
      <c r="F224" s="530"/>
      <c r="G224" s="547"/>
      <c r="H224" s="486"/>
      <c r="I224" s="500"/>
      <c r="J224" s="499"/>
      <c r="K224" s="501"/>
      <c r="L224" s="499"/>
      <c r="M224" s="322"/>
    </row>
    <row r="225" spans="1:13" ht="15.75" customHeight="1" x14ac:dyDescent="0.25">
      <c r="A225" s="3140" t="s">
        <v>167</v>
      </c>
      <c r="B225" s="3140"/>
      <c r="C225" s="3140"/>
      <c r="D225" s="3140"/>
      <c r="E225" s="3140"/>
      <c r="F225" s="530"/>
      <c r="G225" s="547"/>
      <c r="H225" s="486"/>
      <c r="I225" s="500"/>
      <c r="J225" s="502" t="s">
        <v>25</v>
      </c>
      <c r="K225" s="2184">
        <v>43560</v>
      </c>
      <c r="L225" s="499"/>
      <c r="M225" s="322"/>
    </row>
    <row r="226" spans="1:13" ht="15.75" x14ac:dyDescent="0.25">
      <c r="A226" s="486"/>
      <c r="B226" s="546"/>
      <c r="C226" s="546"/>
      <c r="D226" s="486"/>
      <c r="E226" s="486"/>
      <c r="F226" s="530"/>
      <c r="G226" s="547"/>
      <c r="H226" s="486"/>
      <c r="I226" s="500"/>
      <c r="J226" s="499"/>
      <c r="K226" s="501"/>
      <c r="L226" s="499"/>
      <c r="M226" s="322"/>
    </row>
    <row r="227" spans="1:13" x14ac:dyDescent="0.25">
      <c r="A227" s="1413"/>
      <c r="B227" s="1413"/>
      <c r="C227" s="1413"/>
      <c r="D227" s="1413"/>
      <c r="E227" s="1413"/>
      <c r="F227" s="1413"/>
      <c r="G227" s="1413"/>
      <c r="H227" s="1413"/>
      <c r="I227" s="322"/>
      <c r="J227" s="322"/>
      <c r="K227" s="322"/>
      <c r="L227" s="322"/>
      <c r="M227" s="322"/>
    </row>
    <row r="228" spans="1:13" x14ac:dyDescent="0.25">
      <c r="A228" s="1413"/>
      <c r="B228" s="1413" t="s">
        <v>27</v>
      </c>
      <c r="C228" s="1413"/>
      <c r="D228" s="1413"/>
      <c r="E228" s="1413"/>
      <c r="F228" s="1413"/>
      <c r="G228" s="1413"/>
      <c r="H228" s="1413"/>
      <c r="I228" s="322"/>
      <c r="J228" s="322" t="s">
        <v>27</v>
      </c>
      <c r="K228" s="322"/>
      <c r="L228" s="322"/>
      <c r="M228" s="322"/>
    </row>
    <row r="230" spans="1:13" x14ac:dyDescent="0.25">
      <c r="B230" s="1413"/>
      <c r="C230" s="1413"/>
      <c r="D230" s="1413"/>
      <c r="E230" s="1413"/>
      <c r="F230" s="528"/>
      <c r="G230" s="545"/>
      <c r="H230" s="1413"/>
      <c r="I230" s="325"/>
      <c r="J230" s="322" t="s">
        <v>169</v>
      </c>
      <c r="K230" s="322"/>
      <c r="L230" s="445"/>
    </row>
    <row r="231" spans="1:13" x14ac:dyDescent="0.25">
      <c r="A231" s="3154" t="s">
        <v>170</v>
      </c>
      <c r="B231" s="3154"/>
      <c r="C231" s="3154"/>
      <c r="D231" s="3154"/>
      <c r="E231" s="3154"/>
      <c r="F231" s="3154"/>
      <c r="G231" s="545"/>
      <c r="H231" s="1413"/>
      <c r="I231" s="325"/>
      <c r="J231" s="322" t="s">
        <v>171</v>
      </c>
      <c r="K231" s="322"/>
      <c r="L231" s="322"/>
    </row>
    <row r="234" spans="1:13" ht="18.75" x14ac:dyDescent="0.3">
      <c r="A234" s="3107" t="s">
        <v>173</v>
      </c>
      <c r="B234" s="3107"/>
      <c r="C234" s="3107"/>
      <c r="D234" s="3107"/>
      <c r="E234" s="1412"/>
      <c r="F234" s="523"/>
      <c r="G234" s="531"/>
      <c r="H234" s="1412"/>
      <c r="I234" s="4"/>
      <c r="J234" s="1420"/>
      <c r="K234" s="1420"/>
      <c r="L234" s="1420"/>
      <c r="M234" s="1420"/>
    </row>
    <row r="235" spans="1:13" x14ac:dyDescent="0.25">
      <c r="A235" s="1412"/>
      <c r="B235" s="1412"/>
      <c r="C235" s="1412"/>
      <c r="D235" s="1412"/>
      <c r="E235" s="1412"/>
      <c r="F235" s="523"/>
      <c r="G235" s="531"/>
      <c r="H235" s="1412"/>
      <c r="I235" s="8"/>
      <c r="J235" s="1419"/>
      <c r="K235" s="1420"/>
      <c r="L235" s="1420"/>
      <c r="M235" s="1420"/>
    </row>
    <row r="236" spans="1:13" ht="18.75" x14ac:dyDescent="0.3">
      <c r="A236" s="3102" t="s">
        <v>1169</v>
      </c>
      <c r="B236" s="3103"/>
      <c r="C236" s="3103"/>
      <c r="D236" s="3103"/>
      <c r="E236" s="3103"/>
      <c r="F236" s="3103"/>
      <c r="G236" s="3103"/>
      <c r="H236" s="3103"/>
      <c r="I236" s="3103"/>
      <c r="J236" s="3103"/>
      <c r="K236" s="3103"/>
      <c r="L236" s="3103"/>
      <c r="M236" s="1420"/>
    </row>
    <row r="237" spans="1:13" ht="15.75" x14ac:dyDescent="0.25">
      <c r="A237" s="1412"/>
      <c r="B237" s="1412"/>
      <c r="C237" s="1412"/>
      <c r="D237" s="1412"/>
      <c r="E237" s="1412"/>
      <c r="F237" s="524"/>
      <c r="G237" s="531"/>
      <c r="H237" s="1412"/>
      <c r="I237" s="8"/>
      <c r="J237" s="1419"/>
      <c r="K237" s="1420"/>
      <c r="L237" s="1420"/>
      <c r="M237" s="1420"/>
    </row>
    <row r="238" spans="1:13" ht="15.75" customHeight="1" x14ac:dyDescent="0.25">
      <c r="A238" s="1417" t="s">
        <v>3465</v>
      </c>
      <c r="B238" s="1417"/>
      <c r="C238" s="1417"/>
      <c r="D238" s="1417"/>
      <c r="E238" s="1417"/>
      <c r="F238" s="1417"/>
      <c r="G238" s="1417"/>
      <c r="H238" s="1417"/>
      <c r="I238" s="1417"/>
      <c r="J238" s="1417"/>
      <c r="K238" s="1440"/>
      <c r="L238" s="1420"/>
      <c r="M238" s="1420"/>
    </row>
    <row r="239" spans="1:13" ht="15.75" x14ac:dyDescent="0.25">
      <c r="A239" s="1412"/>
      <c r="B239" s="517"/>
      <c r="C239" s="517"/>
      <c r="D239" s="517"/>
      <c r="E239" s="517"/>
      <c r="F239" s="524"/>
      <c r="G239" s="531"/>
      <c r="H239" s="1412"/>
      <c r="I239" s="4"/>
      <c r="J239" s="1420"/>
      <c r="K239" s="1420"/>
      <c r="L239" s="1420"/>
      <c r="M239" s="1420"/>
    </row>
    <row r="240" spans="1:13" ht="15.75" thickBot="1" x14ac:dyDescent="0.3">
      <c r="A240" s="1423"/>
      <c r="B240" s="1412"/>
      <c r="C240" s="1412"/>
      <c r="D240" s="1412"/>
      <c r="E240" s="1412"/>
      <c r="F240" s="523"/>
      <c r="G240" s="531"/>
      <c r="H240" s="1412"/>
      <c r="I240" s="4"/>
      <c r="J240" s="1420"/>
      <c r="K240" s="13"/>
      <c r="L240" s="1420"/>
      <c r="M240" s="14" t="s">
        <v>4</v>
      </c>
    </row>
    <row r="241" spans="1:13" ht="27" thickBot="1" x14ac:dyDescent="0.3">
      <c r="A241" s="15" t="s">
        <v>5</v>
      </c>
      <c r="B241" s="16" t="s">
        <v>6</v>
      </c>
      <c r="C241" s="16" t="s">
        <v>7</v>
      </c>
      <c r="D241" s="16" t="s">
        <v>8</v>
      </c>
      <c r="E241" s="16" t="s">
        <v>9</v>
      </c>
      <c r="F241" s="17" t="s">
        <v>10</v>
      </c>
      <c r="G241" s="18" t="s">
        <v>11</v>
      </c>
      <c r="H241" s="16" t="s">
        <v>12</v>
      </c>
      <c r="I241" s="19" t="s">
        <v>13</v>
      </c>
      <c r="J241" s="20" t="s">
        <v>14</v>
      </c>
      <c r="K241" s="20" t="s">
        <v>15</v>
      </c>
      <c r="L241" s="20" t="s">
        <v>16</v>
      </c>
      <c r="M241" s="21" t="s">
        <v>17</v>
      </c>
    </row>
    <row r="242" spans="1:13" x14ac:dyDescent="0.25">
      <c r="A242" s="511" t="s">
        <v>50</v>
      </c>
      <c r="B242" s="512" t="s">
        <v>51</v>
      </c>
      <c r="C242" s="512">
        <v>2212</v>
      </c>
      <c r="D242" s="512" t="s">
        <v>164</v>
      </c>
      <c r="E242" s="512" t="s">
        <v>52</v>
      </c>
      <c r="F242" s="512" t="s">
        <v>707</v>
      </c>
      <c r="G242" s="513">
        <v>400</v>
      </c>
      <c r="H242" s="512" t="s">
        <v>165</v>
      </c>
      <c r="I242" s="514">
        <v>3000000</v>
      </c>
      <c r="J242" s="515">
        <v>3000000</v>
      </c>
      <c r="K242" s="515">
        <v>-10000</v>
      </c>
      <c r="L242" s="515">
        <f>J242+K242</f>
        <v>2990000</v>
      </c>
      <c r="M242" s="516" t="s">
        <v>166</v>
      </c>
    </row>
    <row r="243" spans="1:13" ht="15.75" thickBot="1" x14ac:dyDescent="0.3">
      <c r="A243" s="548">
        <v>231</v>
      </c>
      <c r="B243" s="549">
        <v>0</v>
      </c>
      <c r="C243" s="550">
        <v>2212</v>
      </c>
      <c r="D243" s="549">
        <v>5811</v>
      </c>
      <c r="E243" s="551">
        <v>0</v>
      </c>
      <c r="F243" s="552" t="s">
        <v>707</v>
      </c>
      <c r="G243" s="549">
        <v>400</v>
      </c>
      <c r="H243" s="553">
        <v>4000000</v>
      </c>
      <c r="I243" s="554">
        <v>0</v>
      </c>
      <c r="J243" s="555">
        <v>0</v>
      </c>
      <c r="K243" s="555">
        <v>10000</v>
      </c>
      <c r="L243" s="555">
        <f>J243+K243</f>
        <v>10000</v>
      </c>
      <c r="M243" s="556" t="s">
        <v>1170</v>
      </c>
    </row>
    <row r="244" spans="1:13" ht="16.5" thickBot="1" x14ac:dyDescent="0.3">
      <c r="A244" s="3132" t="s">
        <v>23</v>
      </c>
      <c r="B244" s="3133"/>
      <c r="C244" s="3133"/>
      <c r="D244" s="3133"/>
      <c r="E244" s="3133"/>
      <c r="F244" s="3133"/>
      <c r="G244" s="3133"/>
      <c r="H244" s="3134"/>
      <c r="I244" s="347">
        <f>SUM(I242:I243)</f>
        <v>3000000</v>
      </c>
      <c r="J244" s="347">
        <f>SUM(J242:J243)</f>
        <v>3000000</v>
      </c>
      <c r="K244" s="347">
        <f>SUM(K242:K243)</f>
        <v>0</v>
      </c>
      <c r="L244" s="347">
        <f>SUM(L242:L243)</f>
        <v>3000000</v>
      </c>
      <c r="M244" s="172"/>
    </row>
    <row r="245" spans="1:13" ht="15.75" x14ac:dyDescent="0.25">
      <c r="A245" s="532"/>
      <c r="B245" s="532"/>
      <c r="C245" s="532"/>
      <c r="D245" s="1423"/>
      <c r="E245" s="1423"/>
      <c r="F245" s="525"/>
      <c r="G245" s="533"/>
      <c r="H245" s="1423"/>
      <c r="I245" s="32"/>
      <c r="J245" s="29"/>
      <c r="K245" s="33"/>
      <c r="L245" s="29"/>
      <c r="M245" s="1420"/>
    </row>
    <row r="246" spans="1:13" ht="15.75" x14ac:dyDescent="0.25">
      <c r="A246" s="1412"/>
      <c r="B246" s="1423" t="s">
        <v>167</v>
      </c>
      <c r="C246" s="532"/>
      <c r="D246" s="1423"/>
      <c r="E246" s="1423"/>
      <c r="F246" s="525"/>
      <c r="G246" s="533"/>
      <c r="H246" s="1423"/>
      <c r="I246" s="32"/>
      <c r="J246" s="34" t="s">
        <v>25</v>
      </c>
      <c r="K246" s="2182">
        <v>43570</v>
      </c>
      <c r="L246" s="29"/>
      <c r="M246" s="1420"/>
    </row>
    <row r="247" spans="1:13" ht="15.75" x14ac:dyDescent="0.25">
      <c r="A247" s="1423"/>
      <c r="B247" s="532"/>
      <c r="C247" s="532"/>
      <c r="D247" s="1423"/>
      <c r="E247" s="1423"/>
      <c r="F247" s="525"/>
      <c r="G247" s="533"/>
      <c r="H247" s="1423"/>
      <c r="I247" s="32"/>
      <c r="J247" s="29"/>
      <c r="K247" s="33"/>
      <c r="L247" s="29"/>
      <c r="M247" s="1420"/>
    </row>
    <row r="248" spans="1:13" x14ac:dyDescent="0.25">
      <c r="A248" s="1412"/>
      <c r="B248" s="1412"/>
      <c r="C248" s="1412"/>
      <c r="D248" s="1412"/>
      <c r="E248" s="1412"/>
      <c r="F248" s="523"/>
      <c r="G248" s="531"/>
      <c r="H248" s="1412"/>
      <c r="I248" s="4"/>
      <c r="J248" s="1420"/>
      <c r="K248" s="1420"/>
      <c r="L248" s="1420"/>
      <c r="M248" s="1420"/>
    </row>
    <row r="249" spans="1:13" x14ac:dyDescent="0.25">
      <c r="A249" s="1412"/>
      <c r="B249" s="1412" t="s">
        <v>27</v>
      </c>
      <c r="C249" s="1412"/>
      <c r="D249" s="1412"/>
      <c r="E249" s="1412"/>
      <c r="F249" s="523"/>
      <c r="G249" s="531"/>
      <c r="H249" s="1412"/>
      <c r="I249" s="4"/>
      <c r="J249" s="1420" t="s">
        <v>27</v>
      </c>
      <c r="K249" s="1420"/>
      <c r="L249" s="1420"/>
      <c r="M249" s="1420"/>
    </row>
    <row r="250" spans="1:13" x14ac:dyDescent="0.25">
      <c r="A250" s="1412"/>
      <c r="B250" s="1412"/>
      <c r="C250" s="1412"/>
      <c r="D250" s="1412"/>
      <c r="E250" s="1412"/>
      <c r="F250" s="523"/>
      <c r="G250" s="531"/>
      <c r="H250" s="1412"/>
      <c r="I250" s="4"/>
      <c r="J250" s="1420"/>
      <c r="K250" s="1420"/>
      <c r="L250" s="1420"/>
      <c r="M250" s="1420"/>
    </row>
    <row r="251" spans="1:13" x14ac:dyDescent="0.25">
      <c r="A251" s="1412"/>
      <c r="B251" s="1412" t="s">
        <v>354</v>
      </c>
      <c r="C251" s="1412"/>
      <c r="D251" s="1412"/>
      <c r="E251" s="1412"/>
      <c r="F251" s="523"/>
      <c r="G251" s="531"/>
      <c r="H251" s="1412"/>
      <c r="I251" s="4"/>
      <c r="J251" s="1420" t="s">
        <v>169</v>
      </c>
      <c r="K251" s="1420"/>
      <c r="L251" s="55"/>
      <c r="M251" s="1420"/>
    </row>
    <row r="252" spans="1:13" x14ac:dyDescent="0.25">
      <c r="A252" s="1412"/>
      <c r="B252" s="1412" t="s">
        <v>355</v>
      </c>
      <c r="C252" s="1412"/>
      <c r="D252" s="1412"/>
      <c r="E252" s="1412"/>
      <c r="F252" s="523"/>
      <c r="G252" s="531"/>
      <c r="H252" s="1412"/>
      <c r="I252" s="4"/>
      <c r="J252" s="1420" t="s">
        <v>171</v>
      </c>
      <c r="K252" s="1420"/>
      <c r="L252" s="1420"/>
      <c r="M252" s="1420"/>
    </row>
    <row r="253" spans="1:13" x14ac:dyDescent="0.25">
      <c r="A253" s="1412"/>
      <c r="B253" s="1412"/>
      <c r="C253" s="1412"/>
      <c r="D253" s="1412"/>
      <c r="E253" s="1412"/>
      <c r="F253" s="523"/>
      <c r="G253" s="531"/>
      <c r="H253" s="1412"/>
      <c r="I253" s="4"/>
      <c r="J253" s="1420"/>
      <c r="K253" s="1420"/>
      <c r="L253" s="1420"/>
      <c r="M253" s="1420"/>
    </row>
    <row r="254" spans="1:13" x14ac:dyDescent="0.25">
      <c r="A254" s="1412"/>
      <c r="B254" s="1412"/>
      <c r="C254" s="1412"/>
      <c r="D254" s="1412"/>
      <c r="E254" s="1412"/>
      <c r="F254" s="523"/>
      <c r="G254" s="531"/>
      <c r="H254" s="1412"/>
      <c r="I254" s="4"/>
      <c r="J254" s="1420"/>
      <c r="K254" s="1420"/>
      <c r="L254" s="1420"/>
      <c r="M254" s="1420"/>
    </row>
    <row r="255" spans="1:13" ht="18.75" x14ac:dyDescent="0.3">
      <c r="A255" s="3107" t="s">
        <v>173</v>
      </c>
      <c r="B255" s="3107"/>
      <c r="C255" s="3107"/>
      <c r="D255" s="3107"/>
      <c r="E255" s="1420"/>
      <c r="F255" s="2"/>
      <c r="G255" s="3"/>
      <c r="H255" s="1420"/>
      <c r="I255" s="4"/>
      <c r="J255" s="1420"/>
      <c r="K255" s="1420"/>
      <c r="L255" s="1420"/>
      <c r="M255" s="1420"/>
    </row>
    <row r="256" spans="1:13" x14ac:dyDescent="0.25">
      <c r="A256" s="1420"/>
      <c r="B256" s="1420"/>
      <c r="C256" s="1420"/>
      <c r="D256" s="1419"/>
      <c r="E256" s="1419"/>
      <c r="F256" s="6"/>
      <c r="G256" s="7"/>
      <c r="H256" s="1419"/>
      <c r="I256" s="8"/>
      <c r="J256" s="1419"/>
      <c r="K256" s="1420"/>
      <c r="L256" s="1420"/>
      <c r="M256" s="1420"/>
    </row>
    <row r="257" spans="1:13" ht="18.75" x14ac:dyDescent="0.3">
      <c r="A257" s="3102" t="s">
        <v>1285</v>
      </c>
      <c r="B257" s="3103"/>
      <c r="C257" s="3103"/>
      <c r="D257" s="3103"/>
      <c r="E257" s="3103"/>
      <c r="F257" s="3103"/>
      <c r="G257" s="3103"/>
      <c r="H257" s="3103"/>
      <c r="I257" s="3103"/>
      <c r="J257" s="3103"/>
      <c r="K257" s="3103"/>
      <c r="L257" s="3103"/>
      <c r="M257" s="1420"/>
    </row>
    <row r="258" spans="1:13" ht="15.75" x14ac:dyDescent="0.25">
      <c r="A258" s="1420"/>
      <c r="B258" s="1420"/>
      <c r="C258" s="1420"/>
      <c r="D258" s="1419"/>
      <c r="E258" s="1419"/>
      <c r="F258" s="9"/>
      <c r="G258" s="7"/>
      <c r="H258" s="1419"/>
      <c r="I258" s="8"/>
      <c r="J258" s="1419"/>
      <c r="K258" s="1420"/>
      <c r="L258" s="1420"/>
      <c r="M258" s="1420"/>
    </row>
    <row r="259" spans="1:13" x14ac:dyDescent="0.25">
      <c r="A259" s="3122" t="s">
        <v>315</v>
      </c>
      <c r="B259" s="3122"/>
      <c r="C259" s="3122"/>
      <c r="D259" s="3122"/>
      <c r="E259" s="3122"/>
      <c r="F259" s="3122"/>
      <c r="G259" s="3122"/>
      <c r="H259" s="3122"/>
      <c r="I259" s="3122"/>
      <c r="J259" s="3122"/>
      <c r="K259" s="3122"/>
      <c r="L259" s="3122"/>
      <c r="M259" s="3122"/>
    </row>
    <row r="260" spans="1:13" ht="15.75" thickBot="1" x14ac:dyDescent="0.3">
      <c r="A260" s="1423"/>
      <c r="B260" s="1420"/>
      <c r="C260" s="1420"/>
      <c r="D260" s="1420"/>
      <c r="E260" s="1420"/>
      <c r="F260" s="2"/>
      <c r="G260" s="3"/>
      <c r="H260" s="1420"/>
      <c r="I260" s="4"/>
      <c r="J260" s="1420"/>
      <c r="K260" s="13"/>
      <c r="L260" s="1420"/>
      <c r="M260" s="14" t="s">
        <v>4</v>
      </c>
    </row>
    <row r="261" spans="1:13" ht="27" thickBot="1" x14ac:dyDescent="0.3">
      <c r="A261" s="15" t="s">
        <v>5</v>
      </c>
      <c r="B261" s="16" t="s">
        <v>6</v>
      </c>
      <c r="C261" s="16" t="s">
        <v>7</v>
      </c>
      <c r="D261" s="16" t="s">
        <v>8</v>
      </c>
      <c r="E261" s="16" t="s">
        <v>9</v>
      </c>
      <c r="F261" s="17" t="s">
        <v>10</v>
      </c>
      <c r="G261" s="18" t="s">
        <v>11</v>
      </c>
      <c r="H261" s="16" t="s">
        <v>12</v>
      </c>
      <c r="I261" s="19" t="s">
        <v>13</v>
      </c>
      <c r="J261" s="20" t="s">
        <v>14</v>
      </c>
      <c r="K261" s="20" t="s">
        <v>271</v>
      </c>
      <c r="L261" s="20" t="s">
        <v>16</v>
      </c>
      <c r="M261" s="122" t="s">
        <v>17</v>
      </c>
    </row>
    <row r="262" spans="1:13" x14ac:dyDescent="0.25">
      <c r="A262" s="780" t="s">
        <v>50</v>
      </c>
      <c r="B262" s="64" t="s">
        <v>316</v>
      </c>
      <c r="C262" s="64" t="s">
        <v>317</v>
      </c>
      <c r="D262" s="64" t="s">
        <v>318</v>
      </c>
      <c r="E262" s="64" t="s">
        <v>52</v>
      </c>
      <c r="F262" s="64" t="s">
        <v>319</v>
      </c>
      <c r="G262" s="64" t="s">
        <v>320</v>
      </c>
      <c r="H262" s="64" t="s">
        <v>1286</v>
      </c>
      <c r="I262" s="64">
        <v>0</v>
      </c>
      <c r="J262" s="64">
        <v>0</v>
      </c>
      <c r="K262" s="64">
        <v>7935836.9000000004</v>
      </c>
      <c r="L262" s="64">
        <f>J262+K262</f>
        <v>7935836.9000000004</v>
      </c>
      <c r="M262" s="126" t="s">
        <v>1287</v>
      </c>
    </row>
    <row r="263" spans="1:13" x14ac:dyDescent="0.25">
      <c r="A263" s="780" t="s">
        <v>50</v>
      </c>
      <c r="B263" s="64" t="s">
        <v>316</v>
      </c>
      <c r="C263" s="64" t="s">
        <v>317</v>
      </c>
      <c r="D263" s="64" t="s">
        <v>318</v>
      </c>
      <c r="E263" s="64" t="s">
        <v>52</v>
      </c>
      <c r="F263" s="64" t="s">
        <v>323</v>
      </c>
      <c r="G263" s="64" t="s">
        <v>320</v>
      </c>
      <c r="H263" s="64" t="s">
        <v>1286</v>
      </c>
      <c r="I263" s="64">
        <v>0</v>
      </c>
      <c r="J263" s="64">
        <v>0</v>
      </c>
      <c r="K263" s="64">
        <v>881759.66</v>
      </c>
      <c r="L263" s="64">
        <f>J263+K263</f>
        <v>881759.66</v>
      </c>
      <c r="M263" s="126" t="s">
        <v>1287</v>
      </c>
    </row>
    <row r="264" spans="1:13" x14ac:dyDescent="0.25">
      <c r="A264" s="780" t="s">
        <v>50</v>
      </c>
      <c r="B264" s="64" t="s">
        <v>316</v>
      </c>
      <c r="C264" s="64" t="s">
        <v>317</v>
      </c>
      <c r="D264" s="64" t="s">
        <v>318</v>
      </c>
      <c r="E264" s="64" t="s">
        <v>52</v>
      </c>
      <c r="F264" s="64" t="s">
        <v>319</v>
      </c>
      <c r="G264" s="64" t="s">
        <v>320</v>
      </c>
      <c r="H264" s="64" t="s">
        <v>1174</v>
      </c>
      <c r="I264" s="64">
        <v>0</v>
      </c>
      <c r="J264" s="64">
        <v>7935836.9000000004</v>
      </c>
      <c r="K264" s="64">
        <v>-7935836.9000000004</v>
      </c>
      <c r="L264" s="64">
        <f t="shared" ref="L264:L280" si="9">J264+K264</f>
        <v>0</v>
      </c>
      <c r="M264" s="126" t="s">
        <v>1287</v>
      </c>
    </row>
    <row r="265" spans="1:13" x14ac:dyDescent="0.25">
      <c r="A265" s="780" t="s">
        <v>50</v>
      </c>
      <c r="B265" s="64" t="s">
        <v>316</v>
      </c>
      <c r="C265" s="64" t="s">
        <v>317</v>
      </c>
      <c r="D265" s="64" t="s">
        <v>318</v>
      </c>
      <c r="E265" s="64" t="s">
        <v>52</v>
      </c>
      <c r="F265" s="64" t="s">
        <v>323</v>
      </c>
      <c r="G265" s="64" t="s">
        <v>320</v>
      </c>
      <c r="H265" s="64" t="s">
        <v>1174</v>
      </c>
      <c r="I265" s="64">
        <v>0</v>
      </c>
      <c r="J265" s="64">
        <v>881759.66</v>
      </c>
      <c r="K265" s="64">
        <v>-881759.66</v>
      </c>
      <c r="L265" s="64">
        <f t="shared" si="9"/>
        <v>0</v>
      </c>
      <c r="M265" s="126" t="s">
        <v>1287</v>
      </c>
    </row>
    <row r="266" spans="1:13" x14ac:dyDescent="0.25">
      <c r="A266" s="781" t="s">
        <v>50</v>
      </c>
      <c r="B266" s="782" t="s">
        <v>316</v>
      </c>
      <c r="C266" s="782" t="s">
        <v>317</v>
      </c>
      <c r="D266" s="782" t="s">
        <v>318</v>
      </c>
      <c r="E266" s="782" t="s">
        <v>52</v>
      </c>
      <c r="F266" s="782" t="s">
        <v>319</v>
      </c>
      <c r="G266" s="782" t="s">
        <v>320</v>
      </c>
      <c r="H266" s="782" t="s">
        <v>1286</v>
      </c>
      <c r="I266" s="782">
        <v>0</v>
      </c>
      <c r="J266" s="64">
        <v>7935836.9000000004</v>
      </c>
      <c r="K266" s="64">
        <v>-3378736.01</v>
      </c>
      <c r="L266" s="64">
        <f t="shared" si="9"/>
        <v>4557100.8900000006</v>
      </c>
      <c r="M266" s="212" t="s">
        <v>1287</v>
      </c>
    </row>
    <row r="267" spans="1:13" x14ac:dyDescent="0.25">
      <c r="A267" s="781" t="s">
        <v>50</v>
      </c>
      <c r="B267" s="782" t="s">
        <v>316</v>
      </c>
      <c r="C267" s="782" t="s">
        <v>317</v>
      </c>
      <c r="D267" s="782" t="s">
        <v>318</v>
      </c>
      <c r="E267" s="782" t="s">
        <v>52</v>
      </c>
      <c r="F267" s="782" t="s">
        <v>323</v>
      </c>
      <c r="G267" s="782" t="s">
        <v>320</v>
      </c>
      <c r="H267" s="782" t="s">
        <v>1286</v>
      </c>
      <c r="I267" s="782">
        <v>0</v>
      </c>
      <c r="J267" s="64">
        <v>881759.66</v>
      </c>
      <c r="K267" s="64">
        <v>-611757.36</v>
      </c>
      <c r="L267" s="64">
        <f t="shared" si="9"/>
        <v>270002.30000000005</v>
      </c>
      <c r="M267" s="126" t="s">
        <v>1287</v>
      </c>
    </row>
    <row r="268" spans="1:13" x14ac:dyDescent="0.25">
      <c r="A268" s="780" t="s">
        <v>50</v>
      </c>
      <c r="B268" s="64" t="s">
        <v>316</v>
      </c>
      <c r="C268" s="64" t="s">
        <v>317</v>
      </c>
      <c r="D268" s="64" t="s">
        <v>318</v>
      </c>
      <c r="E268" s="64" t="s">
        <v>52</v>
      </c>
      <c r="F268" s="64" t="s">
        <v>319</v>
      </c>
      <c r="G268" s="64" t="s">
        <v>320</v>
      </c>
      <c r="H268" s="64" t="s">
        <v>1288</v>
      </c>
      <c r="I268" s="64">
        <v>0</v>
      </c>
      <c r="J268" s="64">
        <v>720000</v>
      </c>
      <c r="K268" s="64">
        <v>900000</v>
      </c>
      <c r="L268" s="64">
        <f t="shared" si="9"/>
        <v>1620000</v>
      </c>
      <c r="M268" s="126" t="s">
        <v>1289</v>
      </c>
    </row>
    <row r="269" spans="1:13" x14ac:dyDescent="0.25">
      <c r="A269" s="780" t="s">
        <v>50</v>
      </c>
      <c r="B269" s="64" t="s">
        <v>316</v>
      </c>
      <c r="C269" s="64" t="s">
        <v>317</v>
      </c>
      <c r="D269" s="64" t="s">
        <v>318</v>
      </c>
      <c r="E269" s="64" t="s">
        <v>52</v>
      </c>
      <c r="F269" s="64" t="s">
        <v>323</v>
      </c>
      <c r="G269" s="64" t="s">
        <v>320</v>
      </c>
      <c r="H269" s="64" t="s">
        <v>1288</v>
      </c>
      <c r="I269" s="64">
        <v>0</v>
      </c>
      <c r="J269" s="64">
        <v>80000</v>
      </c>
      <c r="K269" s="64">
        <v>100000</v>
      </c>
      <c r="L269" s="64">
        <f t="shared" si="9"/>
        <v>180000</v>
      </c>
      <c r="M269" s="126" t="s">
        <v>1289</v>
      </c>
    </row>
    <row r="270" spans="1:13" x14ac:dyDescent="0.25">
      <c r="A270" s="780" t="s">
        <v>50</v>
      </c>
      <c r="B270" s="64" t="s">
        <v>316</v>
      </c>
      <c r="C270" s="64" t="s">
        <v>317</v>
      </c>
      <c r="D270" s="64" t="s">
        <v>318</v>
      </c>
      <c r="E270" s="64" t="s">
        <v>52</v>
      </c>
      <c r="F270" s="64" t="s">
        <v>323</v>
      </c>
      <c r="G270" s="64" t="s">
        <v>320</v>
      </c>
      <c r="H270" s="64" t="s">
        <v>431</v>
      </c>
      <c r="I270" s="64">
        <v>0</v>
      </c>
      <c r="J270" s="64">
        <v>250000</v>
      </c>
      <c r="K270" s="64">
        <v>236342.3</v>
      </c>
      <c r="L270" s="64">
        <f t="shared" si="9"/>
        <v>486342.3</v>
      </c>
      <c r="M270" s="126" t="s">
        <v>432</v>
      </c>
    </row>
    <row r="271" spans="1:13" ht="26.25" x14ac:dyDescent="0.25">
      <c r="A271" s="780" t="s">
        <v>50</v>
      </c>
      <c r="B271" s="64" t="s">
        <v>316</v>
      </c>
      <c r="C271" s="64" t="s">
        <v>317</v>
      </c>
      <c r="D271" s="64" t="s">
        <v>318</v>
      </c>
      <c r="E271" s="64" t="s">
        <v>52</v>
      </c>
      <c r="F271" s="64" t="s">
        <v>319</v>
      </c>
      <c r="G271" s="64" t="s">
        <v>320</v>
      </c>
      <c r="H271" s="64" t="s">
        <v>1290</v>
      </c>
      <c r="I271" s="64">
        <v>0</v>
      </c>
      <c r="J271" s="64">
        <v>2520000</v>
      </c>
      <c r="K271" s="64">
        <v>2700000</v>
      </c>
      <c r="L271" s="64">
        <f t="shared" si="9"/>
        <v>5220000</v>
      </c>
      <c r="M271" s="126" t="s">
        <v>1291</v>
      </c>
    </row>
    <row r="272" spans="1:13" ht="26.25" x14ac:dyDescent="0.25">
      <c r="A272" s="780" t="s">
        <v>50</v>
      </c>
      <c r="B272" s="64" t="s">
        <v>316</v>
      </c>
      <c r="C272" s="64" t="s">
        <v>317</v>
      </c>
      <c r="D272" s="64" t="s">
        <v>318</v>
      </c>
      <c r="E272" s="64" t="s">
        <v>52</v>
      </c>
      <c r="F272" s="64" t="s">
        <v>323</v>
      </c>
      <c r="G272" s="64" t="s">
        <v>320</v>
      </c>
      <c r="H272" s="64" t="s">
        <v>1290</v>
      </c>
      <c r="I272" s="64">
        <v>0</v>
      </c>
      <c r="J272" s="64">
        <v>280000</v>
      </c>
      <c r="K272" s="64">
        <v>300000</v>
      </c>
      <c r="L272" s="64">
        <f t="shared" si="9"/>
        <v>580000</v>
      </c>
      <c r="M272" s="126" t="s">
        <v>1291</v>
      </c>
    </row>
    <row r="273" spans="1:13" ht="26.25" x14ac:dyDescent="0.25">
      <c r="A273" s="780" t="s">
        <v>50</v>
      </c>
      <c r="B273" s="64" t="s">
        <v>316</v>
      </c>
      <c r="C273" s="64" t="s">
        <v>317</v>
      </c>
      <c r="D273" s="64" t="s">
        <v>318</v>
      </c>
      <c r="E273" s="64" t="s">
        <v>52</v>
      </c>
      <c r="F273" s="64" t="s">
        <v>319</v>
      </c>
      <c r="G273" s="64" t="s">
        <v>320</v>
      </c>
      <c r="H273" s="64" t="s">
        <v>350</v>
      </c>
      <c r="I273" s="64">
        <v>0</v>
      </c>
      <c r="J273" s="64">
        <v>30264491.039999999</v>
      </c>
      <c r="K273" s="64">
        <v>5773218.8899999997</v>
      </c>
      <c r="L273" s="64">
        <f t="shared" si="9"/>
        <v>36037709.93</v>
      </c>
      <c r="M273" s="126" t="s">
        <v>351</v>
      </c>
    </row>
    <row r="274" spans="1:13" ht="26.25" x14ac:dyDescent="0.25">
      <c r="A274" s="780" t="s">
        <v>50</v>
      </c>
      <c r="B274" s="64" t="s">
        <v>316</v>
      </c>
      <c r="C274" s="64" t="s">
        <v>317</v>
      </c>
      <c r="D274" s="64" t="s">
        <v>318</v>
      </c>
      <c r="E274" s="64" t="s">
        <v>52</v>
      </c>
      <c r="F274" s="64" t="s">
        <v>323</v>
      </c>
      <c r="G274" s="64" t="s">
        <v>320</v>
      </c>
      <c r="H274" s="64" t="s">
        <v>350</v>
      </c>
      <c r="I274" s="64">
        <v>0</v>
      </c>
      <c r="J274" s="64">
        <v>3640499</v>
      </c>
      <c r="K274" s="64">
        <v>641468.77</v>
      </c>
      <c r="L274" s="64">
        <f t="shared" si="9"/>
        <v>4281967.7699999996</v>
      </c>
      <c r="M274" s="126" t="s">
        <v>351</v>
      </c>
    </row>
    <row r="275" spans="1:13" x14ac:dyDescent="0.25">
      <c r="A275" s="780" t="s">
        <v>50</v>
      </c>
      <c r="B275" s="64" t="s">
        <v>316</v>
      </c>
      <c r="C275" s="64" t="s">
        <v>317</v>
      </c>
      <c r="D275" s="64" t="s">
        <v>318</v>
      </c>
      <c r="E275" s="64" t="s">
        <v>52</v>
      </c>
      <c r="F275" s="64" t="s">
        <v>319</v>
      </c>
      <c r="G275" s="64" t="s">
        <v>320</v>
      </c>
      <c r="H275" s="64" t="s">
        <v>346</v>
      </c>
      <c r="I275" s="64">
        <v>0</v>
      </c>
      <c r="J275" s="64">
        <v>4621404.3</v>
      </c>
      <c r="K275" s="64">
        <v>-144444.85999999999</v>
      </c>
      <c r="L275" s="64">
        <f t="shared" si="9"/>
        <v>4476959.4399999995</v>
      </c>
      <c r="M275" s="212" t="s">
        <v>1292</v>
      </c>
    </row>
    <row r="276" spans="1:13" x14ac:dyDescent="0.25">
      <c r="A276" s="780" t="s">
        <v>50</v>
      </c>
      <c r="B276" s="64" t="s">
        <v>316</v>
      </c>
      <c r="C276" s="64" t="s">
        <v>317</v>
      </c>
      <c r="D276" s="64" t="s">
        <v>318</v>
      </c>
      <c r="E276" s="64" t="s">
        <v>52</v>
      </c>
      <c r="F276" s="64" t="s">
        <v>323</v>
      </c>
      <c r="G276" s="64" t="s">
        <v>320</v>
      </c>
      <c r="H276" s="64" t="s">
        <v>346</v>
      </c>
      <c r="I276" s="64">
        <v>0</v>
      </c>
      <c r="J276" s="64">
        <v>513489.37</v>
      </c>
      <c r="K276" s="64">
        <v>-16049.47</v>
      </c>
      <c r="L276" s="64">
        <f t="shared" si="9"/>
        <v>497439.9</v>
      </c>
      <c r="M276" s="212" t="s">
        <v>1292</v>
      </c>
    </row>
    <row r="277" spans="1:13" x14ac:dyDescent="0.25">
      <c r="A277" s="780" t="s">
        <v>50</v>
      </c>
      <c r="B277" s="64" t="s">
        <v>316</v>
      </c>
      <c r="C277" s="64" t="s">
        <v>317</v>
      </c>
      <c r="D277" s="64" t="s">
        <v>318</v>
      </c>
      <c r="E277" s="64" t="s">
        <v>52</v>
      </c>
      <c r="F277" s="64" t="s">
        <v>319</v>
      </c>
      <c r="G277" s="64" t="s">
        <v>320</v>
      </c>
      <c r="H277" s="64" t="s">
        <v>342</v>
      </c>
      <c r="I277" s="64">
        <v>0</v>
      </c>
      <c r="J277" s="64">
        <v>3303105.85</v>
      </c>
      <c r="K277" s="64">
        <v>-963651.81</v>
      </c>
      <c r="L277" s="64">
        <f t="shared" si="9"/>
        <v>2339454.04</v>
      </c>
      <c r="M277" s="126" t="s">
        <v>343</v>
      </c>
    </row>
    <row r="278" spans="1:13" x14ac:dyDescent="0.25">
      <c r="A278" s="780" t="s">
        <v>50</v>
      </c>
      <c r="B278" s="64" t="s">
        <v>316</v>
      </c>
      <c r="C278" s="64" t="s">
        <v>317</v>
      </c>
      <c r="D278" s="64" t="s">
        <v>318</v>
      </c>
      <c r="E278" s="64" t="s">
        <v>52</v>
      </c>
      <c r="F278" s="64" t="s">
        <v>323</v>
      </c>
      <c r="G278" s="64" t="s">
        <v>320</v>
      </c>
      <c r="H278" s="64" t="s">
        <v>342</v>
      </c>
      <c r="I278" s="64">
        <v>0</v>
      </c>
      <c r="J278" s="64">
        <v>367011.76</v>
      </c>
      <c r="K278" s="64">
        <v>-107072.43</v>
      </c>
      <c r="L278" s="64">
        <f t="shared" si="9"/>
        <v>259939.33000000002</v>
      </c>
      <c r="M278" s="126" t="s">
        <v>343</v>
      </c>
    </row>
    <row r="279" spans="1:13" x14ac:dyDescent="0.25">
      <c r="A279" s="781" t="s">
        <v>50</v>
      </c>
      <c r="B279" s="782" t="s">
        <v>316</v>
      </c>
      <c r="C279" s="782" t="s">
        <v>317</v>
      </c>
      <c r="D279" s="782" t="s">
        <v>318</v>
      </c>
      <c r="E279" s="782" t="s">
        <v>52</v>
      </c>
      <c r="F279" s="782" t="s">
        <v>319</v>
      </c>
      <c r="G279" s="782" t="s">
        <v>320</v>
      </c>
      <c r="H279" s="782" t="s">
        <v>1293</v>
      </c>
      <c r="I279" s="782">
        <v>0</v>
      </c>
      <c r="J279" s="64">
        <v>7271999.9500000002</v>
      </c>
      <c r="K279" s="64">
        <v>-4886386.21</v>
      </c>
      <c r="L279" s="64">
        <f t="shared" si="9"/>
        <v>2385613.7400000002</v>
      </c>
      <c r="M279" s="126" t="s">
        <v>1294</v>
      </c>
    </row>
    <row r="280" spans="1:13" ht="15.75" thickBot="1" x14ac:dyDescent="0.3">
      <c r="A280" s="783" t="s">
        <v>50</v>
      </c>
      <c r="B280" s="784" t="s">
        <v>316</v>
      </c>
      <c r="C280" s="784" t="s">
        <v>317</v>
      </c>
      <c r="D280" s="784" t="s">
        <v>318</v>
      </c>
      <c r="E280" s="784" t="s">
        <v>52</v>
      </c>
      <c r="F280" s="784" t="s">
        <v>323</v>
      </c>
      <c r="G280" s="784" t="s">
        <v>320</v>
      </c>
      <c r="H280" s="784" t="s">
        <v>1293</v>
      </c>
      <c r="I280" s="784">
        <v>0</v>
      </c>
      <c r="J280" s="211">
        <v>807999.99</v>
      </c>
      <c r="K280" s="211">
        <v>-542931.81000000006</v>
      </c>
      <c r="L280" s="211">
        <f t="shared" si="9"/>
        <v>265068.17999999993</v>
      </c>
      <c r="M280" s="212" t="s">
        <v>1294</v>
      </c>
    </row>
    <row r="281" spans="1:13" ht="15.75" thickBot="1" x14ac:dyDescent="0.3">
      <c r="A281" s="3136" t="s">
        <v>23</v>
      </c>
      <c r="B281" s="3137"/>
      <c r="C281" s="3137"/>
      <c r="D281" s="3137"/>
      <c r="E281" s="3137"/>
      <c r="F281" s="3137"/>
      <c r="G281" s="3137"/>
      <c r="H281" s="3138"/>
      <c r="I281" s="26">
        <f>SUM(I261:I265)</f>
        <v>0</v>
      </c>
      <c r="J281" s="26">
        <f>SUM(J262:J280)</f>
        <v>72275194.37999998</v>
      </c>
      <c r="K281" s="26">
        <f>SUM(K262:K280)</f>
        <v>0</v>
      </c>
      <c r="L281" s="26">
        <f>SUM(L262:L280)</f>
        <v>72275194.379999995</v>
      </c>
      <c r="M281" s="27"/>
    </row>
    <row r="282" spans="1:13" ht="15.75" x14ac:dyDescent="0.25">
      <c r="A282" s="28"/>
      <c r="B282" s="28"/>
      <c r="C282" s="28"/>
      <c r="D282" s="29"/>
      <c r="E282" s="29"/>
      <c r="F282" s="30"/>
      <c r="G282" s="31"/>
      <c r="H282" s="29"/>
      <c r="I282" s="32"/>
      <c r="J282" s="29"/>
      <c r="K282" s="33"/>
      <c r="L282" s="29"/>
      <c r="M282" s="1420"/>
    </row>
    <row r="283" spans="1:13" ht="15.75" x14ac:dyDescent="0.25">
      <c r="A283" s="1420"/>
      <c r="B283" s="29" t="s">
        <v>352</v>
      </c>
      <c r="C283" s="28"/>
      <c r="D283" s="29"/>
      <c r="E283" s="29"/>
      <c r="F283" s="30"/>
      <c r="G283" s="31"/>
      <c r="H283" s="29"/>
      <c r="I283" s="32"/>
      <c r="J283" s="34" t="s">
        <v>1264</v>
      </c>
      <c r="K283" s="35"/>
      <c r="L283" s="33"/>
      <c r="M283" s="55"/>
    </row>
    <row r="284" spans="1:13" x14ac:dyDescent="0.25">
      <c r="A284" s="1420"/>
      <c r="B284" s="1420"/>
      <c r="C284" s="1420"/>
      <c r="D284" s="1420"/>
      <c r="E284" s="1420"/>
      <c r="F284" s="2"/>
      <c r="G284" s="3"/>
      <c r="H284" s="1420"/>
      <c r="I284" s="4"/>
      <c r="J284" s="1420"/>
      <c r="K284" s="1420"/>
      <c r="L284" s="55"/>
      <c r="M284" s="1420"/>
    </row>
    <row r="285" spans="1:13" x14ac:dyDescent="0.25">
      <c r="A285" s="1420"/>
      <c r="B285" s="1420" t="s">
        <v>27</v>
      </c>
      <c r="C285" s="1420"/>
      <c r="D285" s="1420"/>
      <c r="E285" s="1420"/>
      <c r="F285" s="2"/>
      <c r="G285" s="3"/>
      <c r="H285" s="1420"/>
      <c r="I285" s="4"/>
      <c r="J285" s="1420" t="s">
        <v>27</v>
      </c>
      <c r="K285" s="1420"/>
      <c r="L285" s="55"/>
      <c r="M285" s="1420"/>
    </row>
    <row r="286" spans="1:13" x14ac:dyDescent="0.25">
      <c r="A286" s="1420"/>
      <c r="B286" s="1420"/>
      <c r="C286" s="1420"/>
      <c r="D286" s="1420"/>
      <c r="E286" s="1420"/>
      <c r="F286" s="2"/>
      <c r="G286" s="3"/>
      <c r="H286" s="1420"/>
      <c r="I286" s="4"/>
      <c r="J286" s="1420"/>
      <c r="K286" s="1420"/>
      <c r="L286" s="1268"/>
      <c r="M286" s="55"/>
    </row>
    <row r="287" spans="1:13" x14ac:dyDescent="0.25">
      <c r="A287" s="1420"/>
      <c r="B287" s="1420" t="s">
        <v>354</v>
      </c>
      <c r="C287" s="1420"/>
      <c r="D287" s="1420"/>
      <c r="E287" s="1420"/>
      <c r="F287" s="2"/>
      <c r="G287" s="3"/>
      <c r="H287" s="1420"/>
      <c r="I287" s="4"/>
      <c r="J287" s="1420" t="s">
        <v>169</v>
      </c>
      <c r="K287" s="1420"/>
      <c r="L287" s="55"/>
      <c r="M287" s="55"/>
    </row>
    <row r="288" spans="1:13" x14ac:dyDescent="0.25">
      <c r="A288" s="1420"/>
      <c r="B288" s="1420" t="s">
        <v>355</v>
      </c>
      <c r="C288" s="1420"/>
      <c r="D288" s="1420"/>
      <c r="E288" s="1420"/>
      <c r="F288" s="2"/>
      <c r="G288" s="3"/>
      <c r="H288" s="1420"/>
      <c r="I288" s="4"/>
      <c r="J288" s="1420" t="s">
        <v>171</v>
      </c>
      <c r="K288" s="1420"/>
      <c r="L288" s="1420"/>
      <c r="M288" s="1420"/>
    </row>
    <row r="291" spans="1:13" ht="18.75" x14ac:dyDescent="0.3">
      <c r="A291" s="3107" t="s">
        <v>173</v>
      </c>
      <c r="B291" s="3107"/>
      <c r="C291" s="3107"/>
      <c r="D291" s="3107"/>
      <c r="E291" s="1420"/>
      <c r="F291" s="2"/>
      <c r="G291" s="3"/>
      <c r="H291" s="1420"/>
      <c r="I291" s="4"/>
      <c r="J291" s="1420"/>
      <c r="K291" s="1420"/>
      <c r="L291" s="1420"/>
      <c r="M291" s="1420"/>
    </row>
    <row r="292" spans="1:13" x14ac:dyDescent="0.25">
      <c r="A292" s="1420"/>
      <c r="B292" s="1420"/>
      <c r="C292" s="1420"/>
      <c r="D292" s="1419"/>
      <c r="E292" s="1419"/>
      <c r="F292" s="6"/>
      <c r="G292" s="7"/>
      <c r="H292" s="1419"/>
      <c r="I292" s="8"/>
      <c r="J292" s="1419"/>
      <c r="K292" s="1420"/>
      <c r="L292" s="1420"/>
      <c r="M292" s="1420"/>
    </row>
    <row r="293" spans="1:13" ht="18.75" x14ac:dyDescent="0.3">
      <c r="A293" s="3102" t="s">
        <v>1255</v>
      </c>
      <c r="B293" s="3103"/>
      <c r="C293" s="3103"/>
      <c r="D293" s="3103"/>
      <c r="E293" s="3103"/>
      <c r="F293" s="3103"/>
      <c r="G293" s="3103"/>
      <c r="H293" s="3103"/>
      <c r="I293" s="3103"/>
      <c r="J293" s="3103"/>
      <c r="K293" s="3103"/>
      <c r="L293" s="3103"/>
      <c r="M293" s="1420"/>
    </row>
    <row r="294" spans="1:13" ht="15.75" x14ac:dyDescent="0.25">
      <c r="A294" s="1420"/>
      <c r="B294" s="1420"/>
      <c r="C294" s="1420"/>
      <c r="D294" s="1419"/>
      <c r="E294" s="1419"/>
      <c r="F294" s="9"/>
      <c r="G294" s="7"/>
      <c r="H294" s="1419"/>
      <c r="I294" s="8"/>
      <c r="J294" s="1419"/>
      <c r="K294" s="1420"/>
      <c r="L294" s="1420"/>
      <c r="M294" s="1420"/>
    </row>
    <row r="295" spans="1:13" x14ac:dyDescent="0.25">
      <c r="A295" s="3122" t="s">
        <v>315</v>
      </c>
      <c r="B295" s="3122"/>
      <c r="C295" s="3122"/>
      <c r="D295" s="3122"/>
      <c r="E295" s="3122"/>
      <c r="F295" s="3122"/>
      <c r="G295" s="3122"/>
      <c r="H295" s="3122"/>
      <c r="I295" s="3122"/>
      <c r="J295" s="3122"/>
      <c r="K295" s="3122"/>
      <c r="L295" s="3122"/>
      <c r="M295" s="3122"/>
    </row>
    <row r="296" spans="1:13" ht="15.75" thickBot="1" x14ac:dyDescent="0.3">
      <c r="A296" s="1423"/>
      <c r="B296" s="1420"/>
      <c r="C296" s="1420"/>
      <c r="D296" s="1420"/>
      <c r="E296" s="1420"/>
      <c r="F296" s="2"/>
      <c r="G296" s="3"/>
      <c r="H296" s="1420"/>
      <c r="I296" s="4"/>
      <c r="J296" s="1420"/>
      <c r="K296" s="13"/>
      <c r="L296" s="1420"/>
      <c r="M296" s="14" t="s">
        <v>4</v>
      </c>
    </row>
    <row r="297" spans="1:13" ht="27" thickBot="1" x14ac:dyDescent="0.3">
      <c r="A297" s="15" t="s">
        <v>5</v>
      </c>
      <c r="B297" s="16" t="s">
        <v>6</v>
      </c>
      <c r="C297" s="16" t="s">
        <v>7</v>
      </c>
      <c r="D297" s="16" t="s">
        <v>8</v>
      </c>
      <c r="E297" s="16" t="s">
        <v>9</v>
      </c>
      <c r="F297" s="17" t="s">
        <v>10</v>
      </c>
      <c r="G297" s="18" t="s">
        <v>11</v>
      </c>
      <c r="H297" s="16" t="s">
        <v>12</v>
      </c>
      <c r="I297" s="19" t="s">
        <v>13</v>
      </c>
      <c r="J297" s="20" t="s">
        <v>14</v>
      </c>
      <c r="K297" s="20" t="s">
        <v>271</v>
      </c>
      <c r="L297" s="20" t="s">
        <v>16</v>
      </c>
      <c r="M297" s="122" t="s">
        <v>17</v>
      </c>
    </row>
    <row r="298" spans="1:13" ht="26.25" x14ac:dyDescent="0.25">
      <c r="A298" s="124" t="s">
        <v>50</v>
      </c>
      <c r="B298" s="124" t="s">
        <v>316</v>
      </c>
      <c r="C298" s="124" t="s">
        <v>317</v>
      </c>
      <c r="D298" s="124" t="s">
        <v>318</v>
      </c>
      <c r="E298" s="124" t="s">
        <v>52</v>
      </c>
      <c r="F298" s="124" t="s">
        <v>319</v>
      </c>
      <c r="G298" s="124" t="s">
        <v>320</v>
      </c>
      <c r="H298" s="124" t="s">
        <v>1256</v>
      </c>
      <c r="I298" s="124">
        <v>0</v>
      </c>
      <c r="J298" s="124">
        <v>450000</v>
      </c>
      <c r="K298" s="124">
        <v>-450000</v>
      </c>
      <c r="L298" s="124">
        <f t="shared" ref="L298:L305" si="10">SUM(J298:K298)</f>
        <v>0</v>
      </c>
      <c r="M298" s="125" t="s">
        <v>1257</v>
      </c>
    </row>
    <row r="299" spans="1:13" ht="26.25" x14ac:dyDescent="0.25">
      <c r="A299" s="64" t="s">
        <v>50</v>
      </c>
      <c r="B299" s="64" t="s">
        <v>316</v>
      </c>
      <c r="C299" s="64" t="s">
        <v>317</v>
      </c>
      <c r="D299" s="64" t="s">
        <v>318</v>
      </c>
      <c r="E299" s="64" t="s">
        <v>52</v>
      </c>
      <c r="F299" s="64" t="s">
        <v>323</v>
      </c>
      <c r="G299" s="64" t="s">
        <v>320</v>
      </c>
      <c r="H299" s="64" t="s">
        <v>1256</v>
      </c>
      <c r="I299" s="64">
        <v>0</v>
      </c>
      <c r="J299" s="64">
        <v>50000</v>
      </c>
      <c r="K299" s="64">
        <v>-50000</v>
      </c>
      <c r="L299" s="64">
        <f t="shared" si="10"/>
        <v>0</v>
      </c>
      <c r="M299" s="126" t="s">
        <v>1257</v>
      </c>
    </row>
    <row r="300" spans="1:13" x14ac:dyDescent="0.25">
      <c r="A300" s="64" t="s">
        <v>50</v>
      </c>
      <c r="B300" s="64" t="s">
        <v>316</v>
      </c>
      <c r="C300" s="64" t="s">
        <v>317</v>
      </c>
      <c r="D300" s="64" t="s">
        <v>318</v>
      </c>
      <c r="E300" s="64" t="s">
        <v>52</v>
      </c>
      <c r="F300" s="64" t="s">
        <v>319</v>
      </c>
      <c r="G300" s="64" t="s">
        <v>320</v>
      </c>
      <c r="H300" s="64" t="s">
        <v>1258</v>
      </c>
      <c r="I300" s="64">
        <v>0</v>
      </c>
      <c r="J300" s="64">
        <v>720000</v>
      </c>
      <c r="K300" s="64">
        <v>-720000</v>
      </c>
      <c r="L300" s="64">
        <f t="shared" si="10"/>
        <v>0</v>
      </c>
      <c r="M300" s="126" t="s">
        <v>1259</v>
      </c>
    </row>
    <row r="301" spans="1:13" x14ac:dyDescent="0.25">
      <c r="A301" s="64" t="s">
        <v>50</v>
      </c>
      <c r="B301" s="64" t="s">
        <v>316</v>
      </c>
      <c r="C301" s="64" t="s">
        <v>317</v>
      </c>
      <c r="D301" s="64" t="s">
        <v>318</v>
      </c>
      <c r="E301" s="64" t="s">
        <v>52</v>
      </c>
      <c r="F301" s="64" t="s">
        <v>323</v>
      </c>
      <c r="G301" s="64" t="s">
        <v>320</v>
      </c>
      <c r="H301" s="64" t="s">
        <v>1258</v>
      </c>
      <c r="I301" s="64">
        <v>0</v>
      </c>
      <c r="J301" s="64">
        <v>80000</v>
      </c>
      <c r="K301" s="64">
        <v>-80000</v>
      </c>
      <c r="L301" s="64">
        <f t="shared" si="10"/>
        <v>0</v>
      </c>
      <c r="M301" s="126" t="s">
        <v>1259</v>
      </c>
    </row>
    <row r="302" spans="1:13" ht="26.25" x14ac:dyDescent="0.25">
      <c r="A302" s="64" t="s">
        <v>50</v>
      </c>
      <c r="B302" s="64" t="s">
        <v>316</v>
      </c>
      <c r="C302" s="64" t="s">
        <v>317</v>
      </c>
      <c r="D302" s="64" t="s">
        <v>318</v>
      </c>
      <c r="E302" s="64" t="s">
        <v>52</v>
      </c>
      <c r="F302" s="64" t="s">
        <v>319</v>
      </c>
      <c r="G302" s="64" t="s">
        <v>320</v>
      </c>
      <c r="H302" s="64" t="s">
        <v>1260</v>
      </c>
      <c r="I302" s="64">
        <v>0</v>
      </c>
      <c r="J302" s="64">
        <v>720000</v>
      </c>
      <c r="K302" s="64">
        <v>-720000</v>
      </c>
      <c r="L302" s="64">
        <f t="shared" si="10"/>
        <v>0</v>
      </c>
      <c r="M302" s="126" t="s">
        <v>1261</v>
      </c>
    </row>
    <row r="303" spans="1:13" ht="26.25" x14ac:dyDescent="0.25">
      <c r="A303" s="64" t="s">
        <v>50</v>
      </c>
      <c r="B303" s="64" t="s">
        <v>316</v>
      </c>
      <c r="C303" s="64" t="s">
        <v>317</v>
      </c>
      <c r="D303" s="64" t="s">
        <v>318</v>
      </c>
      <c r="E303" s="64" t="s">
        <v>52</v>
      </c>
      <c r="F303" s="64" t="s">
        <v>323</v>
      </c>
      <c r="G303" s="64" t="s">
        <v>320</v>
      </c>
      <c r="H303" s="64" t="s">
        <v>1260</v>
      </c>
      <c r="I303" s="64">
        <v>0</v>
      </c>
      <c r="J303" s="64">
        <v>80000</v>
      </c>
      <c r="K303" s="64">
        <v>-80000</v>
      </c>
      <c r="L303" s="64">
        <f t="shared" si="10"/>
        <v>0</v>
      </c>
      <c r="M303" s="126" t="s">
        <v>1261</v>
      </c>
    </row>
    <row r="304" spans="1:13" ht="26.25" x14ac:dyDescent="0.25">
      <c r="A304" s="64" t="s">
        <v>50</v>
      </c>
      <c r="B304" s="64" t="s">
        <v>316</v>
      </c>
      <c r="C304" s="64" t="s">
        <v>317</v>
      </c>
      <c r="D304" s="64" t="s">
        <v>318</v>
      </c>
      <c r="E304" s="64" t="s">
        <v>52</v>
      </c>
      <c r="F304" s="64" t="s">
        <v>319</v>
      </c>
      <c r="G304" s="64" t="s">
        <v>320</v>
      </c>
      <c r="H304" s="64" t="s">
        <v>1262</v>
      </c>
      <c r="I304" s="64">
        <v>0</v>
      </c>
      <c r="J304" s="64">
        <v>720000</v>
      </c>
      <c r="K304" s="64">
        <v>-720000</v>
      </c>
      <c r="L304" s="64">
        <f t="shared" si="10"/>
        <v>0</v>
      </c>
      <c r="M304" s="126" t="s">
        <v>1263</v>
      </c>
    </row>
    <row r="305" spans="1:13" ht="26.25" x14ac:dyDescent="0.25">
      <c r="A305" s="64" t="s">
        <v>50</v>
      </c>
      <c r="B305" s="64" t="s">
        <v>316</v>
      </c>
      <c r="C305" s="64" t="s">
        <v>317</v>
      </c>
      <c r="D305" s="64" t="s">
        <v>318</v>
      </c>
      <c r="E305" s="64" t="s">
        <v>52</v>
      </c>
      <c r="F305" s="64" t="s">
        <v>323</v>
      </c>
      <c r="G305" s="64" t="s">
        <v>320</v>
      </c>
      <c r="H305" s="64" t="s">
        <v>1262</v>
      </c>
      <c r="I305" s="64">
        <v>0</v>
      </c>
      <c r="J305" s="64">
        <v>80000</v>
      </c>
      <c r="K305" s="64">
        <v>-80000</v>
      </c>
      <c r="L305" s="64">
        <f t="shared" si="10"/>
        <v>0</v>
      </c>
      <c r="M305" s="126" t="s">
        <v>1263</v>
      </c>
    </row>
    <row r="306" spans="1:13" ht="26.25" x14ac:dyDescent="0.25">
      <c r="A306" s="64" t="s">
        <v>50</v>
      </c>
      <c r="B306" s="64" t="s">
        <v>316</v>
      </c>
      <c r="C306" s="64" t="s">
        <v>317</v>
      </c>
      <c r="D306" s="64" t="s">
        <v>318</v>
      </c>
      <c r="E306" s="64" t="s">
        <v>52</v>
      </c>
      <c r="F306" s="64" t="s">
        <v>319</v>
      </c>
      <c r="G306" s="64" t="s">
        <v>320</v>
      </c>
      <c r="H306" s="64" t="s">
        <v>350</v>
      </c>
      <c r="I306" s="64">
        <v>0</v>
      </c>
      <c r="J306" s="64">
        <v>32301821</v>
      </c>
      <c r="K306" s="64">
        <v>2610000</v>
      </c>
      <c r="L306" s="64">
        <f t="shared" ref="L306:L307" si="11">J306+K306</f>
        <v>34911821</v>
      </c>
      <c r="M306" s="126" t="s">
        <v>351</v>
      </c>
    </row>
    <row r="307" spans="1:13" ht="27" thickBot="1" x14ac:dyDescent="0.3">
      <c r="A307" s="76" t="s">
        <v>50</v>
      </c>
      <c r="B307" s="76" t="s">
        <v>316</v>
      </c>
      <c r="C307" s="76" t="s">
        <v>317</v>
      </c>
      <c r="D307" s="76" t="s">
        <v>318</v>
      </c>
      <c r="E307" s="76" t="s">
        <v>52</v>
      </c>
      <c r="F307" s="76" t="s">
        <v>323</v>
      </c>
      <c r="G307" s="76" t="s">
        <v>320</v>
      </c>
      <c r="H307" s="76" t="s">
        <v>350</v>
      </c>
      <c r="I307" s="76">
        <v>0</v>
      </c>
      <c r="J307" s="76">
        <v>3866869</v>
      </c>
      <c r="K307" s="76">
        <v>290000</v>
      </c>
      <c r="L307" s="76">
        <f t="shared" si="11"/>
        <v>4156869</v>
      </c>
      <c r="M307" s="127" t="s">
        <v>351</v>
      </c>
    </row>
    <row r="308" spans="1:13" ht="15.75" thickBot="1" x14ac:dyDescent="0.3">
      <c r="A308" s="3136" t="s">
        <v>23</v>
      </c>
      <c r="B308" s="3137"/>
      <c r="C308" s="3137"/>
      <c r="D308" s="3137"/>
      <c r="E308" s="3137"/>
      <c r="F308" s="3137"/>
      <c r="G308" s="3137"/>
      <c r="H308" s="3138"/>
      <c r="I308" s="26">
        <f>SUM(I297:I301)</f>
        <v>0</v>
      </c>
      <c r="J308" s="26">
        <f>SUM(J298:J307)</f>
        <v>39068690</v>
      </c>
      <c r="K308" s="26">
        <f t="shared" ref="K308:L308" si="12">SUM(K298:K307)</f>
        <v>0</v>
      </c>
      <c r="L308" s="26">
        <f t="shared" si="12"/>
        <v>39068690</v>
      </c>
      <c r="M308" s="27"/>
    </row>
    <row r="309" spans="1:13" ht="15.75" x14ac:dyDescent="0.25">
      <c r="A309" s="28"/>
      <c r="B309" s="28"/>
      <c r="C309" s="28"/>
      <c r="D309" s="29"/>
      <c r="E309" s="29"/>
      <c r="F309" s="30"/>
      <c r="G309" s="31"/>
      <c r="H309" s="29"/>
      <c r="I309" s="32"/>
      <c r="J309" s="29"/>
      <c r="K309" s="33"/>
      <c r="L309" s="29"/>
      <c r="M309" s="1420"/>
    </row>
    <row r="310" spans="1:13" ht="15.75" x14ac:dyDescent="0.25">
      <c r="A310" s="1420"/>
      <c r="B310" s="29" t="s">
        <v>352</v>
      </c>
      <c r="C310" s="28"/>
      <c r="D310" s="29"/>
      <c r="E310" s="29"/>
      <c r="F310" s="30"/>
      <c r="G310" s="31"/>
      <c r="H310" s="29"/>
      <c r="I310" s="32"/>
      <c r="J310" s="34" t="s">
        <v>1264</v>
      </c>
      <c r="K310" s="35"/>
      <c r="L310" s="33"/>
      <c r="M310" s="55"/>
    </row>
    <row r="311" spans="1:13" x14ac:dyDescent="0.25">
      <c r="A311" s="1420"/>
      <c r="B311" s="1420"/>
      <c r="C311" s="1420"/>
      <c r="D311" s="1420"/>
      <c r="E311" s="1420"/>
      <c r="F311" s="2"/>
      <c r="G311" s="3"/>
      <c r="H311" s="1420"/>
      <c r="I311" s="4"/>
      <c r="J311" s="1420"/>
      <c r="K311" s="1420"/>
      <c r="L311" s="55"/>
      <c r="M311" s="1420"/>
    </row>
    <row r="312" spans="1:13" x14ac:dyDescent="0.25">
      <c r="A312" s="1420"/>
      <c r="B312" s="1420" t="s">
        <v>27</v>
      </c>
      <c r="C312" s="1420"/>
      <c r="D312" s="1420"/>
      <c r="E312" s="1420"/>
      <c r="F312" s="2"/>
      <c r="G312" s="3"/>
      <c r="H312" s="1420"/>
      <c r="I312" s="4"/>
      <c r="J312" s="1420" t="s">
        <v>27</v>
      </c>
      <c r="K312" s="1420"/>
      <c r="L312" s="55"/>
      <c r="M312" s="1420"/>
    </row>
    <row r="313" spans="1:13" x14ac:dyDescent="0.25">
      <c r="A313" s="1420"/>
      <c r="B313" s="1420"/>
      <c r="C313" s="1420"/>
      <c r="D313" s="1420"/>
      <c r="E313" s="1420"/>
      <c r="F313" s="2"/>
      <c r="G313" s="3"/>
      <c r="H313" s="1420"/>
      <c r="I313" s="4"/>
      <c r="J313" s="1420"/>
      <c r="K313" s="1420"/>
      <c r="L313" s="1268"/>
      <c r="M313" s="55"/>
    </row>
    <row r="314" spans="1:13" x14ac:dyDescent="0.25">
      <c r="A314" s="1420"/>
      <c r="B314" s="1420" t="s">
        <v>354</v>
      </c>
      <c r="C314" s="1420"/>
      <c r="D314" s="1420"/>
      <c r="E314" s="1420"/>
      <c r="F314" s="2"/>
      <c r="G314" s="3"/>
      <c r="H314" s="1420"/>
      <c r="I314" s="4"/>
      <c r="J314" s="1420" t="s">
        <v>169</v>
      </c>
      <c r="K314" s="1420"/>
      <c r="L314" s="55"/>
      <c r="M314" s="55"/>
    </row>
    <row r="315" spans="1:13" x14ac:dyDescent="0.25">
      <c r="A315" s="1420"/>
      <c r="B315" s="1420" t="s">
        <v>355</v>
      </c>
      <c r="C315" s="1420"/>
      <c r="D315" s="1420"/>
      <c r="E315" s="1420"/>
      <c r="F315" s="2"/>
      <c r="G315" s="3"/>
      <c r="H315" s="1420"/>
      <c r="I315" s="4"/>
      <c r="J315" s="1420" t="s">
        <v>171</v>
      </c>
      <c r="K315" s="1420"/>
      <c r="L315" s="1420"/>
      <c r="M315" s="1420"/>
    </row>
    <row r="318" spans="1:13" ht="18.75" x14ac:dyDescent="0.3">
      <c r="A318" s="1" t="s">
        <v>174</v>
      </c>
      <c r="B318" s="1"/>
      <c r="C318" s="1" t="s">
        <v>1166</v>
      </c>
      <c r="D318" s="1420"/>
      <c r="E318" s="1420"/>
      <c r="F318" s="2"/>
      <c r="G318" s="3"/>
      <c r="H318" s="1420"/>
      <c r="I318" s="4"/>
      <c r="J318" s="1420"/>
      <c r="K318" s="1420"/>
      <c r="L318" s="1420"/>
      <c r="M318" s="1420"/>
    </row>
    <row r="319" spans="1:13" x14ac:dyDescent="0.25">
      <c r="A319" s="1420"/>
      <c r="B319" s="1420"/>
      <c r="C319" s="1420"/>
      <c r="D319" s="1419"/>
      <c r="E319" s="1419"/>
      <c r="F319" s="6"/>
      <c r="G319" s="7"/>
      <c r="H319" s="1419"/>
      <c r="I319" s="8"/>
      <c r="J319" s="1419"/>
      <c r="K319" s="1420"/>
      <c r="L319" s="1420"/>
      <c r="M319" s="1420"/>
    </row>
    <row r="320" spans="1:13" ht="18.75" x14ac:dyDescent="0.3">
      <c r="A320" s="3102" t="s">
        <v>1305</v>
      </c>
      <c r="B320" s="3103"/>
      <c r="C320" s="3103"/>
      <c r="D320" s="3103"/>
      <c r="E320" s="3103"/>
      <c r="F320" s="3103"/>
      <c r="G320" s="3103"/>
      <c r="H320" s="3103"/>
      <c r="I320" s="3103"/>
      <c r="J320" s="3103"/>
      <c r="K320" s="3103"/>
      <c r="L320" s="3103"/>
      <c r="M320" s="1420"/>
    </row>
    <row r="321" spans="1:13" ht="15.75" x14ac:dyDescent="0.25">
      <c r="A321" s="1420"/>
      <c r="B321" s="1420"/>
      <c r="C321" s="1420"/>
      <c r="D321" s="1419"/>
      <c r="E321" s="1419"/>
      <c r="F321" s="9"/>
      <c r="G321" s="7"/>
      <c r="H321" s="1419"/>
      <c r="I321" s="8"/>
      <c r="J321" s="1419"/>
      <c r="K321" s="1420"/>
      <c r="L321" s="1420"/>
      <c r="M321" s="1420"/>
    </row>
    <row r="322" spans="1:13" ht="15.75" x14ac:dyDescent="0.25">
      <c r="A322" s="10" t="s">
        <v>1168</v>
      </c>
      <c r="B322" s="11"/>
      <c r="C322" s="10" t="s">
        <v>1306</v>
      </c>
      <c r="D322" s="11"/>
      <c r="E322" s="11"/>
      <c r="F322" s="9"/>
      <c r="G322" s="3"/>
      <c r="H322" s="1420"/>
      <c r="I322" s="4"/>
      <c r="J322" s="1420"/>
      <c r="K322" s="1420"/>
      <c r="L322" s="1420"/>
      <c r="M322" s="1420"/>
    </row>
    <row r="323" spans="1:13" ht="15.75" x14ac:dyDescent="0.25">
      <c r="A323" s="1420"/>
      <c r="B323" s="11"/>
      <c r="C323" s="11"/>
      <c r="D323" s="11"/>
      <c r="E323" s="11"/>
      <c r="F323" s="9"/>
      <c r="G323" s="3"/>
      <c r="H323" s="1420"/>
      <c r="I323" s="4"/>
      <c r="J323" s="1420"/>
      <c r="K323" s="1420"/>
      <c r="L323" s="1420"/>
      <c r="M323" s="1420"/>
    </row>
    <row r="324" spans="1:13" ht="15.75" thickBot="1" x14ac:dyDescent="0.3">
      <c r="A324" s="1423"/>
      <c r="B324" s="1420"/>
      <c r="C324" s="1420"/>
      <c r="D324" s="1420"/>
      <c r="E324" s="1420"/>
      <c r="F324" s="2"/>
      <c r="G324" s="3"/>
      <c r="H324" s="1420"/>
      <c r="I324" s="4"/>
      <c r="J324" s="1420"/>
      <c r="K324" s="13"/>
      <c r="L324" s="1420"/>
      <c r="M324" s="14" t="s">
        <v>4</v>
      </c>
    </row>
    <row r="325" spans="1:13" ht="27" thickBot="1" x14ac:dyDescent="0.3">
      <c r="A325" s="15" t="s">
        <v>5</v>
      </c>
      <c r="B325" s="16" t="s">
        <v>6</v>
      </c>
      <c r="C325" s="16" t="s">
        <v>7</v>
      </c>
      <c r="D325" s="16" t="s">
        <v>8</v>
      </c>
      <c r="E325" s="16" t="s">
        <v>9</v>
      </c>
      <c r="F325" s="17" t="s">
        <v>10</v>
      </c>
      <c r="G325" s="18" t="s">
        <v>11</v>
      </c>
      <c r="H325" s="16" t="s">
        <v>12</v>
      </c>
      <c r="I325" s="19" t="s">
        <v>13</v>
      </c>
      <c r="J325" s="20" t="s">
        <v>14</v>
      </c>
      <c r="K325" s="20" t="s">
        <v>15</v>
      </c>
      <c r="L325" s="20" t="s">
        <v>16</v>
      </c>
      <c r="M325" s="21" t="s">
        <v>17</v>
      </c>
    </row>
    <row r="326" spans="1:13" x14ac:dyDescent="0.25">
      <c r="A326" s="926" t="s">
        <v>50</v>
      </c>
      <c r="B326" s="927" t="s">
        <v>51</v>
      </c>
      <c r="C326" s="928" t="s">
        <v>317</v>
      </c>
      <c r="D326" s="927" t="s">
        <v>164</v>
      </c>
      <c r="E326" s="929" t="s">
        <v>52</v>
      </c>
      <c r="F326" s="930" t="s">
        <v>707</v>
      </c>
      <c r="G326" s="927" t="s">
        <v>1307</v>
      </c>
      <c r="H326" s="931" t="s">
        <v>165</v>
      </c>
      <c r="I326" s="803">
        <v>3000000</v>
      </c>
      <c r="J326" s="932">
        <v>2990000</v>
      </c>
      <c r="K326" s="932">
        <v>-421080</v>
      </c>
      <c r="L326" s="932">
        <f>J326+K326</f>
        <v>2568920</v>
      </c>
      <c r="M326" s="516" t="s">
        <v>166</v>
      </c>
    </row>
    <row r="327" spans="1:13" ht="15.75" thickBot="1" x14ac:dyDescent="0.3">
      <c r="A327" s="548">
        <v>231</v>
      </c>
      <c r="B327" s="549">
        <v>0</v>
      </c>
      <c r="C327" s="933">
        <v>2212</v>
      </c>
      <c r="D327" s="549">
        <v>6119</v>
      </c>
      <c r="E327" s="551">
        <v>0</v>
      </c>
      <c r="F327" s="934" t="s">
        <v>707</v>
      </c>
      <c r="G327" s="549">
        <v>400</v>
      </c>
      <c r="H327" s="553">
        <v>4000000</v>
      </c>
      <c r="I327" s="554">
        <v>0</v>
      </c>
      <c r="J327" s="555">
        <v>0</v>
      </c>
      <c r="K327" s="555">
        <v>421080</v>
      </c>
      <c r="L327" s="555">
        <f>J327+K327</f>
        <v>421080</v>
      </c>
      <c r="M327" s="556" t="s">
        <v>1308</v>
      </c>
    </row>
    <row r="328" spans="1:13" ht="16.5" thickBot="1" x14ac:dyDescent="0.3">
      <c r="A328" s="3132" t="s">
        <v>23</v>
      </c>
      <c r="B328" s="3133"/>
      <c r="C328" s="3133"/>
      <c r="D328" s="3133"/>
      <c r="E328" s="3133"/>
      <c r="F328" s="3133"/>
      <c r="G328" s="3133"/>
      <c r="H328" s="3134"/>
      <c r="I328" s="347">
        <f>SUM(I326:I327)</f>
        <v>3000000</v>
      </c>
      <c r="J328" s="347">
        <f>SUM(J326:J327)</f>
        <v>2990000</v>
      </c>
      <c r="K328" s="347">
        <f>SUM(K326:K327)</f>
        <v>0</v>
      </c>
      <c r="L328" s="347">
        <f>SUM(L326:L327)</f>
        <v>2990000</v>
      </c>
      <c r="M328" s="172"/>
    </row>
    <row r="329" spans="1:13" ht="15.75" x14ac:dyDescent="0.25">
      <c r="A329" s="28"/>
      <c r="B329" s="28"/>
      <c r="C329" s="28"/>
      <c r="D329" s="29"/>
      <c r="E329" s="29"/>
      <c r="F329" s="30"/>
      <c r="G329" s="31"/>
      <c r="H329" s="29"/>
      <c r="I329" s="32"/>
      <c r="J329" s="29"/>
      <c r="K329" s="33"/>
      <c r="L329" s="29"/>
      <c r="M329" s="1420"/>
    </row>
    <row r="330" spans="1:13" ht="15.75" x14ac:dyDescent="0.25">
      <c r="A330" s="1420"/>
      <c r="B330" s="29" t="s">
        <v>167</v>
      </c>
      <c r="C330" s="28"/>
      <c r="D330" s="29"/>
      <c r="E330" s="29"/>
      <c r="F330" s="30"/>
      <c r="G330" s="31"/>
      <c r="H330" s="29"/>
      <c r="I330" s="32"/>
      <c r="J330" s="34" t="s">
        <v>25</v>
      </c>
      <c r="K330" s="2182">
        <v>43594</v>
      </c>
      <c r="L330" s="29"/>
      <c r="M330" s="1420"/>
    </row>
    <row r="331" spans="1:13" ht="15.75" x14ac:dyDescent="0.25">
      <c r="A331" s="29"/>
      <c r="B331" s="28"/>
      <c r="C331" s="28"/>
      <c r="D331" s="29"/>
      <c r="E331" s="29"/>
      <c r="F331" s="30"/>
      <c r="G331" s="31"/>
      <c r="H331" s="29"/>
      <c r="I331" s="32"/>
      <c r="J331" s="29"/>
      <c r="K331" s="33"/>
      <c r="L331" s="29"/>
      <c r="M331" s="1420"/>
    </row>
    <row r="332" spans="1:13" x14ac:dyDescent="0.25">
      <c r="A332" s="1420"/>
      <c r="B332" s="1420"/>
      <c r="C332" s="1420"/>
      <c r="D332" s="1420"/>
      <c r="E332" s="1420"/>
      <c r="F332" s="2"/>
      <c r="G332" s="3"/>
      <c r="H332" s="1420"/>
      <c r="I332" s="4"/>
      <c r="J332" s="1420"/>
      <c r="K332" s="1420"/>
      <c r="L332" s="1420"/>
      <c r="M332" s="1420"/>
    </row>
    <row r="333" spans="1:13" x14ac:dyDescent="0.25">
      <c r="A333" s="1420"/>
      <c r="B333" s="1420" t="s">
        <v>27</v>
      </c>
      <c r="C333" s="1420"/>
      <c r="D333" s="1420"/>
      <c r="E333" s="1420"/>
      <c r="F333" s="2"/>
      <c r="G333" s="3"/>
      <c r="H333" s="1420"/>
      <c r="I333" s="4"/>
      <c r="J333" s="1420" t="s">
        <v>27</v>
      </c>
      <c r="K333" s="1420"/>
      <c r="L333" s="1420"/>
      <c r="M333" s="1420"/>
    </row>
    <row r="334" spans="1:13" x14ac:dyDescent="0.25">
      <c r="A334" s="1420"/>
      <c r="B334" s="1420"/>
      <c r="C334" s="1420"/>
      <c r="D334" s="1420"/>
      <c r="E334" s="1420"/>
      <c r="F334" s="2"/>
      <c r="G334" s="3"/>
      <c r="H334" s="1420"/>
      <c r="I334" s="4"/>
      <c r="J334" s="1420"/>
      <c r="K334" s="1420"/>
      <c r="L334" s="1420"/>
      <c r="M334" s="1420"/>
    </row>
    <row r="335" spans="1:13" x14ac:dyDescent="0.25">
      <c r="A335" s="1420"/>
      <c r="B335" s="1420" t="s">
        <v>354</v>
      </c>
      <c r="C335" s="1420"/>
      <c r="D335" s="1420"/>
      <c r="E335" s="1420"/>
      <c r="F335" s="2"/>
      <c r="G335" s="3"/>
      <c r="H335" s="1420"/>
      <c r="I335" s="4"/>
      <c r="J335" s="1420" t="s">
        <v>169</v>
      </c>
      <c r="K335" s="1420"/>
      <c r="L335" s="55"/>
      <c r="M335" s="1420"/>
    </row>
    <row r="336" spans="1:13" x14ac:dyDescent="0.25">
      <c r="A336" s="1420"/>
      <c r="B336" s="1420" t="s">
        <v>355</v>
      </c>
      <c r="C336" s="1420"/>
      <c r="D336" s="1420"/>
      <c r="E336" s="1420"/>
      <c r="F336" s="2"/>
      <c r="G336" s="3"/>
      <c r="H336" s="1420"/>
      <c r="I336" s="4"/>
      <c r="J336" s="1420" t="s">
        <v>171</v>
      </c>
      <c r="K336" s="1420"/>
      <c r="L336" s="1420"/>
      <c r="M336" s="1420"/>
    </row>
    <row r="339" spans="1:13" ht="18.75" x14ac:dyDescent="0.3">
      <c r="A339" s="3107" t="s">
        <v>173</v>
      </c>
      <c r="B339" s="3107"/>
      <c r="C339" s="3107"/>
      <c r="D339" s="3107"/>
      <c r="E339" s="1420"/>
      <c r="F339" s="2"/>
      <c r="G339" s="3"/>
      <c r="H339" s="1420"/>
      <c r="I339" s="4"/>
      <c r="J339" s="1420"/>
      <c r="K339" s="1420"/>
      <c r="L339" s="1420"/>
      <c r="M339" s="1420"/>
    </row>
    <row r="340" spans="1:13" x14ac:dyDescent="0.25">
      <c r="A340" s="1420"/>
      <c r="B340" s="1420"/>
      <c r="C340" s="1420"/>
      <c r="D340" s="1419"/>
      <c r="E340" s="1419"/>
      <c r="F340" s="6"/>
      <c r="G340" s="7"/>
      <c r="H340" s="1419"/>
      <c r="I340" s="8"/>
      <c r="J340" s="1419"/>
      <c r="K340" s="1420"/>
      <c r="L340" s="1420"/>
      <c r="M340" s="1420"/>
    </row>
    <row r="341" spans="1:13" ht="18.75" x14ac:dyDescent="0.3">
      <c r="A341" s="3102" t="s">
        <v>1524</v>
      </c>
      <c r="B341" s="3103"/>
      <c r="C341" s="3103"/>
      <c r="D341" s="3103"/>
      <c r="E341" s="3103"/>
      <c r="F341" s="3103"/>
      <c r="G341" s="3103"/>
      <c r="H341" s="3103"/>
      <c r="I341" s="3103"/>
      <c r="J341" s="3103"/>
      <c r="K341" s="3103"/>
      <c r="L341" s="3103"/>
      <c r="M341" s="1420"/>
    </row>
    <row r="342" spans="1:13" ht="15.75" x14ac:dyDescent="0.25">
      <c r="A342" s="1420"/>
      <c r="B342" s="1420"/>
      <c r="C342" s="1420"/>
      <c r="D342" s="1419"/>
      <c r="E342" s="1419"/>
      <c r="F342" s="9"/>
      <c r="G342" s="7"/>
      <c r="H342" s="1419"/>
      <c r="I342" s="8"/>
      <c r="J342" s="1419"/>
      <c r="K342" s="1420"/>
      <c r="L342" s="1420"/>
      <c r="M342" s="1420"/>
    </row>
    <row r="343" spans="1:13" x14ac:dyDescent="0.25">
      <c r="A343" s="3122" t="s">
        <v>1526</v>
      </c>
      <c r="B343" s="3122"/>
      <c r="C343" s="3122"/>
      <c r="D343" s="3122"/>
      <c r="E343" s="3122"/>
      <c r="F343" s="3122"/>
      <c r="G343" s="3122"/>
      <c r="H343" s="3122"/>
      <c r="I343" s="3122"/>
      <c r="J343" s="3122"/>
      <c r="K343" s="3122"/>
      <c r="L343" s="3122"/>
      <c r="M343" s="3122"/>
    </row>
    <row r="344" spans="1:13" ht="15.75" thickBot="1" x14ac:dyDescent="0.3">
      <c r="A344" s="1423"/>
      <c r="B344" s="1420"/>
      <c r="C344" s="1420"/>
      <c r="D344" s="1420"/>
      <c r="E344" s="1420"/>
      <c r="F344" s="2"/>
      <c r="G344" s="3"/>
      <c r="H344" s="1420"/>
      <c r="I344" s="4"/>
      <c r="J344" s="1420"/>
      <c r="K344" s="13"/>
      <c r="L344" s="1420"/>
      <c r="M344" s="14" t="s">
        <v>4</v>
      </c>
    </row>
    <row r="345" spans="1:13" ht="27" thickBot="1" x14ac:dyDescent="0.3">
      <c r="A345" s="15" t="s">
        <v>5</v>
      </c>
      <c r="B345" s="16" t="s">
        <v>6</v>
      </c>
      <c r="C345" s="16" t="s">
        <v>7</v>
      </c>
      <c r="D345" s="16" t="s">
        <v>8</v>
      </c>
      <c r="E345" s="16" t="s">
        <v>9</v>
      </c>
      <c r="F345" s="17" t="s">
        <v>10</v>
      </c>
      <c r="G345" s="18" t="s">
        <v>11</v>
      </c>
      <c r="H345" s="16" t="s">
        <v>12</v>
      </c>
      <c r="I345" s="19" t="s">
        <v>13</v>
      </c>
      <c r="J345" s="20" t="s">
        <v>14</v>
      </c>
      <c r="K345" s="20" t="s">
        <v>271</v>
      </c>
      <c r="L345" s="20" t="s">
        <v>16</v>
      </c>
      <c r="M345" s="122" t="s">
        <v>17</v>
      </c>
    </row>
    <row r="346" spans="1:13" x14ac:dyDescent="0.25">
      <c r="A346" s="518" t="s">
        <v>50</v>
      </c>
      <c r="B346" s="518" t="s">
        <v>51</v>
      </c>
      <c r="C346" s="518" t="s">
        <v>317</v>
      </c>
      <c r="D346" s="1087" t="s">
        <v>164</v>
      </c>
      <c r="E346" s="518" t="s">
        <v>52</v>
      </c>
      <c r="F346" s="518" t="s">
        <v>707</v>
      </c>
      <c r="G346" s="124" t="s">
        <v>320</v>
      </c>
      <c r="H346" s="124" t="s">
        <v>165</v>
      </c>
      <c r="I346" s="124">
        <v>3000000</v>
      </c>
      <c r="J346" s="124">
        <v>2568920</v>
      </c>
      <c r="K346" s="124">
        <v>-105300.58</v>
      </c>
      <c r="L346" s="124">
        <f>J346+K346</f>
        <v>2463619.42</v>
      </c>
      <c r="M346" s="125" t="s">
        <v>166</v>
      </c>
    </row>
    <row r="347" spans="1:13" x14ac:dyDescent="0.25">
      <c r="A347" s="519" t="s">
        <v>50</v>
      </c>
      <c r="B347" s="518" t="s">
        <v>51</v>
      </c>
      <c r="C347" s="519" t="s">
        <v>317</v>
      </c>
      <c r="D347" s="773">
        <v>5904</v>
      </c>
      <c r="E347" s="519" t="s">
        <v>52</v>
      </c>
      <c r="F347" s="773">
        <v>107117968</v>
      </c>
      <c r="G347" s="64" t="s">
        <v>320</v>
      </c>
      <c r="H347" s="64" t="s">
        <v>551</v>
      </c>
      <c r="I347" s="64">
        <v>0</v>
      </c>
      <c r="J347" s="64">
        <v>0</v>
      </c>
      <c r="K347" s="64">
        <v>5850.03</v>
      </c>
      <c r="L347" s="64">
        <f>J347+K347</f>
        <v>5850.03</v>
      </c>
      <c r="M347" s="126" t="s">
        <v>552</v>
      </c>
    </row>
    <row r="348" spans="1:13" ht="15.75" thickBot="1" x14ac:dyDescent="0.3">
      <c r="A348" s="1089" t="s">
        <v>50</v>
      </c>
      <c r="B348" s="1090" t="s">
        <v>51</v>
      </c>
      <c r="C348" s="1089" t="s">
        <v>317</v>
      </c>
      <c r="D348" s="1088">
        <v>5904</v>
      </c>
      <c r="E348" s="1089" t="s">
        <v>52</v>
      </c>
      <c r="F348" s="1088">
        <v>107517969</v>
      </c>
      <c r="G348" s="211" t="s">
        <v>320</v>
      </c>
      <c r="H348" s="211" t="s">
        <v>551</v>
      </c>
      <c r="I348" s="211">
        <v>0</v>
      </c>
      <c r="J348" s="211">
        <v>0</v>
      </c>
      <c r="K348" s="211">
        <v>99450.55</v>
      </c>
      <c r="L348" s="211">
        <f>J348+K348</f>
        <v>99450.55</v>
      </c>
      <c r="M348" s="212" t="s">
        <v>552</v>
      </c>
    </row>
    <row r="349" spans="1:13" ht="15.75" thickBot="1" x14ac:dyDescent="0.3">
      <c r="A349" s="3129" t="s">
        <v>23</v>
      </c>
      <c r="B349" s="3130"/>
      <c r="C349" s="3130"/>
      <c r="D349" s="3130"/>
      <c r="E349" s="3130"/>
      <c r="F349" s="3130"/>
      <c r="G349" s="3130"/>
      <c r="H349" s="3131"/>
      <c r="I349" s="26">
        <f>SUM(I345:I348)</f>
        <v>3000000</v>
      </c>
      <c r="J349" s="26">
        <f>SUM(J346:J348)</f>
        <v>2568920</v>
      </c>
      <c r="K349" s="26">
        <f>SUM(K346:K348)</f>
        <v>0</v>
      </c>
      <c r="L349" s="26">
        <f>SUM(L346:L348)</f>
        <v>2568919.9999999995</v>
      </c>
      <c r="M349" s="213"/>
    </row>
    <row r="350" spans="1:13" ht="15.75" x14ac:dyDescent="0.25">
      <c r="A350" s="28"/>
      <c r="B350" s="28"/>
      <c r="C350" s="28"/>
      <c r="D350" s="29"/>
      <c r="E350" s="29"/>
      <c r="F350" s="30"/>
      <c r="G350" s="31"/>
      <c r="H350" s="29"/>
      <c r="I350" s="32"/>
      <c r="J350" s="29"/>
      <c r="K350" s="33"/>
      <c r="L350" s="29"/>
      <c r="M350" s="1420"/>
    </row>
    <row r="351" spans="1:13" ht="15.75" x14ac:dyDescent="0.25">
      <c r="A351" s="1420"/>
      <c r="B351" s="29" t="s">
        <v>352</v>
      </c>
      <c r="C351" s="28"/>
      <c r="D351" s="29"/>
      <c r="E351" s="29"/>
      <c r="F351" s="30"/>
      <c r="G351" s="31"/>
      <c r="H351" s="29"/>
      <c r="I351" s="32"/>
      <c r="J351" s="34" t="s">
        <v>1525</v>
      </c>
      <c r="K351" s="35"/>
      <c r="L351" s="33"/>
      <c r="M351" s="55"/>
    </row>
    <row r="352" spans="1:13" ht="15.75" x14ac:dyDescent="0.25">
      <c r="A352" s="29"/>
      <c r="B352" s="28"/>
      <c r="C352" s="28"/>
      <c r="D352" s="29"/>
      <c r="E352" s="29"/>
      <c r="F352" s="30"/>
      <c r="G352" s="31"/>
      <c r="H352" s="29"/>
      <c r="I352" s="32"/>
      <c r="J352" s="29"/>
      <c r="K352" s="33"/>
      <c r="L352" s="33"/>
      <c r="M352" s="1420"/>
    </row>
    <row r="353" spans="1:13" x14ac:dyDescent="0.25">
      <c r="A353" s="1420"/>
      <c r="B353" s="1420"/>
      <c r="C353" s="1420"/>
      <c r="D353" s="1420"/>
      <c r="E353" s="1420"/>
      <c r="F353" s="2"/>
      <c r="G353" s="3"/>
      <c r="H353" s="1420"/>
      <c r="I353" s="4"/>
      <c r="J353" s="1420"/>
      <c r="K353" s="1420"/>
      <c r="L353" s="55"/>
      <c r="M353" s="1420"/>
    </row>
    <row r="354" spans="1:13" x14ac:dyDescent="0.25">
      <c r="A354" s="1420"/>
      <c r="B354" s="1420" t="s">
        <v>27</v>
      </c>
      <c r="C354" s="1420"/>
      <c r="D354" s="1420"/>
      <c r="E354" s="1420"/>
      <c r="F354" s="2"/>
      <c r="G354" s="3"/>
      <c r="H354" s="1420"/>
      <c r="I354" s="4"/>
      <c r="J354" s="1420" t="s">
        <v>27</v>
      </c>
      <c r="K354" s="1420"/>
      <c r="L354" s="55"/>
      <c r="M354" s="1420"/>
    </row>
    <row r="355" spans="1:13" x14ac:dyDescent="0.25">
      <c r="A355" s="1420"/>
      <c r="B355" s="1420"/>
      <c r="C355" s="1420"/>
      <c r="D355" s="1420"/>
      <c r="E355" s="1420"/>
      <c r="F355" s="2"/>
      <c r="G355" s="3"/>
      <c r="H355" s="1420"/>
      <c r="I355" s="4"/>
      <c r="J355" s="1420"/>
      <c r="K355" s="1420"/>
      <c r="L355" s="1268"/>
      <c r="M355" s="55"/>
    </row>
    <row r="356" spans="1:13" x14ac:dyDescent="0.25">
      <c r="A356" s="1420"/>
      <c r="B356" s="1420" t="s">
        <v>354</v>
      </c>
      <c r="C356" s="1420"/>
      <c r="D356" s="1420"/>
      <c r="E356" s="1420"/>
      <c r="F356" s="2"/>
      <c r="G356" s="3"/>
      <c r="H356" s="1420"/>
      <c r="I356" s="4"/>
      <c r="J356" s="1420" t="s">
        <v>169</v>
      </c>
      <c r="K356" s="1420"/>
      <c r="L356" s="55"/>
      <c r="M356" s="55"/>
    </row>
    <row r="357" spans="1:13" x14ac:dyDescent="0.25">
      <c r="A357" s="1420"/>
      <c r="B357" s="1420" t="s">
        <v>355</v>
      </c>
      <c r="C357" s="1420"/>
      <c r="D357" s="1420"/>
      <c r="E357" s="1420"/>
      <c r="F357" s="2"/>
      <c r="G357" s="3"/>
      <c r="H357" s="1420"/>
      <c r="I357" s="4"/>
      <c r="J357" s="1420" t="s">
        <v>171</v>
      </c>
      <c r="K357" s="1420"/>
      <c r="L357" s="1420"/>
      <c r="M357" s="1420"/>
    </row>
    <row r="358" spans="1:13" x14ac:dyDescent="0.25">
      <c r="A358" s="1420"/>
      <c r="B358" s="1420"/>
      <c r="C358" s="1420"/>
      <c r="D358" s="1420"/>
      <c r="E358" s="1420"/>
      <c r="F358" s="2"/>
      <c r="G358" s="3"/>
      <c r="H358" s="1420"/>
      <c r="I358" s="4"/>
      <c r="J358" s="1420"/>
      <c r="K358" s="1420"/>
      <c r="L358" s="1420"/>
      <c r="M358" s="1420"/>
    </row>
    <row r="360" spans="1:13" ht="18.75" x14ac:dyDescent="0.3">
      <c r="A360" s="3107" t="s">
        <v>173</v>
      </c>
      <c r="B360" s="3107"/>
      <c r="C360" s="3107"/>
      <c r="D360" s="3107"/>
      <c r="E360" s="1420"/>
      <c r="F360" s="2"/>
      <c r="G360" s="3"/>
      <c r="H360" s="1420"/>
      <c r="I360" s="4"/>
      <c r="J360" s="1420"/>
      <c r="K360" s="1420"/>
      <c r="L360" s="1420"/>
      <c r="M360" s="1420"/>
    </row>
    <row r="361" spans="1:13" x14ac:dyDescent="0.25">
      <c r="A361" s="1420"/>
      <c r="B361" s="1420"/>
      <c r="C361" s="1420"/>
      <c r="D361" s="1419"/>
      <c r="E361" s="1419"/>
      <c r="F361" s="6"/>
      <c r="G361" s="7"/>
      <c r="H361" s="1419"/>
      <c r="I361" s="8"/>
      <c r="J361" s="1419"/>
      <c r="K361" s="1420"/>
      <c r="L361" s="1420"/>
      <c r="M361" s="1420"/>
    </row>
    <row r="362" spans="1:13" ht="18.75" x14ac:dyDescent="0.3">
      <c r="A362" s="3102" t="s">
        <v>2038</v>
      </c>
      <c r="B362" s="3103"/>
      <c r="C362" s="3103"/>
      <c r="D362" s="3103"/>
      <c r="E362" s="3103"/>
      <c r="F362" s="3103"/>
      <c r="G362" s="3103"/>
      <c r="H362" s="3103"/>
      <c r="I362" s="3103"/>
      <c r="J362" s="3103"/>
      <c r="K362" s="3103"/>
      <c r="L362" s="3103"/>
      <c r="M362" s="1420"/>
    </row>
    <row r="363" spans="1:13" ht="15.75" x14ac:dyDescent="0.25">
      <c r="A363" s="1420"/>
      <c r="B363" s="1420"/>
      <c r="C363" s="1420"/>
      <c r="D363" s="1419"/>
      <c r="E363" s="1419"/>
      <c r="F363" s="9"/>
      <c r="G363" s="7"/>
      <c r="H363" s="1419"/>
      <c r="I363" s="8"/>
      <c r="J363" s="1419"/>
      <c r="K363" s="1420"/>
      <c r="L363" s="1420"/>
      <c r="M363" s="1420"/>
    </row>
    <row r="364" spans="1:13" x14ac:dyDescent="0.25">
      <c r="A364" s="3122" t="s">
        <v>2039</v>
      </c>
      <c r="B364" s="3122"/>
      <c r="C364" s="3122"/>
      <c r="D364" s="3122"/>
      <c r="E364" s="3122"/>
      <c r="F364" s="3122"/>
      <c r="G364" s="3122"/>
      <c r="H364" s="3122"/>
      <c r="I364" s="3122"/>
      <c r="J364" s="3122"/>
      <c r="K364" s="3122"/>
      <c r="L364" s="3122"/>
      <c r="M364" s="3122"/>
    </row>
    <row r="365" spans="1:13" ht="15.75" thickBot="1" x14ac:dyDescent="0.3">
      <c r="A365" s="1423"/>
      <c r="B365" s="1420"/>
      <c r="C365" s="1420"/>
      <c r="D365" s="1420"/>
      <c r="E365" s="1420"/>
      <c r="F365" s="2"/>
      <c r="G365" s="3"/>
      <c r="H365" s="1420"/>
      <c r="I365" s="4"/>
      <c r="J365" s="1420"/>
      <c r="K365" s="13"/>
      <c r="L365" s="1420"/>
      <c r="M365" s="14" t="s">
        <v>4</v>
      </c>
    </row>
    <row r="366" spans="1:13" ht="27" thickBot="1" x14ac:dyDescent="0.3">
      <c r="A366" s="15" t="s">
        <v>5</v>
      </c>
      <c r="B366" s="16" t="s">
        <v>6</v>
      </c>
      <c r="C366" s="16" t="s">
        <v>7</v>
      </c>
      <c r="D366" s="16" t="s">
        <v>8</v>
      </c>
      <c r="E366" s="16" t="s">
        <v>9</v>
      </c>
      <c r="F366" s="17" t="s">
        <v>10</v>
      </c>
      <c r="G366" s="18" t="s">
        <v>11</v>
      </c>
      <c r="H366" s="16" t="s">
        <v>12</v>
      </c>
      <c r="I366" s="19" t="s">
        <v>13</v>
      </c>
      <c r="J366" s="20" t="s">
        <v>14</v>
      </c>
      <c r="K366" s="20" t="s">
        <v>271</v>
      </c>
      <c r="L366" s="20" t="s">
        <v>16</v>
      </c>
      <c r="M366" s="122" t="s">
        <v>17</v>
      </c>
    </row>
    <row r="367" spans="1:13" x14ac:dyDescent="0.25">
      <c r="A367" s="1154" t="s">
        <v>50</v>
      </c>
      <c r="B367" s="1155" t="s">
        <v>316</v>
      </c>
      <c r="C367" s="1155" t="s">
        <v>317</v>
      </c>
      <c r="D367" s="1155" t="s">
        <v>318</v>
      </c>
      <c r="E367" s="1155" t="s">
        <v>52</v>
      </c>
      <c r="F367" s="1155" t="s">
        <v>319</v>
      </c>
      <c r="G367" s="1155" t="s">
        <v>320</v>
      </c>
      <c r="H367" s="1155" t="s">
        <v>2040</v>
      </c>
      <c r="I367" s="1156">
        <v>0</v>
      </c>
      <c r="J367" s="1156">
        <v>720000</v>
      </c>
      <c r="K367" s="124">
        <v>-180000</v>
      </c>
      <c r="L367" s="124">
        <f>J367+K367</f>
        <v>540000</v>
      </c>
      <c r="M367" s="125" t="s">
        <v>2041</v>
      </c>
    </row>
    <row r="368" spans="1:13" x14ac:dyDescent="0.25">
      <c r="A368" s="1157" t="s">
        <v>50</v>
      </c>
      <c r="B368" s="1158" t="s">
        <v>316</v>
      </c>
      <c r="C368" s="1158" t="s">
        <v>317</v>
      </c>
      <c r="D368" s="1158" t="s">
        <v>318</v>
      </c>
      <c r="E368" s="1158" t="s">
        <v>52</v>
      </c>
      <c r="F368" s="1158" t="s">
        <v>323</v>
      </c>
      <c r="G368" s="1158" t="s">
        <v>320</v>
      </c>
      <c r="H368" s="1158" t="s">
        <v>2040</v>
      </c>
      <c r="I368" s="1159">
        <v>0</v>
      </c>
      <c r="J368" s="1159">
        <v>80000</v>
      </c>
      <c r="K368" s="124">
        <v>-20000</v>
      </c>
      <c r="L368" s="124">
        <f>J368+K368</f>
        <v>60000</v>
      </c>
      <c r="M368" s="126" t="s">
        <v>2041</v>
      </c>
    </row>
    <row r="369" spans="1:13" x14ac:dyDescent="0.25">
      <c r="A369" s="1157">
        <v>231</v>
      </c>
      <c r="B369" s="1158" t="s">
        <v>316</v>
      </c>
      <c r="C369" s="1158" t="s">
        <v>317</v>
      </c>
      <c r="D369" s="1158">
        <v>6121</v>
      </c>
      <c r="E369" s="1158" t="s">
        <v>52</v>
      </c>
      <c r="F369" s="1158">
        <v>107500999</v>
      </c>
      <c r="G369" s="1158" t="s">
        <v>320</v>
      </c>
      <c r="H369" s="1158" t="s">
        <v>2042</v>
      </c>
      <c r="I369" s="1159">
        <v>0</v>
      </c>
      <c r="J369" s="1159">
        <v>0</v>
      </c>
      <c r="K369" s="124">
        <v>180000</v>
      </c>
      <c r="L369" s="64">
        <f>J369+K369</f>
        <v>180000</v>
      </c>
      <c r="M369" s="126" t="s">
        <v>2043</v>
      </c>
    </row>
    <row r="370" spans="1:13" ht="15.75" thickBot="1" x14ac:dyDescent="0.3">
      <c r="A370" s="1160">
        <v>231</v>
      </c>
      <c r="B370" s="1161" t="s">
        <v>316</v>
      </c>
      <c r="C370" s="1161" t="s">
        <v>317</v>
      </c>
      <c r="D370" s="1161">
        <v>6121</v>
      </c>
      <c r="E370" s="1161" t="s">
        <v>52</v>
      </c>
      <c r="F370" s="1161">
        <v>107100888</v>
      </c>
      <c r="G370" s="1161" t="s">
        <v>320</v>
      </c>
      <c r="H370" s="1161" t="s">
        <v>2042</v>
      </c>
      <c r="I370" s="1162">
        <v>0</v>
      </c>
      <c r="J370" s="1162">
        <v>0</v>
      </c>
      <c r="K370" s="1098">
        <v>20000</v>
      </c>
      <c r="L370" s="211">
        <f>J370+K370</f>
        <v>20000</v>
      </c>
      <c r="M370" s="212" t="s">
        <v>2043</v>
      </c>
    </row>
    <row r="371" spans="1:13" ht="15.75" thickBot="1" x14ac:dyDescent="0.3">
      <c r="A371" s="3129" t="s">
        <v>23</v>
      </c>
      <c r="B371" s="3130"/>
      <c r="C371" s="3130"/>
      <c r="D371" s="3130"/>
      <c r="E371" s="3130"/>
      <c r="F371" s="3130"/>
      <c r="G371" s="3130"/>
      <c r="H371" s="3131"/>
      <c r="I371" s="26">
        <f>SUM(I366:I370)</f>
        <v>0</v>
      </c>
      <c r="J371" s="26">
        <f>SUM(J367:J370)</f>
        <v>800000</v>
      </c>
      <c r="K371" s="26">
        <f>SUM(K367:K370)</f>
        <v>0</v>
      </c>
      <c r="L371" s="26">
        <f>SUM(L367:L370)</f>
        <v>800000</v>
      </c>
      <c r="M371" s="213"/>
    </row>
    <row r="372" spans="1:13" ht="15.75" x14ac:dyDescent="0.25">
      <c r="A372" s="28"/>
      <c r="B372" s="28"/>
      <c r="C372" s="28"/>
      <c r="D372" s="29"/>
      <c r="E372" s="29"/>
      <c r="F372" s="30"/>
      <c r="G372" s="31"/>
      <c r="H372" s="29"/>
      <c r="I372" s="32"/>
      <c r="J372" s="29"/>
      <c r="K372" s="33"/>
      <c r="L372" s="29"/>
      <c r="M372" s="1420"/>
    </row>
    <row r="373" spans="1:13" ht="15.75" x14ac:dyDescent="0.25">
      <c r="A373" s="1420"/>
      <c r="B373" s="29" t="s">
        <v>352</v>
      </c>
      <c r="C373" s="28"/>
      <c r="D373" s="29"/>
      <c r="E373" s="29"/>
      <c r="F373" s="30"/>
      <c r="G373" s="31"/>
      <c r="H373" s="29"/>
      <c r="I373" s="32"/>
      <c r="J373" s="34" t="s">
        <v>2044</v>
      </c>
      <c r="K373" s="35"/>
      <c r="L373" s="33"/>
      <c r="M373" s="55"/>
    </row>
    <row r="374" spans="1:13" ht="15.75" x14ac:dyDescent="0.25">
      <c r="A374" s="29"/>
      <c r="B374" s="28"/>
      <c r="C374" s="28"/>
      <c r="D374" s="29"/>
      <c r="E374" s="29"/>
      <c r="F374" s="30"/>
      <c r="G374" s="31"/>
      <c r="H374" s="29"/>
      <c r="I374" s="32"/>
      <c r="J374" s="29"/>
      <c r="K374" s="33"/>
      <c r="L374" s="33"/>
      <c r="M374" s="1420"/>
    </row>
    <row r="375" spans="1:13" x14ac:dyDescent="0.25">
      <c r="A375" s="1420"/>
      <c r="B375" s="1420"/>
      <c r="C375" s="1420"/>
      <c r="D375" s="1420"/>
      <c r="E375" s="1420"/>
      <c r="F375" s="2"/>
      <c r="G375" s="3"/>
      <c r="H375" s="1420"/>
      <c r="I375" s="4"/>
      <c r="J375" s="1420"/>
      <c r="K375" s="1420"/>
      <c r="L375" s="55"/>
      <c r="M375" s="1420"/>
    </row>
    <row r="376" spans="1:13" x14ac:dyDescent="0.25">
      <c r="A376" s="1420"/>
      <c r="B376" s="1420" t="s">
        <v>27</v>
      </c>
      <c r="C376" s="1420"/>
      <c r="D376" s="1420"/>
      <c r="E376" s="1420"/>
      <c r="F376" s="2"/>
      <c r="G376" s="3"/>
      <c r="H376" s="1420"/>
      <c r="I376" s="4"/>
      <c r="J376" s="1420" t="s">
        <v>27</v>
      </c>
      <c r="K376" s="1420"/>
      <c r="L376" s="55"/>
      <c r="M376" s="1420"/>
    </row>
    <row r="377" spans="1:13" x14ac:dyDescent="0.25">
      <c r="A377" s="1420"/>
      <c r="B377" s="1420"/>
      <c r="C377" s="1420"/>
      <c r="D377" s="1420"/>
      <c r="E377" s="1420"/>
      <c r="F377" s="2"/>
      <c r="G377" s="3"/>
      <c r="H377" s="1420"/>
      <c r="I377" s="4"/>
      <c r="J377" s="1420"/>
      <c r="K377" s="1420"/>
      <c r="L377" s="1268"/>
      <c r="M377" s="55"/>
    </row>
    <row r="378" spans="1:13" x14ac:dyDescent="0.25">
      <c r="A378" s="1420"/>
      <c r="B378" s="1420" t="s">
        <v>354</v>
      </c>
      <c r="C378" s="1420"/>
      <c r="D378" s="1420"/>
      <c r="E378" s="1420"/>
      <c r="F378" s="2"/>
      <c r="G378" s="3"/>
      <c r="H378" s="1420"/>
      <c r="I378" s="4"/>
      <c r="J378" s="1420" t="s">
        <v>169</v>
      </c>
      <c r="K378" s="1420"/>
      <c r="L378" s="55"/>
      <c r="M378" s="55"/>
    </row>
    <row r="379" spans="1:13" x14ac:dyDescent="0.25">
      <c r="A379" s="1420"/>
      <c r="B379" s="1420" t="s">
        <v>355</v>
      </c>
      <c r="C379" s="1420"/>
      <c r="D379" s="1420"/>
      <c r="E379" s="1420"/>
      <c r="F379" s="2"/>
      <c r="G379" s="3"/>
      <c r="H379" s="1420"/>
      <c r="I379" s="4"/>
      <c r="J379" s="1420" t="s">
        <v>171</v>
      </c>
      <c r="K379" s="1420"/>
      <c r="L379" s="1420"/>
      <c r="M379" s="1420"/>
    </row>
    <row r="382" spans="1:13" ht="18.75" x14ac:dyDescent="0.3">
      <c r="A382" s="3107" t="s">
        <v>173</v>
      </c>
      <c r="B382" s="3107"/>
      <c r="C382" s="3107"/>
      <c r="D382" s="3107"/>
      <c r="E382" s="1420"/>
      <c r="F382" s="2"/>
      <c r="G382" s="3"/>
      <c r="H382" s="1420"/>
      <c r="I382" s="4"/>
      <c r="J382" s="1420"/>
      <c r="K382" s="1420"/>
      <c r="L382" s="1420"/>
      <c r="M382" s="1420"/>
    </row>
    <row r="383" spans="1:13" x14ac:dyDescent="0.25">
      <c r="A383" s="1420"/>
      <c r="B383" s="1420"/>
      <c r="C383" s="1420"/>
      <c r="D383" s="1419"/>
      <c r="E383" s="1419"/>
      <c r="F383" s="6"/>
      <c r="G383" s="7"/>
      <c r="H383" s="1419"/>
      <c r="I383" s="8"/>
      <c r="J383" s="1419"/>
      <c r="K383" s="1420"/>
      <c r="L383" s="1420"/>
      <c r="M383" s="1420"/>
    </row>
    <row r="384" spans="1:13" ht="18.75" x14ac:dyDescent="0.3">
      <c r="A384" s="3102" t="s">
        <v>2030</v>
      </c>
      <c r="B384" s="3103"/>
      <c r="C384" s="3103"/>
      <c r="D384" s="3103"/>
      <c r="E384" s="3103"/>
      <c r="F384" s="3103"/>
      <c r="G384" s="3103"/>
      <c r="H384" s="3103"/>
      <c r="I384" s="3103"/>
      <c r="J384" s="3103"/>
      <c r="K384" s="3103"/>
      <c r="L384" s="3103"/>
      <c r="M384" s="1420"/>
    </row>
    <row r="385" spans="1:13" ht="15.75" x14ac:dyDescent="0.25">
      <c r="A385" s="1420"/>
      <c r="B385" s="1420"/>
      <c r="C385" s="1420"/>
      <c r="D385" s="1419"/>
      <c r="E385" s="1419"/>
      <c r="F385" s="9"/>
      <c r="G385" s="7"/>
      <c r="H385" s="1419"/>
      <c r="I385" s="8"/>
      <c r="J385" s="1419"/>
      <c r="K385" s="1420"/>
      <c r="L385" s="1420"/>
      <c r="M385" s="1420"/>
    </row>
    <row r="386" spans="1:13" x14ac:dyDescent="0.25">
      <c r="A386" s="3122" t="s">
        <v>2031</v>
      </c>
      <c r="B386" s="3122"/>
      <c r="C386" s="3122"/>
      <c r="D386" s="3122"/>
      <c r="E386" s="3122"/>
      <c r="F386" s="3122"/>
      <c r="G386" s="3122"/>
      <c r="H386" s="3122"/>
      <c r="I386" s="3122"/>
      <c r="J386" s="3122"/>
      <c r="K386" s="3122"/>
      <c r="L386" s="3122"/>
      <c r="M386" s="3122"/>
    </row>
    <row r="387" spans="1:13" ht="15.75" thickBot="1" x14ac:dyDescent="0.3">
      <c r="A387" s="1423"/>
      <c r="B387" s="1420"/>
      <c r="C387" s="1420"/>
      <c r="D387" s="1420"/>
      <c r="E387" s="1420"/>
      <c r="F387" s="2"/>
      <c r="G387" s="3"/>
      <c r="H387" s="1420"/>
      <c r="I387" s="4"/>
      <c r="J387" s="1420"/>
      <c r="K387" s="13"/>
      <c r="L387" s="1420"/>
      <c r="M387" s="14" t="s">
        <v>4</v>
      </c>
    </row>
    <row r="388" spans="1:13" ht="27" thickBot="1" x14ac:dyDescent="0.3">
      <c r="A388" s="15" t="s">
        <v>5</v>
      </c>
      <c r="B388" s="16" t="s">
        <v>6</v>
      </c>
      <c r="C388" s="16" t="s">
        <v>7</v>
      </c>
      <c r="D388" s="16" t="s">
        <v>8</v>
      </c>
      <c r="E388" s="16" t="s">
        <v>9</v>
      </c>
      <c r="F388" s="17" t="s">
        <v>10</v>
      </c>
      <c r="G388" s="18" t="s">
        <v>11</v>
      </c>
      <c r="H388" s="16" t="s">
        <v>12</v>
      </c>
      <c r="I388" s="19" t="s">
        <v>13</v>
      </c>
      <c r="J388" s="20" t="s">
        <v>14</v>
      </c>
      <c r="K388" s="20" t="s">
        <v>271</v>
      </c>
      <c r="L388" s="20" t="s">
        <v>16</v>
      </c>
      <c r="M388" s="122" t="s">
        <v>17</v>
      </c>
    </row>
    <row r="389" spans="1:13" ht="26.25" x14ac:dyDescent="0.25">
      <c r="A389" s="583" t="s">
        <v>50</v>
      </c>
      <c r="B389" s="586" t="s">
        <v>51</v>
      </c>
      <c r="C389" s="586" t="s">
        <v>317</v>
      </c>
      <c r="D389" s="586" t="s">
        <v>2032</v>
      </c>
      <c r="E389" s="586" t="s">
        <v>52</v>
      </c>
      <c r="F389" s="586" t="s">
        <v>707</v>
      </c>
      <c r="G389" s="586" t="s">
        <v>320</v>
      </c>
      <c r="H389" s="586" t="s">
        <v>2033</v>
      </c>
      <c r="I389" s="1426">
        <v>0</v>
      </c>
      <c r="J389" s="1426">
        <v>19381</v>
      </c>
      <c r="K389" s="1426">
        <v>-19381</v>
      </c>
      <c r="L389" s="1427">
        <f>J389+K389</f>
        <v>0</v>
      </c>
      <c r="M389" s="1428" t="s">
        <v>2034</v>
      </c>
    </row>
    <row r="390" spans="1:13" ht="27" thickBot="1" x14ac:dyDescent="0.3">
      <c r="A390" s="583" t="s">
        <v>50</v>
      </c>
      <c r="B390" s="586">
        <v>0</v>
      </c>
      <c r="C390" s="586" t="s">
        <v>317</v>
      </c>
      <c r="D390" s="586">
        <v>5363</v>
      </c>
      <c r="E390" s="586" t="s">
        <v>52</v>
      </c>
      <c r="F390" s="586" t="s">
        <v>51</v>
      </c>
      <c r="G390" s="586" t="s">
        <v>320</v>
      </c>
      <c r="H390" s="1429" t="s">
        <v>2035</v>
      </c>
      <c r="I390" s="1426">
        <v>0</v>
      </c>
      <c r="J390" s="1426">
        <v>0</v>
      </c>
      <c r="K390" s="1426">
        <v>19381</v>
      </c>
      <c r="L390" s="1427">
        <f t="shared" ref="L390" si="13">SUM(J390:K390)</f>
        <v>19381</v>
      </c>
      <c r="M390" s="1428" t="s">
        <v>2036</v>
      </c>
    </row>
    <row r="391" spans="1:13" ht="15.75" thickBot="1" x14ac:dyDescent="0.3">
      <c r="A391" s="3129" t="s">
        <v>23</v>
      </c>
      <c r="B391" s="3130"/>
      <c r="C391" s="3130"/>
      <c r="D391" s="3130"/>
      <c r="E391" s="3130"/>
      <c r="F391" s="3130"/>
      <c r="G391" s="3130"/>
      <c r="H391" s="3131"/>
      <c r="I391" s="26">
        <f>SUM(I388:I390)</f>
        <v>0</v>
      </c>
      <c r="J391" s="26">
        <f>SUM(J389:J390)</f>
        <v>19381</v>
      </c>
      <c r="K391" s="26">
        <f>SUM(K389:K390)</f>
        <v>0</v>
      </c>
      <c r="L391" s="26">
        <f>SUM(L389:L390)</f>
        <v>19381</v>
      </c>
      <c r="M391" s="213"/>
    </row>
    <row r="392" spans="1:13" ht="15.75" x14ac:dyDescent="0.25">
      <c r="A392" s="28"/>
      <c r="B392" s="28"/>
      <c r="C392" s="28"/>
      <c r="D392" s="29"/>
      <c r="E392" s="29"/>
      <c r="F392" s="30"/>
      <c r="G392" s="31"/>
      <c r="H392" s="29"/>
      <c r="I392" s="32"/>
      <c r="J392" s="29"/>
      <c r="K392" s="33"/>
      <c r="L392" s="29"/>
      <c r="M392" s="1420"/>
    </row>
    <row r="393" spans="1:13" ht="15.75" x14ac:dyDescent="0.25">
      <c r="A393" s="1420"/>
      <c r="B393" s="29" t="s">
        <v>352</v>
      </c>
      <c r="C393" s="28"/>
      <c r="D393" s="29"/>
      <c r="E393" s="29"/>
      <c r="F393" s="30"/>
      <c r="G393" s="31"/>
      <c r="H393" s="29"/>
      <c r="I393" s="32"/>
      <c r="J393" s="34" t="s">
        <v>2037</v>
      </c>
      <c r="K393" s="35"/>
      <c r="L393" s="33"/>
      <c r="M393" s="55"/>
    </row>
    <row r="394" spans="1:13" ht="15.75" x14ac:dyDescent="0.25">
      <c r="A394" s="29"/>
      <c r="B394" s="28"/>
      <c r="C394" s="28"/>
      <c r="D394" s="29"/>
      <c r="E394" s="29"/>
      <c r="F394" s="30"/>
      <c r="G394" s="31"/>
      <c r="H394" s="29"/>
      <c r="I394" s="32"/>
      <c r="J394" s="29"/>
      <c r="K394" s="33"/>
      <c r="L394" s="33"/>
      <c r="M394" s="1420"/>
    </row>
    <row r="395" spans="1:13" x14ac:dyDescent="0.25">
      <c r="A395" s="1420"/>
      <c r="B395" s="1420"/>
      <c r="C395" s="1420"/>
      <c r="D395" s="1420"/>
      <c r="E395" s="1420"/>
      <c r="F395" s="2"/>
      <c r="G395" s="3"/>
      <c r="H395" s="1420"/>
      <c r="I395" s="4"/>
      <c r="J395" s="1420"/>
      <c r="K395" s="1420"/>
      <c r="L395" s="55"/>
      <c r="M395" s="1420"/>
    </row>
    <row r="396" spans="1:13" x14ac:dyDescent="0.25">
      <c r="A396" s="1420"/>
      <c r="B396" s="1420" t="s">
        <v>27</v>
      </c>
      <c r="C396" s="1420"/>
      <c r="D396" s="1420"/>
      <c r="E396" s="1420"/>
      <c r="F396" s="2"/>
      <c r="G396" s="3"/>
      <c r="H396" s="1420"/>
      <c r="I396" s="4"/>
      <c r="J396" s="1420" t="s">
        <v>27</v>
      </c>
      <c r="K396" s="1420"/>
      <c r="L396" s="55"/>
      <c r="M396" s="1420"/>
    </row>
    <row r="397" spans="1:13" x14ac:dyDescent="0.25">
      <c r="A397" s="1420"/>
      <c r="B397" s="1420"/>
      <c r="C397" s="1420"/>
      <c r="D397" s="1420"/>
      <c r="E397" s="1420"/>
      <c r="F397" s="2"/>
      <c r="G397" s="3"/>
      <c r="H397" s="1420"/>
      <c r="I397" s="4"/>
      <c r="J397" s="1420"/>
      <c r="K397" s="1420"/>
      <c r="L397" s="1268"/>
      <c r="M397" s="55"/>
    </row>
    <row r="398" spans="1:13" x14ac:dyDescent="0.25">
      <c r="A398" s="1420"/>
      <c r="B398" s="1420" t="s">
        <v>354</v>
      </c>
      <c r="C398" s="1420"/>
      <c r="D398" s="1420"/>
      <c r="E398" s="1420"/>
      <c r="F398" s="2"/>
      <c r="G398" s="3"/>
      <c r="H398" s="1420"/>
      <c r="I398" s="4"/>
      <c r="J398" s="1420" t="s">
        <v>169</v>
      </c>
      <c r="K398" s="1420"/>
      <c r="L398" s="55"/>
      <c r="M398" s="55"/>
    </row>
    <row r="399" spans="1:13" x14ac:dyDescent="0.25">
      <c r="A399" s="1420"/>
      <c r="B399" s="1420" t="s">
        <v>355</v>
      </c>
      <c r="C399" s="1420"/>
      <c r="D399" s="1420"/>
      <c r="E399" s="1420"/>
      <c r="F399" s="2"/>
      <c r="G399" s="3"/>
      <c r="H399" s="1420"/>
      <c r="I399" s="4"/>
      <c r="J399" s="1420" t="s">
        <v>171</v>
      </c>
      <c r="K399" s="1420"/>
      <c r="L399" s="1420"/>
      <c r="M399" s="1420"/>
    </row>
    <row r="402" spans="1:13" ht="18.75" x14ac:dyDescent="0.3">
      <c r="A402" s="3107" t="s">
        <v>173</v>
      </c>
      <c r="B402" s="3107"/>
      <c r="C402" s="3107"/>
      <c r="D402" s="3107"/>
      <c r="E402" s="1420"/>
      <c r="F402" s="2"/>
      <c r="G402" s="3"/>
      <c r="H402" s="1420"/>
      <c r="I402" s="4"/>
      <c r="J402" s="1420"/>
      <c r="K402" s="1420"/>
      <c r="L402" s="1420"/>
      <c r="M402" s="1420"/>
    </row>
    <row r="403" spans="1:13" x14ac:dyDescent="0.25">
      <c r="A403" s="1420"/>
      <c r="B403" s="1420"/>
      <c r="C403" s="1420"/>
      <c r="D403" s="1419"/>
      <c r="E403" s="1419"/>
      <c r="F403" s="6"/>
      <c r="G403" s="7"/>
      <c r="H403" s="1419"/>
      <c r="I403" s="8"/>
      <c r="J403" s="1419"/>
      <c r="K403" s="1420"/>
      <c r="L403" s="1420"/>
      <c r="M403" s="1420"/>
    </row>
    <row r="404" spans="1:13" ht="18.75" x14ac:dyDescent="0.3">
      <c r="A404" s="3102" t="s">
        <v>2386</v>
      </c>
      <c r="B404" s="3103"/>
      <c r="C404" s="3103"/>
      <c r="D404" s="3103"/>
      <c r="E404" s="3103"/>
      <c r="F404" s="3103"/>
      <c r="G404" s="3103"/>
      <c r="H404" s="3103"/>
      <c r="I404" s="3103"/>
      <c r="J404" s="3103"/>
      <c r="K404" s="3103"/>
      <c r="L404" s="3103"/>
      <c r="M404" s="1420"/>
    </row>
    <row r="405" spans="1:13" ht="15.75" x14ac:dyDescent="0.25">
      <c r="A405" s="1420"/>
      <c r="B405" s="1420"/>
      <c r="C405" s="1420"/>
      <c r="D405" s="1419"/>
      <c r="E405" s="1419"/>
      <c r="F405" s="9"/>
      <c r="G405" s="7"/>
      <c r="H405" s="1419"/>
      <c r="I405" s="8"/>
      <c r="J405" s="1419"/>
      <c r="K405" s="1420"/>
      <c r="L405" s="1420"/>
      <c r="M405" s="1420"/>
    </row>
    <row r="406" spans="1:13" x14ac:dyDescent="0.25">
      <c r="A406" s="3155" t="s">
        <v>2387</v>
      </c>
      <c r="B406" s="3155"/>
      <c r="C406" s="3155"/>
      <c r="D406" s="3155"/>
      <c r="E406" s="3155"/>
      <c r="F406" s="3155"/>
      <c r="G406" s="3155"/>
      <c r="H406" s="3155"/>
      <c r="I406" s="3155"/>
      <c r="J406" s="3155"/>
      <c r="K406" s="3155"/>
      <c r="L406" s="3155"/>
      <c r="M406" s="3155"/>
    </row>
    <row r="407" spans="1:13" ht="15.75" thickBot="1" x14ac:dyDescent="0.3">
      <c r="A407" s="1423"/>
      <c r="B407" s="1420"/>
      <c r="C407" s="1420"/>
      <c r="D407" s="1420"/>
      <c r="E407" s="1420"/>
      <c r="F407" s="2"/>
      <c r="G407" s="3"/>
      <c r="H407" s="1420"/>
      <c r="I407" s="4"/>
      <c r="J407" s="1420"/>
      <c r="K407" s="13"/>
      <c r="L407" s="1420"/>
      <c r="M407" s="14" t="s">
        <v>4</v>
      </c>
    </row>
    <row r="408" spans="1:13" s="233" customFormat="1" ht="26.25" thickBot="1" x14ac:dyDescent="0.25">
      <c r="A408" s="15" t="s">
        <v>5</v>
      </c>
      <c r="B408" s="16" t="s">
        <v>6</v>
      </c>
      <c r="C408" s="16" t="s">
        <v>7</v>
      </c>
      <c r="D408" s="16" t="s">
        <v>8</v>
      </c>
      <c r="E408" s="16" t="s">
        <v>9</v>
      </c>
      <c r="F408" s="17" t="s">
        <v>10</v>
      </c>
      <c r="G408" s="18" t="s">
        <v>11</v>
      </c>
      <c r="H408" s="16" t="s">
        <v>12</v>
      </c>
      <c r="I408" s="19" t="s">
        <v>13</v>
      </c>
      <c r="J408" s="20" t="s">
        <v>14</v>
      </c>
      <c r="K408" s="20" t="s">
        <v>271</v>
      </c>
      <c r="L408" s="20" t="s">
        <v>16</v>
      </c>
      <c r="M408" s="122" t="s">
        <v>17</v>
      </c>
    </row>
    <row r="409" spans="1:13" s="233" customFormat="1" ht="12.75" x14ac:dyDescent="0.2">
      <c r="A409" s="1441" t="s">
        <v>50</v>
      </c>
      <c r="B409" s="1442" t="s">
        <v>51</v>
      </c>
      <c r="C409" s="1442" t="s">
        <v>163</v>
      </c>
      <c r="D409" s="1442" t="s">
        <v>164</v>
      </c>
      <c r="E409" s="1442" t="s">
        <v>52</v>
      </c>
      <c r="F409" s="1442" t="s">
        <v>707</v>
      </c>
      <c r="G409" s="1442" t="s">
        <v>320</v>
      </c>
      <c r="H409" s="1442" t="s">
        <v>165</v>
      </c>
      <c r="I409" s="1443">
        <v>2300000</v>
      </c>
      <c r="J409" s="1443">
        <v>2070000</v>
      </c>
      <c r="K409" s="184">
        <v>-100000</v>
      </c>
      <c r="L409" s="184">
        <f>J409+K409</f>
        <v>1970000</v>
      </c>
      <c r="M409" s="186" t="s">
        <v>2388</v>
      </c>
    </row>
    <row r="410" spans="1:13" s="233" customFormat="1" ht="13.5" thickBot="1" x14ac:dyDescent="0.25">
      <c r="A410" s="1444">
        <v>231</v>
      </c>
      <c r="B410" s="1445" t="s">
        <v>51</v>
      </c>
      <c r="C410" s="1445" t="s">
        <v>163</v>
      </c>
      <c r="D410" s="1445">
        <v>5164</v>
      </c>
      <c r="E410" s="1445" t="s">
        <v>52</v>
      </c>
      <c r="F410" s="1445" t="s">
        <v>707</v>
      </c>
      <c r="G410" s="1445" t="s">
        <v>320</v>
      </c>
      <c r="H410" s="1445" t="s">
        <v>165</v>
      </c>
      <c r="I410" s="1446">
        <v>0</v>
      </c>
      <c r="J410" s="1446">
        <v>230000</v>
      </c>
      <c r="K410" s="124">
        <v>100000</v>
      </c>
      <c r="L410" s="124">
        <f>J410+K410</f>
        <v>330000</v>
      </c>
      <c r="M410" s="125" t="s">
        <v>2389</v>
      </c>
    </row>
    <row r="411" spans="1:13" s="233" customFormat="1" ht="13.5" thickBot="1" x14ac:dyDescent="0.25">
      <c r="A411" s="1185"/>
      <c r="B411" s="1186" t="s">
        <v>23</v>
      </c>
      <c r="C411" s="1415"/>
      <c r="D411" s="1415"/>
      <c r="E411" s="1415"/>
      <c r="F411" s="1187"/>
      <c r="G411" s="1188"/>
      <c r="H411" s="1415"/>
      <c r="I411" s="26">
        <f>SUM(I409:I410)</f>
        <v>2300000</v>
      </c>
      <c r="J411" s="26">
        <f>SUM(J409:J410)</f>
        <v>2300000</v>
      </c>
      <c r="K411" s="26">
        <f>SUM(K409:K410)</f>
        <v>0</v>
      </c>
      <c r="L411" s="26">
        <f>SUM(L409:L410)</f>
        <v>2300000</v>
      </c>
      <c r="M411" s="213"/>
    </row>
    <row r="412" spans="1:13" ht="15.75" x14ac:dyDescent="0.25">
      <c r="A412" s="28"/>
      <c r="B412" s="28"/>
      <c r="C412" s="28"/>
      <c r="D412" s="29"/>
      <c r="E412" s="29"/>
      <c r="F412" s="30"/>
      <c r="G412" s="31"/>
      <c r="H412" s="29"/>
      <c r="I412" s="32"/>
      <c r="J412" s="29"/>
      <c r="K412" s="33"/>
      <c r="L412" s="29"/>
      <c r="M412" s="1420"/>
    </row>
    <row r="413" spans="1:13" ht="15.75" x14ac:dyDescent="0.25">
      <c r="A413" s="1420"/>
      <c r="B413" s="29" t="s">
        <v>510</v>
      </c>
      <c r="C413" s="28"/>
      <c r="D413" s="29"/>
      <c r="E413" s="29"/>
      <c r="F413" s="30"/>
      <c r="G413" s="31"/>
      <c r="H413" s="29"/>
      <c r="I413" s="32"/>
      <c r="J413" s="34" t="s">
        <v>2390</v>
      </c>
      <c r="K413" s="35"/>
      <c r="L413" s="33"/>
      <c r="M413" s="55"/>
    </row>
    <row r="414" spans="1:13" ht="15.75" x14ac:dyDescent="0.25">
      <c r="A414" s="29"/>
      <c r="B414" s="28"/>
      <c r="C414" s="28"/>
      <c r="D414" s="29"/>
      <c r="E414" s="29"/>
      <c r="F414" s="30"/>
      <c r="G414" s="31"/>
      <c r="H414" s="29"/>
      <c r="I414" s="32"/>
      <c r="J414" s="29"/>
      <c r="K414" s="33"/>
      <c r="L414" s="33"/>
      <c r="M414" s="1420"/>
    </row>
    <row r="415" spans="1:13" x14ac:dyDescent="0.25">
      <c r="A415" s="1420"/>
      <c r="B415" s="1420"/>
      <c r="C415" s="1420"/>
      <c r="D415" s="1420"/>
      <c r="E415" s="1420"/>
      <c r="F415" s="2"/>
      <c r="G415" s="3"/>
      <c r="H415" s="1420"/>
      <c r="I415" s="4"/>
      <c r="J415" s="1420"/>
      <c r="K415" s="1420"/>
      <c r="L415" s="55"/>
      <c r="M415" s="1420"/>
    </row>
    <row r="416" spans="1:13" x14ac:dyDescent="0.25">
      <c r="A416" s="1420"/>
      <c r="B416" s="1420" t="s">
        <v>27</v>
      </c>
      <c r="C416" s="1420"/>
      <c r="D416" s="1420"/>
      <c r="E416" s="1420"/>
      <c r="F416" s="2"/>
      <c r="G416" s="3"/>
      <c r="H416" s="1420"/>
      <c r="I416" s="4"/>
      <c r="J416" s="1420" t="s">
        <v>27</v>
      </c>
      <c r="K416" s="1420"/>
      <c r="L416" s="55"/>
      <c r="M416" s="1420"/>
    </row>
    <row r="417" spans="1:13" x14ac:dyDescent="0.25">
      <c r="A417" s="1420"/>
      <c r="B417" s="1420"/>
      <c r="C417" s="1420"/>
      <c r="D417" s="1420"/>
      <c r="E417" s="1420"/>
      <c r="F417" s="2"/>
      <c r="G417" s="3"/>
      <c r="H417" s="1420"/>
      <c r="I417" s="4"/>
      <c r="J417" s="1420"/>
      <c r="K417" s="1420"/>
      <c r="L417" s="1268"/>
      <c r="M417" s="55"/>
    </row>
    <row r="418" spans="1:13" x14ac:dyDescent="0.25">
      <c r="A418" s="1420"/>
      <c r="B418" s="1420" t="s">
        <v>354</v>
      </c>
      <c r="C418" s="1420"/>
      <c r="D418" s="1420"/>
      <c r="E418" s="1420"/>
      <c r="F418" s="2"/>
      <c r="G418" s="3"/>
      <c r="H418" s="1420"/>
      <c r="I418" s="4"/>
      <c r="J418" s="1420" t="s">
        <v>169</v>
      </c>
      <c r="K418" s="1420"/>
      <c r="L418" s="55"/>
      <c r="M418" s="55"/>
    </row>
    <row r="419" spans="1:13" x14ac:dyDescent="0.25">
      <c r="A419" s="1420"/>
      <c r="B419" s="1420" t="s">
        <v>355</v>
      </c>
      <c r="C419" s="1420"/>
      <c r="D419" s="1420"/>
      <c r="E419" s="1420"/>
      <c r="F419" s="2"/>
      <c r="G419" s="3"/>
      <c r="H419" s="1420"/>
      <c r="I419" s="4"/>
      <c r="J419" s="1420" t="s">
        <v>171</v>
      </c>
      <c r="K419" s="1420"/>
      <c r="L419" s="1420"/>
      <c r="M419" s="1420"/>
    </row>
    <row r="422" spans="1:13" ht="18.75" x14ac:dyDescent="0.3">
      <c r="A422" s="3107" t="s">
        <v>173</v>
      </c>
      <c r="B422" s="3107"/>
      <c r="C422" s="3107"/>
      <c r="D422" s="3107"/>
      <c r="E422" s="1420"/>
      <c r="F422" s="2"/>
      <c r="G422" s="3"/>
      <c r="H422" s="1420"/>
      <c r="I422" s="4"/>
      <c r="J422" s="1420"/>
      <c r="K422" s="1420"/>
      <c r="L422" s="1420"/>
      <c r="M422" s="1420"/>
    </row>
    <row r="423" spans="1:13" x14ac:dyDescent="0.25">
      <c r="A423" s="1420"/>
      <c r="B423" s="1420"/>
      <c r="C423" s="1420"/>
      <c r="D423" s="1419"/>
      <c r="E423" s="1419"/>
      <c r="F423" s="6"/>
      <c r="G423" s="7"/>
      <c r="H423" s="1419"/>
      <c r="I423" s="8"/>
      <c r="J423" s="1419"/>
      <c r="K423" s="1420"/>
      <c r="L423" s="1420"/>
      <c r="M423" s="1420"/>
    </row>
    <row r="424" spans="1:13" ht="18.75" x14ac:dyDescent="0.3">
      <c r="A424" s="3102" t="s">
        <v>2954</v>
      </c>
      <c r="B424" s="3103"/>
      <c r="C424" s="3103"/>
      <c r="D424" s="3103"/>
      <c r="E424" s="3103"/>
      <c r="F424" s="3103"/>
      <c r="G424" s="3103"/>
      <c r="H424" s="3103"/>
      <c r="I424" s="3103"/>
      <c r="J424" s="3103"/>
      <c r="K424" s="3103"/>
      <c r="L424" s="3103"/>
      <c r="M424" s="1420"/>
    </row>
    <row r="425" spans="1:13" ht="15.75" x14ac:dyDescent="0.25">
      <c r="A425" s="1420"/>
      <c r="B425" s="1420"/>
      <c r="C425" s="1420"/>
      <c r="D425" s="1419"/>
      <c r="E425" s="1419"/>
      <c r="F425" s="9"/>
      <c r="G425" s="7"/>
      <c r="H425" s="1419"/>
      <c r="I425" s="8"/>
      <c r="J425" s="1419"/>
      <c r="K425" s="1420"/>
      <c r="L425" s="1420"/>
      <c r="M425" s="1420"/>
    </row>
    <row r="426" spans="1:13" x14ac:dyDescent="0.25">
      <c r="A426" s="3122" t="s">
        <v>2952</v>
      </c>
      <c r="B426" s="3122"/>
      <c r="C426" s="3122"/>
      <c r="D426" s="3122"/>
      <c r="E426" s="3122"/>
      <c r="F426" s="3122"/>
      <c r="G426" s="3122"/>
      <c r="H426" s="3122"/>
      <c r="I426" s="3122"/>
      <c r="J426" s="3122"/>
      <c r="K426" s="3122"/>
      <c r="L426" s="3122"/>
      <c r="M426" s="3122"/>
    </row>
    <row r="427" spans="1:13" ht="15.75" thickBot="1" x14ac:dyDescent="0.3">
      <c r="A427" s="1423"/>
      <c r="B427" s="1420"/>
      <c r="C427" s="1420"/>
      <c r="D427" s="1420"/>
      <c r="E427" s="1420"/>
      <c r="F427" s="2"/>
      <c r="G427" s="3"/>
      <c r="H427" s="1420"/>
      <c r="I427" s="4"/>
      <c r="J427" s="1420"/>
      <c r="K427" s="13"/>
      <c r="L427" s="1420"/>
      <c r="M427" s="14" t="s">
        <v>4</v>
      </c>
    </row>
    <row r="428" spans="1:13" s="233" customFormat="1" ht="25.5" x14ac:dyDescent="0.2">
      <c r="A428" s="87" t="s">
        <v>5</v>
      </c>
      <c r="B428" s="88" t="s">
        <v>6</v>
      </c>
      <c r="C428" s="88" t="s">
        <v>7</v>
      </c>
      <c r="D428" s="88" t="s">
        <v>8</v>
      </c>
      <c r="E428" s="88" t="s">
        <v>9</v>
      </c>
      <c r="F428" s="89" t="s">
        <v>10</v>
      </c>
      <c r="G428" s="90" t="s">
        <v>11</v>
      </c>
      <c r="H428" s="88" t="s">
        <v>12</v>
      </c>
      <c r="I428" s="91" t="s">
        <v>13</v>
      </c>
      <c r="J428" s="92" t="s">
        <v>14</v>
      </c>
      <c r="K428" s="92" t="s">
        <v>271</v>
      </c>
      <c r="L428" s="92" t="s">
        <v>16</v>
      </c>
      <c r="M428" s="174" t="s">
        <v>17</v>
      </c>
    </row>
    <row r="429" spans="1:13" s="233" customFormat="1" ht="12.75" x14ac:dyDescent="0.2">
      <c r="A429" s="1157" t="s">
        <v>50</v>
      </c>
      <c r="B429" s="1158" t="s">
        <v>51</v>
      </c>
      <c r="C429" s="1158" t="s">
        <v>317</v>
      </c>
      <c r="D429" s="1158" t="s">
        <v>164</v>
      </c>
      <c r="E429" s="1158" t="s">
        <v>52</v>
      </c>
      <c r="F429" s="1158" t="s">
        <v>707</v>
      </c>
      <c r="G429" s="1158" t="s">
        <v>320</v>
      </c>
      <c r="H429" s="1158" t="s">
        <v>165</v>
      </c>
      <c r="I429" s="1159">
        <v>3000000</v>
      </c>
      <c r="J429" s="1159">
        <v>2463619.42</v>
      </c>
      <c r="K429" s="64">
        <v>-5000</v>
      </c>
      <c r="L429" s="64">
        <f>J429+K429</f>
        <v>2458619.42</v>
      </c>
      <c r="M429" s="126" t="s">
        <v>166</v>
      </c>
    </row>
    <row r="430" spans="1:13" s="233" customFormat="1" ht="13.5" thickBot="1" x14ac:dyDescent="0.25">
      <c r="A430" s="1160" t="s">
        <v>50</v>
      </c>
      <c r="B430" s="1161" t="s">
        <v>51</v>
      </c>
      <c r="C430" s="1161" t="s">
        <v>317</v>
      </c>
      <c r="D430" s="1161" t="s">
        <v>656</v>
      </c>
      <c r="E430" s="1161" t="s">
        <v>52</v>
      </c>
      <c r="F430" s="1161" t="s">
        <v>707</v>
      </c>
      <c r="G430" s="1161" t="s">
        <v>320</v>
      </c>
      <c r="H430" s="1161" t="s">
        <v>165</v>
      </c>
      <c r="I430" s="1162">
        <v>0</v>
      </c>
      <c r="J430" s="1162">
        <v>10000</v>
      </c>
      <c r="K430" s="211">
        <v>5000</v>
      </c>
      <c r="L430" s="211">
        <f>J430+K430</f>
        <v>15000</v>
      </c>
      <c r="M430" s="212" t="s">
        <v>1170</v>
      </c>
    </row>
    <row r="431" spans="1:13" s="233" customFormat="1" ht="13.5" thickBot="1" x14ac:dyDescent="0.25">
      <c r="A431" s="1185"/>
      <c r="B431" s="1186" t="s">
        <v>23</v>
      </c>
      <c r="C431" s="1415"/>
      <c r="D431" s="1415"/>
      <c r="E431" s="1415"/>
      <c r="F431" s="1187"/>
      <c r="G431" s="1188"/>
      <c r="H431" s="1415"/>
      <c r="I431" s="26">
        <f>SUM(I428:I430)</f>
        <v>3000000</v>
      </c>
      <c r="J431" s="26">
        <f>SUM(J429:J430)</f>
        <v>2473619.42</v>
      </c>
      <c r="K431" s="26">
        <f>SUM(K429:K430)</f>
        <v>0</v>
      </c>
      <c r="L431" s="26">
        <f>SUM(L429:L430)</f>
        <v>2473619.42</v>
      </c>
      <c r="M431" s="213"/>
    </row>
    <row r="432" spans="1:13" ht="15.75" x14ac:dyDescent="0.25">
      <c r="A432" s="28"/>
      <c r="B432" s="28"/>
      <c r="C432" s="28"/>
      <c r="D432" s="29"/>
      <c r="E432" s="29"/>
      <c r="F432" s="30"/>
      <c r="G432" s="31"/>
      <c r="H432" s="29"/>
      <c r="I432" s="32"/>
      <c r="J432" s="29"/>
      <c r="K432" s="33"/>
      <c r="L432" s="29"/>
      <c r="M432" s="1420"/>
    </row>
    <row r="433" spans="1:13" ht="15.75" x14ac:dyDescent="0.25">
      <c r="A433" s="1420"/>
      <c r="B433" s="29" t="s">
        <v>510</v>
      </c>
      <c r="C433" s="28"/>
      <c r="D433" s="29"/>
      <c r="E433" s="29"/>
      <c r="F433" s="30"/>
      <c r="G433" s="31"/>
      <c r="H433" s="29"/>
      <c r="I433" s="32"/>
      <c r="J433" s="34" t="s">
        <v>2953</v>
      </c>
      <c r="K433" s="35"/>
      <c r="L433" s="33"/>
      <c r="M433" s="55"/>
    </row>
    <row r="434" spans="1:13" ht="15.75" x14ac:dyDescent="0.25">
      <c r="A434" s="29"/>
      <c r="B434" s="28"/>
      <c r="C434" s="28"/>
      <c r="D434" s="29"/>
      <c r="E434" s="29"/>
      <c r="F434" s="30"/>
      <c r="G434" s="31"/>
      <c r="H434" s="29"/>
      <c r="I434" s="32"/>
      <c r="J434" s="29"/>
      <c r="K434" s="33"/>
      <c r="L434" s="33"/>
      <c r="M434" s="1420"/>
    </row>
    <row r="435" spans="1:13" x14ac:dyDescent="0.25">
      <c r="A435" s="1420"/>
      <c r="B435" s="1420"/>
      <c r="C435" s="1420"/>
      <c r="D435" s="1420"/>
      <c r="E435" s="1420"/>
      <c r="F435" s="2"/>
      <c r="G435" s="3"/>
      <c r="H435" s="1420"/>
      <c r="I435" s="4"/>
      <c r="J435" s="1420"/>
      <c r="K435" s="1420"/>
      <c r="L435" s="55"/>
      <c r="M435" s="1420"/>
    </row>
    <row r="436" spans="1:13" x14ac:dyDescent="0.25">
      <c r="A436" s="1420"/>
      <c r="B436" s="1420" t="s">
        <v>27</v>
      </c>
      <c r="C436" s="1420"/>
      <c r="D436" s="1420"/>
      <c r="E436" s="1420"/>
      <c r="F436" s="2"/>
      <c r="G436" s="3"/>
      <c r="H436" s="1420"/>
      <c r="I436" s="4"/>
      <c r="J436" s="1420" t="s">
        <v>27</v>
      </c>
      <c r="K436" s="1420"/>
      <c r="L436" s="55"/>
      <c r="M436" s="1420"/>
    </row>
    <row r="437" spans="1:13" x14ac:dyDescent="0.25">
      <c r="A437" s="1420"/>
      <c r="B437" s="1420"/>
      <c r="C437" s="1420"/>
      <c r="D437" s="1420"/>
      <c r="E437" s="1420"/>
      <c r="F437" s="2"/>
      <c r="G437" s="3"/>
      <c r="H437" s="1420"/>
      <c r="I437" s="4"/>
      <c r="J437" s="1420"/>
      <c r="K437" s="1420"/>
      <c r="L437" s="1268"/>
      <c r="M437" s="55"/>
    </row>
    <row r="438" spans="1:13" x14ac:dyDescent="0.25">
      <c r="A438" s="1420"/>
      <c r="B438" s="1420" t="s">
        <v>354</v>
      </c>
      <c r="C438" s="1420"/>
      <c r="D438" s="1420"/>
      <c r="E438" s="1420"/>
      <c r="F438" s="2"/>
      <c r="G438" s="3"/>
      <c r="H438" s="1420"/>
      <c r="I438" s="4"/>
      <c r="J438" s="1420" t="s">
        <v>169</v>
      </c>
      <c r="K438" s="1420"/>
      <c r="L438" s="55"/>
      <c r="M438" s="55"/>
    </row>
    <row r="439" spans="1:13" x14ac:dyDescent="0.25">
      <c r="A439" s="1420"/>
      <c r="B439" s="1420" t="s">
        <v>355</v>
      </c>
      <c r="C439" s="1420"/>
      <c r="D439" s="1420"/>
      <c r="E439" s="1420"/>
      <c r="F439" s="2"/>
      <c r="G439" s="3"/>
      <c r="H439" s="1420"/>
      <c r="I439" s="4"/>
      <c r="J439" s="1420" t="s">
        <v>171</v>
      </c>
      <c r="K439" s="1420"/>
      <c r="L439" s="1420"/>
      <c r="M439" s="1420"/>
    </row>
    <row r="442" spans="1:13" ht="18.75" x14ac:dyDescent="0.3">
      <c r="A442" s="3107" t="s">
        <v>173</v>
      </c>
      <c r="B442" s="3107"/>
      <c r="C442" s="3107"/>
      <c r="D442" s="3107"/>
      <c r="E442" s="1420"/>
      <c r="F442" s="2"/>
      <c r="G442" s="3"/>
      <c r="H442" s="1420"/>
      <c r="I442" s="4"/>
      <c r="J442" s="1420"/>
      <c r="K442" s="1420"/>
      <c r="L442" s="1420"/>
      <c r="M442" s="1420"/>
    </row>
    <row r="443" spans="1:13" x14ac:dyDescent="0.25">
      <c r="A443" s="1420"/>
      <c r="B443" s="1420"/>
      <c r="C443" s="1420"/>
      <c r="D443" s="1419"/>
      <c r="E443" s="1419"/>
      <c r="F443" s="6"/>
      <c r="G443" s="7"/>
      <c r="H443" s="1419"/>
      <c r="I443" s="8"/>
      <c r="J443" s="1419"/>
      <c r="K443" s="1420"/>
      <c r="L443" s="1420"/>
      <c r="M443" s="1420"/>
    </row>
    <row r="444" spans="1:13" ht="18.75" x14ac:dyDescent="0.3">
      <c r="A444" s="3102" t="s">
        <v>3415</v>
      </c>
      <c r="B444" s="3103"/>
      <c r="C444" s="3103"/>
      <c r="D444" s="3103"/>
      <c r="E444" s="3103"/>
      <c r="F444" s="3103"/>
      <c r="G444" s="3103"/>
      <c r="H444" s="3103"/>
      <c r="I444" s="3103"/>
      <c r="J444" s="3103"/>
      <c r="K444" s="3103"/>
      <c r="L444" s="3103"/>
      <c r="M444" s="1420"/>
    </row>
    <row r="445" spans="1:13" ht="15.75" x14ac:dyDescent="0.25">
      <c r="A445" s="1420"/>
      <c r="B445" s="1420"/>
      <c r="C445" s="1420"/>
      <c r="D445" s="1419"/>
      <c r="E445" s="1419"/>
      <c r="F445" s="9"/>
      <c r="G445" s="7"/>
      <c r="H445" s="1419"/>
      <c r="I445" s="8"/>
      <c r="J445" s="1419"/>
      <c r="K445" s="1420"/>
      <c r="L445" s="1420"/>
      <c r="M445" s="1420"/>
    </row>
    <row r="446" spans="1:13" x14ac:dyDescent="0.25">
      <c r="A446" s="3122" t="s">
        <v>3416</v>
      </c>
      <c r="B446" s="3122"/>
      <c r="C446" s="3122"/>
      <c r="D446" s="3122"/>
      <c r="E446" s="3122"/>
      <c r="F446" s="3122"/>
      <c r="G446" s="3122"/>
      <c r="H446" s="3122"/>
      <c r="I446" s="3122"/>
      <c r="J446" s="3122"/>
      <c r="K446" s="3122"/>
      <c r="L446" s="3122"/>
      <c r="M446" s="3122"/>
    </row>
    <row r="447" spans="1:13" ht="15.75" thickBot="1" x14ac:dyDescent="0.3">
      <c r="A447" s="1423"/>
      <c r="B447" s="1420"/>
      <c r="C447" s="1420"/>
      <c r="D447" s="1420"/>
      <c r="E447" s="1420"/>
      <c r="F447" s="2"/>
      <c r="G447" s="3"/>
      <c r="H447" s="1420"/>
      <c r="I447" s="4"/>
      <c r="J447" s="1420"/>
      <c r="K447" s="13"/>
      <c r="L447" s="1420"/>
      <c r="M447" s="14" t="s">
        <v>4</v>
      </c>
    </row>
    <row r="448" spans="1:13" s="233" customFormat="1" ht="25.5" x14ac:dyDescent="0.2">
      <c r="A448" s="1243" t="s">
        <v>5</v>
      </c>
      <c r="B448" s="1244" t="s">
        <v>6</v>
      </c>
      <c r="C448" s="1244" t="s">
        <v>7</v>
      </c>
      <c r="D448" s="1244" t="s">
        <v>8</v>
      </c>
      <c r="E448" s="1244" t="s">
        <v>9</v>
      </c>
      <c r="F448" s="1245" t="s">
        <v>10</v>
      </c>
      <c r="G448" s="1246" t="s">
        <v>11</v>
      </c>
      <c r="H448" s="1244" t="s">
        <v>12</v>
      </c>
      <c r="I448" s="1247" t="s">
        <v>13</v>
      </c>
      <c r="J448" s="1248" t="s">
        <v>14</v>
      </c>
      <c r="K448" s="1248" t="s">
        <v>271</v>
      </c>
      <c r="L448" s="1248" t="s">
        <v>16</v>
      </c>
      <c r="M448" s="1249" t="s">
        <v>17</v>
      </c>
    </row>
    <row r="449" spans="1:13" s="233" customFormat="1" ht="25.5" x14ac:dyDescent="0.2">
      <c r="A449" s="1447" t="s">
        <v>50</v>
      </c>
      <c r="B449" s="1448" t="s">
        <v>316</v>
      </c>
      <c r="C449" s="1448" t="s">
        <v>317</v>
      </c>
      <c r="D449" s="1448" t="s">
        <v>318</v>
      </c>
      <c r="E449" s="1448" t="s">
        <v>52</v>
      </c>
      <c r="F449" s="1448" t="s">
        <v>323</v>
      </c>
      <c r="G449" s="1448" t="s">
        <v>320</v>
      </c>
      <c r="H449" s="1448" t="s">
        <v>3417</v>
      </c>
      <c r="I449" s="1449">
        <v>0</v>
      </c>
      <c r="J449" s="1449">
        <v>250000</v>
      </c>
      <c r="K449" s="1449">
        <v>-250000</v>
      </c>
      <c r="L449" s="64">
        <f>J449+K449</f>
        <v>0</v>
      </c>
      <c r="M449" s="126" t="s">
        <v>3418</v>
      </c>
    </row>
    <row r="450" spans="1:13" s="233" customFormat="1" ht="25.5" x14ac:dyDescent="0.2">
      <c r="A450" s="1447" t="s">
        <v>50</v>
      </c>
      <c r="B450" s="1448" t="s">
        <v>316</v>
      </c>
      <c r="C450" s="1448" t="s">
        <v>317</v>
      </c>
      <c r="D450" s="1448" t="s">
        <v>318</v>
      </c>
      <c r="E450" s="1448" t="s">
        <v>52</v>
      </c>
      <c r="F450" s="1448" t="s">
        <v>319</v>
      </c>
      <c r="G450" s="1448" t="s">
        <v>320</v>
      </c>
      <c r="H450" s="1448" t="s">
        <v>3417</v>
      </c>
      <c r="I450" s="1449">
        <v>0</v>
      </c>
      <c r="J450" s="1449">
        <v>2250000</v>
      </c>
      <c r="K450" s="1449">
        <v>-2250000</v>
      </c>
      <c r="L450" s="64">
        <f>J450+K450</f>
        <v>0</v>
      </c>
      <c r="M450" s="126" t="s">
        <v>3419</v>
      </c>
    </row>
    <row r="451" spans="1:13" s="233" customFormat="1" ht="25.5" x14ac:dyDescent="0.2">
      <c r="A451" s="1447" t="s">
        <v>50</v>
      </c>
      <c r="B451" s="1448" t="s">
        <v>316</v>
      </c>
      <c r="C451" s="1448" t="s">
        <v>317</v>
      </c>
      <c r="D451" s="1448" t="s">
        <v>318</v>
      </c>
      <c r="E451" s="1448" t="s">
        <v>52</v>
      </c>
      <c r="F451" s="1448" t="s">
        <v>341</v>
      </c>
      <c r="G451" s="1448" t="s">
        <v>320</v>
      </c>
      <c r="H451" s="1448" t="s">
        <v>3417</v>
      </c>
      <c r="I451" s="1449">
        <v>0</v>
      </c>
      <c r="J451" s="1449">
        <v>0</v>
      </c>
      <c r="K451" s="1449">
        <v>250000</v>
      </c>
      <c r="L451" s="64">
        <f>J451+K451</f>
        <v>250000</v>
      </c>
      <c r="M451" s="126" t="s">
        <v>3419</v>
      </c>
    </row>
    <row r="452" spans="1:13" s="233" customFormat="1" ht="26.25" thickBot="1" x14ac:dyDescent="0.25">
      <c r="A452" s="2518" t="s">
        <v>50</v>
      </c>
      <c r="B452" s="2519" t="s">
        <v>316</v>
      </c>
      <c r="C452" s="2519" t="s">
        <v>317</v>
      </c>
      <c r="D452" s="2519" t="s">
        <v>318</v>
      </c>
      <c r="E452" s="2519" t="s">
        <v>52</v>
      </c>
      <c r="F452" s="2519" t="s">
        <v>338</v>
      </c>
      <c r="G452" s="2519" t="s">
        <v>320</v>
      </c>
      <c r="H452" s="2519" t="s">
        <v>3417</v>
      </c>
      <c r="I452" s="2510">
        <v>0</v>
      </c>
      <c r="J452" s="2510">
        <v>0</v>
      </c>
      <c r="K452" s="2510">
        <v>2250000</v>
      </c>
      <c r="L452" s="211">
        <f>J452+K452</f>
        <v>2250000</v>
      </c>
      <c r="M452" s="212" t="s">
        <v>3419</v>
      </c>
    </row>
    <row r="453" spans="1:13" s="233" customFormat="1" ht="13.5" thickBot="1" x14ac:dyDescent="0.25">
      <c r="A453" s="1185"/>
      <c r="B453" s="1186" t="s">
        <v>23</v>
      </c>
      <c r="C453" s="2446"/>
      <c r="D453" s="2446"/>
      <c r="E453" s="2446"/>
      <c r="F453" s="1187"/>
      <c r="G453" s="1188"/>
      <c r="H453" s="2446"/>
      <c r="I453" s="26">
        <f>SUM(I448:I452)</f>
        <v>0</v>
      </c>
      <c r="J453" s="26">
        <f>SUM(J449:J452)</f>
        <v>2500000</v>
      </c>
      <c r="K453" s="26">
        <f>SUM(K449:K452)</f>
        <v>0</v>
      </c>
      <c r="L453" s="26">
        <f>SUM(L449:L452)</f>
        <v>2500000</v>
      </c>
      <c r="M453" s="213"/>
    </row>
    <row r="454" spans="1:13" ht="15.75" x14ac:dyDescent="0.25">
      <c r="A454" s="28"/>
      <c r="B454" s="28"/>
      <c r="C454" s="28"/>
      <c r="D454" s="29"/>
      <c r="E454" s="29"/>
      <c r="F454" s="30"/>
      <c r="G454" s="31"/>
      <c r="H454" s="29"/>
      <c r="I454" s="32"/>
      <c r="J454" s="29"/>
      <c r="K454" s="33"/>
      <c r="L454" s="29"/>
      <c r="M454" s="1420"/>
    </row>
    <row r="455" spans="1:13" ht="15.75" x14ac:dyDescent="0.25">
      <c r="A455" s="1420"/>
      <c r="B455" s="29" t="s">
        <v>510</v>
      </c>
      <c r="C455" s="28"/>
      <c r="D455" s="29"/>
      <c r="E455" s="29"/>
      <c r="F455" s="30"/>
      <c r="G455" s="31"/>
      <c r="H455" s="29"/>
      <c r="I455" s="32"/>
      <c r="J455" s="34" t="s">
        <v>3420</v>
      </c>
      <c r="K455" s="35"/>
      <c r="L455" s="33"/>
      <c r="M455" s="55"/>
    </row>
    <row r="456" spans="1:13" ht="15.75" x14ac:dyDescent="0.25">
      <c r="A456" s="29"/>
      <c r="B456" s="28"/>
      <c r="C456" s="28"/>
      <c r="D456" s="29"/>
      <c r="E456" s="29"/>
      <c r="F456" s="30"/>
      <c r="G456" s="31"/>
      <c r="H456" s="29"/>
      <c r="I456" s="32"/>
      <c r="J456" s="29"/>
      <c r="K456" s="33"/>
      <c r="L456" s="33"/>
      <c r="M456" s="1420"/>
    </row>
    <row r="457" spans="1:13" x14ac:dyDescent="0.25">
      <c r="A457" s="1420"/>
      <c r="B457" s="1420"/>
      <c r="C457" s="1420"/>
      <c r="D457" s="1420"/>
      <c r="E457" s="1420"/>
      <c r="F457" s="2"/>
      <c r="G457" s="3"/>
      <c r="H457" s="1420"/>
      <c r="I457" s="4"/>
      <c r="J457" s="1420"/>
      <c r="K457" s="1420"/>
      <c r="L457" s="55"/>
      <c r="M457" s="1420"/>
    </row>
    <row r="458" spans="1:13" x14ac:dyDescent="0.25">
      <c r="A458" s="1420"/>
      <c r="B458" s="1420" t="s">
        <v>27</v>
      </c>
      <c r="C458" s="1420"/>
      <c r="D458" s="1420"/>
      <c r="E458" s="1420"/>
      <c r="F458" s="2"/>
      <c r="G458" s="3"/>
      <c r="H458" s="1420"/>
      <c r="I458" s="4"/>
      <c r="J458" s="1420" t="s">
        <v>27</v>
      </c>
      <c r="K458" s="1420"/>
      <c r="L458" s="55"/>
      <c r="M458" s="1420"/>
    </row>
    <row r="459" spans="1:13" x14ac:dyDescent="0.25">
      <c r="A459" s="1420"/>
      <c r="B459" s="1420"/>
      <c r="C459" s="1420"/>
      <c r="D459" s="1420"/>
      <c r="E459" s="1420"/>
      <c r="F459" s="2"/>
      <c r="G459" s="3"/>
      <c r="H459" s="1420"/>
      <c r="I459" s="4"/>
      <c r="J459" s="1420"/>
      <c r="K459" s="1420"/>
      <c r="L459" s="1268"/>
      <c r="M459" s="55"/>
    </row>
    <row r="460" spans="1:13" x14ac:dyDescent="0.25">
      <c r="A460" s="1420"/>
      <c r="B460" s="1420" t="s">
        <v>354</v>
      </c>
      <c r="C460" s="1420"/>
      <c r="D460" s="1420"/>
      <c r="E460" s="1420"/>
      <c r="F460" s="2"/>
      <c r="G460" s="3"/>
      <c r="H460" s="1420"/>
      <c r="I460" s="4"/>
      <c r="J460" s="1420" t="s">
        <v>169</v>
      </c>
      <c r="K460" s="1420"/>
      <c r="L460" s="55"/>
      <c r="M460" s="55"/>
    </row>
    <row r="461" spans="1:13" x14ac:dyDescent="0.25">
      <c r="A461" s="1420"/>
      <c r="B461" s="1420" t="s">
        <v>355</v>
      </c>
      <c r="C461" s="1420"/>
      <c r="D461" s="1420"/>
      <c r="E461" s="1420"/>
      <c r="F461" s="2"/>
      <c r="G461" s="3"/>
      <c r="H461" s="1420"/>
      <c r="I461" s="4"/>
      <c r="J461" s="1420" t="s">
        <v>171</v>
      </c>
      <c r="K461" s="1420"/>
      <c r="L461" s="1420"/>
      <c r="M461" s="1420"/>
    </row>
    <row r="464" spans="1:13" ht="18.75" x14ac:dyDescent="0.3">
      <c r="A464" s="3107" t="s">
        <v>173</v>
      </c>
      <c r="B464" s="3107"/>
      <c r="C464" s="3107"/>
      <c r="D464" s="3107"/>
      <c r="E464" s="1250"/>
      <c r="F464" s="1250"/>
      <c r="G464" s="1250"/>
      <c r="H464" s="1250"/>
      <c r="I464" s="1250"/>
      <c r="J464" s="1250"/>
      <c r="K464" s="1250"/>
      <c r="L464" s="1250"/>
      <c r="M464" s="1250"/>
    </row>
    <row r="465" spans="1:13" x14ac:dyDescent="0.25">
      <c r="A465" s="1250"/>
      <c r="B465" s="1250"/>
      <c r="C465" s="1250"/>
      <c r="D465" s="1251"/>
      <c r="E465" s="1251"/>
      <c r="F465" s="1252"/>
      <c r="G465" s="1253"/>
      <c r="H465" s="1251"/>
      <c r="I465" s="1254"/>
      <c r="J465" s="1251"/>
      <c r="K465" s="1250"/>
      <c r="L465" s="1250"/>
      <c r="M465" s="1250"/>
    </row>
    <row r="466" spans="1:13" ht="18.75" x14ac:dyDescent="0.3">
      <c r="A466" s="3123" t="s">
        <v>3433</v>
      </c>
      <c r="B466" s="3124"/>
      <c r="C466" s="3124"/>
      <c r="D466" s="3124"/>
      <c r="E466" s="3124"/>
      <c r="F466" s="3124"/>
      <c r="G466" s="3124"/>
      <c r="H466" s="3124"/>
      <c r="I466" s="3124"/>
      <c r="J466" s="3124"/>
      <c r="K466" s="3124"/>
      <c r="L466" s="3124"/>
      <c r="M466" s="1250"/>
    </row>
    <row r="467" spans="1:13" ht="15.75" x14ac:dyDescent="0.25">
      <c r="A467" s="1250"/>
      <c r="B467" s="1250"/>
      <c r="C467" s="1250"/>
      <c r="D467" s="1251"/>
      <c r="E467" s="1251"/>
      <c r="F467" s="1255"/>
      <c r="G467" s="1253"/>
      <c r="H467" s="1251"/>
      <c r="I467" s="1254"/>
      <c r="J467" s="1251"/>
      <c r="K467" s="1250"/>
      <c r="L467" s="1250"/>
      <c r="M467" s="1250"/>
    </row>
    <row r="468" spans="1:13" x14ac:dyDescent="0.25">
      <c r="A468" s="3125" t="s">
        <v>3434</v>
      </c>
      <c r="B468" s="3125"/>
      <c r="C468" s="3125"/>
      <c r="D468" s="3125"/>
      <c r="E468" s="3125"/>
      <c r="F468" s="3125"/>
      <c r="G468" s="3125"/>
      <c r="H468" s="3125"/>
      <c r="I468" s="3125"/>
      <c r="J468" s="3125"/>
      <c r="K468" s="3125"/>
      <c r="L468" s="3125"/>
      <c r="M468" s="3125"/>
    </row>
    <row r="469" spans="1:13" ht="15.75" thickBot="1" x14ac:dyDescent="0.3">
      <c r="A469" s="1256"/>
      <c r="B469" s="1250"/>
      <c r="C469" s="1250"/>
      <c r="D469" s="1250"/>
      <c r="E469" s="1250"/>
      <c r="F469" s="1250"/>
      <c r="G469" s="1250"/>
      <c r="H469" s="1250"/>
      <c r="I469" s="1250"/>
      <c r="J469" s="1250"/>
      <c r="K469" s="1257"/>
      <c r="L469" s="1250"/>
      <c r="M469" s="1267" t="s">
        <v>4</v>
      </c>
    </row>
    <row r="470" spans="1:13" s="233" customFormat="1" ht="25.5" x14ac:dyDescent="0.2">
      <c r="A470" s="1271" t="s">
        <v>5</v>
      </c>
      <c r="B470" s="1272" t="s">
        <v>6</v>
      </c>
      <c r="C470" s="1272" t="s">
        <v>7</v>
      </c>
      <c r="D470" s="1272" t="s">
        <v>8</v>
      </c>
      <c r="E470" s="1272" t="s">
        <v>9</v>
      </c>
      <c r="F470" s="1273" t="s">
        <v>10</v>
      </c>
      <c r="G470" s="1274" t="s">
        <v>11</v>
      </c>
      <c r="H470" s="1272" t="s">
        <v>12</v>
      </c>
      <c r="I470" s="1275" t="s">
        <v>13</v>
      </c>
      <c r="J470" s="1276" t="s">
        <v>14</v>
      </c>
      <c r="K470" s="1276" t="s">
        <v>271</v>
      </c>
      <c r="L470" s="1276" t="s">
        <v>16</v>
      </c>
      <c r="M470" s="1277" t="s">
        <v>17</v>
      </c>
    </row>
    <row r="471" spans="1:13" s="233" customFormat="1" ht="12.75" x14ac:dyDescent="0.2">
      <c r="A471" s="1157" t="s">
        <v>50</v>
      </c>
      <c r="B471" s="1158" t="s">
        <v>316</v>
      </c>
      <c r="C471" s="1158" t="s">
        <v>317</v>
      </c>
      <c r="D471" s="1158" t="s">
        <v>318</v>
      </c>
      <c r="E471" s="1158" t="s">
        <v>52</v>
      </c>
      <c r="F471" s="1158" t="s">
        <v>341</v>
      </c>
      <c r="G471" s="1158" t="s">
        <v>320</v>
      </c>
      <c r="H471" s="1158" t="s">
        <v>3435</v>
      </c>
      <c r="I471" s="1159">
        <v>0</v>
      </c>
      <c r="J471" s="1159">
        <v>80000</v>
      </c>
      <c r="K471" s="1449">
        <v>-80000</v>
      </c>
      <c r="L471" s="1269">
        <v>0</v>
      </c>
      <c r="M471" s="1270" t="s">
        <v>3436</v>
      </c>
    </row>
    <row r="472" spans="1:13" s="233" customFormat="1" ht="12.75" x14ac:dyDescent="0.2">
      <c r="A472" s="1157" t="s">
        <v>50</v>
      </c>
      <c r="B472" s="1158" t="s">
        <v>316</v>
      </c>
      <c r="C472" s="1158" t="s">
        <v>317</v>
      </c>
      <c r="D472" s="1158" t="s">
        <v>318</v>
      </c>
      <c r="E472" s="1158" t="s">
        <v>52</v>
      </c>
      <c r="F472" s="1158" t="s">
        <v>338</v>
      </c>
      <c r="G472" s="1158" t="s">
        <v>320</v>
      </c>
      <c r="H472" s="1158" t="s">
        <v>3435</v>
      </c>
      <c r="I472" s="1159">
        <v>0</v>
      </c>
      <c r="J472" s="1159">
        <v>720000</v>
      </c>
      <c r="K472" s="1449">
        <v>-720000</v>
      </c>
      <c r="L472" s="1269">
        <v>0</v>
      </c>
      <c r="M472" s="1270" t="s">
        <v>3436</v>
      </c>
    </row>
    <row r="473" spans="1:13" s="233" customFormat="1" ht="12.75" x14ac:dyDescent="0.2">
      <c r="A473" s="1157" t="s">
        <v>50</v>
      </c>
      <c r="B473" s="1158" t="s">
        <v>316</v>
      </c>
      <c r="C473" s="1158" t="s">
        <v>317</v>
      </c>
      <c r="D473" s="1158" t="s">
        <v>318</v>
      </c>
      <c r="E473" s="1158" t="s">
        <v>52</v>
      </c>
      <c r="F473" s="1158" t="s">
        <v>323</v>
      </c>
      <c r="G473" s="1158" t="s">
        <v>320</v>
      </c>
      <c r="H473" s="1158" t="s">
        <v>3435</v>
      </c>
      <c r="I473" s="1159">
        <v>0</v>
      </c>
      <c r="J473" s="1159">
        <v>1000000</v>
      </c>
      <c r="K473" s="1449">
        <v>80000</v>
      </c>
      <c r="L473" s="1269">
        <v>1080000</v>
      </c>
      <c r="M473" s="1270" t="s">
        <v>3436</v>
      </c>
    </row>
    <row r="474" spans="1:13" s="233" customFormat="1" ht="13.5" thickBot="1" x14ac:dyDescent="0.25">
      <c r="A474" s="1160" t="s">
        <v>50</v>
      </c>
      <c r="B474" s="1161" t="s">
        <v>316</v>
      </c>
      <c r="C474" s="1161" t="s">
        <v>317</v>
      </c>
      <c r="D474" s="1161" t="s">
        <v>318</v>
      </c>
      <c r="E474" s="1161" t="s">
        <v>52</v>
      </c>
      <c r="F474" s="1161" t="s">
        <v>319</v>
      </c>
      <c r="G474" s="1161" t="s">
        <v>320</v>
      </c>
      <c r="H474" s="1161" t="s">
        <v>3435</v>
      </c>
      <c r="I474" s="1162">
        <v>0</v>
      </c>
      <c r="J474" s="1162">
        <v>9000000</v>
      </c>
      <c r="K474" s="2510">
        <v>720000</v>
      </c>
      <c r="L474" s="2520">
        <v>9720000</v>
      </c>
      <c r="M474" s="2521" t="s">
        <v>3436</v>
      </c>
    </row>
    <row r="475" spans="1:13" s="233" customFormat="1" ht="16.5" thickBot="1" x14ac:dyDescent="0.3">
      <c r="A475" s="2522"/>
      <c r="B475" s="2523" t="s">
        <v>23</v>
      </c>
      <c r="C475" s="2524"/>
      <c r="D475" s="2524"/>
      <c r="E475" s="2524"/>
      <c r="F475" s="2525"/>
      <c r="G475" s="2526"/>
      <c r="H475" s="2524"/>
      <c r="I475" s="2527">
        <v>0</v>
      </c>
      <c r="J475" s="2527">
        <v>10800000</v>
      </c>
      <c r="K475" s="2527">
        <v>0</v>
      </c>
      <c r="L475" s="2527">
        <v>10800000</v>
      </c>
      <c r="M475" s="2528"/>
    </row>
    <row r="476" spans="1:13" ht="15.75" x14ac:dyDescent="0.25">
      <c r="A476" s="1258"/>
      <c r="B476" s="1258"/>
      <c r="C476" s="1258"/>
      <c r="D476" s="1259"/>
      <c r="E476" s="1259"/>
      <c r="F476" s="1260"/>
      <c r="G476" s="1261"/>
      <c r="H476" s="1259"/>
      <c r="I476" s="1262"/>
      <c r="J476" s="1259"/>
      <c r="K476" s="1263"/>
      <c r="L476" s="1259"/>
      <c r="M476" s="1250"/>
    </row>
    <row r="477" spans="1:13" ht="15.75" x14ac:dyDescent="0.25">
      <c r="A477" s="1250"/>
      <c r="B477" s="1259" t="s">
        <v>510</v>
      </c>
      <c r="C477" s="1258"/>
      <c r="D477" s="1259"/>
      <c r="E477" s="1259"/>
      <c r="F477" s="1260"/>
      <c r="G477" s="1261"/>
      <c r="H477" s="1259"/>
      <c r="I477" s="1262"/>
      <c r="J477" s="1264" t="s">
        <v>3437</v>
      </c>
      <c r="K477" s="1265"/>
      <c r="L477" s="1263"/>
      <c r="M477" s="1266"/>
    </row>
    <row r="478" spans="1:13" ht="15.75" x14ac:dyDescent="0.25">
      <c r="A478" s="1259"/>
      <c r="B478" s="1258"/>
      <c r="C478" s="1258"/>
      <c r="D478" s="1259"/>
      <c r="E478" s="1259"/>
      <c r="F478" s="1260"/>
      <c r="G478" s="1261"/>
      <c r="H478" s="1259"/>
      <c r="I478" s="1262"/>
      <c r="J478" s="1259"/>
      <c r="K478" s="1263"/>
      <c r="L478" s="1263"/>
      <c r="M478" s="1250"/>
    </row>
    <row r="479" spans="1:13" x14ac:dyDescent="0.25">
      <c r="A479" s="1250"/>
      <c r="B479" s="1250"/>
      <c r="C479" s="1250"/>
      <c r="D479" s="1250"/>
      <c r="E479" s="1250"/>
      <c r="F479" s="1250"/>
      <c r="G479" s="1250"/>
      <c r="H479" s="1250"/>
      <c r="I479" s="1250"/>
      <c r="J479" s="1250"/>
      <c r="K479" s="1250"/>
      <c r="L479" s="1266"/>
      <c r="M479" s="1250"/>
    </row>
    <row r="480" spans="1:13" x14ac:dyDescent="0.25">
      <c r="B480" s="1250" t="s">
        <v>27</v>
      </c>
      <c r="C480" s="1250"/>
      <c r="D480" s="1250"/>
      <c r="E480" s="1250"/>
      <c r="F480" s="1250"/>
      <c r="G480" s="1250"/>
      <c r="H480" s="1250"/>
      <c r="I480" s="1250"/>
      <c r="J480" s="1250" t="s">
        <v>27</v>
      </c>
      <c r="K480" s="1250"/>
      <c r="L480" s="1266"/>
      <c r="M480" s="1250"/>
    </row>
    <row r="481" spans="1:13" x14ac:dyDescent="0.25">
      <c r="B481" s="1250"/>
      <c r="C481" s="1250"/>
      <c r="D481" s="1250"/>
      <c r="E481" s="1250"/>
      <c r="F481" s="1250"/>
      <c r="G481" s="1250"/>
      <c r="H481" s="1250"/>
      <c r="I481" s="1250"/>
      <c r="J481" s="1250"/>
      <c r="K481" s="1250"/>
      <c r="L481" s="1268"/>
      <c r="M481" s="1266"/>
    </row>
    <row r="482" spans="1:13" x14ac:dyDescent="0.25">
      <c r="B482" s="1250" t="s">
        <v>354</v>
      </c>
      <c r="C482" s="1250"/>
      <c r="D482" s="1250"/>
      <c r="E482" s="1250"/>
      <c r="F482" s="1250"/>
      <c r="G482" s="1250"/>
      <c r="H482" s="1250"/>
      <c r="I482" s="1250"/>
      <c r="J482" s="1250" t="s">
        <v>169</v>
      </c>
      <c r="K482" s="1250"/>
      <c r="L482" s="1266"/>
      <c r="M482" s="1266"/>
    </row>
    <row r="483" spans="1:13" x14ac:dyDescent="0.25">
      <c r="B483" s="1250" t="s">
        <v>355</v>
      </c>
      <c r="C483" s="1250"/>
      <c r="D483" s="1250"/>
      <c r="E483" s="1250"/>
      <c r="F483" s="1250"/>
      <c r="G483" s="1250"/>
      <c r="H483" s="1250"/>
      <c r="I483" s="1250"/>
      <c r="J483" s="1250" t="s">
        <v>171</v>
      </c>
      <c r="K483" s="1250"/>
      <c r="L483" s="1250"/>
      <c r="M483" s="1250"/>
    </row>
    <row r="486" spans="1:13" ht="18.75" x14ac:dyDescent="0.3">
      <c r="A486" s="1" t="s">
        <v>173</v>
      </c>
      <c r="B486" s="1"/>
      <c r="C486" s="1"/>
      <c r="D486" s="1"/>
      <c r="E486" s="1"/>
      <c r="F486" s="2288"/>
      <c r="G486" s="2289"/>
      <c r="H486" s="1"/>
      <c r="I486" s="306"/>
      <c r="J486" s="1"/>
      <c r="K486" s="1"/>
      <c r="L486" s="1"/>
      <c r="M486" s="1"/>
    </row>
    <row r="487" spans="1:13" x14ac:dyDescent="0.25">
      <c r="A487" s="2264"/>
      <c r="B487" s="2264"/>
      <c r="C487" s="2264"/>
      <c r="D487" s="2261"/>
      <c r="E487" s="2261"/>
      <c r="F487" s="6"/>
      <c r="G487" s="7"/>
      <c r="H487" s="2261"/>
      <c r="I487" s="8"/>
      <c r="J487" s="2261"/>
      <c r="K487" s="2264"/>
      <c r="L487" s="2264"/>
      <c r="M487" s="2264"/>
    </row>
    <row r="488" spans="1:13" ht="18.75" x14ac:dyDescent="0.3">
      <c r="A488" s="3102" t="s">
        <v>3582</v>
      </c>
      <c r="B488" s="3145"/>
      <c r="C488" s="3145"/>
      <c r="D488" s="3145"/>
      <c r="E488" s="3145"/>
      <c r="F488" s="3145"/>
      <c r="G488" s="3145"/>
      <c r="H488" s="3145"/>
      <c r="I488" s="3145"/>
      <c r="J488" s="3145"/>
      <c r="K488" s="3145"/>
      <c r="L488" s="3145"/>
      <c r="M488" s="2264"/>
    </row>
    <row r="489" spans="1:13" x14ac:dyDescent="0.25">
      <c r="A489" s="2264"/>
      <c r="B489" s="2264"/>
      <c r="C489" s="2264"/>
      <c r="D489" s="2261"/>
      <c r="E489" s="2261"/>
      <c r="F489" s="2290"/>
      <c r="G489" s="7"/>
      <c r="H489" s="2261"/>
      <c r="I489" s="8"/>
      <c r="J489" s="2261"/>
      <c r="K489" s="2264"/>
      <c r="L489" s="2264"/>
      <c r="M489" s="2264"/>
    </row>
    <row r="490" spans="1:13" x14ac:dyDescent="0.25">
      <c r="A490" s="3122" t="s">
        <v>3583</v>
      </c>
      <c r="B490" s="3122"/>
      <c r="C490" s="3122"/>
      <c r="D490" s="3122"/>
      <c r="E490" s="3122"/>
      <c r="F490" s="3122"/>
      <c r="G490" s="3122"/>
      <c r="H490" s="3122"/>
      <c r="I490" s="3122"/>
      <c r="J490" s="3122"/>
      <c r="K490" s="3122"/>
      <c r="L490" s="3122"/>
      <c r="M490" s="3122"/>
    </row>
    <row r="491" spans="1:13" ht="15.75" thickBot="1" x14ac:dyDescent="0.3">
      <c r="A491" s="1465"/>
      <c r="B491" s="2264"/>
      <c r="C491" s="2264"/>
      <c r="D491" s="2264"/>
      <c r="E491" s="2264"/>
      <c r="F491" s="2"/>
      <c r="G491" s="3"/>
      <c r="H491" s="2264"/>
      <c r="I491" s="4"/>
      <c r="J491" s="2264"/>
      <c r="K491" s="13"/>
      <c r="L491" s="2264"/>
      <c r="M491" s="14" t="s">
        <v>4</v>
      </c>
    </row>
    <row r="492" spans="1:13" ht="26.25" x14ac:dyDescent="0.25">
      <c r="A492" s="1243" t="s">
        <v>5</v>
      </c>
      <c r="B492" s="1244" t="s">
        <v>6</v>
      </c>
      <c r="C492" s="1244" t="s">
        <v>7</v>
      </c>
      <c r="D492" s="1244" t="s">
        <v>8</v>
      </c>
      <c r="E492" s="1244" t="s">
        <v>9</v>
      </c>
      <c r="F492" s="1245" t="s">
        <v>10</v>
      </c>
      <c r="G492" s="1246" t="s">
        <v>11</v>
      </c>
      <c r="H492" s="1244" t="s">
        <v>12</v>
      </c>
      <c r="I492" s="1247" t="s">
        <v>13</v>
      </c>
      <c r="J492" s="1248" t="s">
        <v>14</v>
      </c>
      <c r="K492" s="1248" t="s">
        <v>271</v>
      </c>
      <c r="L492" s="1248" t="s">
        <v>16</v>
      </c>
      <c r="M492" s="1249" t="s">
        <v>17</v>
      </c>
    </row>
    <row r="493" spans="1:13" ht="26.25" x14ac:dyDescent="0.25">
      <c r="A493" s="1157" t="s">
        <v>50</v>
      </c>
      <c r="B493" s="1158" t="s">
        <v>51</v>
      </c>
      <c r="C493" s="1158" t="s">
        <v>317</v>
      </c>
      <c r="D493" s="1158" t="s">
        <v>3584</v>
      </c>
      <c r="E493" s="1158" t="s">
        <v>52</v>
      </c>
      <c r="F493" s="1158" t="s">
        <v>707</v>
      </c>
      <c r="G493" s="1158" t="s">
        <v>320</v>
      </c>
      <c r="H493" s="1158" t="s">
        <v>165</v>
      </c>
      <c r="I493" s="1159">
        <v>0</v>
      </c>
      <c r="J493" s="1159">
        <v>421080</v>
      </c>
      <c r="K493" s="1449">
        <v>-421080</v>
      </c>
      <c r="L493" s="64">
        <f>J493+K493</f>
        <v>0</v>
      </c>
      <c r="M493" s="126" t="s">
        <v>3585</v>
      </c>
    </row>
    <row r="494" spans="1:13" ht="27" thickBot="1" x14ac:dyDescent="0.3">
      <c r="A494" s="1160" t="s">
        <v>50</v>
      </c>
      <c r="B494" s="1161" t="s">
        <v>51</v>
      </c>
      <c r="C494" s="1161" t="s">
        <v>317</v>
      </c>
      <c r="D494" s="1161" t="s">
        <v>3584</v>
      </c>
      <c r="E494" s="1161" t="s">
        <v>52</v>
      </c>
      <c r="F494" s="1161" t="s">
        <v>707</v>
      </c>
      <c r="G494" s="1161" t="s">
        <v>320</v>
      </c>
      <c r="H494" s="1161" t="s">
        <v>3586</v>
      </c>
      <c r="I494" s="1162">
        <v>0</v>
      </c>
      <c r="J494" s="1162">
        <v>0</v>
      </c>
      <c r="K494" s="2510">
        <v>421080</v>
      </c>
      <c r="L494" s="211">
        <f>J494+K494</f>
        <v>421080</v>
      </c>
      <c r="M494" s="212" t="s">
        <v>3587</v>
      </c>
    </row>
    <row r="495" spans="1:13" ht="16.5" thickBot="1" x14ac:dyDescent="0.3">
      <c r="A495" s="1185"/>
      <c r="B495" s="2529" t="s">
        <v>23</v>
      </c>
      <c r="C495" s="2446"/>
      <c r="D495" s="2446"/>
      <c r="E495" s="2446"/>
      <c r="F495" s="1187"/>
      <c r="G495" s="1188"/>
      <c r="H495" s="2446"/>
      <c r="I495" s="26">
        <f>SUM(I492:I494)</f>
        <v>0</v>
      </c>
      <c r="J495" s="26">
        <f>SUM(J493:J494)</f>
        <v>421080</v>
      </c>
      <c r="K495" s="26">
        <f>SUM(K493:K494)</f>
        <v>0</v>
      </c>
      <c r="L495" s="26">
        <f>SUM(L493:L494)</f>
        <v>421080</v>
      </c>
      <c r="M495" s="213"/>
    </row>
    <row r="496" spans="1:13" x14ac:dyDescent="0.25">
      <c r="A496" s="29"/>
      <c r="B496" s="29"/>
      <c r="C496" s="29"/>
      <c r="D496" s="29"/>
      <c r="E496" s="29"/>
      <c r="F496" s="30"/>
      <c r="G496" s="31"/>
      <c r="H496" s="29"/>
      <c r="I496" s="32"/>
      <c r="J496" s="29"/>
      <c r="K496" s="33"/>
      <c r="L496" s="29"/>
      <c r="M496" s="2264"/>
    </row>
    <row r="497" spans="1:13" x14ac:dyDescent="0.25">
      <c r="A497" s="2264"/>
      <c r="B497" s="29" t="s">
        <v>352</v>
      </c>
      <c r="C497" s="29"/>
      <c r="D497" s="29"/>
      <c r="E497" s="29"/>
      <c r="F497" s="30"/>
      <c r="G497" s="31"/>
      <c r="H497" s="29"/>
      <c r="I497" s="32"/>
      <c r="J497" s="34" t="s">
        <v>3588</v>
      </c>
      <c r="K497" s="35"/>
      <c r="L497" s="33"/>
      <c r="M497" s="55"/>
    </row>
    <row r="498" spans="1:13" x14ac:dyDescent="0.25">
      <c r="A498" s="29"/>
      <c r="B498" s="29"/>
      <c r="C498" s="29"/>
      <c r="D498" s="29"/>
      <c r="E498" s="29"/>
      <c r="F498" s="30"/>
      <c r="G498" s="31"/>
      <c r="H498" s="29"/>
      <c r="I498" s="32"/>
      <c r="J498" s="29"/>
      <c r="K498" s="33"/>
      <c r="L498" s="33"/>
      <c r="M498" s="2264"/>
    </row>
    <row r="499" spans="1:13" x14ac:dyDescent="0.25">
      <c r="A499" s="2264"/>
      <c r="B499" s="2264"/>
      <c r="C499" s="2264"/>
      <c r="D499" s="2264"/>
      <c r="E499" s="2264"/>
      <c r="F499" s="2"/>
      <c r="G499" s="3"/>
      <c r="H499" s="2264"/>
      <c r="I499" s="4"/>
      <c r="J499" s="2264"/>
      <c r="K499" s="2264"/>
      <c r="L499" s="55"/>
      <c r="M499" s="2264"/>
    </row>
    <row r="500" spans="1:13" x14ac:dyDescent="0.25">
      <c r="A500" s="2264"/>
      <c r="B500" s="2264" t="s">
        <v>27</v>
      </c>
      <c r="C500" s="2264"/>
      <c r="D500" s="2264"/>
      <c r="E500" s="2264"/>
      <c r="F500" s="2"/>
      <c r="G500" s="3"/>
      <c r="H500" s="2264"/>
      <c r="I500" s="4"/>
      <c r="J500" s="2264" t="s">
        <v>27</v>
      </c>
      <c r="K500" s="2264"/>
      <c r="L500" s="55"/>
      <c r="M500" s="2264"/>
    </row>
    <row r="501" spans="1:13" x14ac:dyDescent="0.25">
      <c r="A501" s="2264"/>
      <c r="B501" s="2264"/>
      <c r="C501" s="2264"/>
      <c r="D501" s="2264"/>
      <c r="E501" s="2264"/>
      <c r="F501" s="2"/>
      <c r="G501" s="3"/>
      <c r="H501" s="2264"/>
      <c r="I501" s="4"/>
      <c r="J501" s="2264"/>
      <c r="K501" s="2264"/>
      <c r="L501" s="1268"/>
      <c r="M501" s="55"/>
    </row>
    <row r="502" spans="1:13" x14ac:dyDescent="0.25">
      <c r="A502" s="2264"/>
      <c r="B502" s="2264" t="s">
        <v>354</v>
      </c>
      <c r="C502" s="2264"/>
      <c r="D502" s="2264"/>
      <c r="E502" s="2264"/>
      <c r="F502" s="2"/>
      <c r="G502" s="3"/>
      <c r="H502" s="2264"/>
      <c r="I502" s="4"/>
      <c r="J502" s="2264" t="s">
        <v>169</v>
      </c>
      <c r="K502" s="2264"/>
      <c r="L502" s="55"/>
      <c r="M502" s="55"/>
    </row>
    <row r="503" spans="1:13" x14ac:dyDescent="0.25">
      <c r="A503" s="2264"/>
      <c r="B503" s="2264" t="s">
        <v>355</v>
      </c>
      <c r="C503" s="2264"/>
      <c r="D503" s="2264"/>
      <c r="E503" s="2264"/>
      <c r="F503" s="2"/>
      <c r="G503" s="3"/>
      <c r="H503" s="2264"/>
      <c r="I503" s="4"/>
      <c r="J503" s="2264" t="s">
        <v>171</v>
      </c>
      <c r="K503" s="2264"/>
      <c r="L503" s="2264"/>
      <c r="M503" s="2264"/>
    </row>
    <row r="504" spans="1:13" x14ac:dyDescent="0.25">
      <c r="A504" s="577"/>
      <c r="B504" s="577"/>
      <c r="C504" s="577"/>
      <c r="D504" s="577"/>
      <c r="E504" s="577"/>
      <c r="F504" s="577"/>
      <c r="G504" s="577"/>
      <c r="H504" s="577"/>
      <c r="I504" s="233"/>
      <c r="J504" s="233"/>
      <c r="K504" s="233"/>
      <c r="L504" s="233"/>
      <c r="M504" s="233"/>
    </row>
    <row r="505" spans="1:13" x14ac:dyDescent="0.25">
      <c r="A505" s="2268"/>
      <c r="B505" s="2268"/>
      <c r="C505" s="2268"/>
      <c r="D505" s="2268"/>
      <c r="E505" s="2268"/>
      <c r="F505" s="2268"/>
      <c r="G505" s="2268"/>
      <c r="H505" s="2268"/>
      <c r="I505" s="2265"/>
      <c r="J505" s="2265"/>
      <c r="K505" s="2265"/>
      <c r="L505" s="2265"/>
      <c r="M505" s="2265"/>
    </row>
    <row r="506" spans="1:13" s="2265" customFormat="1" ht="18.75" x14ac:dyDescent="0.3">
      <c r="A506" s="123" t="s">
        <v>173</v>
      </c>
      <c r="B506" s="1"/>
      <c r="C506" s="1"/>
      <c r="D506" s="2264"/>
      <c r="E506" s="2264"/>
      <c r="F506" s="2"/>
      <c r="G506" s="3"/>
      <c r="H506" s="2264"/>
      <c r="I506" s="4"/>
      <c r="J506" s="2264"/>
      <c r="K506" s="2264"/>
      <c r="L506" s="2264"/>
      <c r="M506" s="2264"/>
    </row>
    <row r="507" spans="1:13" s="2265" customFormat="1" x14ac:dyDescent="0.25">
      <c r="A507" s="2264"/>
      <c r="B507" s="2264"/>
      <c r="C507" s="2264"/>
      <c r="D507" s="2261"/>
      <c r="E507" s="2261"/>
      <c r="F507" s="6"/>
      <c r="G507" s="7"/>
      <c r="H507" s="2261"/>
      <c r="I507" s="8"/>
      <c r="J507" s="2261"/>
      <c r="K507" s="2264"/>
      <c r="L507" s="2264"/>
      <c r="M507" s="2264"/>
    </row>
    <row r="508" spans="1:13" s="2265" customFormat="1" ht="18.75" x14ac:dyDescent="0.3">
      <c r="A508" s="3102" t="s">
        <v>3589</v>
      </c>
      <c r="B508" s="3103"/>
      <c r="C508" s="3103"/>
      <c r="D508" s="3103"/>
      <c r="E508" s="3103"/>
      <c r="F508" s="3103"/>
      <c r="G508" s="3103"/>
      <c r="H508" s="3103"/>
      <c r="I508" s="3103"/>
      <c r="J508" s="3103"/>
      <c r="K508" s="3103"/>
      <c r="L508" s="3103"/>
      <c r="M508" s="2264"/>
    </row>
    <row r="509" spans="1:13" s="2265" customFormat="1" ht="15.75" x14ac:dyDescent="0.25">
      <c r="A509" s="2264"/>
      <c r="B509" s="2264"/>
      <c r="C509" s="2264"/>
      <c r="D509" s="2261"/>
      <c r="E509" s="2261"/>
      <c r="F509" s="9"/>
      <c r="G509" s="7"/>
      <c r="H509" s="2261"/>
      <c r="I509" s="8"/>
      <c r="J509" s="2261"/>
      <c r="K509" s="2264"/>
      <c r="L509" s="2264"/>
      <c r="M509" s="2264"/>
    </row>
    <row r="510" spans="1:13" s="2265" customFormat="1" x14ac:dyDescent="0.25">
      <c r="A510" s="3122" t="s">
        <v>3590</v>
      </c>
      <c r="B510" s="3122"/>
      <c r="C510" s="3122"/>
      <c r="D510" s="3122"/>
      <c r="E510" s="3122"/>
      <c r="F510" s="3122"/>
      <c r="G510" s="3122"/>
      <c r="H510" s="3122"/>
      <c r="I510" s="3122"/>
      <c r="J510" s="3122"/>
      <c r="K510" s="3122"/>
      <c r="L510" s="3122"/>
      <c r="M510" s="3122"/>
    </row>
    <row r="511" spans="1:13" s="2265" customFormat="1" ht="15.75" thickBot="1" x14ac:dyDescent="0.3">
      <c r="A511" s="1465"/>
      <c r="B511" s="2264"/>
      <c r="C511" s="2264"/>
      <c r="D511" s="2264"/>
      <c r="E511" s="2264"/>
      <c r="F511" s="2"/>
      <c r="G511" s="3"/>
      <c r="H511" s="2264"/>
      <c r="I511" s="4"/>
      <c r="J511" s="2264"/>
      <c r="K511" s="13"/>
      <c r="L511" s="2264"/>
      <c r="M511" s="14" t="s">
        <v>4</v>
      </c>
    </row>
    <row r="512" spans="1:13" s="2265" customFormat="1" ht="27" thickBot="1" x14ac:dyDescent="0.3">
      <c r="A512" s="87" t="s">
        <v>5</v>
      </c>
      <c r="B512" s="88" t="s">
        <v>6</v>
      </c>
      <c r="C512" s="88" t="s">
        <v>7</v>
      </c>
      <c r="D512" s="88" t="s">
        <v>8</v>
      </c>
      <c r="E512" s="88" t="s">
        <v>9</v>
      </c>
      <c r="F512" s="89" t="s">
        <v>10</v>
      </c>
      <c r="G512" s="90" t="s">
        <v>11</v>
      </c>
      <c r="H512" s="88" t="s">
        <v>12</v>
      </c>
      <c r="I512" s="91" t="s">
        <v>13</v>
      </c>
      <c r="J512" s="92" t="s">
        <v>14</v>
      </c>
      <c r="K512" s="92" t="s">
        <v>271</v>
      </c>
      <c r="L512" s="92" t="s">
        <v>16</v>
      </c>
      <c r="M512" s="174" t="s">
        <v>17</v>
      </c>
    </row>
    <row r="513" spans="1:13" s="2265" customFormat="1" x14ac:dyDescent="0.25">
      <c r="A513" s="2291" t="s">
        <v>50</v>
      </c>
      <c r="B513" s="2292" t="s">
        <v>51</v>
      </c>
      <c r="C513" s="2292" t="s">
        <v>317</v>
      </c>
      <c r="D513" s="2292" t="s">
        <v>164</v>
      </c>
      <c r="E513" s="2292" t="s">
        <v>52</v>
      </c>
      <c r="F513" s="2292" t="s">
        <v>707</v>
      </c>
      <c r="G513" s="2292" t="s">
        <v>320</v>
      </c>
      <c r="H513" s="2292" t="s">
        <v>165</v>
      </c>
      <c r="I513" s="2293">
        <v>3000000</v>
      </c>
      <c r="J513" s="2293">
        <v>2458619.42</v>
      </c>
      <c r="K513" s="184">
        <v>105300.58</v>
      </c>
      <c r="L513" s="184">
        <f>J513+K513</f>
        <v>2563920</v>
      </c>
      <c r="M513" s="186" t="s">
        <v>166</v>
      </c>
    </row>
    <row r="514" spans="1:13" s="2265" customFormat="1" x14ac:dyDescent="0.25">
      <c r="A514" s="2294" t="s">
        <v>50</v>
      </c>
      <c r="B514" s="2295" t="s">
        <v>51</v>
      </c>
      <c r="C514" s="2295" t="s">
        <v>317</v>
      </c>
      <c r="D514" s="2295" t="s">
        <v>3591</v>
      </c>
      <c r="E514" s="2295" t="s">
        <v>52</v>
      </c>
      <c r="F514" s="2295" t="s">
        <v>3592</v>
      </c>
      <c r="G514" s="2295" t="s">
        <v>320</v>
      </c>
      <c r="H514" s="2295" t="s">
        <v>551</v>
      </c>
      <c r="I514" s="2296">
        <v>0</v>
      </c>
      <c r="J514" s="2296">
        <v>11700.06</v>
      </c>
      <c r="K514" s="64">
        <v>-5850.03</v>
      </c>
      <c r="L514" s="64">
        <f>J514+K514</f>
        <v>5850.03</v>
      </c>
      <c r="M514" s="126" t="s">
        <v>552</v>
      </c>
    </row>
    <row r="515" spans="1:13" s="2265" customFormat="1" ht="15.75" thickBot="1" x14ac:dyDescent="0.3">
      <c r="A515" s="2297" t="s">
        <v>50</v>
      </c>
      <c r="B515" s="2298" t="s">
        <v>51</v>
      </c>
      <c r="C515" s="2298" t="s">
        <v>317</v>
      </c>
      <c r="D515" s="2298" t="s">
        <v>3591</v>
      </c>
      <c r="E515" s="2298" t="s">
        <v>52</v>
      </c>
      <c r="F515" s="2298" t="s">
        <v>3593</v>
      </c>
      <c r="G515" s="2298" t="s">
        <v>320</v>
      </c>
      <c r="H515" s="2298" t="s">
        <v>551</v>
      </c>
      <c r="I515" s="2299">
        <v>0</v>
      </c>
      <c r="J515" s="2299">
        <v>198901.1</v>
      </c>
      <c r="K515" s="76">
        <v>-99450.55</v>
      </c>
      <c r="L515" s="76">
        <f>J515+K515</f>
        <v>99450.55</v>
      </c>
      <c r="M515" s="127" t="s">
        <v>552</v>
      </c>
    </row>
    <row r="516" spans="1:13" s="2265" customFormat="1" ht="15.75" thickBot="1" x14ac:dyDescent="0.3">
      <c r="A516" s="3126" t="s">
        <v>23</v>
      </c>
      <c r="B516" s="3127"/>
      <c r="C516" s="3127"/>
      <c r="D516" s="3127"/>
      <c r="E516" s="3127"/>
      <c r="F516" s="3127"/>
      <c r="G516" s="3127"/>
      <c r="H516" s="3128"/>
      <c r="I516" s="131">
        <f>SUM(I512:I515)</f>
        <v>3000000</v>
      </c>
      <c r="J516" s="131">
        <f>SUM(J513:J515)</f>
        <v>2669220.58</v>
      </c>
      <c r="K516" s="131">
        <f>SUM(K513:K515)</f>
        <v>0</v>
      </c>
      <c r="L516" s="131">
        <f>SUM(L513:L515)</f>
        <v>2669220.5799999996</v>
      </c>
      <c r="M516" s="132"/>
    </row>
    <row r="517" spans="1:13" s="2265" customFormat="1" ht="15.75" x14ac:dyDescent="0.25">
      <c r="A517" s="28"/>
      <c r="B517" s="28"/>
      <c r="C517" s="28"/>
      <c r="D517" s="29"/>
      <c r="E517" s="29"/>
      <c r="F517" s="30"/>
      <c r="G517" s="31"/>
      <c r="H517" s="29"/>
      <c r="I517" s="32"/>
      <c r="J517" s="29"/>
      <c r="K517" s="33"/>
      <c r="L517" s="29"/>
      <c r="M517" s="2264"/>
    </row>
    <row r="518" spans="1:13" s="2265" customFormat="1" ht="15.75" x14ac:dyDescent="0.25">
      <c r="A518" s="2264"/>
      <c r="B518" s="29" t="s">
        <v>352</v>
      </c>
      <c r="C518" s="28"/>
      <c r="D518" s="29"/>
      <c r="E518" s="29"/>
      <c r="F518" s="30"/>
      <c r="G518" s="31"/>
      <c r="H518" s="29"/>
      <c r="I518" s="32"/>
      <c r="J518" s="34" t="s">
        <v>3594</v>
      </c>
      <c r="K518" s="35"/>
      <c r="L518" s="33"/>
      <c r="M518" s="55"/>
    </row>
    <row r="519" spans="1:13" s="2265" customFormat="1" ht="15.75" x14ac:dyDescent="0.25">
      <c r="A519" s="29"/>
      <c r="B519" s="28"/>
      <c r="C519" s="28"/>
      <c r="D519" s="29"/>
      <c r="E519" s="29"/>
      <c r="F519" s="30"/>
      <c r="G519" s="31"/>
      <c r="H519" s="29"/>
      <c r="I519" s="32"/>
      <c r="J519" s="29"/>
      <c r="K519" s="33"/>
      <c r="L519" s="33"/>
      <c r="M519" s="2264"/>
    </row>
    <row r="520" spans="1:13" s="2265" customFormat="1" x14ac:dyDescent="0.25">
      <c r="A520" s="2264"/>
      <c r="B520" s="2264"/>
      <c r="C520" s="2264"/>
      <c r="D520" s="2264"/>
      <c r="E520" s="2264"/>
      <c r="F520" s="2"/>
      <c r="G520" s="3"/>
      <c r="H520" s="2264"/>
      <c r="I520" s="4"/>
      <c r="J520" s="2264"/>
      <c r="K520" s="2264"/>
      <c r="L520" s="55"/>
      <c r="M520" s="2264"/>
    </row>
    <row r="521" spans="1:13" s="2265" customFormat="1" x14ac:dyDescent="0.25">
      <c r="A521" s="2264"/>
      <c r="B521" s="2264" t="s">
        <v>27</v>
      </c>
      <c r="C521" s="2264"/>
      <c r="D521" s="2264"/>
      <c r="E521" s="2264"/>
      <c r="F521" s="2"/>
      <c r="G521" s="3"/>
      <c r="H521" s="2264"/>
      <c r="I521" s="4"/>
      <c r="J521" s="2264" t="s">
        <v>27</v>
      </c>
      <c r="K521" s="2264"/>
      <c r="L521" s="55"/>
      <c r="M521" s="2264"/>
    </row>
    <row r="522" spans="1:13" s="2265" customFormat="1" x14ac:dyDescent="0.25">
      <c r="A522" s="2264"/>
      <c r="B522" s="2264"/>
      <c r="C522" s="2264"/>
      <c r="D522" s="2264"/>
      <c r="E522" s="2264"/>
      <c r="F522" s="2"/>
      <c r="G522" s="3"/>
      <c r="H522" s="2264"/>
      <c r="I522" s="4"/>
      <c r="J522" s="2264"/>
      <c r="K522" s="2264"/>
      <c r="L522" s="1268"/>
      <c r="M522" s="55"/>
    </row>
    <row r="523" spans="1:13" s="2265" customFormat="1" x14ac:dyDescent="0.25">
      <c r="A523" s="2264"/>
      <c r="B523" s="2264" t="s">
        <v>354</v>
      </c>
      <c r="C523" s="2264"/>
      <c r="D523" s="2264"/>
      <c r="E523" s="2264"/>
      <c r="F523" s="2"/>
      <c r="G523" s="3"/>
      <c r="H523" s="2264"/>
      <c r="I523" s="4"/>
      <c r="J523" s="2264" t="s">
        <v>169</v>
      </c>
      <c r="K523" s="2264"/>
      <c r="L523" s="55"/>
      <c r="M523" s="55"/>
    </row>
    <row r="524" spans="1:13" s="2265" customFormat="1" x14ac:dyDescent="0.25">
      <c r="A524" s="2264"/>
      <c r="B524" s="2264" t="s">
        <v>355</v>
      </c>
      <c r="C524" s="2264"/>
      <c r="D524" s="2264"/>
      <c r="E524" s="2264"/>
      <c r="F524" s="2"/>
      <c r="G524" s="3"/>
      <c r="H524" s="2264"/>
      <c r="I524" s="4"/>
      <c r="J524" s="2264" t="s">
        <v>171</v>
      </c>
      <c r="K524" s="2264"/>
      <c r="L524" s="2264"/>
      <c r="M524" s="2264"/>
    </row>
    <row r="525" spans="1:13" s="2265" customFormat="1" x14ac:dyDescent="0.25">
      <c r="A525" s="2268"/>
      <c r="B525" s="2268"/>
      <c r="C525" s="2268"/>
      <c r="D525" s="2268"/>
      <c r="E525" s="2268"/>
      <c r="F525" s="2268"/>
      <c r="G525" s="2268"/>
      <c r="H525" s="2268"/>
    </row>
    <row r="526" spans="1:13" x14ac:dyDescent="0.25">
      <c r="A526" s="2268"/>
      <c r="B526" s="2268"/>
      <c r="C526" s="2268"/>
      <c r="D526" s="2268"/>
      <c r="E526" s="2268"/>
      <c r="F526" s="2268"/>
      <c r="G526" s="2268"/>
      <c r="H526" s="2268"/>
      <c r="I526" s="2265"/>
      <c r="J526" s="2265"/>
      <c r="K526" s="2265"/>
      <c r="L526" s="2265"/>
      <c r="M526" s="2265"/>
    </row>
    <row r="527" spans="1:13" ht="18.75" x14ac:dyDescent="0.3">
      <c r="A527" s="123" t="s">
        <v>173</v>
      </c>
      <c r="B527" s="1"/>
      <c r="C527" s="1"/>
      <c r="D527" s="2449"/>
      <c r="E527" s="2449"/>
      <c r="F527" s="2"/>
      <c r="G527" s="3"/>
      <c r="H527" s="2449"/>
      <c r="I527" s="4"/>
      <c r="J527" s="2449"/>
      <c r="K527" s="2449"/>
      <c r="L527" s="2449"/>
      <c r="M527" s="2449"/>
    </row>
    <row r="528" spans="1:13" x14ac:dyDescent="0.25">
      <c r="A528" s="2449"/>
      <c r="B528" s="2449"/>
      <c r="C528" s="2449"/>
      <c r="D528" s="2445"/>
      <c r="E528" s="2445"/>
      <c r="F528" s="6"/>
      <c r="G528" s="2451"/>
      <c r="H528" s="2445"/>
      <c r="I528" s="8"/>
      <c r="J528" s="2445"/>
      <c r="K528" s="2449"/>
      <c r="L528" s="2449"/>
      <c r="M528" s="2449"/>
    </row>
    <row r="529" spans="1:13" ht="18.75" x14ac:dyDescent="0.3">
      <c r="A529" s="3102" t="s">
        <v>3828</v>
      </c>
      <c r="B529" s="3103"/>
      <c r="C529" s="3103"/>
      <c r="D529" s="3103"/>
      <c r="E529" s="3103"/>
      <c r="F529" s="3103"/>
      <c r="G529" s="3103"/>
      <c r="H529" s="3103"/>
      <c r="I529" s="3103"/>
      <c r="J529" s="3103"/>
      <c r="K529" s="3103"/>
      <c r="L529" s="3103"/>
      <c r="M529" s="2449"/>
    </row>
    <row r="530" spans="1:13" ht="15.75" x14ac:dyDescent="0.25">
      <c r="A530" s="2449"/>
      <c r="B530" s="2449"/>
      <c r="C530" s="2449"/>
      <c r="D530" s="2445"/>
      <c r="E530" s="2445"/>
      <c r="F530" s="9"/>
      <c r="G530" s="2451"/>
      <c r="H530" s="2445"/>
      <c r="I530" s="8"/>
      <c r="J530" s="2445"/>
      <c r="K530" s="2449"/>
      <c r="L530" s="2449"/>
      <c r="M530" s="2449"/>
    </row>
    <row r="531" spans="1:13" x14ac:dyDescent="0.25">
      <c r="A531" s="3122" t="s">
        <v>3829</v>
      </c>
      <c r="B531" s="3122"/>
      <c r="C531" s="3122"/>
      <c r="D531" s="3122"/>
      <c r="E531" s="3122"/>
      <c r="F531" s="3122"/>
      <c r="G531" s="3122"/>
      <c r="H531" s="3122"/>
      <c r="I531" s="3122"/>
      <c r="J531" s="3122"/>
      <c r="K531" s="3122"/>
      <c r="L531" s="3122"/>
      <c r="M531" s="3122"/>
    </row>
    <row r="532" spans="1:13" ht="15.75" thickBot="1" x14ac:dyDescent="0.3">
      <c r="A532" s="1465"/>
      <c r="B532" s="2449"/>
      <c r="C532" s="2449"/>
      <c r="D532" s="2449"/>
      <c r="E532" s="2449"/>
      <c r="F532" s="2"/>
      <c r="G532" s="3"/>
      <c r="H532" s="2449"/>
      <c r="I532" s="4"/>
      <c r="J532" s="2449"/>
      <c r="K532" s="13"/>
      <c r="L532" s="2449"/>
      <c r="M532" s="14" t="s">
        <v>4</v>
      </c>
    </row>
    <row r="533" spans="1:13" ht="27" thickBot="1" x14ac:dyDescent="0.3">
      <c r="A533" s="15" t="s">
        <v>5</v>
      </c>
      <c r="B533" s="16" t="s">
        <v>6</v>
      </c>
      <c r="C533" s="16" t="s">
        <v>7</v>
      </c>
      <c r="D533" s="16" t="s">
        <v>8</v>
      </c>
      <c r="E533" s="16" t="s">
        <v>9</v>
      </c>
      <c r="F533" s="17" t="s">
        <v>10</v>
      </c>
      <c r="G533" s="18" t="s">
        <v>11</v>
      </c>
      <c r="H533" s="16" t="s">
        <v>12</v>
      </c>
      <c r="I533" s="19" t="s">
        <v>13</v>
      </c>
      <c r="J533" s="20" t="s">
        <v>14</v>
      </c>
      <c r="K533" s="20" t="s">
        <v>271</v>
      </c>
      <c r="L533" s="20" t="s">
        <v>16</v>
      </c>
      <c r="M533" s="122" t="s">
        <v>17</v>
      </c>
    </row>
    <row r="534" spans="1:13" x14ac:dyDescent="0.25">
      <c r="A534" s="1154" t="s">
        <v>50</v>
      </c>
      <c r="B534" s="1155" t="s">
        <v>316</v>
      </c>
      <c r="C534" s="1155" t="s">
        <v>317</v>
      </c>
      <c r="D534" s="1155" t="s">
        <v>318</v>
      </c>
      <c r="E534" s="1155" t="s">
        <v>52</v>
      </c>
      <c r="F534" s="1155" t="s">
        <v>323</v>
      </c>
      <c r="G534" s="1155" t="s">
        <v>320</v>
      </c>
      <c r="H534" s="1155" t="s">
        <v>3712</v>
      </c>
      <c r="I534" s="1156">
        <v>0</v>
      </c>
      <c r="J534" s="1156">
        <v>1080000</v>
      </c>
      <c r="K534" s="1446">
        <v>-60000</v>
      </c>
      <c r="L534" s="124">
        <f>J534+K534</f>
        <v>1020000</v>
      </c>
      <c r="M534" s="125" t="s">
        <v>2065</v>
      </c>
    </row>
    <row r="535" spans="1:13" x14ac:dyDescent="0.25">
      <c r="A535" s="1157" t="s">
        <v>50</v>
      </c>
      <c r="B535" s="1158" t="s">
        <v>316</v>
      </c>
      <c r="C535" s="1158" t="s">
        <v>317</v>
      </c>
      <c r="D535" s="1158" t="s">
        <v>318</v>
      </c>
      <c r="E535" s="1158" t="s">
        <v>52</v>
      </c>
      <c r="F535" s="1158" t="s">
        <v>319</v>
      </c>
      <c r="G535" s="1158" t="s">
        <v>320</v>
      </c>
      <c r="H535" s="1158" t="s">
        <v>3712</v>
      </c>
      <c r="I535" s="1159">
        <v>0</v>
      </c>
      <c r="J535" s="1159">
        <v>9720000</v>
      </c>
      <c r="K535" s="1449">
        <v>-540000</v>
      </c>
      <c r="L535" s="64">
        <f>J535+K535</f>
        <v>9180000</v>
      </c>
      <c r="M535" s="126" t="s">
        <v>2065</v>
      </c>
    </row>
    <row r="536" spans="1:13" ht="26.25" x14ac:dyDescent="0.25">
      <c r="A536" s="1157" t="s">
        <v>50</v>
      </c>
      <c r="B536" s="1158" t="s">
        <v>316</v>
      </c>
      <c r="C536" s="1158" t="s">
        <v>317</v>
      </c>
      <c r="D536" s="1158" t="s">
        <v>318</v>
      </c>
      <c r="E536" s="1158" t="s">
        <v>52</v>
      </c>
      <c r="F536" s="1158" t="s">
        <v>323</v>
      </c>
      <c r="G536" s="1158" t="s">
        <v>320</v>
      </c>
      <c r="H536" s="1158" t="s">
        <v>3830</v>
      </c>
      <c r="I536" s="1159">
        <v>0</v>
      </c>
      <c r="J536" s="1159">
        <v>2290875.69</v>
      </c>
      <c r="K536" s="1449">
        <v>60000</v>
      </c>
      <c r="L536" s="64">
        <f>J536+K536</f>
        <v>2350875.69</v>
      </c>
      <c r="M536" s="126" t="s">
        <v>3831</v>
      </c>
    </row>
    <row r="537" spans="1:13" ht="27" thickBot="1" x14ac:dyDescent="0.3">
      <c r="A537" s="1160" t="s">
        <v>50</v>
      </c>
      <c r="B537" s="1161" t="s">
        <v>316</v>
      </c>
      <c r="C537" s="1161" t="s">
        <v>317</v>
      </c>
      <c r="D537" s="1161" t="s">
        <v>318</v>
      </c>
      <c r="E537" s="1161" t="s">
        <v>52</v>
      </c>
      <c r="F537" s="1161" t="s">
        <v>319</v>
      </c>
      <c r="G537" s="1161" t="s">
        <v>320</v>
      </c>
      <c r="H537" s="1161" t="s">
        <v>3830</v>
      </c>
      <c r="I537" s="1162">
        <v>0</v>
      </c>
      <c r="J537" s="1162">
        <v>20617881.23</v>
      </c>
      <c r="K537" s="2510">
        <v>540000</v>
      </c>
      <c r="L537" s="211">
        <f>J537+K537</f>
        <v>21157881.23</v>
      </c>
      <c r="M537" s="212" t="s">
        <v>3832</v>
      </c>
    </row>
    <row r="538" spans="1:13" ht="15.75" thickBot="1" x14ac:dyDescent="0.3">
      <c r="A538" s="1185"/>
      <c r="B538" s="1186" t="s">
        <v>23</v>
      </c>
      <c r="C538" s="2446"/>
      <c r="D538" s="2446"/>
      <c r="E538" s="2446"/>
      <c r="F538" s="1187"/>
      <c r="G538" s="1188"/>
      <c r="H538" s="2446"/>
      <c r="I538" s="26">
        <f>SUM(I533:I537)</f>
        <v>0</v>
      </c>
      <c r="J538" s="26">
        <f>SUM(J534:J537)</f>
        <v>33708756.920000002</v>
      </c>
      <c r="K538" s="26">
        <f>SUM(K534:K537)</f>
        <v>0</v>
      </c>
      <c r="L538" s="26">
        <f>SUM(L534:L537)</f>
        <v>33708756.920000002</v>
      </c>
      <c r="M538" s="213"/>
    </row>
    <row r="539" spans="1:13" ht="15.75" x14ac:dyDescent="0.25">
      <c r="A539" s="28"/>
      <c r="B539" s="28"/>
      <c r="C539" s="28"/>
      <c r="D539" s="29"/>
      <c r="E539" s="29"/>
      <c r="F539" s="30"/>
      <c r="G539" s="31"/>
      <c r="H539" s="29"/>
      <c r="I539" s="32"/>
      <c r="J539" s="29"/>
      <c r="K539" s="33"/>
      <c r="L539" s="29"/>
      <c r="M539" s="2449"/>
    </row>
    <row r="540" spans="1:13" ht="15.75" x14ac:dyDescent="0.25">
      <c r="A540" s="2449"/>
      <c r="B540" s="29" t="s">
        <v>510</v>
      </c>
      <c r="C540" s="28"/>
      <c r="D540" s="29"/>
      <c r="E540" s="29"/>
      <c r="F540" s="30"/>
      <c r="G540" s="31"/>
      <c r="H540" s="29"/>
      <c r="I540" s="32"/>
      <c r="J540" s="34" t="s">
        <v>3833</v>
      </c>
      <c r="K540" s="35"/>
      <c r="L540" s="33"/>
      <c r="M540" s="55"/>
    </row>
    <row r="541" spans="1:13" ht="15.75" x14ac:dyDescent="0.25">
      <c r="A541" s="29"/>
      <c r="B541" s="28"/>
      <c r="C541" s="28"/>
      <c r="D541" s="29"/>
      <c r="E541" s="29"/>
      <c r="F541" s="30"/>
      <c r="G541" s="31"/>
      <c r="H541" s="29"/>
      <c r="I541" s="32"/>
      <c r="J541" s="29"/>
      <c r="K541" s="33"/>
      <c r="L541" s="33"/>
      <c r="M541" s="2449"/>
    </row>
    <row r="542" spans="1:13" x14ac:dyDescent="0.25">
      <c r="A542" s="2449"/>
      <c r="B542" s="2449"/>
      <c r="C542" s="2449"/>
      <c r="D542" s="2449"/>
      <c r="E542" s="2449"/>
      <c r="F542" s="2"/>
      <c r="G542" s="3"/>
      <c r="H542" s="2449"/>
      <c r="I542" s="4"/>
      <c r="J542" s="2449"/>
      <c r="K542" s="2449"/>
      <c r="L542" s="55"/>
      <c r="M542" s="2449"/>
    </row>
    <row r="543" spans="1:13" x14ac:dyDescent="0.25">
      <c r="A543" s="2449"/>
      <c r="B543" s="2449" t="s">
        <v>27</v>
      </c>
      <c r="C543" s="2449"/>
      <c r="D543" s="2449"/>
      <c r="E543" s="2449"/>
      <c r="F543" s="2"/>
      <c r="G543" s="3"/>
      <c r="H543" s="2449"/>
      <c r="I543" s="4"/>
      <c r="J543" s="2449" t="s">
        <v>27</v>
      </c>
      <c r="K543" s="2449"/>
      <c r="L543" s="55"/>
      <c r="M543" s="2449"/>
    </row>
    <row r="544" spans="1:13" x14ac:dyDescent="0.25">
      <c r="A544" s="2449"/>
      <c r="B544" s="2449"/>
      <c r="C544" s="2449"/>
      <c r="D544" s="2449"/>
      <c r="E544" s="2449"/>
      <c r="F544" s="2"/>
      <c r="G544" s="3"/>
      <c r="H544" s="2449"/>
      <c r="I544" s="4"/>
      <c r="J544" s="2449"/>
      <c r="K544" s="2449"/>
      <c r="L544" s="1268"/>
      <c r="M544" s="55"/>
    </row>
    <row r="545" spans="1:13" x14ac:dyDescent="0.25">
      <c r="A545" s="2449"/>
      <c r="B545" s="2449" t="s">
        <v>354</v>
      </c>
      <c r="C545" s="2449"/>
      <c r="D545" s="2449"/>
      <c r="E545" s="2449"/>
      <c r="F545" s="2"/>
      <c r="G545" s="3"/>
      <c r="H545" s="2449"/>
      <c r="I545" s="4"/>
      <c r="J545" s="2449" t="s">
        <v>169</v>
      </c>
      <c r="K545" s="2449"/>
      <c r="L545" s="55"/>
      <c r="M545" s="55"/>
    </row>
    <row r="546" spans="1:13" x14ac:dyDescent="0.25">
      <c r="A546" s="2449"/>
      <c r="B546" s="2449" t="s">
        <v>355</v>
      </c>
      <c r="C546" s="2449"/>
      <c r="D546" s="2449"/>
      <c r="E546" s="2449"/>
      <c r="F546" s="2"/>
      <c r="G546" s="3"/>
      <c r="H546" s="2449"/>
      <c r="I546" s="4"/>
      <c r="J546" s="2449" t="s">
        <v>171</v>
      </c>
      <c r="K546" s="2449"/>
      <c r="L546" s="2449"/>
      <c r="M546" s="2449"/>
    </row>
    <row r="547" spans="1:13" x14ac:dyDescent="0.25">
      <c r="A547" s="2453"/>
      <c r="B547" s="2453"/>
      <c r="C547" s="2453"/>
      <c r="D547" s="2453"/>
      <c r="E547" s="2453"/>
      <c r="F547" s="2453"/>
      <c r="G547" s="2453"/>
      <c r="H547" s="2453"/>
      <c r="I547" s="2450"/>
      <c r="J547" s="2450"/>
      <c r="K547" s="2450"/>
      <c r="L547" s="2450"/>
      <c r="M547" s="2450"/>
    </row>
    <row r="548" spans="1:13" x14ac:dyDescent="0.25">
      <c r="A548" s="2453"/>
      <c r="B548" s="2453"/>
      <c r="C548" s="2453"/>
      <c r="D548" s="2453"/>
      <c r="E548" s="2453"/>
      <c r="F548" s="2453"/>
      <c r="G548" s="2453"/>
      <c r="H548" s="2453"/>
      <c r="I548" s="2450"/>
      <c r="J548" s="2450"/>
      <c r="K548" s="2450"/>
      <c r="L548" s="2450"/>
      <c r="M548" s="2450"/>
    </row>
    <row r="549" spans="1:13" ht="18.75" x14ac:dyDescent="0.3">
      <c r="A549" s="123" t="s">
        <v>173</v>
      </c>
      <c r="B549" s="1"/>
      <c r="C549" s="1"/>
      <c r="D549" s="2449"/>
      <c r="E549" s="2449"/>
      <c r="F549" s="2"/>
      <c r="G549" s="3"/>
      <c r="H549" s="2449"/>
      <c r="I549" s="4"/>
      <c r="J549" s="2449"/>
      <c r="K549" s="2449"/>
      <c r="L549" s="2449"/>
      <c r="M549" s="2449"/>
    </row>
    <row r="550" spans="1:13" x14ac:dyDescent="0.25">
      <c r="A550" s="2449"/>
      <c r="B550" s="2449"/>
      <c r="C550" s="2449"/>
      <c r="D550" s="2445"/>
      <c r="E550" s="2445"/>
      <c r="F550" s="6"/>
      <c r="G550" s="2451"/>
      <c r="H550" s="2445"/>
      <c r="I550" s="8"/>
      <c r="J550" s="2445"/>
      <c r="K550" s="2449"/>
      <c r="L550" s="2449"/>
      <c r="M550" s="2449"/>
    </row>
    <row r="551" spans="1:13" ht="18.75" x14ac:dyDescent="0.3">
      <c r="A551" s="3102" t="s">
        <v>3834</v>
      </c>
      <c r="B551" s="3103"/>
      <c r="C551" s="3103"/>
      <c r="D551" s="3103"/>
      <c r="E551" s="3103"/>
      <c r="F551" s="3103"/>
      <c r="G551" s="3103"/>
      <c r="H551" s="3103"/>
      <c r="I551" s="3103"/>
      <c r="J551" s="3103"/>
      <c r="K551" s="3103"/>
      <c r="L551" s="3103"/>
      <c r="M551" s="2449"/>
    </row>
    <row r="552" spans="1:13" ht="15.75" x14ac:dyDescent="0.25">
      <c r="A552" s="2449"/>
      <c r="B552" s="2449"/>
      <c r="C552" s="2449"/>
      <c r="D552" s="2445"/>
      <c r="E552" s="2445"/>
      <c r="F552" s="9"/>
      <c r="G552" s="2451"/>
      <c r="H552" s="2445"/>
      <c r="I552" s="8"/>
      <c r="J552" s="2445"/>
      <c r="K552" s="2449"/>
      <c r="L552" s="2449"/>
      <c r="M552" s="2449"/>
    </row>
    <row r="553" spans="1:13" x14ac:dyDescent="0.25">
      <c r="A553" s="3122" t="s">
        <v>3835</v>
      </c>
      <c r="B553" s="3122"/>
      <c r="C553" s="3122"/>
      <c r="D553" s="3122"/>
      <c r="E553" s="3122"/>
      <c r="F553" s="3122"/>
      <c r="G553" s="3122"/>
      <c r="H553" s="3122"/>
      <c r="I553" s="3122"/>
      <c r="J553" s="3122"/>
      <c r="K553" s="3122"/>
      <c r="L553" s="3122"/>
      <c r="M553" s="3122"/>
    </row>
    <row r="554" spans="1:13" ht="15.75" thickBot="1" x14ac:dyDescent="0.3">
      <c r="A554" s="1465"/>
      <c r="B554" s="2449"/>
      <c r="C554" s="2449"/>
      <c r="D554" s="2449"/>
      <c r="E554" s="2449"/>
      <c r="F554" s="2"/>
      <c r="G554" s="3"/>
      <c r="H554" s="2449"/>
      <c r="I554" s="4"/>
      <c r="J554" s="2449"/>
      <c r="K554" s="13"/>
      <c r="L554" s="2449"/>
      <c r="M554" s="14" t="s">
        <v>4</v>
      </c>
    </row>
    <row r="555" spans="1:13" ht="27" thickBot="1" x14ac:dyDescent="0.3">
      <c r="A555" s="15" t="s">
        <v>5</v>
      </c>
      <c r="B555" s="16" t="s">
        <v>6</v>
      </c>
      <c r="C555" s="16" t="s">
        <v>7</v>
      </c>
      <c r="D555" s="16" t="s">
        <v>8</v>
      </c>
      <c r="E555" s="16" t="s">
        <v>9</v>
      </c>
      <c r="F555" s="17" t="s">
        <v>10</v>
      </c>
      <c r="G555" s="18" t="s">
        <v>11</v>
      </c>
      <c r="H555" s="16" t="s">
        <v>12</v>
      </c>
      <c r="I555" s="19" t="s">
        <v>13</v>
      </c>
      <c r="J555" s="20" t="s">
        <v>14</v>
      </c>
      <c r="K555" s="20" t="s">
        <v>271</v>
      </c>
      <c r="L555" s="20" t="s">
        <v>16</v>
      </c>
      <c r="M555" s="122" t="s">
        <v>17</v>
      </c>
    </row>
    <row r="556" spans="1:13" x14ac:dyDescent="0.25">
      <c r="A556" s="1154" t="s">
        <v>50</v>
      </c>
      <c r="B556" s="1155" t="s">
        <v>316</v>
      </c>
      <c r="C556" s="1155" t="s">
        <v>317</v>
      </c>
      <c r="D556" s="1155" t="s">
        <v>318</v>
      </c>
      <c r="E556" s="1155" t="s">
        <v>52</v>
      </c>
      <c r="F556" s="1155" t="s">
        <v>323</v>
      </c>
      <c r="G556" s="1155" t="s">
        <v>320</v>
      </c>
      <c r="H556" s="1155" t="s">
        <v>3712</v>
      </c>
      <c r="I556" s="1156">
        <v>0</v>
      </c>
      <c r="J556" s="1156">
        <v>2430875.69</v>
      </c>
      <c r="K556" s="1446">
        <v>60000</v>
      </c>
      <c r="L556" s="124">
        <f>J556+K556</f>
        <v>2490875.69</v>
      </c>
      <c r="M556" s="125" t="s">
        <v>2065</v>
      </c>
    </row>
    <row r="557" spans="1:13" x14ac:dyDescent="0.25">
      <c r="A557" s="1157" t="s">
        <v>50</v>
      </c>
      <c r="B557" s="1158" t="s">
        <v>316</v>
      </c>
      <c r="C557" s="1158" t="s">
        <v>317</v>
      </c>
      <c r="D557" s="1158" t="s">
        <v>318</v>
      </c>
      <c r="E557" s="1158" t="s">
        <v>52</v>
      </c>
      <c r="F557" s="1158" t="s">
        <v>319</v>
      </c>
      <c r="G557" s="1158" t="s">
        <v>320</v>
      </c>
      <c r="H557" s="1158" t="s">
        <v>3712</v>
      </c>
      <c r="I557" s="1159">
        <v>0</v>
      </c>
      <c r="J557" s="1159">
        <v>21877881.23</v>
      </c>
      <c r="K557" s="1449">
        <v>540000</v>
      </c>
      <c r="L557" s="64">
        <f>J557+K557</f>
        <v>22417881.23</v>
      </c>
      <c r="M557" s="126" t="s">
        <v>2065</v>
      </c>
    </row>
    <row r="558" spans="1:13" ht="26.25" x14ac:dyDescent="0.25">
      <c r="A558" s="2511" t="s">
        <v>50</v>
      </c>
      <c r="B558" s="2512" t="s">
        <v>316</v>
      </c>
      <c r="C558" s="2512" t="s">
        <v>317</v>
      </c>
      <c r="D558" s="2512" t="s">
        <v>318</v>
      </c>
      <c r="E558" s="2512" t="s">
        <v>52</v>
      </c>
      <c r="F558" s="2512" t="s">
        <v>323</v>
      </c>
      <c r="G558" s="2512" t="s">
        <v>320</v>
      </c>
      <c r="H558" s="2512" t="s">
        <v>3830</v>
      </c>
      <c r="I558" s="2513">
        <v>0</v>
      </c>
      <c r="J558" s="2513">
        <v>2410875.69</v>
      </c>
      <c r="K558" s="2510">
        <v>-60000</v>
      </c>
      <c r="L558" s="211">
        <f>J558+K558</f>
        <v>2350875.69</v>
      </c>
      <c r="M558" s="212" t="s">
        <v>3831</v>
      </c>
    </row>
    <row r="559" spans="1:13" ht="27" thickBot="1" x14ac:dyDescent="0.3">
      <c r="A559" s="2514" t="s">
        <v>50</v>
      </c>
      <c r="B559" s="2515" t="s">
        <v>316</v>
      </c>
      <c r="C559" s="2515" t="s">
        <v>317</v>
      </c>
      <c r="D559" s="2515" t="s">
        <v>318</v>
      </c>
      <c r="E559" s="2515" t="s">
        <v>52</v>
      </c>
      <c r="F559" s="2515" t="s">
        <v>319</v>
      </c>
      <c r="G559" s="2515" t="s">
        <v>320</v>
      </c>
      <c r="H559" s="2515" t="s">
        <v>3830</v>
      </c>
      <c r="I559" s="2516">
        <v>0</v>
      </c>
      <c r="J559" s="2516">
        <v>21697881.23</v>
      </c>
      <c r="K559" s="2517">
        <v>-540000</v>
      </c>
      <c r="L559" s="76">
        <f>J559+K559</f>
        <v>21157881.23</v>
      </c>
      <c r="M559" s="127" t="s">
        <v>3832</v>
      </c>
    </row>
    <row r="560" spans="1:13" ht="15.75" thickBot="1" x14ac:dyDescent="0.3">
      <c r="A560" s="1185"/>
      <c r="B560" s="1186" t="s">
        <v>23</v>
      </c>
      <c r="C560" s="2446"/>
      <c r="D560" s="2446"/>
      <c r="E560" s="2446"/>
      <c r="F560" s="1187"/>
      <c r="G560" s="1188"/>
      <c r="H560" s="2446"/>
      <c r="I560" s="26">
        <f>SUM(I555:I559)</f>
        <v>0</v>
      </c>
      <c r="J560" s="26">
        <f>SUM(J556:J559)</f>
        <v>48417513.840000004</v>
      </c>
      <c r="K560" s="26">
        <f>SUM(K556:K559)</f>
        <v>0</v>
      </c>
      <c r="L560" s="26">
        <f>SUM(L556:L559)</f>
        <v>48417513.840000004</v>
      </c>
      <c r="M560" s="213"/>
    </row>
    <row r="561" spans="1:13" ht="15.75" x14ac:dyDescent="0.25">
      <c r="A561" s="28"/>
      <c r="B561" s="28"/>
      <c r="C561" s="28"/>
      <c r="D561" s="29"/>
      <c r="E561" s="29"/>
      <c r="F561" s="30"/>
      <c r="G561" s="31"/>
      <c r="H561" s="29"/>
      <c r="I561" s="32"/>
      <c r="J561" s="29"/>
      <c r="K561" s="33"/>
      <c r="L561" s="29"/>
      <c r="M561" s="2449"/>
    </row>
    <row r="562" spans="1:13" ht="15.75" x14ac:dyDescent="0.25">
      <c r="A562" s="2449"/>
      <c r="B562" s="29" t="s">
        <v>510</v>
      </c>
      <c r="C562" s="28"/>
      <c r="D562" s="29"/>
      <c r="E562" s="29"/>
      <c r="F562" s="30"/>
      <c r="G562" s="31"/>
      <c r="H562" s="29"/>
      <c r="I562" s="32"/>
      <c r="J562" s="34" t="s">
        <v>3836</v>
      </c>
      <c r="K562" s="35"/>
      <c r="L562" s="33"/>
      <c r="M562" s="55"/>
    </row>
    <row r="563" spans="1:13" ht="15.75" x14ac:dyDescent="0.25">
      <c r="A563" s="29"/>
      <c r="B563" s="28"/>
      <c r="C563" s="28"/>
      <c r="D563" s="29"/>
      <c r="E563" s="29"/>
      <c r="F563" s="30"/>
      <c r="G563" s="31"/>
      <c r="H563" s="29"/>
      <c r="I563" s="32"/>
      <c r="J563" s="29"/>
      <c r="K563" s="33"/>
      <c r="L563" s="33"/>
      <c r="M563" s="2449"/>
    </row>
    <row r="564" spans="1:13" x14ac:dyDescent="0.25">
      <c r="A564" s="2449"/>
      <c r="B564" s="2449"/>
      <c r="C564" s="2449"/>
      <c r="D564" s="2449"/>
      <c r="E564" s="2449"/>
      <c r="F564" s="2"/>
      <c r="G564" s="3"/>
      <c r="H564" s="2449"/>
      <c r="I564" s="4"/>
      <c r="J564" s="2449"/>
      <c r="K564" s="2449"/>
      <c r="L564" s="55"/>
      <c r="M564" s="2449"/>
    </row>
    <row r="565" spans="1:13" x14ac:dyDescent="0.25">
      <c r="A565" s="2449"/>
      <c r="B565" s="2449" t="s">
        <v>27</v>
      </c>
      <c r="C565" s="2449"/>
      <c r="D565" s="2449"/>
      <c r="E565" s="2449"/>
      <c r="F565" s="2"/>
      <c r="G565" s="3"/>
      <c r="H565" s="2449"/>
      <c r="I565" s="4"/>
      <c r="J565" s="2449" t="s">
        <v>27</v>
      </c>
      <c r="K565" s="2449"/>
      <c r="L565" s="55"/>
      <c r="M565" s="2449"/>
    </row>
    <row r="566" spans="1:13" x14ac:dyDescent="0.25">
      <c r="A566" s="2449"/>
      <c r="B566" s="2449"/>
      <c r="C566" s="2449"/>
      <c r="D566" s="2449"/>
      <c r="E566" s="2449"/>
      <c r="F566" s="2"/>
      <c r="G566" s="3"/>
      <c r="H566" s="2449"/>
      <c r="I566" s="4"/>
      <c r="J566" s="2449"/>
      <c r="K566" s="2449"/>
      <c r="L566" s="1268"/>
      <c r="M566" s="55"/>
    </row>
    <row r="567" spans="1:13" x14ac:dyDescent="0.25">
      <c r="A567" s="2449"/>
      <c r="B567" s="2449" t="s">
        <v>354</v>
      </c>
      <c r="C567" s="2449"/>
      <c r="D567" s="2449"/>
      <c r="E567" s="2449"/>
      <c r="F567" s="2"/>
      <c r="G567" s="3"/>
      <c r="H567" s="2449"/>
      <c r="I567" s="4"/>
      <c r="J567" s="2449" t="s">
        <v>169</v>
      </c>
      <c r="K567" s="2449"/>
      <c r="L567" s="55"/>
      <c r="M567" s="55"/>
    </row>
    <row r="568" spans="1:13" x14ac:dyDescent="0.25">
      <c r="A568" s="2449"/>
      <c r="B568" s="2449" t="s">
        <v>355</v>
      </c>
      <c r="C568" s="2449"/>
      <c r="D568" s="2449"/>
      <c r="E568" s="2449"/>
      <c r="F568" s="2"/>
      <c r="G568" s="3"/>
      <c r="H568" s="2449"/>
      <c r="I568" s="4"/>
      <c r="J568" s="2449" t="s">
        <v>171</v>
      </c>
      <c r="K568" s="2449"/>
      <c r="L568" s="2449"/>
      <c r="M568" s="2449"/>
    </row>
    <row r="569" spans="1:13" x14ac:dyDescent="0.25">
      <c r="A569" s="2449"/>
      <c r="B569" s="2449"/>
      <c r="C569" s="2449"/>
      <c r="D569" s="2449"/>
      <c r="E569" s="2449"/>
      <c r="F569" s="2"/>
      <c r="G569" s="3"/>
      <c r="H569" s="2449"/>
      <c r="I569" s="4"/>
      <c r="J569" s="2449"/>
      <c r="K569" s="2449"/>
      <c r="L569" s="2449"/>
      <c r="M569" s="2449"/>
    </row>
    <row r="570" spans="1:13" x14ac:dyDescent="0.25">
      <c r="A570" s="2453"/>
      <c r="B570" s="2453"/>
      <c r="C570" s="2453"/>
      <c r="D570" s="2453"/>
      <c r="E570" s="2453"/>
      <c r="F570" s="2453"/>
      <c r="G570" s="2453"/>
      <c r="H570" s="2453"/>
      <c r="I570" s="2450"/>
      <c r="J570" s="2450"/>
      <c r="K570" s="2450"/>
      <c r="L570" s="2450"/>
      <c r="M570" s="2450"/>
    </row>
    <row r="571" spans="1:13" ht="18.75" x14ac:dyDescent="0.3">
      <c r="A571" s="123" t="s">
        <v>173</v>
      </c>
      <c r="B571" s="1"/>
      <c r="C571" s="1"/>
      <c r="D571" s="2467"/>
      <c r="E571" s="2467"/>
      <c r="F571" s="2"/>
      <c r="G571" s="3"/>
      <c r="H571" s="2467"/>
      <c r="I571" s="4"/>
      <c r="J571" s="2467"/>
      <c r="K571" s="2467"/>
      <c r="L571" s="2467"/>
      <c r="M571" s="2467"/>
    </row>
    <row r="572" spans="1:13" x14ac:dyDescent="0.25">
      <c r="A572" s="2467"/>
      <c r="B572" s="2467"/>
      <c r="C572" s="2467"/>
      <c r="D572" s="2461"/>
      <c r="E572" s="2461"/>
      <c r="F572" s="6"/>
      <c r="G572" s="2470"/>
      <c r="H572" s="2461"/>
      <c r="I572" s="8"/>
      <c r="J572" s="2461"/>
      <c r="K572" s="2467"/>
      <c r="L572" s="2467"/>
      <c r="M572" s="2467"/>
    </row>
    <row r="573" spans="1:13" ht="18.75" x14ac:dyDescent="0.3">
      <c r="A573" s="3102" t="s">
        <v>4217</v>
      </c>
      <c r="B573" s="3103"/>
      <c r="C573" s="3103"/>
      <c r="D573" s="3103"/>
      <c r="E573" s="3103"/>
      <c r="F573" s="3103"/>
      <c r="G573" s="3103"/>
      <c r="H573" s="3103"/>
      <c r="I573" s="3103"/>
      <c r="J573" s="3103"/>
      <c r="K573" s="3103"/>
      <c r="L573" s="3103"/>
      <c r="M573" s="2467"/>
    </row>
    <row r="574" spans="1:13" ht="15.75" x14ac:dyDescent="0.25">
      <c r="A574" s="2467"/>
      <c r="B574" s="2467"/>
      <c r="C574" s="2467"/>
      <c r="D574" s="2461"/>
      <c r="E574" s="2461"/>
      <c r="F574" s="9"/>
      <c r="G574" s="2470"/>
      <c r="H574" s="2461"/>
      <c r="I574" s="8"/>
      <c r="J574" s="2461"/>
      <c r="K574" s="2467"/>
      <c r="L574" s="2467"/>
      <c r="M574" s="2467"/>
    </row>
    <row r="575" spans="1:13" x14ac:dyDescent="0.25">
      <c r="A575" s="3155" t="s">
        <v>4218</v>
      </c>
      <c r="B575" s="3155"/>
      <c r="C575" s="3155"/>
      <c r="D575" s="3155"/>
      <c r="E575" s="3155"/>
      <c r="F575" s="3155"/>
      <c r="G575" s="3155"/>
      <c r="H575" s="3155"/>
      <c r="I575" s="3155"/>
      <c r="J575" s="3155"/>
      <c r="K575" s="3155"/>
      <c r="L575" s="3155"/>
      <c r="M575" s="3155"/>
    </row>
    <row r="576" spans="1:13" ht="15.75" thickBot="1" x14ac:dyDescent="0.3">
      <c r="A576" s="1465"/>
      <c r="B576" s="2467"/>
      <c r="C576" s="2467"/>
      <c r="D576" s="2467"/>
      <c r="E576" s="2467"/>
      <c r="F576" s="2"/>
      <c r="G576" s="3"/>
      <c r="H576" s="2467"/>
      <c r="I576" s="4"/>
      <c r="J576" s="2467"/>
      <c r="K576" s="13"/>
      <c r="L576" s="2467"/>
      <c r="M576" s="14" t="s">
        <v>4</v>
      </c>
    </row>
    <row r="577" spans="1:13" ht="26.25" x14ac:dyDescent="0.25">
      <c r="A577" s="1243" t="s">
        <v>5</v>
      </c>
      <c r="B577" s="1244" t="s">
        <v>6</v>
      </c>
      <c r="C577" s="1244" t="s">
        <v>7</v>
      </c>
      <c r="D577" s="1244" t="s">
        <v>8</v>
      </c>
      <c r="E577" s="1244" t="s">
        <v>9</v>
      </c>
      <c r="F577" s="1245" t="s">
        <v>10</v>
      </c>
      <c r="G577" s="1246" t="s">
        <v>11</v>
      </c>
      <c r="H577" s="1244" t="s">
        <v>12</v>
      </c>
      <c r="I577" s="1247" t="s">
        <v>13</v>
      </c>
      <c r="J577" s="1248" t="s">
        <v>14</v>
      </c>
      <c r="K577" s="1248" t="s">
        <v>271</v>
      </c>
      <c r="L577" s="1248" t="s">
        <v>16</v>
      </c>
      <c r="M577" s="1249" t="s">
        <v>17</v>
      </c>
    </row>
    <row r="578" spans="1:13" x14ac:dyDescent="0.25">
      <c r="A578" s="2672" t="s">
        <v>50</v>
      </c>
      <c r="B578" s="2673" t="s">
        <v>316</v>
      </c>
      <c r="C578" s="2673" t="s">
        <v>317</v>
      </c>
      <c r="D578" s="2673" t="s">
        <v>318</v>
      </c>
      <c r="E578" s="2673" t="s">
        <v>52</v>
      </c>
      <c r="F578" s="2673" t="s">
        <v>323</v>
      </c>
      <c r="G578" s="2673" t="s">
        <v>320</v>
      </c>
      <c r="H578" s="2673" t="s">
        <v>4219</v>
      </c>
      <c r="I578" s="2674">
        <v>0</v>
      </c>
      <c r="J578" s="2674">
        <v>1290788.1399999999</v>
      </c>
      <c r="K578" s="1449">
        <v>1148112.67</v>
      </c>
      <c r="L578" s="64">
        <f t="shared" ref="L578:L593" si="14">J578+K578</f>
        <v>2438900.8099999996</v>
      </c>
      <c r="M578" s="126" t="s">
        <v>3037</v>
      </c>
    </row>
    <row r="579" spans="1:13" x14ac:dyDescent="0.25">
      <c r="A579" s="2672" t="s">
        <v>50</v>
      </c>
      <c r="B579" s="2673" t="s">
        <v>316</v>
      </c>
      <c r="C579" s="2673" t="s">
        <v>317</v>
      </c>
      <c r="D579" s="2673" t="s">
        <v>318</v>
      </c>
      <c r="E579" s="2673" t="s">
        <v>52</v>
      </c>
      <c r="F579" s="2673" t="s">
        <v>319</v>
      </c>
      <c r="G579" s="2673" t="s">
        <v>320</v>
      </c>
      <c r="H579" s="2673" t="s">
        <v>4219</v>
      </c>
      <c r="I579" s="2674">
        <v>0</v>
      </c>
      <c r="J579" s="2674">
        <v>11617093.210000001</v>
      </c>
      <c r="K579" s="1449">
        <v>10333014.01</v>
      </c>
      <c r="L579" s="64">
        <f t="shared" si="14"/>
        <v>21950107.219999999</v>
      </c>
      <c r="M579" s="126" t="s">
        <v>3037</v>
      </c>
    </row>
    <row r="580" spans="1:13" x14ac:dyDescent="0.25">
      <c r="A580" s="2672" t="s">
        <v>50</v>
      </c>
      <c r="B580" s="2673" t="s">
        <v>316</v>
      </c>
      <c r="C580" s="2673" t="s">
        <v>317</v>
      </c>
      <c r="D580" s="2673" t="s">
        <v>318</v>
      </c>
      <c r="E580" s="2673" t="s">
        <v>52</v>
      </c>
      <c r="F580" s="2673" t="s">
        <v>323</v>
      </c>
      <c r="G580" s="2673" t="s">
        <v>320</v>
      </c>
      <c r="H580" s="2673" t="s">
        <v>4220</v>
      </c>
      <c r="I580" s="2674">
        <v>0</v>
      </c>
      <c r="J580" s="2674">
        <v>695479.53</v>
      </c>
      <c r="K580" s="1449">
        <v>13859.2</v>
      </c>
      <c r="L580" s="64">
        <f t="shared" si="14"/>
        <v>709338.73</v>
      </c>
      <c r="M580" s="126" t="s">
        <v>4221</v>
      </c>
    </row>
    <row r="581" spans="1:13" x14ac:dyDescent="0.25">
      <c r="A581" s="2672" t="s">
        <v>50</v>
      </c>
      <c r="B581" s="2673" t="s">
        <v>316</v>
      </c>
      <c r="C581" s="2673" t="s">
        <v>317</v>
      </c>
      <c r="D581" s="2673" t="s">
        <v>318</v>
      </c>
      <c r="E581" s="2673" t="s">
        <v>52</v>
      </c>
      <c r="F581" s="2673" t="s">
        <v>319</v>
      </c>
      <c r="G581" s="2673" t="s">
        <v>320</v>
      </c>
      <c r="H581" s="2673" t="s">
        <v>4220</v>
      </c>
      <c r="I581" s="2674">
        <v>0</v>
      </c>
      <c r="J581" s="2674">
        <v>6259315.8099999996</v>
      </c>
      <c r="K581" s="1449">
        <v>124732.8</v>
      </c>
      <c r="L581" s="64">
        <f t="shared" si="14"/>
        <v>6384048.6099999994</v>
      </c>
      <c r="M581" s="126" t="s">
        <v>4221</v>
      </c>
    </row>
    <row r="582" spans="1:13" x14ac:dyDescent="0.25">
      <c r="A582" s="2672" t="s">
        <v>50</v>
      </c>
      <c r="B582" s="2673" t="s">
        <v>316</v>
      </c>
      <c r="C582" s="2673" t="s">
        <v>317</v>
      </c>
      <c r="D582" s="2673" t="s">
        <v>318</v>
      </c>
      <c r="E582" s="2673" t="s">
        <v>52</v>
      </c>
      <c r="F582" s="2673" t="s">
        <v>323</v>
      </c>
      <c r="G582" s="2673" t="s">
        <v>320</v>
      </c>
      <c r="H582" s="2673" t="s">
        <v>4222</v>
      </c>
      <c r="I582" s="2674">
        <v>0</v>
      </c>
      <c r="J582" s="2674">
        <v>591635.66</v>
      </c>
      <c r="K582" s="1449">
        <v>8331.9</v>
      </c>
      <c r="L582" s="64">
        <f t="shared" si="14"/>
        <v>599967.56000000006</v>
      </c>
      <c r="M582" s="126" t="s">
        <v>4100</v>
      </c>
    </row>
    <row r="583" spans="1:13" x14ac:dyDescent="0.25">
      <c r="A583" s="2672" t="s">
        <v>50</v>
      </c>
      <c r="B583" s="2673" t="s">
        <v>316</v>
      </c>
      <c r="C583" s="2673" t="s">
        <v>317</v>
      </c>
      <c r="D583" s="2673" t="s">
        <v>318</v>
      </c>
      <c r="E583" s="2673" t="s">
        <v>52</v>
      </c>
      <c r="F583" s="2673" t="s">
        <v>319</v>
      </c>
      <c r="G583" s="2673" t="s">
        <v>320</v>
      </c>
      <c r="H583" s="2673" t="s">
        <v>4222</v>
      </c>
      <c r="I583" s="2674">
        <v>0</v>
      </c>
      <c r="J583" s="2674">
        <v>5324720.92</v>
      </c>
      <c r="K583" s="1449">
        <v>74987.19</v>
      </c>
      <c r="L583" s="64">
        <f t="shared" si="14"/>
        <v>5399708.1100000003</v>
      </c>
      <c r="M583" s="126" t="s">
        <v>4100</v>
      </c>
    </row>
    <row r="584" spans="1:13" x14ac:dyDescent="0.25">
      <c r="A584" s="2672" t="s">
        <v>50</v>
      </c>
      <c r="B584" s="2673" t="s">
        <v>316</v>
      </c>
      <c r="C584" s="2673" t="s">
        <v>317</v>
      </c>
      <c r="D584" s="2673" t="s">
        <v>318</v>
      </c>
      <c r="E584" s="2673" t="s">
        <v>52</v>
      </c>
      <c r="F584" s="2673" t="s">
        <v>323</v>
      </c>
      <c r="G584" s="2673" t="s">
        <v>320</v>
      </c>
      <c r="H584" s="2673" t="s">
        <v>2040</v>
      </c>
      <c r="I584" s="2674">
        <v>0</v>
      </c>
      <c r="J584" s="2674">
        <v>273145.53999999998</v>
      </c>
      <c r="K584" s="1449">
        <v>4345.2</v>
      </c>
      <c r="L584" s="64">
        <f t="shared" si="14"/>
        <v>277490.74</v>
      </c>
      <c r="M584" s="126" t="s">
        <v>2041</v>
      </c>
    </row>
    <row r="585" spans="1:13" x14ac:dyDescent="0.25">
      <c r="A585" s="2672" t="s">
        <v>50</v>
      </c>
      <c r="B585" s="2673" t="s">
        <v>316</v>
      </c>
      <c r="C585" s="2673" t="s">
        <v>317</v>
      </c>
      <c r="D585" s="2673" t="s">
        <v>318</v>
      </c>
      <c r="E585" s="2673" t="s">
        <v>52</v>
      </c>
      <c r="F585" s="2673" t="s">
        <v>319</v>
      </c>
      <c r="G585" s="2673" t="s">
        <v>320</v>
      </c>
      <c r="H585" s="2673" t="s">
        <v>2040</v>
      </c>
      <c r="I585" s="2674">
        <v>0</v>
      </c>
      <c r="J585" s="2674">
        <v>2458309.81</v>
      </c>
      <c r="K585" s="1449">
        <v>39106.800000000003</v>
      </c>
      <c r="L585" s="64">
        <f t="shared" si="14"/>
        <v>2497416.61</v>
      </c>
      <c r="M585" s="126" t="s">
        <v>2041</v>
      </c>
    </row>
    <row r="586" spans="1:13" x14ac:dyDescent="0.25">
      <c r="A586" s="2672" t="s">
        <v>50</v>
      </c>
      <c r="B586" s="2673" t="s">
        <v>316</v>
      </c>
      <c r="C586" s="2673" t="s">
        <v>317</v>
      </c>
      <c r="D586" s="2673" t="s">
        <v>318</v>
      </c>
      <c r="E586" s="2673" t="s">
        <v>52</v>
      </c>
      <c r="F586" s="2673" t="s">
        <v>323</v>
      </c>
      <c r="G586" s="2673" t="s">
        <v>320</v>
      </c>
      <c r="H586" s="2673" t="s">
        <v>4223</v>
      </c>
      <c r="I586" s="2674">
        <v>0</v>
      </c>
      <c r="J586" s="2674">
        <v>100000</v>
      </c>
      <c r="K586" s="1449">
        <v>-100000</v>
      </c>
      <c r="L586" s="64">
        <f t="shared" si="14"/>
        <v>0</v>
      </c>
      <c r="M586" s="126" t="s">
        <v>4224</v>
      </c>
    </row>
    <row r="587" spans="1:13" x14ac:dyDescent="0.25">
      <c r="A587" s="2672" t="s">
        <v>50</v>
      </c>
      <c r="B587" s="2673" t="s">
        <v>316</v>
      </c>
      <c r="C587" s="2673" t="s">
        <v>317</v>
      </c>
      <c r="D587" s="2673" t="s">
        <v>318</v>
      </c>
      <c r="E587" s="2673" t="s">
        <v>52</v>
      </c>
      <c r="F587" s="2673" t="s">
        <v>319</v>
      </c>
      <c r="G587" s="2673" t="s">
        <v>320</v>
      </c>
      <c r="H587" s="2673" t="s">
        <v>4223</v>
      </c>
      <c r="I587" s="2674">
        <v>0</v>
      </c>
      <c r="J587" s="2674">
        <v>900000</v>
      </c>
      <c r="K587" s="1449">
        <v>-900000</v>
      </c>
      <c r="L587" s="64">
        <f t="shared" si="14"/>
        <v>0</v>
      </c>
      <c r="M587" s="126" t="s">
        <v>4225</v>
      </c>
    </row>
    <row r="588" spans="1:13" x14ac:dyDescent="0.25">
      <c r="A588" s="2672" t="s">
        <v>50</v>
      </c>
      <c r="B588" s="2673" t="s">
        <v>316</v>
      </c>
      <c r="C588" s="2673" t="s">
        <v>317</v>
      </c>
      <c r="D588" s="2673" t="s">
        <v>318</v>
      </c>
      <c r="E588" s="2673" t="s">
        <v>52</v>
      </c>
      <c r="F588" s="2673" t="s">
        <v>323</v>
      </c>
      <c r="G588" s="2673" t="s">
        <v>320</v>
      </c>
      <c r="H588" s="2673" t="s">
        <v>4226</v>
      </c>
      <c r="I588" s="2674">
        <v>0</v>
      </c>
      <c r="J588" s="2674">
        <v>436833.87</v>
      </c>
      <c r="K588" s="1449">
        <v>-342204.59</v>
      </c>
      <c r="L588" s="64">
        <f t="shared" si="14"/>
        <v>94629.27999999997</v>
      </c>
      <c r="M588" s="126" t="s">
        <v>3045</v>
      </c>
    </row>
    <row r="589" spans="1:13" x14ac:dyDescent="0.25">
      <c r="A589" s="2672" t="s">
        <v>50</v>
      </c>
      <c r="B589" s="2673" t="s">
        <v>316</v>
      </c>
      <c r="C589" s="2673" t="s">
        <v>317</v>
      </c>
      <c r="D589" s="2673" t="s">
        <v>318</v>
      </c>
      <c r="E589" s="2673" t="s">
        <v>52</v>
      </c>
      <c r="F589" s="2673" t="s">
        <v>319</v>
      </c>
      <c r="G589" s="2673" t="s">
        <v>320</v>
      </c>
      <c r="H589" s="2673" t="s">
        <v>4226</v>
      </c>
      <c r="I589" s="2674">
        <v>0</v>
      </c>
      <c r="J589" s="2674">
        <v>3931504.81</v>
      </c>
      <c r="K589" s="2674">
        <v>-3079841.27</v>
      </c>
      <c r="L589" s="64">
        <f t="shared" si="14"/>
        <v>851663.54</v>
      </c>
      <c r="M589" s="126" t="s">
        <v>4227</v>
      </c>
    </row>
    <row r="590" spans="1:13" ht="26.25" x14ac:dyDescent="0.25">
      <c r="A590" s="2672" t="s">
        <v>50</v>
      </c>
      <c r="B590" s="2673" t="s">
        <v>316</v>
      </c>
      <c r="C590" s="2673" t="s">
        <v>317</v>
      </c>
      <c r="D590" s="2673" t="s">
        <v>318</v>
      </c>
      <c r="E590" s="2673" t="s">
        <v>52</v>
      </c>
      <c r="F590" s="2673" t="s">
        <v>323</v>
      </c>
      <c r="G590" s="2673" t="s">
        <v>320</v>
      </c>
      <c r="H590" s="2673" t="s">
        <v>4228</v>
      </c>
      <c r="I590" s="2674">
        <v>0</v>
      </c>
      <c r="J590" s="2674">
        <v>880000</v>
      </c>
      <c r="K590" s="2675">
        <v>-707444.38</v>
      </c>
      <c r="L590" s="64">
        <f t="shared" si="14"/>
        <v>172555.62</v>
      </c>
      <c r="M590" s="126" t="s">
        <v>4229</v>
      </c>
    </row>
    <row r="591" spans="1:13" ht="26.25" x14ac:dyDescent="0.25">
      <c r="A591" s="2672" t="s">
        <v>50</v>
      </c>
      <c r="B591" s="2673" t="s">
        <v>316</v>
      </c>
      <c r="C591" s="2673" t="s">
        <v>317</v>
      </c>
      <c r="D591" s="2673" t="s">
        <v>318</v>
      </c>
      <c r="E591" s="2673" t="s">
        <v>52</v>
      </c>
      <c r="F591" s="2673" t="s">
        <v>319</v>
      </c>
      <c r="G591" s="2673" t="s">
        <v>320</v>
      </c>
      <c r="H591" s="2673" t="s">
        <v>4228</v>
      </c>
      <c r="I591" s="2674">
        <v>0</v>
      </c>
      <c r="J591" s="2674">
        <v>7920000</v>
      </c>
      <c r="K591" s="2674">
        <v>-6366999.5300000003</v>
      </c>
      <c r="L591" s="64">
        <f t="shared" si="14"/>
        <v>1553000.4699999997</v>
      </c>
      <c r="M591" s="126" t="s">
        <v>4229</v>
      </c>
    </row>
    <row r="592" spans="1:13" ht="26.25" x14ac:dyDescent="0.25">
      <c r="A592" s="2672" t="s">
        <v>50</v>
      </c>
      <c r="B592" s="2673" t="s">
        <v>316</v>
      </c>
      <c r="C592" s="2673" t="s">
        <v>317</v>
      </c>
      <c r="D592" s="2673" t="s">
        <v>318</v>
      </c>
      <c r="E592" s="2673" t="s">
        <v>52</v>
      </c>
      <c r="F592" s="2673" t="s">
        <v>323</v>
      </c>
      <c r="G592" s="2673" t="s">
        <v>320</v>
      </c>
      <c r="H592" s="2673" t="s">
        <v>4230</v>
      </c>
      <c r="I592" s="2674">
        <v>0</v>
      </c>
      <c r="J592" s="2674">
        <v>50000</v>
      </c>
      <c r="K592" s="1449">
        <v>-25000</v>
      </c>
      <c r="L592" s="64">
        <f t="shared" si="14"/>
        <v>25000</v>
      </c>
      <c r="M592" s="126" t="s">
        <v>4231</v>
      </c>
    </row>
    <row r="593" spans="1:13" ht="27" thickBot="1" x14ac:dyDescent="0.3">
      <c r="A593" s="2676" t="s">
        <v>50</v>
      </c>
      <c r="B593" s="2677" t="s">
        <v>316</v>
      </c>
      <c r="C593" s="2677" t="s">
        <v>317</v>
      </c>
      <c r="D593" s="2677" t="s">
        <v>318</v>
      </c>
      <c r="E593" s="2677" t="s">
        <v>52</v>
      </c>
      <c r="F593" s="2677" t="s">
        <v>319</v>
      </c>
      <c r="G593" s="2677" t="s">
        <v>320</v>
      </c>
      <c r="H593" s="2677" t="s">
        <v>4230</v>
      </c>
      <c r="I593" s="2678">
        <v>0</v>
      </c>
      <c r="J593" s="2678">
        <v>450000</v>
      </c>
      <c r="K593" s="2517">
        <v>-225000</v>
      </c>
      <c r="L593" s="64">
        <f t="shared" si="14"/>
        <v>225000</v>
      </c>
      <c r="M593" s="126" t="s">
        <v>4231</v>
      </c>
    </row>
    <row r="594" spans="1:13" ht="15.75" thickBot="1" x14ac:dyDescent="0.3">
      <c r="A594" s="1185"/>
      <c r="B594" s="1186" t="s">
        <v>23</v>
      </c>
      <c r="C594" s="2457"/>
      <c r="D594" s="2457"/>
      <c r="E594" s="2457"/>
      <c r="F594" s="1187"/>
      <c r="G594" s="1188"/>
      <c r="H594" s="2457"/>
      <c r="I594" s="26">
        <f>SUM(I577:I593)</f>
        <v>0</v>
      </c>
      <c r="J594" s="26">
        <f>SUM(J578:J593)</f>
        <v>43178827.300000004</v>
      </c>
      <c r="K594" s="26">
        <f>SUM(K578:K593)</f>
        <v>0</v>
      </c>
      <c r="L594" s="26">
        <f>SUM(L578:L593)</f>
        <v>43178827.299999997</v>
      </c>
      <c r="M594" s="213"/>
    </row>
    <row r="595" spans="1:13" ht="15.75" x14ac:dyDescent="0.25">
      <c r="A595" s="28"/>
      <c r="B595" s="28"/>
      <c r="C595" s="28"/>
      <c r="D595" s="29"/>
      <c r="E595" s="29"/>
      <c r="F595" s="30"/>
      <c r="G595" s="31"/>
      <c r="H595" s="29"/>
      <c r="I595" s="32"/>
      <c r="J595" s="29"/>
      <c r="K595" s="33"/>
      <c r="L595" s="29"/>
      <c r="M595" s="2467"/>
    </row>
    <row r="596" spans="1:13" ht="15.75" x14ac:dyDescent="0.25">
      <c r="A596" s="2467"/>
      <c r="B596" s="29" t="s">
        <v>510</v>
      </c>
      <c r="C596" s="28"/>
      <c r="D596" s="29"/>
      <c r="E596" s="29"/>
      <c r="F596" s="30"/>
      <c r="G596" s="31"/>
      <c r="H596" s="29"/>
      <c r="I596" s="32"/>
      <c r="J596" s="34" t="s">
        <v>4232</v>
      </c>
      <c r="K596" s="35"/>
      <c r="L596" s="33"/>
      <c r="M596" s="55"/>
    </row>
    <row r="597" spans="1:13" ht="15.75" x14ac:dyDescent="0.25">
      <c r="A597" s="29"/>
      <c r="B597" s="28"/>
      <c r="C597" s="28"/>
      <c r="D597" s="29"/>
      <c r="E597" s="29"/>
      <c r="F597" s="30"/>
      <c r="G597" s="31"/>
      <c r="H597" s="29"/>
      <c r="I597" s="32"/>
      <c r="J597" s="29"/>
      <c r="K597" s="33"/>
      <c r="L597" s="33"/>
      <c r="M597" s="2467"/>
    </row>
    <row r="598" spans="1:13" x14ac:dyDescent="0.25">
      <c r="A598" s="2467"/>
      <c r="B598" s="2467"/>
      <c r="C598" s="2467"/>
      <c r="D598" s="2467"/>
      <c r="E598" s="2467"/>
      <c r="F598" s="2"/>
      <c r="G598" s="3"/>
      <c r="H598" s="2467"/>
      <c r="I598" s="4"/>
      <c r="J598" s="2467"/>
      <c r="K598" s="2467"/>
      <c r="L598" s="55"/>
      <c r="M598" s="2467"/>
    </row>
    <row r="599" spans="1:13" x14ac:dyDescent="0.25">
      <c r="A599" s="2467"/>
      <c r="B599" s="2467" t="s">
        <v>27</v>
      </c>
      <c r="C599" s="2467"/>
      <c r="D599" s="2467"/>
      <c r="E599" s="2467"/>
      <c r="F599" s="2"/>
      <c r="G599" s="3"/>
      <c r="H599" s="2467"/>
      <c r="I599" s="4"/>
      <c r="J599" s="2467" t="s">
        <v>27</v>
      </c>
      <c r="K599" s="2467"/>
      <c r="L599" s="55"/>
      <c r="M599" s="2467"/>
    </row>
    <row r="600" spans="1:13" x14ac:dyDescent="0.25">
      <c r="A600" s="2467"/>
      <c r="B600" s="2467"/>
      <c r="C600" s="2467"/>
      <c r="D600" s="2467"/>
      <c r="E600" s="2467"/>
      <c r="F600" s="2"/>
      <c r="G600" s="3"/>
      <c r="H600" s="2467"/>
      <c r="I600" s="4"/>
      <c r="J600" s="2467"/>
      <c r="K600" s="2467"/>
      <c r="L600" s="2679"/>
      <c r="M600" s="55"/>
    </row>
    <row r="601" spans="1:13" x14ac:dyDescent="0.25">
      <c r="A601" s="2467"/>
      <c r="B601" s="2467" t="s">
        <v>354</v>
      </c>
      <c r="C601" s="2467"/>
      <c r="D601" s="2467"/>
      <c r="E601" s="2467"/>
      <c r="F601" s="2"/>
      <c r="G601" s="3"/>
      <c r="H601" s="2467"/>
      <c r="I601" s="4"/>
      <c r="J601" s="2467" t="s">
        <v>169</v>
      </c>
      <c r="K601" s="2467"/>
      <c r="L601" s="2680"/>
      <c r="M601" s="55"/>
    </row>
    <row r="602" spans="1:13" x14ac:dyDescent="0.25">
      <c r="A602" s="2467"/>
      <c r="B602" s="2467" t="s">
        <v>355</v>
      </c>
      <c r="C602" s="2467"/>
      <c r="D602" s="2467"/>
      <c r="E602" s="2467"/>
      <c r="F602" s="2"/>
      <c r="G602" s="3"/>
      <c r="H602" s="2467"/>
      <c r="I602" s="4"/>
      <c r="J602" s="2467" t="s">
        <v>171</v>
      </c>
      <c r="K602" s="2467"/>
      <c r="L602" s="2467"/>
      <c r="M602" s="2467"/>
    </row>
    <row r="603" spans="1:13" x14ac:dyDescent="0.25">
      <c r="A603" s="2467"/>
      <c r="B603" s="2467"/>
      <c r="C603" s="2467"/>
      <c r="D603" s="2467"/>
      <c r="E603" s="2467"/>
      <c r="F603" s="2"/>
      <c r="G603" s="3"/>
      <c r="H603" s="2467"/>
      <c r="I603" s="4"/>
      <c r="J603" s="2467"/>
      <c r="K603" s="2467"/>
      <c r="L603" s="2467"/>
      <c r="M603" s="55"/>
    </row>
    <row r="604" spans="1:13" x14ac:dyDescent="0.25">
      <c r="A604" s="2473"/>
      <c r="B604" s="2473"/>
      <c r="C604" s="2473"/>
      <c r="D604" s="2473"/>
      <c r="E604" s="2473"/>
      <c r="F604" s="2473"/>
      <c r="G604" s="2473"/>
      <c r="H604" s="2473"/>
      <c r="I604" s="2468"/>
      <c r="J604" s="2468"/>
      <c r="K604" s="2468"/>
      <c r="L604" s="2468"/>
      <c r="M604" s="2468"/>
    </row>
    <row r="605" spans="1:13" ht="18.75" x14ac:dyDescent="0.3">
      <c r="A605" s="123" t="s">
        <v>173</v>
      </c>
      <c r="B605" s="1"/>
      <c r="C605" s="1"/>
      <c r="D605" s="2467"/>
      <c r="E605" s="2467"/>
      <c r="F605" s="2"/>
      <c r="G605" s="3"/>
      <c r="H605" s="2467"/>
      <c r="I605" s="4"/>
      <c r="J605" s="2467"/>
      <c r="K605" s="2467"/>
      <c r="L605" s="2467"/>
      <c r="M605" s="2467"/>
    </row>
    <row r="606" spans="1:13" x14ac:dyDescent="0.25">
      <c r="A606" s="2467"/>
      <c r="B606" s="2467"/>
      <c r="C606" s="2467"/>
      <c r="D606" s="2461"/>
      <c r="E606" s="2461"/>
      <c r="F606" s="6"/>
      <c r="G606" s="2470"/>
      <c r="H606" s="2461"/>
      <c r="I606" s="8"/>
      <c r="J606" s="2461"/>
      <c r="K606" s="2467"/>
      <c r="L606" s="2467"/>
      <c r="M606" s="2467"/>
    </row>
    <row r="607" spans="1:13" ht="18.75" x14ac:dyDescent="0.3">
      <c r="A607" s="3102" t="s">
        <v>4233</v>
      </c>
      <c r="B607" s="3103"/>
      <c r="C607" s="3103"/>
      <c r="D607" s="3103"/>
      <c r="E607" s="3103"/>
      <c r="F607" s="3103"/>
      <c r="G607" s="3103"/>
      <c r="H607" s="3103"/>
      <c r="I607" s="3103"/>
      <c r="J607" s="3103"/>
      <c r="K607" s="3103"/>
      <c r="L607" s="3103"/>
      <c r="M607" s="2467"/>
    </row>
    <row r="608" spans="1:13" ht="15.75" x14ac:dyDescent="0.25">
      <c r="A608" s="2467"/>
      <c r="B608" s="2467"/>
      <c r="C608" s="2467"/>
      <c r="D608" s="2461"/>
      <c r="E608" s="2461"/>
      <c r="F608" s="9"/>
      <c r="G608" s="2470"/>
      <c r="H608" s="2461"/>
      <c r="I608" s="8"/>
      <c r="J608" s="2461"/>
      <c r="K608" s="2467"/>
      <c r="L608" s="2467"/>
      <c r="M608" s="2467"/>
    </row>
    <row r="609" spans="1:13" x14ac:dyDescent="0.25">
      <c r="A609" s="3122" t="s">
        <v>4234</v>
      </c>
      <c r="B609" s="3122"/>
      <c r="C609" s="3122"/>
      <c r="D609" s="3122"/>
      <c r="E609" s="3122"/>
      <c r="F609" s="3122"/>
      <c r="G609" s="3122"/>
      <c r="H609" s="3122"/>
      <c r="I609" s="3122"/>
      <c r="J609" s="3122"/>
      <c r="K609" s="3122"/>
      <c r="L609" s="3122"/>
      <c r="M609" s="3122"/>
    </row>
    <row r="610" spans="1:13" ht="15.75" thickBot="1" x14ac:dyDescent="0.3">
      <c r="A610" s="1465"/>
      <c r="B610" s="2467"/>
      <c r="C610" s="2467"/>
      <c r="D610" s="2467"/>
      <c r="E610" s="2467"/>
      <c r="F610" s="2"/>
      <c r="G610" s="3"/>
      <c r="H610" s="2467"/>
      <c r="I610" s="4"/>
      <c r="J610" s="2467"/>
      <c r="K610" s="13"/>
      <c r="L610" s="2467"/>
      <c r="M610" s="14" t="s">
        <v>4</v>
      </c>
    </row>
    <row r="611" spans="1:13" ht="26.25" x14ac:dyDescent="0.25">
      <c r="A611" s="1243" t="s">
        <v>5</v>
      </c>
      <c r="B611" s="1244" t="s">
        <v>6</v>
      </c>
      <c r="C611" s="1244" t="s">
        <v>7</v>
      </c>
      <c r="D611" s="1244" t="s">
        <v>8</v>
      </c>
      <c r="E611" s="1244" t="s">
        <v>9</v>
      </c>
      <c r="F611" s="1245" t="s">
        <v>10</v>
      </c>
      <c r="G611" s="1246" t="s">
        <v>11</v>
      </c>
      <c r="H611" s="1244" t="s">
        <v>12</v>
      </c>
      <c r="I611" s="1247" t="s">
        <v>13</v>
      </c>
      <c r="J611" s="1248" t="s">
        <v>14</v>
      </c>
      <c r="K611" s="1248" t="s">
        <v>271</v>
      </c>
      <c r="L611" s="1248" t="s">
        <v>16</v>
      </c>
      <c r="M611" s="1249" t="s">
        <v>17</v>
      </c>
    </row>
    <row r="612" spans="1:13" ht="26.25" x14ac:dyDescent="0.25">
      <c r="A612" s="2681" t="s">
        <v>50</v>
      </c>
      <c r="B612" s="2682" t="s">
        <v>51</v>
      </c>
      <c r="C612" s="2682" t="s">
        <v>4235</v>
      </c>
      <c r="D612" s="2682" t="s">
        <v>4236</v>
      </c>
      <c r="E612" s="2682" t="s">
        <v>52</v>
      </c>
      <c r="F612" s="2682" t="s">
        <v>4237</v>
      </c>
      <c r="G612" s="2682" t="s">
        <v>320</v>
      </c>
      <c r="H612" s="2682" t="s">
        <v>4238</v>
      </c>
      <c r="I612" s="2683">
        <v>0</v>
      </c>
      <c r="J612" s="2683">
        <v>1000000</v>
      </c>
      <c r="K612" s="2683">
        <v>-1000000</v>
      </c>
      <c r="L612" s="64">
        <f>J612+K612</f>
        <v>0</v>
      </c>
      <c r="M612" s="126" t="s">
        <v>4239</v>
      </c>
    </row>
    <row r="613" spans="1:13" ht="26.25" x14ac:dyDescent="0.25">
      <c r="A613" s="2681" t="s">
        <v>50</v>
      </c>
      <c r="B613" s="2682" t="s">
        <v>51</v>
      </c>
      <c r="C613" s="2682" t="s">
        <v>4235</v>
      </c>
      <c r="D613" s="2682" t="s">
        <v>4236</v>
      </c>
      <c r="E613" s="2682" t="s">
        <v>52</v>
      </c>
      <c r="F613" s="2682" t="s">
        <v>4237</v>
      </c>
      <c r="G613" s="2682" t="s">
        <v>320</v>
      </c>
      <c r="H613" s="2682" t="s">
        <v>4240</v>
      </c>
      <c r="I613" s="2683">
        <v>0</v>
      </c>
      <c r="J613" s="2683">
        <v>0</v>
      </c>
      <c r="K613" s="2683">
        <v>1000000</v>
      </c>
      <c r="L613" s="64">
        <f>J613+K613</f>
        <v>1000000</v>
      </c>
      <c r="M613" s="126" t="s">
        <v>4239</v>
      </c>
    </row>
    <row r="614" spans="1:13" ht="26.25" x14ac:dyDescent="0.25">
      <c r="A614" s="2681" t="s">
        <v>50</v>
      </c>
      <c r="B614" s="2682" t="s">
        <v>51</v>
      </c>
      <c r="C614" s="2682" t="s">
        <v>4235</v>
      </c>
      <c r="D614" s="2682" t="s">
        <v>4236</v>
      </c>
      <c r="E614" s="2682" t="s">
        <v>52</v>
      </c>
      <c r="F614" s="2682" t="s">
        <v>4237</v>
      </c>
      <c r="G614" s="2682" t="s">
        <v>320</v>
      </c>
      <c r="H614" s="2682" t="s">
        <v>4241</v>
      </c>
      <c r="I614" s="2683">
        <v>0</v>
      </c>
      <c r="J614" s="2683">
        <v>700000</v>
      </c>
      <c r="K614" s="2683">
        <v>-700000</v>
      </c>
      <c r="L614" s="64">
        <f>J614+K614</f>
        <v>0</v>
      </c>
      <c r="M614" s="126" t="s">
        <v>4242</v>
      </c>
    </row>
    <row r="615" spans="1:13" ht="26.25" x14ac:dyDescent="0.25">
      <c r="A615" s="2681" t="s">
        <v>50</v>
      </c>
      <c r="B615" s="2682" t="s">
        <v>51</v>
      </c>
      <c r="C615" s="2682" t="s">
        <v>4235</v>
      </c>
      <c r="D615" s="2682" t="s">
        <v>4236</v>
      </c>
      <c r="E615" s="2682" t="s">
        <v>52</v>
      </c>
      <c r="F615" s="2682" t="s">
        <v>4237</v>
      </c>
      <c r="G615" s="2682" t="s">
        <v>320</v>
      </c>
      <c r="H615" s="2682" t="s">
        <v>4243</v>
      </c>
      <c r="I615" s="2683">
        <v>0</v>
      </c>
      <c r="J615" s="2683">
        <v>0</v>
      </c>
      <c r="K615" s="2683">
        <v>700000</v>
      </c>
      <c r="L615" s="64">
        <f>J615+K615</f>
        <v>700000</v>
      </c>
      <c r="M615" s="126" t="s">
        <v>4242</v>
      </c>
    </row>
    <row r="616" spans="1:13" ht="15.75" thickBot="1" x14ac:dyDescent="0.3">
      <c r="A616" s="2684"/>
      <c r="B616" s="2685" t="s">
        <v>23</v>
      </c>
      <c r="C616" s="128"/>
      <c r="D616" s="128"/>
      <c r="E616" s="128"/>
      <c r="F616" s="129"/>
      <c r="G616" s="130"/>
      <c r="H616" s="128"/>
      <c r="I616" s="131">
        <f>SUM(I611:I615)</f>
        <v>0</v>
      </c>
      <c r="J616" s="131">
        <f>SUM(J612:J615)</f>
        <v>1700000</v>
      </c>
      <c r="K616" s="131">
        <f>SUM(K612:K615)</f>
        <v>0</v>
      </c>
      <c r="L616" s="131">
        <f>SUM(L612:L615)</f>
        <v>1700000</v>
      </c>
      <c r="M616" s="132"/>
    </row>
    <row r="617" spans="1:13" ht="15.75" x14ac:dyDescent="0.25">
      <c r="A617" s="28"/>
      <c r="B617" s="28"/>
      <c r="C617" s="28"/>
      <c r="D617" s="29"/>
      <c r="E617" s="29"/>
      <c r="F617" s="30"/>
      <c r="G617" s="31"/>
      <c r="H617" s="29"/>
      <c r="I617" s="32"/>
      <c r="J617" s="29"/>
      <c r="K617" s="33"/>
      <c r="L617" s="29"/>
      <c r="M617" s="2467"/>
    </row>
    <row r="618" spans="1:13" ht="15.75" x14ac:dyDescent="0.25">
      <c r="A618" s="2467"/>
      <c r="B618" s="29" t="s">
        <v>352</v>
      </c>
      <c r="C618" s="28"/>
      <c r="D618" s="29"/>
      <c r="E618" s="29"/>
      <c r="F618" s="30"/>
      <c r="G618" s="31"/>
      <c r="H618" s="29"/>
      <c r="I618" s="32"/>
      <c r="J618" s="34" t="s">
        <v>4244</v>
      </c>
      <c r="K618" s="35"/>
      <c r="L618" s="33"/>
      <c r="M618" s="55"/>
    </row>
    <row r="619" spans="1:13" ht="15.75" x14ac:dyDescent="0.25">
      <c r="A619" s="29"/>
      <c r="B619" s="28"/>
      <c r="C619" s="28"/>
      <c r="D619" s="29"/>
      <c r="E619" s="29"/>
      <c r="F619" s="30"/>
      <c r="G619" s="31"/>
      <c r="H619" s="29"/>
      <c r="I619" s="32"/>
      <c r="J619" s="29"/>
      <c r="K619" s="33"/>
      <c r="L619" s="33"/>
      <c r="M619" s="2467"/>
    </row>
    <row r="620" spans="1:13" x14ac:dyDescent="0.25">
      <c r="A620" s="2467"/>
      <c r="B620" s="2467"/>
      <c r="C620" s="2467"/>
      <c r="D620" s="2467"/>
      <c r="E620" s="2467"/>
      <c r="F620" s="2"/>
      <c r="G620" s="3"/>
      <c r="H620" s="2467"/>
      <c r="I620" s="4"/>
      <c r="J620" s="2467"/>
      <c r="K620" s="2467"/>
      <c r="L620" s="55"/>
      <c r="M620" s="2467"/>
    </row>
    <row r="621" spans="1:13" x14ac:dyDescent="0.25">
      <c r="A621" s="2467"/>
      <c r="B621" s="2467" t="s">
        <v>27</v>
      </c>
      <c r="C621" s="2467"/>
      <c r="D621" s="2467"/>
      <c r="E621" s="2467"/>
      <c r="F621" s="2"/>
      <c r="G621" s="3"/>
      <c r="H621" s="2467"/>
      <c r="I621" s="4"/>
      <c r="J621" s="2467" t="s">
        <v>27</v>
      </c>
      <c r="K621" s="2467"/>
      <c r="L621" s="55"/>
      <c r="M621" s="2467"/>
    </row>
    <row r="622" spans="1:13" x14ac:dyDescent="0.25">
      <c r="A622" s="2467"/>
      <c r="B622" s="2467"/>
      <c r="C622" s="2467"/>
      <c r="D622" s="2467"/>
      <c r="E622" s="2467"/>
      <c r="F622" s="2"/>
      <c r="G622" s="3"/>
      <c r="H622" s="2467"/>
      <c r="I622" s="4"/>
      <c r="J622" s="2467"/>
      <c r="K622" s="2467"/>
      <c r="L622" s="1268"/>
      <c r="M622" s="55"/>
    </row>
    <row r="623" spans="1:13" x14ac:dyDescent="0.25">
      <c r="A623" s="2467"/>
      <c r="B623" s="2467" t="s">
        <v>354</v>
      </c>
      <c r="C623" s="2467"/>
      <c r="D623" s="2467"/>
      <c r="E623" s="2467"/>
      <c r="F623" s="2"/>
      <c r="G623" s="3"/>
      <c r="H623" s="2467"/>
      <c r="I623" s="4"/>
      <c r="J623" s="2467" t="s">
        <v>169</v>
      </c>
      <c r="K623" s="2467"/>
      <c r="L623" s="55"/>
      <c r="M623" s="55"/>
    </row>
    <row r="624" spans="1:13" x14ac:dyDescent="0.25">
      <c r="A624" s="2467"/>
      <c r="B624" s="2467" t="s">
        <v>355</v>
      </c>
      <c r="C624" s="2467"/>
      <c r="D624" s="2467"/>
      <c r="E624" s="2467"/>
      <c r="F624" s="2"/>
      <c r="G624" s="3"/>
      <c r="H624" s="2467"/>
      <c r="I624" s="4"/>
      <c r="J624" s="2467" t="s">
        <v>171</v>
      </c>
      <c r="K624" s="2467"/>
      <c r="L624" s="2467"/>
      <c r="M624" s="2467"/>
    </row>
    <row r="625" spans="1:13" x14ac:dyDescent="0.25">
      <c r="A625" s="2473"/>
      <c r="B625" s="2473"/>
      <c r="C625" s="2473"/>
      <c r="D625" s="2473"/>
      <c r="E625" s="2473"/>
      <c r="F625" s="2473"/>
      <c r="G625" s="2473"/>
      <c r="H625" s="2473"/>
      <c r="I625" s="2468"/>
      <c r="J625" s="2468"/>
      <c r="K625" s="2468"/>
      <c r="L625" s="2468"/>
      <c r="M625" s="2468"/>
    </row>
    <row r="626" spans="1:13" x14ac:dyDescent="0.25">
      <c r="A626" s="2473"/>
      <c r="B626" s="2473"/>
      <c r="C626" s="2473"/>
      <c r="D626" s="2473"/>
      <c r="E626" s="2473"/>
      <c r="F626" s="2473"/>
      <c r="G626" s="2473"/>
      <c r="H626" s="2473"/>
      <c r="I626" s="2468"/>
      <c r="J626" s="2468"/>
      <c r="K626" s="2468"/>
      <c r="L626" s="2468"/>
      <c r="M626" s="2468"/>
    </row>
    <row r="627" spans="1:13" ht="18.75" x14ac:dyDescent="0.3">
      <c r="A627" s="123" t="s">
        <v>173</v>
      </c>
      <c r="B627" s="1"/>
      <c r="C627" s="1"/>
      <c r="D627" s="2467"/>
      <c r="E627" s="2467"/>
      <c r="F627" s="2"/>
      <c r="G627" s="3"/>
      <c r="H627" s="2467"/>
      <c r="I627" s="4"/>
      <c r="J627" s="2467"/>
      <c r="K627" s="2467"/>
      <c r="L627" s="2467"/>
      <c r="M627" s="2467"/>
    </row>
    <row r="628" spans="1:13" x14ac:dyDescent="0.25">
      <c r="A628" s="2467"/>
      <c r="B628" s="2467"/>
      <c r="C628" s="2467"/>
      <c r="D628" s="2461"/>
      <c r="E628" s="2461"/>
      <c r="F628" s="6"/>
      <c r="G628" s="2470"/>
      <c r="H628" s="2461"/>
      <c r="I628" s="8"/>
      <c r="J628" s="2461"/>
      <c r="K628" s="2467"/>
      <c r="L628" s="2467"/>
      <c r="M628" s="2467"/>
    </row>
    <row r="629" spans="1:13" ht="18.75" x14ac:dyDescent="0.3">
      <c r="A629" s="3102" t="s">
        <v>4245</v>
      </c>
      <c r="B629" s="3103"/>
      <c r="C629" s="3103"/>
      <c r="D629" s="3103"/>
      <c r="E629" s="3103"/>
      <c r="F629" s="3103"/>
      <c r="G629" s="3103"/>
      <c r="H629" s="3103"/>
      <c r="I629" s="3103"/>
      <c r="J629" s="3103"/>
      <c r="K629" s="3103"/>
      <c r="L629" s="3103"/>
      <c r="M629" s="2467"/>
    </row>
    <row r="630" spans="1:13" ht="15.75" x14ac:dyDescent="0.25">
      <c r="A630" s="2467"/>
      <c r="B630" s="2467"/>
      <c r="C630" s="2467"/>
      <c r="D630" s="2461"/>
      <c r="E630" s="2461"/>
      <c r="F630" s="9"/>
      <c r="G630" s="2470"/>
      <c r="H630" s="2461"/>
      <c r="I630" s="8"/>
      <c r="J630" s="2461"/>
      <c r="K630" s="2467"/>
      <c r="L630" s="2467"/>
      <c r="M630" s="2467"/>
    </row>
    <row r="631" spans="1:13" x14ac:dyDescent="0.25">
      <c r="A631" s="3155" t="s">
        <v>4218</v>
      </c>
      <c r="B631" s="3155"/>
      <c r="C631" s="3155"/>
      <c r="D631" s="3155"/>
      <c r="E631" s="3155"/>
      <c r="F631" s="3155"/>
      <c r="G631" s="3155"/>
      <c r="H631" s="3155"/>
      <c r="I631" s="3155"/>
      <c r="J631" s="3155"/>
      <c r="K631" s="3155"/>
      <c r="L631" s="3155"/>
      <c r="M631" s="3155"/>
    </row>
    <row r="632" spans="1:13" ht="15.75" thickBot="1" x14ac:dyDescent="0.3">
      <c r="A632" s="1465"/>
      <c r="B632" s="2467"/>
      <c r="C632" s="2467"/>
      <c r="D632" s="2467"/>
      <c r="E632" s="2467"/>
      <c r="F632" s="2"/>
      <c r="G632" s="3"/>
      <c r="H632" s="2467"/>
      <c r="I632" s="4"/>
      <c r="J632" s="2467"/>
      <c r="K632" s="13"/>
      <c r="L632" s="2467"/>
      <c r="M632" s="14" t="s">
        <v>4</v>
      </c>
    </row>
    <row r="633" spans="1:13" ht="27" thickBot="1" x14ac:dyDescent="0.3">
      <c r="A633" s="15" t="s">
        <v>5</v>
      </c>
      <c r="B633" s="16" t="s">
        <v>6</v>
      </c>
      <c r="C633" s="16" t="s">
        <v>7</v>
      </c>
      <c r="D633" s="16" t="s">
        <v>8</v>
      </c>
      <c r="E633" s="16" t="s">
        <v>9</v>
      </c>
      <c r="F633" s="17" t="s">
        <v>10</v>
      </c>
      <c r="G633" s="18" t="s">
        <v>11</v>
      </c>
      <c r="H633" s="16" t="s">
        <v>12</v>
      </c>
      <c r="I633" s="19" t="s">
        <v>13</v>
      </c>
      <c r="J633" s="20" t="s">
        <v>14</v>
      </c>
      <c r="K633" s="20" t="s">
        <v>271</v>
      </c>
      <c r="L633" s="20" t="s">
        <v>16</v>
      </c>
      <c r="M633" s="122" t="s">
        <v>17</v>
      </c>
    </row>
    <row r="634" spans="1:13" x14ac:dyDescent="0.25">
      <c r="A634" s="2672" t="s">
        <v>50</v>
      </c>
      <c r="B634" s="2673" t="s">
        <v>316</v>
      </c>
      <c r="C634" s="2673" t="s">
        <v>317</v>
      </c>
      <c r="D634" s="2673" t="s">
        <v>318</v>
      </c>
      <c r="E634" s="2673" t="s">
        <v>52</v>
      </c>
      <c r="F634" s="2673" t="s">
        <v>323</v>
      </c>
      <c r="G634" s="2673" t="s">
        <v>320</v>
      </c>
      <c r="H634" s="2673" t="s">
        <v>4246</v>
      </c>
      <c r="I634" s="2674">
        <v>0</v>
      </c>
      <c r="J634" s="2674">
        <v>580664.37</v>
      </c>
      <c r="K634" s="1449">
        <v>200</v>
      </c>
      <c r="L634" s="64">
        <f t="shared" ref="L634:L651" si="15">J634+K634</f>
        <v>580864.37</v>
      </c>
      <c r="M634" s="126" t="s">
        <v>4247</v>
      </c>
    </row>
    <row r="635" spans="1:13" x14ac:dyDescent="0.25">
      <c r="A635" s="2672" t="s">
        <v>50</v>
      </c>
      <c r="B635" s="2673" t="s">
        <v>316</v>
      </c>
      <c r="C635" s="2673" t="s">
        <v>317</v>
      </c>
      <c r="D635" s="2673" t="s">
        <v>318</v>
      </c>
      <c r="E635" s="2673" t="s">
        <v>52</v>
      </c>
      <c r="F635" s="2673" t="s">
        <v>319</v>
      </c>
      <c r="G635" s="2673" t="s">
        <v>320</v>
      </c>
      <c r="H635" s="2673" t="s">
        <v>3710</v>
      </c>
      <c r="I635" s="2674">
        <v>0</v>
      </c>
      <c r="J635" s="2674">
        <v>83197405.680000007</v>
      </c>
      <c r="K635" s="1449">
        <f>1733212.89</f>
        <v>1733212.89</v>
      </c>
      <c r="L635" s="64">
        <f t="shared" si="15"/>
        <v>84930618.570000008</v>
      </c>
      <c r="M635" s="126" t="s">
        <v>4248</v>
      </c>
    </row>
    <row r="636" spans="1:13" x14ac:dyDescent="0.25">
      <c r="A636" s="2672" t="s">
        <v>50</v>
      </c>
      <c r="B636" s="2673" t="s">
        <v>316</v>
      </c>
      <c r="C636" s="2673" t="s">
        <v>317</v>
      </c>
      <c r="D636" s="2673" t="s">
        <v>318</v>
      </c>
      <c r="E636" s="2673" t="s">
        <v>52</v>
      </c>
      <c r="F636" s="2673" t="s">
        <v>323</v>
      </c>
      <c r="G636" s="2673" t="s">
        <v>320</v>
      </c>
      <c r="H636" s="2673" t="s">
        <v>3710</v>
      </c>
      <c r="I636" s="2674">
        <v>0</v>
      </c>
      <c r="J636" s="2674">
        <v>9355267.2599999998</v>
      </c>
      <c r="K636" s="1449">
        <f>362350.63</f>
        <v>362350.63</v>
      </c>
      <c r="L636" s="64">
        <f t="shared" si="15"/>
        <v>9717617.8900000006</v>
      </c>
      <c r="M636" s="126" t="s">
        <v>4248</v>
      </c>
    </row>
    <row r="637" spans="1:13" x14ac:dyDescent="0.25">
      <c r="A637" s="2686" t="s">
        <v>50</v>
      </c>
      <c r="B637" s="2687" t="s">
        <v>316</v>
      </c>
      <c r="C637" s="2687" t="s">
        <v>317</v>
      </c>
      <c r="D637" s="2687" t="s">
        <v>318</v>
      </c>
      <c r="E637" s="2687" t="s">
        <v>52</v>
      </c>
      <c r="F637" s="2687" t="s">
        <v>3442</v>
      </c>
      <c r="G637" s="2687" t="s">
        <v>320</v>
      </c>
      <c r="H637" s="2687" t="s">
        <v>4249</v>
      </c>
      <c r="I637" s="2688">
        <v>0</v>
      </c>
      <c r="J637" s="2688">
        <v>3310112.64</v>
      </c>
      <c r="K637" s="1449">
        <v>1000</v>
      </c>
      <c r="L637" s="64">
        <f t="shared" si="15"/>
        <v>3311112.64</v>
      </c>
      <c r="M637" s="126" t="s">
        <v>4250</v>
      </c>
    </row>
    <row r="638" spans="1:13" x14ac:dyDescent="0.25">
      <c r="A638" s="2686" t="s">
        <v>50</v>
      </c>
      <c r="B638" s="2687" t="s">
        <v>316</v>
      </c>
      <c r="C638" s="2687" t="s">
        <v>317</v>
      </c>
      <c r="D638" s="2687" t="s">
        <v>318</v>
      </c>
      <c r="E638" s="2687" t="s">
        <v>52</v>
      </c>
      <c r="F638" s="2687" t="s">
        <v>319</v>
      </c>
      <c r="G638" s="2687" t="s">
        <v>320</v>
      </c>
      <c r="H638" s="2687" t="s">
        <v>4251</v>
      </c>
      <c r="I638" s="2688">
        <v>0</v>
      </c>
      <c r="J638" s="2688">
        <v>11173248.789999999</v>
      </c>
      <c r="K638" s="1449">
        <v>2099727.25</v>
      </c>
      <c r="L638" s="64">
        <f t="shared" si="15"/>
        <v>13272976.039999999</v>
      </c>
      <c r="M638" s="126" t="s">
        <v>4252</v>
      </c>
    </row>
    <row r="639" spans="1:13" x14ac:dyDescent="0.25">
      <c r="A639" s="2686" t="s">
        <v>50</v>
      </c>
      <c r="B639" s="2687" t="s">
        <v>316</v>
      </c>
      <c r="C639" s="2687" t="s">
        <v>317</v>
      </c>
      <c r="D639" s="2687" t="s">
        <v>318</v>
      </c>
      <c r="E639" s="2687" t="s">
        <v>52</v>
      </c>
      <c r="F639" s="2687" t="s">
        <v>323</v>
      </c>
      <c r="G639" s="2687" t="s">
        <v>320</v>
      </c>
      <c r="H639" s="2687" t="s">
        <v>4251</v>
      </c>
      <c r="I639" s="2688">
        <v>0</v>
      </c>
      <c r="J639" s="2688">
        <v>1241471.19</v>
      </c>
      <c r="K639" s="1449">
        <v>233303.91</v>
      </c>
      <c r="L639" s="64">
        <f t="shared" si="15"/>
        <v>1474775.0999999999</v>
      </c>
      <c r="M639" s="126" t="s">
        <v>4252</v>
      </c>
    </row>
    <row r="640" spans="1:13" x14ac:dyDescent="0.25">
      <c r="A640" s="2686" t="s">
        <v>50</v>
      </c>
      <c r="B640" s="2687" t="s">
        <v>316</v>
      </c>
      <c r="C640" s="2687" t="s">
        <v>317</v>
      </c>
      <c r="D640" s="2687" t="s">
        <v>318</v>
      </c>
      <c r="E640" s="2687" t="s">
        <v>52</v>
      </c>
      <c r="F640" s="2687" t="s">
        <v>3442</v>
      </c>
      <c r="G640" s="2687" t="s">
        <v>320</v>
      </c>
      <c r="H640" s="2687" t="s">
        <v>4253</v>
      </c>
      <c r="I640" s="2688">
        <v>0</v>
      </c>
      <c r="J640" s="2688">
        <v>0</v>
      </c>
      <c r="K640" s="1449">
        <v>2314.13</v>
      </c>
      <c r="L640" s="64">
        <f t="shared" si="15"/>
        <v>2314.13</v>
      </c>
      <c r="M640" s="2689" t="s">
        <v>4254</v>
      </c>
    </row>
    <row r="641" spans="1:13" x14ac:dyDescent="0.25">
      <c r="A641" s="2686" t="s">
        <v>50</v>
      </c>
      <c r="B641" s="2687" t="s">
        <v>316</v>
      </c>
      <c r="C641" s="2687" t="s">
        <v>317</v>
      </c>
      <c r="D641" s="2687" t="s">
        <v>318</v>
      </c>
      <c r="E641" s="2687" t="s">
        <v>52</v>
      </c>
      <c r="F641" s="2687" t="s">
        <v>319</v>
      </c>
      <c r="G641" s="2687" t="s">
        <v>320</v>
      </c>
      <c r="H641" s="2687" t="s">
        <v>4220</v>
      </c>
      <c r="I641" s="2688">
        <v>0</v>
      </c>
      <c r="J641" s="2688">
        <v>12020087.68</v>
      </c>
      <c r="K641" s="1449">
        <v>22500</v>
      </c>
      <c r="L641" s="64">
        <f t="shared" si="15"/>
        <v>12042587.68</v>
      </c>
      <c r="M641" s="126" t="s">
        <v>4255</v>
      </c>
    </row>
    <row r="642" spans="1:13" x14ac:dyDescent="0.25">
      <c r="A642" s="2686" t="s">
        <v>50</v>
      </c>
      <c r="B642" s="2687" t="s">
        <v>316</v>
      </c>
      <c r="C642" s="2687" t="s">
        <v>317</v>
      </c>
      <c r="D642" s="2687" t="s">
        <v>318</v>
      </c>
      <c r="E642" s="2687" t="s">
        <v>52</v>
      </c>
      <c r="F642" s="2687" t="s">
        <v>323</v>
      </c>
      <c r="G642" s="2687" t="s">
        <v>320</v>
      </c>
      <c r="H642" s="2687" t="s">
        <v>4220</v>
      </c>
      <c r="I642" s="2688">
        <v>0</v>
      </c>
      <c r="J642" s="2688">
        <v>1335565.3</v>
      </c>
      <c r="K642" s="1449">
        <v>2500</v>
      </c>
      <c r="L642" s="64">
        <f t="shared" si="15"/>
        <v>1338065.3</v>
      </c>
      <c r="M642" s="126" t="s">
        <v>4255</v>
      </c>
    </row>
    <row r="643" spans="1:13" x14ac:dyDescent="0.25">
      <c r="A643" s="2690" t="s">
        <v>50</v>
      </c>
      <c r="B643" s="2674" t="s">
        <v>316</v>
      </c>
      <c r="C643" s="2674" t="s">
        <v>317</v>
      </c>
      <c r="D643" s="2674" t="s">
        <v>318</v>
      </c>
      <c r="E643" s="2674" t="s">
        <v>52</v>
      </c>
      <c r="F643" s="2674" t="s">
        <v>319</v>
      </c>
      <c r="G643" s="2674" t="s">
        <v>320</v>
      </c>
      <c r="H643" s="2674" t="s">
        <v>433</v>
      </c>
      <c r="I643" s="2674">
        <v>0</v>
      </c>
      <c r="J643" s="2674">
        <v>43744222.909999996</v>
      </c>
      <c r="K643" s="2674">
        <v>4887703.97</v>
      </c>
      <c r="L643" s="64">
        <f t="shared" si="15"/>
        <v>48631926.879999995</v>
      </c>
      <c r="M643" s="126" t="s">
        <v>434</v>
      </c>
    </row>
    <row r="644" spans="1:13" x14ac:dyDescent="0.25">
      <c r="A644" s="2690" t="s">
        <v>50</v>
      </c>
      <c r="B644" s="2674" t="s">
        <v>316</v>
      </c>
      <c r="C644" s="2674" t="s">
        <v>317</v>
      </c>
      <c r="D644" s="2674" t="s">
        <v>318</v>
      </c>
      <c r="E644" s="2674" t="s">
        <v>52</v>
      </c>
      <c r="F644" s="2674" t="s">
        <v>323</v>
      </c>
      <c r="G644" s="2674" t="s">
        <v>320</v>
      </c>
      <c r="H644" s="2674" t="s">
        <v>433</v>
      </c>
      <c r="I644" s="2674">
        <v>0</v>
      </c>
      <c r="J644" s="2674">
        <v>4860469.21</v>
      </c>
      <c r="K644" s="2674">
        <v>543078.22</v>
      </c>
      <c r="L644" s="64">
        <f t="shared" si="15"/>
        <v>5403547.4299999997</v>
      </c>
      <c r="M644" s="126" t="s">
        <v>434</v>
      </c>
    </row>
    <row r="645" spans="1:13" x14ac:dyDescent="0.25">
      <c r="A645" s="2690" t="s">
        <v>50</v>
      </c>
      <c r="B645" s="2674" t="s">
        <v>316</v>
      </c>
      <c r="C645" s="2674" t="s">
        <v>317</v>
      </c>
      <c r="D645" s="2674" t="s">
        <v>318</v>
      </c>
      <c r="E645" s="2674" t="s">
        <v>52</v>
      </c>
      <c r="F645" s="2674" t="s">
        <v>319</v>
      </c>
      <c r="G645" s="2674" t="s">
        <v>320</v>
      </c>
      <c r="H645" s="2674" t="s">
        <v>4256</v>
      </c>
      <c r="I645" s="2674">
        <v>0</v>
      </c>
      <c r="J645" s="2674">
        <v>15819578.550000001</v>
      </c>
      <c r="K645" s="2688">
        <v>-5449776.5999999996</v>
      </c>
      <c r="L645" s="211">
        <f t="shared" si="15"/>
        <v>10369801.950000001</v>
      </c>
      <c r="M645" s="126" t="s">
        <v>4257</v>
      </c>
    </row>
    <row r="646" spans="1:13" x14ac:dyDescent="0.25">
      <c r="A646" s="2690" t="s">
        <v>50</v>
      </c>
      <c r="B646" s="2674" t="s">
        <v>316</v>
      </c>
      <c r="C646" s="2674" t="s">
        <v>317</v>
      </c>
      <c r="D646" s="2674" t="s">
        <v>318</v>
      </c>
      <c r="E646" s="2674" t="s">
        <v>52</v>
      </c>
      <c r="F646" s="2674" t="s">
        <v>323</v>
      </c>
      <c r="G646" s="2674" t="s">
        <v>320</v>
      </c>
      <c r="H646" s="2674" t="s">
        <v>4256</v>
      </c>
      <c r="I646" s="2674">
        <v>0</v>
      </c>
      <c r="J646" s="2674">
        <v>1757730.95</v>
      </c>
      <c r="K646" s="2688">
        <v>-605530.73</v>
      </c>
      <c r="L646" s="211">
        <f t="shared" si="15"/>
        <v>1152200.22</v>
      </c>
      <c r="M646" s="126" t="s">
        <v>4257</v>
      </c>
    </row>
    <row r="647" spans="1:13" x14ac:dyDescent="0.25">
      <c r="A647" s="2686" t="s">
        <v>50</v>
      </c>
      <c r="B647" s="2687" t="s">
        <v>316</v>
      </c>
      <c r="C647" s="2687" t="s">
        <v>317</v>
      </c>
      <c r="D647" s="2687" t="s">
        <v>318</v>
      </c>
      <c r="E647" s="2687" t="s">
        <v>52</v>
      </c>
      <c r="F647" s="2687" t="s">
        <v>3442</v>
      </c>
      <c r="G647" s="2687" t="s">
        <v>320</v>
      </c>
      <c r="H647" s="2687" t="s">
        <v>4256</v>
      </c>
      <c r="I647" s="2688">
        <v>0</v>
      </c>
      <c r="J647" s="2688">
        <v>118522.93</v>
      </c>
      <c r="K647" s="2688">
        <v>-3314.13</v>
      </c>
      <c r="L647" s="211">
        <f t="shared" si="15"/>
        <v>115208.79999999999</v>
      </c>
      <c r="M647" s="126" t="s">
        <v>4257</v>
      </c>
    </row>
    <row r="648" spans="1:13" ht="26.25" x14ac:dyDescent="0.25">
      <c r="A648" s="2686" t="s">
        <v>50</v>
      </c>
      <c r="B648" s="2687" t="s">
        <v>316</v>
      </c>
      <c r="C648" s="2687" t="s">
        <v>317</v>
      </c>
      <c r="D648" s="2687" t="s">
        <v>318</v>
      </c>
      <c r="E648" s="2687" t="s">
        <v>52</v>
      </c>
      <c r="F648" s="2687" t="s">
        <v>319</v>
      </c>
      <c r="G648" s="2687" t="s">
        <v>320</v>
      </c>
      <c r="H648" s="2687" t="s">
        <v>4258</v>
      </c>
      <c r="I648" s="2688">
        <v>0</v>
      </c>
      <c r="J648" s="2688">
        <v>4500000</v>
      </c>
      <c r="K648" s="2688">
        <v>-3293367.51</v>
      </c>
      <c r="L648" s="64">
        <f t="shared" si="15"/>
        <v>1206632.4900000002</v>
      </c>
      <c r="M648" s="126" t="s">
        <v>4259</v>
      </c>
    </row>
    <row r="649" spans="1:13" ht="26.25" x14ac:dyDescent="0.25">
      <c r="A649" s="2686" t="s">
        <v>50</v>
      </c>
      <c r="B649" s="2687" t="s">
        <v>316</v>
      </c>
      <c r="C649" s="2687" t="s">
        <v>317</v>
      </c>
      <c r="D649" s="2687" t="s">
        <v>318</v>
      </c>
      <c r="E649" s="2687" t="s">
        <v>52</v>
      </c>
      <c r="F649" s="2687" t="s">
        <v>323</v>
      </c>
      <c r="G649" s="2687" t="s">
        <v>320</v>
      </c>
      <c r="H649" s="2687" t="s">
        <v>4258</v>
      </c>
      <c r="I649" s="2688">
        <v>0</v>
      </c>
      <c r="J649" s="2688">
        <v>500000</v>
      </c>
      <c r="K649" s="2688">
        <v>-480000</v>
      </c>
      <c r="L649" s="64">
        <f t="shared" si="15"/>
        <v>20000</v>
      </c>
      <c r="M649" s="126" t="s">
        <v>4259</v>
      </c>
    </row>
    <row r="650" spans="1:13" ht="26.25" x14ac:dyDescent="0.25">
      <c r="A650" s="2686" t="s">
        <v>50</v>
      </c>
      <c r="B650" s="2687" t="s">
        <v>316</v>
      </c>
      <c r="C650" s="2687" t="s">
        <v>317</v>
      </c>
      <c r="D650" s="2687" t="s">
        <v>318</v>
      </c>
      <c r="E650" s="2687" t="s">
        <v>52</v>
      </c>
      <c r="F650" s="2687" t="s">
        <v>323</v>
      </c>
      <c r="G650" s="2687" t="s">
        <v>320</v>
      </c>
      <c r="H650" s="2687" t="s">
        <v>4230</v>
      </c>
      <c r="I650" s="2688">
        <v>0</v>
      </c>
      <c r="J650" s="2688">
        <v>25000</v>
      </c>
      <c r="K650" s="2691">
        <v>-5902.03</v>
      </c>
      <c r="L650" s="2692">
        <f t="shared" si="15"/>
        <v>19097.97</v>
      </c>
      <c r="M650" s="126" t="s">
        <v>4231</v>
      </c>
    </row>
    <row r="651" spans="1:13" ht="27" thickBot="1" x14ac:dyDescent="0.3">
      <c r="A651" s="2686" t="s">
        <v>50</v>
      </c>
      <c r="B651" s="2687" t="s">
        <v>316</v>
      </c>
      <c r="C651" s="2687" t="s">
        <v>317</v>
      </c>
      <c r="D651" s="2687" t="s">
        <v>318</v>
      </c>
      <c r="E651" s="2687" t="s">
        <v>52</v>
      </c>
      <c r="F651" s="2687" t="s">
        <v>323</v>
      </c>
      <c r="G651" s="2687" t="s">
        <v>320</v>
      </c>
      <c r="H651" s="2687" t="s">
        <v>4260</v>
      </c>
      <c r="I651" s="2688">
        <v>0</v>
      </c>
      <c r="J651" s="2688">
        <v>50000</v>
      </c>
      <c r="K651" s="2688">
        <v>-50000</v>
      </c>
      <c r="L651" s="64">
        <f t="shared" si="15"/>
        <v>0</v>
      </c>
      <c r="M651" s="126" t="s">
        <v>4261</v>
      </c>
    </row>
    <row r="652" spans="1:13" ht="15.75" thickBot="1" x14ac:dyDescent="0.3">
      <c r="A652" s="1185"/>
      <c r="B652" s="1186" t="s">
        <v>23</v>
      </c>
      <c r="C652" s="2457"/>
      <c r="D652" s="2457"/>
      <c r="E652" s="2457"/>
      <c r="F652" s="1187"/>
      <c r="G652" s="1188"/>
      <c r="H652" s="2457"/>
      <c r="I652" s="26">
        <f>SUM(I633:I644)</f>
        <v>0</v>
      </c>
      <c r="J652" s="26">
        <f>SUM(J634:J651)</f>
        <v>193589347.46000001</v>
      </c>
      <c r="K652" s="26">
        <f ca="1">SUM(K634:K652)</f>
        <v>0</v>
      </c>
      <c r="L652" s="26">
        <f>SUM(L634:L651)</f>
        <v>193589347.46000004</v>
      </c>
      <c r="M652" s="213"/>
    </row>
    <row r="653" spans="1:13" ht="15.75" x14ac:dyDescent="0.25">
      <c r="A653" s="28"/>
      <c r="B653" s="28"/>
      <c r="C653" s="28"/>
      <c r="D653" s="29"/>
      <c r="E653" s="29"/>
      <c r="F653" s="30"/>
      <c r="G653" s="31"/>
      <c r="H653" s="29"/>
      <c r="I653" s="32"/>
      <c r="J653" s="29"/>
      <c r="K653" s="33"/>
      <c r="L653" s="29"/>
      <c r="M653" s="2467"/>
    </row>
    <row r="654" spans="1:13" ht="15.75" x14ac:dyDescent="0.25">
      <c r="A654" s="2467"/>
      <c r="B654" s="29" t="s">
        <v>352</v>
      </c>
      <c r="C654" s="28"/>
      <c r="D654" s="29"/>
      <c r="E654" s="29"/>
      <c r="F654" s="30"/>
      <c r="G654" s="31"/>
      <c r="H654" s="29"/>
      <c r="I654" s="32"/>
      <c r="J654" s="34" t="s">
        <v>4262</v>
      </c>
      <c r="K654" s="35"/>
      <c r="L654" s="33"/>
      <c r="M654" s="55"/>
    </row>
    <row r="655" spans="1:13" ht="15.75" x14ac:dyDescent="0.25">
      <c r="A655" s="29"/>
      <c r="B655" s="28"/>
      <c r="C655" s="28"/>
      <c r="D655" s="29"/>
      <c r="E655" s="29"/>
      <c r="F655" s="30"/>
      <c r="G655" s="31"/>
      <c r="H655" s="29"/>
      <c r="I655" s="32"/>
      <c r="J655" s="29"/>
      <c r="K655" s="33"/>
      <c r="L655" s="33"/>
      <c r="M655" s="55"/>
    </row>
    <row r="656" spans="1:13" x14ac:dyDescent="0.25">
      <c r="A656" s="2467"/>
      <c r="B656" s="2467"/>
      <c r="C656" s="2467"/>
      <c r="D656" s="2467"/>
      <c r="E656" s="2467"/>
      <c r="F656" s="2"/>
      <c r="G656" s="3"/>
      <c r="H656" s="2467"/>
      <c r="I656" s="4"/>
      <c r="J656" s="2467"/>
      <c r="K656" s="2467"/>
      <c r="L656" s="55"/>
      <c r="M656" s="2467"/>
    </row>
    <row r="657" spans="1:13" x14ac:dyDescent="0.25">
      <c r="A657" s="2467"/>
      <c r="B657" s="2467" t="s">
        <v>27</v>
      </c>
      <c r="C657" s="2467"/>
      <c r="D657" s="2467"/>
      <c r="E657" s="2467"/>
      <c r="F657" s="2"/>
      <c r="G657" s="3"/>
      <c r="H657" s="2467"/>
      <c r="I657" s="4"/>
      <c r="J657" s="2467" t="s">
        <v>27</v>
      </c>
      <c r="K657" s="2467"/>
      <c r="L657" s="55"/>
      <c r="M657" s="55"/>
    </row>
    <row r="658" spans="1:13" x14ac:dyDescent="0.25">
      <c r="A658" s="2467"/>
      <c r="B658" s="2467"/>
      <c r="C658" s="2467"/>
      <c r="D658" s="2467"/>
      <c r="E658" s="2467"/>
      <c r="F658" s="2"/>
      <c r="G658" s="3"/>
      <c r="H658" s="2467"/>
      <c r="I658" s="4"/>
      <c r="J658" s="2467"/>
      <c r="K658" s="2467"/>
      <c r="L658" s="2679"/>
      <c r="M658" s="55"/>
    </row>
    <row r="659" spans="1:13" x14ac:dyDescent="0.25">
      <c r="A659" s="2467"/>
      <c r="B659" s="2467" t="s">
        <v>354</v>
      </c>
      <c r="C659" s="2467"/>
      <c r="D659" s="2467"/>
      <c r="E659" s="2467"/>
      <c r="F659" s="2"/>
      <c r="G659" s="3"/>
      <c r="H659" s="2467"/>
      <c r="I659" s="4"/>
      <c r="J659" s="2467" t="s">
        <v>169</v>
      </c>
      <c r="K659" s="2467"/>
      <c r="L659" s="2680"/>
      <c r="M659" s="55"/>
    </row>
    <row r="660" spans="1:13" x14ac:dyDescent="0.25">
      <c r="A660" s="2467"/>
      <c r="B660" s="2467" t="s">
        <v>355</v>
      </c>
      <c r="C660" s="2467"/>
      <c r="D660" s="2467"/>
      <c r="E660" s="2467"/>
      <c r="F660" s="2"/>
      <c r="G660" s="3"/>
      <c r="H660" s="2467"/>
      <c r="I660" s="4"/>
      <c r="J660" s="2467" t="s">
        <v>171</v>
      </c>
      <c r="K660" s="2467"/>
      <c r="L660" s="2467"/>
      <c r="M660" s="2467"/>
    </row>
    <row r="661" spans="1:13" x14ac:dyDescent="0.25">
      <c r="A661" s="2473"/>
      <c r="B661" s="2473"/>
      <c r="C661" s="2473"/>
      <c r="D661" s="2473"/>
      <c r="E661" s="2473"/>
      <c r="F661" s="2473"/>
      <c r="G661" s="2473"/>
      <c r="H661" s="2473"/>
      <c r="I661" s="2468"/>
      <c r="J661" s="2468"/>
      <c r="K661" s="2468"/>
      <c r="L661" s="2468"/>
      <c r="M661" s="2468"/>
    </row>
    <row r="662" spans="1:13" x14ac:dyDescent="0.25">
      <c r="A662" s="2468"/>
      <c r="B662" s="2468"/>
      <c r="C662" s="2468"/>
      <c r="D662" s="2468"/>
      <c r="E662" s="2468"/>
      <c r="F662" s="2468"/>
      <c r="G662" s="2468"/>
      <c r="H662" s="2468"/>
      <c r="I662" s="2468"/>
      <c r="J662" s="2468"/>
      <c r="K662" s="2468"/>
      <c r="L662" s="2468"/>
      <c r="M662" s="2468"/>
    </row>
    <row r="663" spans="1:13" ht="18.75" x14ac:dyDescent="0.3">
      <c r="A663" s="1" t="s">
        <v>173</v>
      </c>
      <c r="B663" s="1"/>
      <c r="C663" s="1"/>
      <c r="D663" s="2468"/>
      <c r="E663" s="2468"/>
      <c r="F663" s="467"/>
      <c r="G663" s="468"/>
      <c r="H663" s="2468"/>
      <c r="I663" s="469"/>
      <c r="J663" s="2468"/>
      <c r="K663" s="2468"/>
      <c r="L663" s="2468"/>
      <c r="M663" s="2468"/>
    </row>
    <row r="664" spans="1:13" x14ac:dyDescent="0.25">
      <c r="A664" s="2468"/>
      <c r="B664" s="2468"/>
      <c r="C664" s="2468"/>
      <c r="D664" s="2464"/>
      <c r="E664" s="2464"/>
      <c r="F664" s="991"/>
      <c r="G664" s="992"/>
      <c r="H664" s="2464"/>
      <c r="I664" s="471"/>
      <c r="J664" s="2464"/>
      <c r="K664" s="2468"/>
      <c r="L664" s="2468"/>
      <c r="M664" s="2468"/>
    </row>
    <row r="665" spans="1:13" ht="18.75" x14ac:dyDescent="0.3">
      <c r="A665" s="3102" t="s">
        <v>4263</v>
      </c>
      <c r="B665" s="3103"/>
      <c r="C665" s="3103"/>
      <c r="D665" s="3103"/>
      <c r="E665" s="3103"/>
      <c r="F665" s="3103"/>
      <c r="G665" s="3103"/>
      <c r="H665" s="3103"/>
      <c r="I665" s="3103"/>
      <c r="J665" s="3103"/>
      <c r="K665" s="3103"/>
      <c r="L665" s="3103"/>
      <c r="M665" s="2468"/>
    </row>
    <row r="666" spans="1:13" ht="15.75" x14ac:dyDescent="0.25">
      <c r="A666" s="2468"/>
      <c r="B666" s="2468"/>
      <c r="C666" s="2468"/>
      <c r="D666" s="2464"/>
      <c r="E666" s="2464"/>
      <c r="F666" s="9"/>
      <c r="G666" s="992"/>
      <c r="H666" s="2464"/>
      <c r="I666" s="471"/>
      <c r="J666" s="2464"/>
      <c r="K666" s="2468"/>
      <c r="L666" s="2468"/>
      <c r="M666" s="2468"/>
    </row>
    <row r="667" spans="1:13" x14ac:dyDescent="0.25">
      <c r="A667" s="3156" t="s">
        <v>4264</v>
      </c>
      <c r="B667" s="3156"/>
      <c r="C667" s="3156"/>
      <c r="D667" s="3156"/>
      <c r="E667" s="3156"/>
      <c r="F667" s="3156"/>
      <c r="G667" s="3156"/>
      <c r="H667" s="3156"/>
      <c r="I667" s="3156"/>
      <c r="J667" s="3156"/>
      <c r="K667" s="3156"/>
      <c r="L667" s="3156"/>
      <c r="M667" s="3156"/>
    </row>
    <row r="668" spans="1:13" ht="15.75" x14ac:dyDescent="0.25">
      <c r="A668" s="10"/>
      <c r="B668" s="1047"/>
      <c r="C668" s="1047"/>
      <c r="D668" s="1047"/>
      <c r="E668" s="1047"/>
      <c r="F668" s="9"/>
      <c r="G668" s="468"/>
      <c r="H668" s="2468"/>
      <c r="I668" s="469"/>
      <c r="J668" s="2468"/>
      <c r="K668" s="2468"/>
      <c r="L668" s="2468"/>
      <c r="M668" s="2468"/>
    </row>
    <row r="669" spans="1:13" ht="15.75" thickBot="1" x14ac:dyDescent="0.3">
      <c r="A669" s="2693" t="s">
        <v>4265</v>
      </c>
      <c r="B669" s="2468"/>
      <c r="C669" s="2468"/>
      <c r="D669" s="2468"/>
      <c r="E669" s="2468"/>
      <c r="F669" s="467"/>
      <c r="G669" s="468"/>
      <c r="H669" s="2468"/>
      <c r="I669" s="469"/>
      <c r="J669" s="2468"/>
      <c r="K669" s="13"/>
      <c r="L669" s="13"/>
      <c r="M669" s="14" t="s">
        <v>4</v>
      </c>
    </row>
    <row r="670" spans="1:13" ht="27" thickBot="1" x14ac:dyDescent="0.3">
      <c r="A670" s="15" t="s">
        <v>5</v>
      </c>
      <c r="B670" s="16" t="s">
        <v>6</v>
      </c>
      <c r="C670" s="16" t="s">
        <v>7</v>
      </c>
      <c r="D670" s="16" t="s">
        <v>8</v>
      </c>
      <c r="E670" s="16" t="s">
        <v>9</v>
      </c>
      <c r="F670" s="17" t="s">
        <v>10</v>
      </c>
      <c r="G670" s="18" t="s">
        <v>11</v>
      </c>
      <c r="H670" s="16" t="s">
        <v>12</v>
      </c>
      <c r="I670" s="19" t="s">
        <v>13</v>
      </c>
      <c r="J670" s="20" t="s">
        <v>14</v>
      </c>
      <c r="K670" s="20" t="s">
        <v>15</v>
      </c>
      <c r="L670" s="20" t="s">
        <v>16</v>
      </c>
      <c r="M670" s="122" t="s">
        <v>17</v>
      </c>
    </row>
    <row r="671" spans="1:13" x14ac:dyDescent="0.25">
      <c r="A671" s="57" t="s">
        <v>50</v>
      </c>
      <c r="B671" s="58" t="s">
        <v>51</v>
      </c>
      <c r="C671" s="59" t="s">
        <v>317</v>
      </c>
      <c r="D671" s="58" t="s">
        <v>2032</v>
      </c>
      <c r="E671" s="61" t="s">
        <v>52</v>
      </c>
      <c r="F671" s="537" t="s">
        <v>707</v>
      </c>
      <c r="G671" s="58">
        <v>400</v>
      </c>
      <c r="H671" s="190" t="s">
        <v>4266</v>
      </c>
      <c r="I671" s="111">
        <v>0</v>
      </c>
      <c r="J671" s="474">
        <v>35869</v>
      </c>
      <c r="K671" s="474">
        <v>-1078</v>
      </c>
      <c r="L671" s="181">
        <f t="shared" ref="L671:L681" si="16">SUM(J671:K671)</f>
        <v>34791</v>
      </c>
      <c r="M671" s="1428" t="s">
        <v>4267</v>
      </c>
    </row>
    <row r="672" spans="1:13" ht="26.25" x14ac:dyDescent="0.25">
      <c r="A672" s="57" t="s">
        <v>50</v>
      </c>
      <c r="B672" s="58" t="s">
        <v>51</v>
      </c>
      <c r="C672" s="59" t="s">
        <v>317</v>
      </c>
      <c r="D672" s="58" t="s">
        <v>2032</v>
      </c>
      <c r="E672" s="61" t="s">
        <v>52</v>
      </c>
      <c r="F672" s="537" t="s">
        <v>707</v>
      </c>
      <c r="G672" s="58">
        <v>400</v>
      </c>
      <c r="H672" s="190" t="s">
        <v>4268</v>
      </c>
      <c r="I672" s="111">
        <v>0</v>
      </c>
      <c r="J672" s="474">
        <v>39556</v>
      </c>
      <c r="K672" s="474">
        <v>-7</v>
      </c>
      <c r="L672" s="181">
        <f t="shared" si="16"/>
        <v>39549</v>
      </c>
      <c r="M672" s="1428" t="s">
        <v>4269</v>
      </c>
    </row>
    <row r="673" spans="1:13" ht="26.25" x14ac:dyDescent="0.25">
      <c r="A673" s="57" t="s">
        <v>50</v>
      </c>
      <c r="B673" s="58" t="s">
        <v>51</v>
      </c>
      <c r="C673" s="59" t="s">
        <v>317</v>
      </c>
      <c r="D673" s="58" t="s">
        <v>2032</v>
      </c>
      <c r="E673" s="61" t="s">
        <v>52</v>
      </c>
      <c r="F673" s="537" t="s">
        <v>707</v>
      </c>
      <c r="G673" s="58">
        <v>400</v>
      </c>
      <c r="H673" s="190" t="s">
        <v>4270</v>
      </c>
      <c r="I673" s="111">
        <v>0</v>
      </c>
      <c r="J673" s="474">
        <v>82788</v>
      </c>
      <c r="K673" s="474">
        <v>-4</v>
      </c>
      <c r="L673" s="181">
        <f t="shared" si="16"/>
        <v>82784</v>
      </c>
      <c r="M673" s="1428" t="s">
        <v>4271</v>
      </c>
    </row>
    <row r="674" spans="1:13" x14ac:dyDescent="0.25">
      <c r="A674" s="57" t="s">
        <v>50</v>
      </c>
      <c r="B674" s="58" t="s">
        <v>51</v>
      </c>
      <c r="C674" s="59" t="s">
        <v>317</v>
      </c>
      <c r="D674" s="58" t="s">
        <v>2032</v>
      </c>
      <c r="E674" s="61" t="s">
        <v>52</v>
      </c>
      <c r="F674" s="537" t="s">
        <v>707</v>
      </c>
      <c r="G674" s="58">
        <v>400</v>
      </c>
      <c r="H674" s="190" t="s">
        <v>4272</v>
      </c>
      <c r="I674" s="111">
        <v>0</v>
      </c>
      <c r="J674" s="474">
        <v>22056</v>
      </c>
      <c r="K674" s="474">
        <v>-2000</v>
      </c>
      <c r="L674" s="181">
        <f t="shared" si="16"/>
        <v>20056</v>
      </c>
      <c r="M674" s="1428" t="s">
        <v>4273</v>
      </c>
    </row>
    <row r="675" spans="1:13" x14ac:dyDescent="0.25">
      <c r="A675" s="57">
        <v>231</v>
      </c>
      <c r="B675" s="58" t="s">
        <v>51</v>
      </c>
      <c r="C675" s="59" t="s">
        <v>317</v>
      </c>
      <c r="D675" s="58" t="s">
        <v>2032</v>
      </c>
      <c r="E675" s="61" t="s">
        <v>52</v>
      </c>
      <c r="F675" s="537" t="s">
        <v>707</v>
      </c>
      <c r="G675" s="58">
        <v>400</v>
      </c>
      <c r="H675" s="190" t="s">
        <v>4274</v>
      </c>
      <c r="I675" s="111">
        <v>0</v>
      </c>
      <c r="J675" s="474">
        <v>22056</v>
      </c>
      <c r="K675" s="474">
        <v>-2000</v>
      </c>
      <c r="L675" s="181">
        <f t="shared" si="16"/>
        <v>20056</v>
      </c>
      <c r="M675" s="1428" t="s">
        <v>4275</v>
      </c>
    </row>
    <row r="676" spans="1:13" ht="26.25" x14ac:dyDescent="0.25">
      <c r="A676" s="57">
        <v>231</v>
      </c>
      <c r="B676" s="58" t="s">
        <v>51</v>
      </c>
      <c r="C676" s="59" t="s">
        <v>317</v>
      </c>
      <c r="D676" s="58" t="s">
        <v>2032</v>
      </c>
      <c r="E676" s="61" t="s">
        <v>52</v>
      </c>
      <c r="F676" s="537" t="s">
        <v>707</v>
      </c>
      <c r="G676" s="58">
        <v>400</v>
      </c>
      <c r="H676" s="190" t="s">
        <v>4276</v>
      </c>
      <c r="I676" s="111">
        <v>0</v>
      </c>
      <c r="J676" s="474">
        <v>22056</v>
      </c>
      <c r="K676" s="474">
        <v>-2000</v>
      </c>
      <c r="L676" s="181">
        <f t="shared" si="16"/>
        <v>20056</v>
      </c>
      <c r="M676" s="1428" t="s">
        <v>4277</v>
      </c>
    </row>
    <row r="677" spans="1:13" x14ac:dyDescent="0.25">
      <c r="A677" s="57" t="s">
        <v>50</v>
      </c>
      <c r="B677" s="58" t="s">
        <v>51</v>
      </c>
      <c r="C677" s="59" t="s">
        <v>317</v>
      </c>
      <c r="D677" s="58" t="s">
        <v>2032</v>
      </c>
      <c r="E677" s="61" t="s">
        <v>52</v>
      </c>
      <c r="F677" s="537" t="s">
        <v>707</v>
      </c>
      <c r="G677" s="58">
        <v>400</v>
      </c>
      <c r="H677" s="190" t="s">
        <v>4278</v>
      </c>
      <c r="I677" s="111">
        <v>0</v>
      </c>
      <c r="J677" s="474">
        <v>33021</v>
      </c>
      <c r="K677" s="474">
        <v>-151</v>
      </c>
      <c r="L677" s="181">
        <f t="shared" si="16"/>
        <v>32870</v>
      </c>
      <c r="M677" s="1428" t="s">
        <v>4279</v>
      </c>
    </row>
    <row r="678" spans="1:13" x14ac:dyDescent="0.25">
      <c r="A678" s="57" t="s">
        <v>50</v>
      </c>
      <c r="B678" s="58" t="s">
        <v>51</v>
      </c>
      <c r="C678" s="59" t="s">
        <v>317</v>
      </c>
      <c r="D678" s="58" t="s">
        <v>2032</v>
      </c>
      <c r="E678" s="61" t="s">
        <v>52</v>
      </c>
      <c r="F678" s="537" t="s">
        <v>707</v>
      </c>
      <c r="G678" s="58">
        <v>400</v>
      </c>
      <c r="H678" s="190" t="s">
        <v>4280</v>
      </c>
      <c r="I678" s="111">
        <v>0</v>
      </c>
      <c r="J678" s="474">
        <v>22056</v>
      </c>
      <c r="K678" s="474">
        <v>1444</v>
      </c>
      <c r="L678" s="181">
        <f t="shared" si="16"/>
        <v>23500</v>
      </c>
      <c r="M678" s="1428" t="s">
        <v>4281</v>
      </c>
    </row>
    <row r="679" spans="1:13" ht="26.25" x14ac:dyDescent="0.25">
      <c r="A679" s="57" t="s">
        <v>50</v>
      </c>
      <c r="B679" s="58" t="s">
        <v>51</v>
      </c>
      <c r="C679" s="59" t="s">
        <v>317</v>
      </c>
      <c r="D679" s="58" t="s">
        <v>2032</v>
      </c>
      <c r="E679" s="61" t="s">
        <v>52</v>
      </c>
      <c r="F679" s="537" t="s">
        <v>707</v>
      </c>
      <c r="G679" s="58">
        <v>400</v>
      </c>
      <c r="H679" s="190" t="s">
        <v>4282</v>
      </c>
      <c r="I679" s="111">
        <v>0</v>
      </c>
      <c r="J679" s="474">
        <v>22056</v>
      </c>
      <c r="K679" s="474">
        <v>1444</v>
      </c>
      <c r="L679" s="181">
        <f t="shared" si="16"/>
        <v>23500</v>
      </c>
      <c r="M679" s="1428" t="s">
        <v>4283</v>
      </c>
    </row>
    <row r="680" spans="1:13" x14ac:dyDescent="0.25">
      <c r="A680" s="57" t="s">
        <v>50</v>
      </c>
      <c r="B680" s="58" t="s">
        <v>51</v>
      </c>
      <c r="C680" s="59" t="s">
        <v>317</v>
      </c>
      <c r="D680" s="58" t="s">
        <v>2032</v>
      </c>
      <c r="E680" s="61" t="s">
        <v>52</v>
      </c>
      <c r="F680" s="537" t="s">
        <v>707</v>
      </c>
      <c r="G680" s="58">
        <v>400</v>
      </c>
      <c r="H680" s="190" t="s">
        <v>4284</v>
      </c>
      <c r="I680" s="111">
        <v>0</v>
      </c>
      <c r="J680" s="474">
        <v>22056</v>
      </c>
      <c r="K680" s="474">
        <v>1444</v>
      </c>
      <c r="L680" s="181">
        <f t="shared" si="16"/>
        <v>23500</v>
      </c>
      <c r="M680" s="1428" t="s">
        <v>4285</v>
      </c>
    </row>
    <row r="681" spans="1:13" ht="27" thickBot="1" x14ac:dyDescent="0.3">
      <c r="A681" s="57" t="s">
        <v>50</v>
      </c>
      <c r="B681" s="58" t="s">
        <v>51</v>
      </c>
      <c r="C681" s="59" t="s">
        <v>317</v>
      </c>
      <c r="D681" s="58" t="s">
        <v>2032</v>
      </c>
      <c r="E681" s="61" t="s">
        <v>52</v>
      </c>
      <c r="F681" s="537" t="s">
        <v>707</v>
      </c>
      <c r="G681" s="58">
        <v>400</v>
      </c>
      <c r="H681" s="190" t="s">
        <v>4286</v>
      </c>
      <c r="I681" s="111">
        <v>0</v>
      </c>
      <c r="J681" s="474">
        <v>32961</v>
      </c>
      <c r="K681" s="474">
        <v>2908</v>
      </c>
      <c r="L681" s="181">
        <f t="shared" si="16"/>
        <v>35869</v>
      </c>
      <c r="M681" s="1428" t="s">
        <v>4287</v>
      </c>
    </row>
    <row r="682" spans="1:13" ht="16.5" thickBot="1" x14ac:dyDescent="0.3">
      <c r="A682" s="3132" t="s">
        <v>23</v>
      </c>
      <c r="B682" s="3133"/>
      <c r="C682" s="3133"/>
      <c r="D682" s="3133"/>
      <c r="E682" s="3133"/>
      <c r="F682" s="3133"/>
      <c r="G682" s="3133"/>
      <c r="H682" s="3134"/>
      <c r="I682" s="479">
        <f>SUM(I678)</f>
        <v>0</v>
      </c>
      <c r="J682" s="480">
        <f>SUM(J671:J681)</f>
        <v>356531</v>
      </c>
      <c r="K682" s="480">
        <f>SUM(K671:K681)</f>
        <v>0</v>
      </c>
      <c r="L682" s="480">
        <f>SUM(L671:L681)</f>
        <v>356531</v>
      </c>
      <c r="M682" s="481"/>
    </row>
    <row r="683" spans="1:13" ht="15.75" x14ac:dyDescent="0.25">
      <c r="A683" s="2587"/>
      <c r="B683" s="2694"/>
      <c r="C683" s="1465"/>
      <c r="D683" s="2571"/>
      <c r="E683" s="2571"/>
      <c r="F683" s="2695"/>
      <c r="G683" s="2696"/>
      <c r="H683" s="2697"/>
      <c r="I683" s="2698"/>
      <c r="J683" s="2699"/>
      <c r="K683" s="2699"/>
      <c r="L683" s="2699"/>
      <c r="M683" s="2587"/>
    </row>
    <row r="684" spans="1:13" ht="15.75" x14ac:dyDescent="0.25">
      <c r="A684" s="2587"/>
      <c r="B684" s="2694"/>
      <c r="C684" s="1465"/>
      <c r="D684" s="2571"/>
      <c r="E684" s="2571"/>
      <c r="F684" s="2695"/>
      <c r="G684" s="2696"/>
      <c r="H684" s="2697"/>
      <c r="I684" s="2698"/>
      <c r="J684" s="2699"/>
      <c r="K684" s="2699"/>
      <c r="L684" s="2699"/>
      <c r="M684" s="2587"/>
    </row>
    <row r="685" spans="1:13" ht="15.75" x14ac:dyDescent="0.25">
      <c r="A685" s="2468"/>
      <c r="B685" s="29" t="s">
        <v>167</v>
      </c>
      <c r="C685" s="28"/>
      <c r="D685" s="29"/>
      <c r="E685" s="29"/>
      <c r="F685" s="30"/>
      <c r="G685" s="31"/>
      <c r="H685" s="29"/>
      <c r="I685" s="32"/>
      <c r="J685" s="34" t="s">
        <v>4288</v>
      </c>
      <c r="K685" s="35"/>
      <c r="L685" s="2468"/>
      <c r="M685" s="2468"/>
    </row>
    <row r="686" spans="1:13" ht="15.75" x14ac:dyDescent="0.25">
      <c r="A686" s="28"/>
      <c r="B686" s="28"/>
      <c r="C686" s="28"/>
      <c r="D686" s="29"/>
      <c r="E686" s="29"/>
      <c r="F686" s="30"/>
      <c r="G686" s="31"/>
      <c r="H686" s="29"/>
      <c r="I686" s="32"/>
      <c r="J686" s="29"/>
      <c r="K686" s="33"/>
      <c r="L686" s="123"/>
      <c r="M686" s="123"/>
    </row>
    <row r="687" spans="1:13" ht="15.75" x14ac:dyDescent="0.25">
      <c r="A687" s="28"/>
      <c r="B687" s="2467"/>
      <c r="C687" s="2467"/>
      <c r="D687" s="2467"/>
      <c r="E687" s="2467"/>
      <c r="F687" s="2"/>
      <c r="G687" s="3"/>
      <c r="H687" s="2467"/>
      <c r="I687" s="4"/>
      <c r="J687" s="2467"/>
      <c r="K687" s="2467"/>
      <c r="L687" s="123"/>
      <c r="M687" s="485"/>
    </row>
    <row r="688" spans="1:13" ht="15.75" x14ac:dyDescent="0.25">
      <c r="A688" s="123"/>
      <c r="B688" s="2467" t="s">
        <v>27</v>
      </c>
      <c r="C688" s="2467"/>
      <c r="D688" s="2467"/>
      <c r="E688" s="2467"/>
      <c r="F688" s="2"/>
      <c r="G688" s="3"/>
      <c r="H688" s="2467"/>
      <c r="I688" s="4"/>
      <c r="J688" s="2467" t="s">
        <v>27</v>
      </c>
      <c r="K688" s="2467"/>
      <c r="L688" s="123"/>
      <c r="M688" s="485"/>
    </row>
    <row r="689" spans="1:13" ht="15.75" x14ac:dyDescent="0.25">
      <c r="A689" s="123"/>
      <c r="B689" s="2467"/>
      <c r="C689" s="2467"/>
      <c r="D689" s="2467"/>
      <c r="E689" s="2467"/>
      <c r="F689" s="2"/>
      <c r="G689" s="3"/>
      <c r="H689" s="2467"/>
      <c r="I689" s="4"/>
      <c r="J689" s="2467"/>
      <c r="K689" s="2467"/>
      <c r="L689" s="123"/>
      <c r="M689" s="123"/>
    </row>
    <row r="690" spans="1:13" ht="15.75" x14ac:dyDescent="0.25">
      <c r="A690" s="123"/>
      <c r="B690" s="2467" t="s">
        <v>354</v>
      </c>
      <c r="C690" s="2467"/>
      <c r="D690" s="2467"/>
      <c r="E690" s="2467"/>
      <c r="F690" s="2"/>
      <c r="G690" s="3"/>
      <c r="H690" s="2467"/>
      <c r="I690" s="4"/>
      <c r="J690" s="2467" t="s">
        <v>169</v>
      </c>
      <c r="K690" s="2467"/>
      <c r="L690" s="123"/>
      <c r="M690" s="123"/>
    </row>
    <row r="691" spans="1:13" ht="15.75" x14ac:dyDescent="0.25">
      <c r="A691" s="123"/>
      <c r="B691" s="2467" t="s">
        <v>355</v>
      </c>
      <c r="C691" s="2467"/>
      <c r="D691" s="2467"/>
      <c r="E691" s="2467"/>
      <c r="F691" s="2"/>
      <c r="G691" s="3"/>
      <c r="H691" s="2467"/>
      <c r="I691" s="4"/>
      <c r="J691" s="2467" t="s">
        <v>171</v>
      </c>
      <c r="K691" s="2467"/>
      <c r="L691" s="123"/>
      <c r="M691" s="123"/>
    </row>
    <row r="692" spans="1:13" x14ac:dyDescent="0.25">
      <c r="A692" s="2468"/>
      <c r="B692" s="2468"/>
      <c r="C692" s="2468"/>
      <c r="D692" s="2468"/>
      <c r="E692" s="2468"/>
      <c r="F692" s="2468"/>
      <c r="G692" s="2468"/>
      <c r="H692" s="2468"/>
      <c r="I692" s="2468"/>
      <c r="J692" s="2468"/>
      <c r="K692" s="2468"/>
      <c r="L692" s="2468"/>
      <c r="M692" s="2468"/>
    </row>
    <row r="693" spans="1:13" x14ac:dyDescent="0.25">
      <c r="A693" s="2468"/>
      <c r="B693" s="2467" t="s">
        <v>27</v>
      </c>
      <c r="C693" s="2468"/>
      <c r="D693" s="2468"/>
      <c r="E693" s="2468"/>
      <c r="F693" s="2468"/>
      <c r="G693" s="2468"/>
      <c r="H693" s="2468"/>
      <c r="I693" s="2468"/>
      <c r="J693" s="2467" t="s">
        <v>27</v>
      </c>
      <c r="K693" s="2468"/>
      <c r="L693" s="2468"/>
      <c r="M693" s="2468"/>
    </row>
    <row r="694" spans="1:13" x14ac:dyDescent="0.25">
      <c r="A694" s="2468"/>
      <c r="B694" s="2467"/>
      <c r="C694" s="2468"/>
      <c r="D694" s="2468"/>
      <c r="E694" s="2468"/>
      <c r="F694" s="2468"/>
      <c r="G694" s="2468"/>
      <c r="H694" s="2468"/>
      <c r="I694" s="2468"/>
      <c r="J694" s="2467"/>
      <c r="K694" s="2468"/>
      <c r="L694" s="2468"/>
      <c r="M694" s="2468"/>
    </row>
    <row r="695" spans="1:13" x14ac:dyDescent="0.25">
      <c r="A695" s="2468"/>
      <c r="B695" s="2467" t="s">
        <v>4289</v>
      </c>
      <c r="C695" s="2468"/>
      <c r="D695" s="2468"/>
      <c r="E695" s="2468"/>
      <c r="F695" s="2468"/>
      <c r="G695" s="2468"/>
      <c r="H695" s="2468"/>
      <c r="I695" s="2468"/>
      <c r="J695" s="2467" t="s">
        <v>4290</v>
      </c>
      <c r="K695" s="2468"/>
      <c r="L695" s="2468"/>
      <c r="M695" s="2468"/>
    </row>
    <row r="696" spans="1:13" x14ac:dyDescent="0.25">
      <c r="A696" s="2468"/>
      <c r="B696" s="2467" t="s">
        <v>4291</v>
      </c>
      <c r="C696" s="2468"/>
      <c r="D696" s="2468"/>
      <c r="E696" s="2468"/>
      <c r="F696" s="2468"/>
      <c r="G696" s="2468"/>
      <c r="H696" s="2468"/>
      <c r="I696" s="2468"/>
      <c r="J696" s="2467" t="s">
        <v>161</v>
      </c>
      <c r="K696" s="2468"/>
      <c r="L696" s="2468"/>
      <c r="M696" s="2468"/>
    </row>
    <row r="697" spans="1:13" x14ac:dyDescent="0.25">
      <c r="A697" s="2473"/>
      <c r="B697" s="2473"/>
      <c r="C697" s="2473"/>
      <c r="D697" s="2473"/>
      <c r="E697" s="2473"/>
      <c r="F697" s="2473"/>
      <c r="G697" s="2473"/>
      <c r="H697" s="2473"/>
      <c r="I697" s="2468"/>
      <c r="J697" s="2468"/>
      <c r="K697" s="2468"/>
      <c r="L697" s="2468"/>
      <c r="M697" s="2468"/>
    </row>
  </sheetData>
  <mergeCells count="102">
    <mergeCell ref="A631:M631"/>
    <mergeCell ref="A665:L665"/>
    <mergeCell ref="A667:M667"/>
    <mergeCell ref="A682:H682"/>
    <mergeCell ref="A573:L573"/>
    <mergeCell ref="A575:M575"/>
    <mergeCell ref="A607:L607"/>
    <mergeCell ref="A609:M609"/>
    <mergeCell ref="A629:L629"/>
    <mergeCell ref="A402:D402"/>
    <mergeCell ref="A422:D422"/>
    <mergeCell ref="A442:D442"/>
    <mergeCell ref="A488:L488"/>
    <mergeCell ref="A490:M490"/>
    <mergeCell ref="A444:L444"/>
    <mergeCell ref="A446:M446"/>
    <mergeCell ref="A424:L424"/>
    <mergeCell ref="A426:M426"/>
    <mergeCell ref="A404:L404"/>
    <mergeCell ref="A406:M406"/>
    <mergeCell ref="A223:H223"/>
    <mergeCell ref="A194:M194"/>
    <mergeCell ref="A349:H349"/>
    <mergeCell ref="A362:L362"/>
    <mergeCell ref="A364:M364"/>
    <mergeCell ref="A308:H308"/>
    <mergeCell ref="A281:H281"/>
    <mergeCell ref="A259:M259"/>
    <mergeCell ref="A320:L320"/>
    <mergeCell ref="A328:H328"/>
    <mergeCell ref="A295:M295"/>
    <mergeCell ref="A225:E225"/>
    <mergeCell ref="A231:F231"/>
    <mergeCell ref="A1:D1"/>
    <mergeCell ref="A5:H5"/>
    <mergeCell ref="A13:E13"/>
    <mergeCell ref="A22:E22"/>
    <mergeCell ref="A92:L92"/>
    <mergeCell ref="A3:L3"/>
    <mergeCell ref="A11:H11"/>
    <mergeCell ref="A24:L24"/>
    <mergeCell ref="A26:M26"/>
    <mergeCell ref="A72:L72"/>
    <mergeCell ref="A61:E61"/>
    <mergeCell ref="A67:D67"/>
    <mergeCell ref="A81:E81"/>
    <mergeCell ref="A87:F87"/>
    <mergeCell ref="A70:D70"/>
    <mergeCell ref="A90:D90"/>
    <mergeCell ref="A161:D161"/>
    <mergeCell ref="A167:D167"/>
    <mergeCell ref="A170:D170"/>
    <mergeCell ref="A181:E181"/>
    <mergeCell ref="A148:D148"/>
    <mergeCell ref="A117:E117"/>
    <mergeCell ref="A94:M94"/>
    <mergeCell ref="A150:L150"/>
    <mergeCell ref="A152:M152"/>
    <mergeCell ref="A159:H159"/>
    <mergeCell ref="A128:L128"/>
    <mergeCell ref="A130:M130"/>
    <mergeCell ref="A123:D123"/>
    <mergeCell ref="A126:D126"/>
    <mergeCell ref="A139:E139"/>
    <mergeCell ref="A145:E145"/>
    <mergeCell ref="A187:D187"/>
    <mergeCell ref="A172:L172"/>
    <mergeCell ref="A174:M174"/>
    <mergeCell ref="A179:H179"/>
    <mergeCell ref="A217:I217"/>
    <mergeCell ref="A190:D190"/>
    <mergeCell ref="A204:E204"/>
    <mergeCell ref="A213:D213"/>
    <mergeCell ref="A192:L192"/>
    <mergeCell ref="A202:H202"/>
    <mergeCell ref="A215:L215"/>
    <mergeCell ref="A391:H391"/>
    <mergeCell ref="A234:D234"/>
    <mergeCell ref="A386:M386"/>
    <mergeCell ref="A341:L341"/>
    <mergeCell ref="A343:M343"/>
    <mergeCell ref="A293:L293"/>
    <mergeCell ref="A384:L384"/>
    <mergeCell ref="A371:H371"/>
    <mergeCell ref="A360:D360"/>
    <mergeCell ref="A382:D382"/>
    <mergeCell ref="A244:H244"/>
    <mergeCell ref="A257:L257"/>
    <mergeCell ref="A236:L236"/>
    <mergeCell ref="A255:D255"/>
    <mergeCell ref="A291:D291"/>
    <mergeCell ref="A339:D339"/>
    <mergeCell ref="A529:L529"/>
    <mergeCell ref="A531:M531"/>
    <mergeCell ref="A551:L551"/>
    <mergeCell ref="A553:M553"/>
    <mergeCell ref="A464:D464"/>
    <mergeCell ref="A466:L466"/>
    <mergeCell ref="A468:M468"/>
    <mergeCell ref="A508:L508"/>
    <mergeCell ref="A510:M510"/>
    <mergeCell ref="A516:H516"/>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01"/>
  <sheetViews>
    <sheetView topLeftCell="A1306" workbookViewId="0">
      <selection activeCell="D1314" sqref="D1314:D1317"/>
    </sheetView>
  </sheetViews>
  <sheetFormatPr defaultRowHeight="15" x14ac:dyDescent="0.25"/>
  <cols>
    <col min="1" max="1" width="7.42578125" style="1283" customWidth="1"/>
    <col min="2" max="2" width="8.28515625" style="1283" customWidth="1"/>
    <col min="3" max="3" width="8.7109375" style="1283" customWidth="1"/>
    <col min="4" max="4" width="8" style="1283" customWidth="1"/>
    <col min="5" max="5" width="8.140625" style="1283" customWidth="1"/>
    <col min="6" max="7" width="9.7109375" style="1283" customWidth="1"/>
    <col min="8" max="8" width="15.7109375" style="1283" customWidth="1"/>
    <col min="9" max="10" width="15.7109375" style="1281" customWidth="1"/>
    <col min="11" max="11" width="16.85546875" style="1281" customWidth="1"/>
    <col min="12" max="12" width="15.7109375" style="1281" customWidth="1"/>
    <col min="13" max="13" width="37.28515625" style="1281" customWidth="1"/>
    <col min="14" max="14" width="20.42578125" style="1281" customWidth="1"/>
    <col min="15" max="16384" width="9.140625" style="1281"/>
  </cols>
  <sheetData>
    <row r="1" spans="1:13" ht="18.75" x14ac:dyDescent="0.3">
      <c r="A1" s="3107" t="s">
        <v>46</v>
      </c>
      <c r="B1" s="3107"/>
      <c r="C1" s="3107"/>
      <c r="D1" s="3107"/>
      <c r="E1" s="1278"/>
      <c r="F1" s="523"/>
      <c r="G1" s="531"/>
      <c r="H1" s="1278"/>
      <c r="I1" s="4"/>
      <c r="J1" s="1280"/>
      <c r="K1" s="1280"/>
      <c r="L1" s="1280"/>
      <c r="M1" s="1280"/>
    </row>
    <row r="2" spans="1:13" x14ac:dyDescent="0.25">
      <c r="A2" s="1278"/>
      <c r="B2" s="1278"/>
      <c r="C2" s="1278"/>
      <c r="D2" s="1278"/>
      <c r="E2" s="1278"/>
      <c r="F2" s="523"/>
      <c r="G2" s="531"/>
      <c r="H2" s="1278"/>
      <c r="I2" s="8"/>
      <c r="J2" s="1279"/>
      <c r="K2" s="1280"/>
      <c r="L2" s="1280"/>
      <c r="M2" s="1280"/>
    </row>
    <row r="3" spans="1:13" ht="18.75" x14ac:dyDescent="0.3">
      <c r="A3" s="3102" t="s">
        <v>47</v>
      </c>
      <c r="B3" s="3103"/>
      <c r="C3" s="3103"/>
      <c r="D3" s="3103"/>
      <c r="E3" s="3103"/>
      <c r="F3" s="3103"/>
      <c r="G3" s="3103"/>
      <c r="H3" s="3103"/>
      <c r="I3" s="3103"/>
      <c r="J3" s="3103"/>
      <c r="K3" s="3103"/>
      <c r="L3" s="3103"/>
      <c r="M3" s="1280"/>
    </row>
    <row r="4" spans="1:13" ht="15.75" x14ac:dyDescent="0.25">
      <c r="A4" s="1278"/>
      <c r="B4" s="1278"/>
      <c r="C4" s="1278"/>
      <c r="D4" s="1278"/>
      <c r="E4" s="1278"/>
      <c r="F4" s="524"/>
      <c r="G4" s="531"/>
      <c r="H4" s="1278"/>
      <c r="I4" s="8"/>
      <c r="J4" s="1279"/>
      <c r="K4" s="1280"/>
      <c r="L4" s="1280"/>
      <c r="M4" s="1280"/>
    </row>
    <row r="5" spans="1:13" ht="15.75" customHeight="1" x14ac:dyDescent="0.25">
      <c r="A5" s="3106" t="s">
        <v>48</v>
      </c>
      <c r="B5" s="3106"/>
      <c r="C5" s="3106"/>
      <c r="D5" s="3106"/>
      <c r="E5" s="3106"/>
      <c r="F5" s="3106"/>
      <c r="G5" s="3106"/>
      <c r="H5" s="3106"/>
      <c r="I5" s="4"/>
      <c r="J5" s="1280"/>
      <c r="K5" s="1280"/>
      <c r="L5" s="1280"/>
      <c r="M5" s="1280"/>
    </row>
    <row r="6" spans="1:13" x14ac:dyDescent="0.25">
      <c r="A6" s="3135" t="s">
        <v>49</v>
      </c>
      <c r="B6" s="3173"/>
      <c r="C6" s="3173"/>
      <c r="D6" s="3173"/>
      <c r="E6" s="3173"/>
      <c r="F6" s="3173"/>
      <c r="G6" s="3173"/>
      <c r="H6" s="3173"/>
      <c r="I6" s="3173"/>
      <c r="J6" s="3173"/>
      <c r="K6" s="3173"/>
      <c r="L6" s="3173"/>
      <c r="M6" s="3173"/>
    </row>
    <row r="7" spans="1:13" ht="15.75" thickBot="1" x14ac:dyDescent="0.3">
      <c r="A7" s="1284"/>
      <c r="B7" s="1278"/>
      <c r="C7" s="1278"/>
      <c r="D7" s="1278"/>
      <c r="E7" s="1278"/>
      <c r="F7" s="523"/>
      <c r="G7" s="531"/>
      <c r="H7" s="1278"/>
      <c r="I7" s="4"/>
      <c r="J7" s="1280"/>
      <c r="K7" s="13"/>
      <c r="L7" s="1280"/>
      <c r="M7" s="14" t="s">
        <v>4</v>
      </c>
    </row>
    <row r="8" spans="1:13" ht="27" thickBot="1" x14ac:dyDescent="0.3">
      <c r="A8" s="15" t="s">
        <v>5</v>
      </c>
      <c r="B8" s="16" t="s">
        <v>6</v>
      </c>
      <c r="C8" s="16" t="s">
        <v>7</v>
      </c>
      <c r="D8" s="16" t="s">
        <v>8</v>
      </c>
      <c r="E8" s="16" t="s">
        <v>9</v>
      </c>
      <c r="F8" s="17" t="s">
        <v>10</v>
      </c>
      <c r="G8" s="18" t="s">
        <v>11</v>
      </c>
      <c r="H8" s="16" t="s">
        <v>12</v>
      </c>
      <c r="I8" s="19" t="s">
        <v>13</v>
      </c>
      <c r="J8" s="20" t="s">
        <v>14</v>
      </c>
      <c r="K8" s="20" t="s">
        <v>15</v>
      </c>
      <c r="L8" s="20" t="s">
        <v>16</v>
      </c>
      <c r="M8" s="21" t="s">
        <v>17</v>
      </c>
    </row>
    <row r="9" spans="1:13" x14ac:dyDescent="0.25">
      <c r="A9" s="36" t="s">
        <v>50</v>
      </c>
      <c r="B9" s="37" t="s">
        <v>51</v>
      </c>
      <c r="C9" s="38">
        <v>3146</v>
      </c>
      <c r="D9" s="565">
        <v>5229</v>
      </c>
      <c r="E9" s="566" t="s">
        <v>52</v>
      </c>
      <c r="F9" s="566" t="s">
        <v>53</v>
      </c>
      <c r="G9" s="566" t="s">
        <v>54</v>
      </c>
      <c r="H9" s="567" t="s">
        <v>55</v>
      </c>
      <c r="I9" s="78">
        <v>2283356</v>
      </c>
      <c r="J9" s="42">
        <v>2283356</v>
      </c>
      <c r="K9" s="42">
        <v>-2283356</v>
      </c>
      <c r="L9" s="42">
        <f>J9+K9</f>
        <v>0</v>
      </c>
      <c r="M9" s="79" t="s">
        <v>56</v>
      </c>
    </row>
    <row r="10" spans="1:13" x14ac:dyDescent="0.25">
      <c r="A10" s="57" t="s">
        <v>50</v>
      </c>
      <c r="B10" s="58" t="s">
        <v>51</v>
      </c>
      <c r="C10" s="568" t="s">
        <v>57</v>
      </c>
      <c r="D10" s="569">
        <v>5221</v>
      </c>
      <c r="E10" s="568" t="s">
        <v>52</v>
      </c>
      <c r="F10" s="568" t="s">
        <v>53</v>
      </c>
      <c r="G10" s="568" t="s">
        <v>54</v>
      </c>
      <c r="H10" s="570" t="s">
        <v>55</v>
      </c>
      <c r="I10" s="63">
        <v>0</v>
      </c>
      <c r="J10" s="66">
        <v>0</v>
      </c>
      <c r="K10" s="66">
        <v>2283356</v>
      </c>
      <c r="L10" s="66">
        <f>J10+K10</f>
        <v>2283356</v>
      </c>
      <c r="M10" s="80" t="s">
        <v>56</v>
      </c>
    </row>
    <row r="11" spans="1:13" x14ac:dyDescent="0.25">
      <c r="A11" s="57" t="s">
        <v>50</v>
      </c>
      <c r="B11" s="58" t="s">
        <v>51</v>
      </c>
      <c r="C11" s="571" t="s">
        <v>58</v>
      </c>
      <c r="D11" s="572">
        <v>5229</v>
      </c>
      <c r="E11" s="568" t="s">
        <v>52</v>
      </c>
      <c r="F11" s="568" t="s">
        <v>53</v>
      </c>
      <c r="G11" s="568" t="s">
        <v>54</v>
      </c>
      <c r="H11" s="570" t="s">
        <v>59</v>
      </c>
      <c r="I11" s="63">
        <v>3284366</v>
      </c>
      <c r="J11" s="63">
        <v>3284366</v>
      </c>
      <c r="K11" s="81">
        <v>-3284366</v>
      </c>
      <c r="L11" s="66">
        <f t="shared" ref="L11:L24" si="0">J11+K11</f>
        <v>0</v>
      </c>
      <c r="M11" s="80" t="s">
        <v>60</v>
      </c>
    </row>
    <row r="12" spans="1:13" x14ac:dyDescent="0.25">
      <c r="A12" s="57" t="s">
        <v>50</v>
      </c>
      <c r="B12" s="58" t="s">
        <v>51</v>
      </c>
      <c r="C12" s="571" t="s">
        <v>58</v>
      </c>
      <c r="D12" s="572">
        <v>5221</v>
      </c>
      <c r="E12" s="568" t="s">
        <v>52</v>
      </c>
      <c r="F12" s="568" t="s">
        <v>53</v>
      </c>
      <c r="G12" s="568" t="s">
        <v>54</v>
      </c>
      <c r="H12" s="570" t="s">
        <v>59</v>
      </c>
      <c r="I12" s="63">
        <v>0</v>
      </c>
      <c r="J12" s="63">
        <v>0</v>
      </c>
      <c r="K12" s="81">
        <v>3284366</v>
      </c>
      <c r="L12" s="66">
        <f t="shared" si="0"/>
        <v>3284366</v>
      </c>
      <c r="M12" s="80" t="s">
        <v>60</v>
      </c>
    </row>
    <row r="13" spans="1:13" x14ac:dyDescent="0.25">
      <c r="A13" s="57" t="s">
        <v>50</v>
      </c>
      <c r="B13" s="58" t="s">
        <v>51</v>
      </c>
      <c r="C13" s="573" t="s">
        <v>61</v>
      </c>
      <c r="D13" s="68">
        <v>5229</v>
      </c>
      <c r="E13" s="573" t="s">
        <v>52</v>
      </c>
      <c r="F13" s="573" t="s">
        <v>53</v>
      </c>
      <c r="G13" s="573" t="s">
        <v>54</v>
      </c>
      <c r="H13" s="570" t="s">
        <v>62</v>
      </c>
      <c r="I13" s="63">
        <v>5181432</v>
      </c>
      <c r="J13" s="63">
        <v>5181432</v>
      </c>
      <c r="K13" s="63">
        <v>-5181432</v>
      </c>
      <c r="L13" s="66">
        <f t="shared" si="0"/>
        <v>0</v>
      </c>
      <c r="M13" s="80" t="s">
        <v>63</v>
      </c>
    </row>
    <row r="14" spans="1:13" x14ac:dyDescent="0.25">
      <c r="A14" s="57" t="s">
        <v>50</v>
      </c>
      <c r="B14" s="58" t="s">
        <v>51</v>
      </c>
      <c r="C14" s="573" t="s">
        <v>61</v>
      </c>
      <c r="D14" s="68">
        <v>5221</v>
      </c>
      <c r="E14" s="573" t="s">
        <v>52</v>
      </c>
      <c r="F14" s="573" t="s">
        <v>53</v>
      </c>
      <c r="G14" s="573" t="s">
        <v>54</v>
      </c>
      <c r="H14" s="570" t="s">
        <v>62</v>
      </c>
      <c r="I14" s="63">
        <v>0</v>
      </c>
      <c r="J14" s="63">
        <v>0</v>
      </c>
      <c r="K14" s="63">
        <v>5181432</v>
      </c>
      <c r="L14" s="66">
        <f t="shared" si="0"/>
        <v>5181432</v>
      </c>
      <c r="M14" s="80" t="s">
        <v>63</v>
      </c>
    </row>
    <row r="15" spans="1:13" x14ac:dyDescent="0.25">
      <c r="A15" s="57" t="s">
        <v>50</v>
      </c>
      <c r="B15" s="58" t="s">
        <v>51</v>
      </c>
      <c r="C15" s="573" t="s">
        <v>58</v>
      </c>
      <c r="D15" s="68">
        <v>5229</v>
      </c>
      <c r="E15" s="573" t="s">
        <v>52</v>
      </c>
      <c r="F15" s="573" t="s">
        <v>53</v>
      </c>
      <c r="G15" s="573" t="s">
        <v>54</v>
      </c>
      <c r="H15" s="568" t="s">
        <v>77</v>
      </c>
      <c r="I15" s="63">
        <v>2430608</v>
      </c>
      <c r="J15" s="63">
        <v>2430608</v>
      </c>
      <c r="K15" s="63">
        <v>-2430608</v>
      </c>
      <c r="L15" s="66">
        <f t="shared" si="0"/>
        <v>0</v>
      </c>
      <c r="M15" s="80" t="s">
        <v>64</v>
      </c>
    </row>
    <row r="16" spans="1:13" x14ac:dyDescent="0.25">
      <c r="A16" s="57" t="s">
        <v>50</v>
      </c>
      <c r="B16" s="58" t="s">
        <v>51</v>
      </c>
      <c r="C16" s="573" t="s">
        <v>58</v>
      </c>
      <c r="D16" s="68">
        <v>5221</v>
      </c>
      <c r="E16" s="573" t="s">
        <v>52</v>
      </c>
      <c r="F16" s="573" t="s">
        <v>53</v>
      </c>
      <c r="G16" s="573" t="s">
        <v>54</v>
      </c>
      <c r="H16" s="568" t="s">
        <v>77</v>
      </c>
      <c r="I16" s="63">
        <v>0</v>
      </c>
      <c r="J16" s="63">
        <v>0</v>
      </c>
      <c r="K16" s="63">
        <v>2430608</v>
      </c>
      <c r="L16" s="66">
        <f t="shared" si="0"/>
        <v>2430608</v>
      </c>
      <c r="M16" s="80" t="s">
        <v>64</v>
      </c>
    </row>
    <row r="17" spans="1:13" x14ac:dyDescent="0.25">
      <c r="A17" s="57" t="s">
        <v>50</v>
      </c>
      <c r="B17" s="58" t="s">
        <v>51</v>
      </c>
      <c r="C17" s="573" t="s">
        <v>58</v>
      </c>
      <c r="D17" s="68">
        <v>5229</v>
      </c>
      <c r="E17" s="573" t="s">
        <v>52</v>
      </c>
      <c r="F17" s="573" t="s">
        <v>53</v>
      </c>
      <c r="G17" s="573" t="s">
        <v>54</v>
      </c>
      <c r="H17" s="568" t="s">
        <v>78</v>
      </c>
      <c r="I17" s="63">
        <v>2772431</v>
      </c>
      <c r="J17" s="63">
        <v>2772431</v>
      </c>
      <c r="K17" s="63">
        <v>-2772431</v>
      </c>
      <c r="L17" s="66">
        <f t="shared" si="0"/>
        <v>0</v>
      </c>
      <c r="M17" s="80" t="s">
        <v>65</v>
      </c>
    </row>
    <row r="18" spans="1:13" x14ac:dyDescent="0.25">
      <c r="A18" s="57" t="s">
        <v>50</v>
      </c>
      <c r="B18" s="58" t="s">
        <v>51</v>
      </c>
      <c r="C18" s="573" t="s">
        <v>58</v>
      </c>
      <c r="D18" s="68">
        <v>5221</v>
      </c>
      <c r="E18" s="573" t="s">
        <v>52</v>
      </c>
      <c r="F18" s="573" t="s">
        <v>53</v>
      </c>
      <c r="G18" s="573" t="s">
        <v>54</v>
      </c>
      <c r="H18" s="568" t="s">
        <v>78</v>
      </c>
      <c r="I18" s="63">
        <v>0</v>
      </c>
      <c r="J18" s="63">
        <v>0</v>
      </c>
      <c r="K18" s="63">
        <v>2772431</v>
      </c>
      <c r="L18" s="66">
        <f t="shared" si="0"/>
        <v>2772431</v>
      </c>
      <c r="M18" s="80" t="s">
        <v>65</v>
      </c>
    </row>
    <row r="19" spans="1:13" x14ac:dyDescent="0.25">
      <c r="A19" s="57" t="s">
        <v>50</v>
      </c>
      <c r="B19" s="58" t="s">
        <v>51</v>
      </c>
      <c r="C19" s="573" t="s">
        <v>66</v>
      </c>
      <c r="D19" s="568" t="s">
        <v>67</v>
      </c>
      <c r="E19" s="573" t="s">
        <v>52</v>
      </c>
      <c r="F19" s="573" t="s">
        <v>53</v>
      </c>
      <c r="G19" s="573" t="s">
        <v>54</v>
      </c>
      <c r="H19" s="157" t="s">
        <v>79</v>
      </c>
      <c r="I19" s="82">
        <v>85415</v>
      </c>
      <c r="J19" s="82">
        <v>85415</v>
      </c>
      <c r="K19" s="63">
        <v>-85415</v>
      </c>
      <c r="L19" s="66">
        <f t="shared" si="0"/>
        <v>0</v>
      </c>
      <c r="M19" s="83" t="s">
        <v>68</v>
      </c>
    </row>
    <row r="20" spans="1:13" x14ac:dyDescent="0.25">
      <c r="A20" s="57" t="s">
        <v>50</v>
      </c>
      <c r="B20" s="58" t="s">
        <v>51</v>
      </c>
      <c r="C20" s="573" t="s">
        <v>66</v>
      </c>
      <c r="D20" s="568" t="s">
        <v>69</v>
      </c>
      <c r="E20" s="573" t="s">
        <v>52</v>
      </c>
      <c r="F20" s="573" t="s">
        <v>53</v>
      </c>
      <c r="G20" s="573" t="s">
        <v>54</v>
      </c>
      <c r="H20" s="157" t="s">
        <v>79</v>
      </c>
      <c r="I20" s="82">
        <v>0</v>
      </c>
      <c r="J20" s="82">
        <v>0</v>
      </c>
      <c r="K20" s="63">
        <v>85415</v>
      </c>
      <c r="L20" s="66">
        <f t="shared" si="0"/>
        <v>85415</v>
      </c>
      <c r="M20" s="83" t="s">
        <v>68</v>
      </c>
    </row>
    <row r="21" spans="1:13" x14ac:dyDescent="0.25">
      <c r="A21" s="57" t="s">
        <v>50</v>
      </c>
      <c r="B21" s="58" t="s">
        <v>51</v>
      </c>
      <c r="C21" s="573" t="s">
        <v>70</v>
      </c>
      <c r="D21" s="568" t="s">
        <v>67</v>
      </c>
      <c r="E21" s="573" t="s">
        <v>52</v>
      </c>
      <c r="F21" s="573" t="s">
        <v>53</v>
      </c>
      <c r="G21" s="573" t="s">
        <v>54</v>
      </c>
      <c r="H21" s="157" t="s">
        <v>80</v>
      </c>
      <c r="I21" s="82">
        <v>966520</v>
      </c>
      <c r="J21" s="82">
        <v>966520</v>
      </c>
      <c r="K21" s="63">
        <v>-966520</v>
      </c>
      <c r="L21" s="66">
        <f t="shared" si="0"/>
        <v>0</v>
      </c>
      <c r="M21" s="83" t="s">
        <v>71</v>
      </c>
    </row>
    <row r="22" spans="1:13" x14ac:dyDescent="0.25">
      <c r="A22" s="57" t="s">
        <v>50</v>
      </c>
      <c r="B22" s="58" t="s">
        <v>51</v>
      </c>
      <c r="C22" s="573" t="s">
        <v>70</v>
      </c>
      <c r="D22" s="568" t="s">
        <v>69</v>
      </c>
      <c r="E22" s="573" t="s">
        <v>52</v>
      </c>
      <c r="F22" s="573" t="s">
        <v>53</v>
      </c>
      <c r="G22" s="573" t="s">
        <v>54</v>
      </c>
      <c r="H22" s="157" t="s">
        <v>80</v>
      </c>
      <c r="I22" s="82">
        <v>0</v>
      </c>
      <c r="J22" s="82">
        <v>0</v>
      </c>
      <c r="K22" s="63">
        <v>966520</v>
      </c>
      <c r="L22" s="66">
        <f t="shared" si="0"/>
        <v>966520</v>
      </c>
      <c r="M22" s="83" t="s">
        <v>71</v>
      </c>
    </row>
    <row r="23" spans="1:13" x14ac:dyDescent="0.25">
      <c r="A23" s="57" t="s">
        <v>50</v>
      </c>
      <c r="B23" s="58" t="s">
        <v>51</v>
      </c>
      <c r="C23" s="573" t="s">
        <v>58</v>
      </c>
      <c r="D23" s="68">
        <v>5229</v>
      </c>
      <c r="E23" s="573" t="s">
        <v>52</v>
      </c>
      <c r="F23" s="573" t="s">
        <v>53</v>
      </c>
      <c r="G23" s="573" t="s">
        <v>54</v>
      </c>
      <c r="H23" s="157" t="s">
        <v>81</v>
      </c>
      <c r="I23" s="82">
        <v>497494</v>
      </c>
      <c r="J23" s="82">
        <v>497494</v>
      </c>
      <c r="K23" s="63">
        <v>-497494</v>
      </c>
      <c r="L23" s="66">
        <f t="shared" si="0"/>
        <v>0</v>
      </c>
      <c r="M23" s="83" t="s">
        <v>72</v>
      </c>
    </row>
    <row r="24" spans="1:13" ht="15.75" thickBot="1" x14ac:dyDescent="0.3">
      <c r="A24" s="574" t="s">
        <v>50</v>
      </c>
      <c r="B24" s="575" t="s">
        <v>51</v>
      </c>
      <c r="C24" s="576" t="s">
        <v>58</v>
      </c>
      <c r="D24" s="74">
        <v>5221</v>
      </c>
      <c r="E24" s="576" t="s">
        <v>52</v>
      </c>
      <c r="F24" s="576" t="s">
        <v>53</v>
      </c>
      <c r="G24" s="576" t="s">
        <v>54</v>
      </c>
      <c r="H24" s="163" t="s">
        <v>81</v>
      </c>
      <c r="I24" s="84">
        <v>0</v>
      </c>
      <c r="J24" s="84">
        <v>0</v>
      </c>
      <c r="K24" s="75">
        <v>497494</v>
      </c>
      <c r="L24" s="85">
        <f t="shared" si="0"/>
        <v>497494</v>
      </c>
      <c r="M24" s="86" t="s">
        <v>72</v>
      </c>
    </row>
    <row r="25" spans="1:13" ht="16.5" thickBot="1" x14ac:dyDescent="0.3">
      <c r="A25" s="309"/>
      <c r="B25" s="54" t="s">
        <v>23</v>
      </c>
      <c r="C25" s="23"/>
      <c r="D25" s="23"/>
      <c r="E25" s="23"/>
      <c r="F25" s="24"/>
      <c r="G25" s="25"/>
      <c r="H25" s="23"/>
      <c r="I25" s="26">
        <f>SUM(I9:I23)</f>
        <v>17501622</v>
      </c>
      <c r="J25" s="26">
        <f>SUM(J9:J24)</f>
        <v>17501622</v>
      </c>
      <c r="K25" s="26">
        <f>SUM(K9:K24)</f>
        <v>0</v>
      </c>
      <c r="L25" s="26">
        <f>SUM(L9:L24)</f>
        <v>17501622</v>
      </c>
      <c r="M25" s="27"/>
    </row>
    <row r="26" spans="1:13" ht="15.75" x14ac:dyDescent="0.25">
      <c r="A26" s="532"/>
      <c r="B26" s="532"/>
      <c r="C26" s="532"/>
      <c r="D26" s="1284"/>
      <c r="E26" s="1284"/>
      <c r="F26" s="525"/>
      <c r="G26" s="533"/>
      <c r="H26" s="1284"/>
      <c r="I26" s="32"/>
      <c r="J26" s="29"/>
      <c r="K26" s="33"/>
      <c r="L26" s="29"/>
      <c r="M26" s="1280"/>
    </row>
    <row r="27" spans="1:13" ht="15.75" x14ac:dyDescent="0.25">
      <c r="A27" s="1278"/>
      <c r="B27" s="1284" t="s">
        <v>73</v>
      </c>
      <c r="C27" s="532"/>
      <c r="D27" s="1284"/>
      <c r="E27" s="1284"/>
      <c r="F27" s="525"/>
      <c r="G27" s="533"/>
      <c r="H27" s="1284"/>
      <c r="I27" s="32"/>
      <c r="J27" s="34" t="s">
        <v>74</v>
      </c>
      <c r="K27" s="35"/>
      <c r="L27" s="29"/>
      <c r="M27" s="1280"/>
    </row>
    <row r="28" spans="1:13" ht="15.75" x14ac:dyDescent="0.25">
      <c r="A28" s="1284"/>
      <c r="B28" s="532"/>
      <c r="C28" s="532"/>
      <c r="D28" s="1284"/>
      <c r="E28" s="1284"/>
      <c r="F28" s="525"/>
      <c r="G28" s="533"/>
      <c r="H28" s="1284"/>
      <c r="I28" s="32"/>
      <c r="J28" s="29"/>
      <c r="K28" s="33"/>
      <c r="L28" s="29"/>
      <c r="M28" s="1280"/>
    </row>
    <row r="29" spans="1:13" x14ac:dyDescent="0.25">
      <c r="A29" s="1278"/>
      <c r="B29" s="1278"/>
      <c r="C29" s="1278"/>
      <c r="D29" s="1278"/>
      <c r="E29" s="1278"/>
      <c r="F29" s="523"/>
      <c r="G29" s="531"/>
      <c r="H29" s="1278"/>
      <c r="I29" s="4"/>
      <c r="J29" s="1280"/>
      <c r="K29" s="1280"/>
      <c r="L29" s="1280"/>
      <c r="M29" s="1280"/>
    </row>
    <row r="30" spans="1:13" x14ac:dyDescent="0.25">
      <c r="A30" s="1278"/>
      <c r="B30" s="1278" t="s">
        <v>27</v>
      </c>
      <c r="C30" s="1278"/>
      <c r="D30" s="1278"/>
      <c r="E30" s="1278"/>
      <c r="F30" s="523"/>
      <c r="G30" s="531"/>
      <c r="H30" s="1278"/>
      <c r="I30" s="4"/>
      <c r="J30" s="1280" t="s">
        <v>27</v>
      </c>
      <c r="K30" s="1280"/>
      <c r="L30" s="1280"/>
      <c r="M30" s="1280"/>
    </row>
    <row r="31" spans="1:13" x14ac:dyDescent="0.25">
      <c r="A31" s="1278"/>
      <c r="B31" s="1278"/>
      <c r="C31" s="1278"/>
      <c r="D31" s="1278"/>
      <c r="E31" s="1278"/>
      <c r="F31" s="523"/>
      <c r="G31" s="531"/>
      <c r="H31" s="1278"/>
      <c r="I31" s="4"/>
      <c r="J31" s="1280"/>
      <c r="K31" s="1280"/>
      <c r="L31" s="1280"/>
      <c r="M31" s="1280"/>
    </row>
    <row r="32" spans="1:13" x14ac:dyDescent="0.25">
      <c r="A32" s="1278"/>
      <c r="B32" s="1278" t="s">
        <v>75</v>
      </c>
      <c r="C32" s="1278"/>
      <c r="D32" s="1278"/>
      <c r="E32" s="1278"/>
      <c r="F32" s="523"/>
      <c r="G32" s="531"/>
      <c r="H32" s="1278"/>
      <c r="I32" s="4"/>
      <c r="J32" s="1280" t="s">
        <v>76</v>
      </c>
      <c r="K32" s="1280"/>
      <c r="L32" s="1280"/>
      <c r="M32" s="1280"/>
    </row>
    <row r="35" spans="1:13" ht="18.75" x14ac:dyDescent="0.3">
      <c r="A35" s="3107" t="s">
        <v>46</v>
      </c>
      <c r="B35" s="3173"/>
      <c r="C35" s="3173"/>
      <c r="D35" s="3173"/>
      <c r="E35" s="1278"/>
      <c r="F35" s="523"/>
      <c r="G35" s="531"/>
      <c r="H35" s="1278"/>
      <c r="I35" s="4"/>
      <c r="J35" s="1280"/>
      <c r="K35" s="1280"/>
      <c r="L35" s="1280"/>
      <c r="M35" s="1280"/>
    </row>
    <row r="36" spans="1:13" x14ac:dyDescent="0.25">
      <c r="A36" s="1278"/>
      <c r="B36" s="1278"/>
      <c r="C36" s="1278"/>
      <c r="D36" s="1278"/>
      <c r="E36" s="1278"/>
      <c r="F36" s="523"/>
      <c r="G36" s="531"/>
      <c r="H36" s="1278"/>
      <c r="I36" s="8"/>
      <c r="J36" s="1279"/>
      <c r="K36" s="1280"/>
      <c r="L36" s="1280"/>
      <c r="M36" s="1280"/>
    </row>
    <row r="37" spans="1:13" ht="18.75" x14ac:dyDescent="0.3">
      <c r="A37" s="3102" t="s">
        <v>284</v>
      </c>
      <c r="B37" s="3103"/>
      <c r="C37" s="3103"/>
      <c r="D37" s="3103"/>
      <c r="E37" s="3103"/>
      <c r="F37" s="3103"/>
      <c r="G37" s="3103"/>
      <c r="H37" s="3103"/>
      <c r="I37" s="3103"/>
      <c r="J37" s="3103"/>
      <c r="K37" s="3103"/>
      <c r="L37" s="3103"/>
      <c r="M37" s="1280"/>
    </row>
    <row r="38" spans="1:13" ht="15.75" x14ac:dyDescent="0.25">
      <c r="A38" s="1278"/>
      <c r="B38" s="1278"/>
      <c r="C38" s="1278"/>
      <c r="D38" s="1278"/>
      <c r="E38" s="1278"/>
      <c r="F38" s="524"/>
      <c r="G38" s="531"/>
      <c r="H38" s="1278"/>
      <c r="I38" s="8"/>
      <c r="J38" s="1279"/>
      <c r="K38" s="1280"/>
      <c r="L38" s="1280"/>
      <c r="M38" s="1280"/>
    </row>
    <row r="39" spans="1:13" x14ac:dyDescent="0.25">
      <c r="A39" s="3106" t="s">
        <v>269</v>
      </c>
      <c r="B39" s="3173"/>
      <c r="C39" s="3173"/>
      <c r="D39" s="3173"/>
      <c r="E39" s="3173"/>
      <c r="F39" s="3173"/>
      <c r="G39" s="3173"/>
      <c r="H39" s="3173"/>
      <c r="I39" s="3173"/>
      <c r="J39" s="3173"/>
      <c r="K39" s="3173"/>
      <c r="L39" s="1280"/>
      <c r="M39" s="1280"/>
    </row>
    <row r="40" spans="1:13" ht="15.75" thickBot="1" x14ac:dyDescent="0.3">
      <c r="A40" s="1284"/>
      <c r="B40" s="1278"/>
      <c r="C40" s="1278"/>
      <c r="D40" s="1278"/>
      <c r="E40" s="1278"/>
      <c r="F40" s="523"/>
      <c r="G40" s="531"/>
      <c r="H40" s="1278"/>
      <c r="I40" s="4"/>
      <c r="J40" s="1280"/>
      <c r="K40" s="13"/>
      <c r="L40" s="13"/>
      <c r="M40" s="14" t="s">
        <v>270</v>
      </c>
    </row>
    <row r="41" spans="1:13" ht="27" thickBot="1" x14ac:dyDescent="0.3">
      <c r="A41" s="87" t="s">
        <v>5</v>
      </c>
      <c r="B41" s="88" t="s">
        <v>6</v>
      </c>
      <c r="C41" s="88" t="s">
        <v>7</v>
      </c>
      <c r="D41" s="88" t="s">
        <v>8</v>
      </c>
      <c r="E41" s="88" t="s">
        <v>9</v>
      </c>
      <c r="F41" s="89" t="s">
        <v>10</v>
      </c>
      <c r="G41" s="90" t="s">
        <v>11</v>
      </c>
      <c r="H41" s="88" t="s">
        <v>12</v>
      </c>
      <c r="I41" s="91" t="s">
        <v>13</v>
      </c>
      <c r="J41" s="92" t="s">
        <v>14</v>
      </c>
      <c r="K41" s="92" t="s">
        <v>271</v>
      </c>
      <c r="L41" s="20" t="s">
        <v>16</v>
      </c>
      <c r="M41" s="121" t="s">
        <v>17</v>
      </c>
    </row>
    <row r="42" spans="1:13" ht="25.5" x14ac:dyDescent="0.25">
      <c r="A42" s="93">
        <v>231</v>
      </c>
      <c r="B42" s="94" t="s">
        <v>272</v>
      </c>
      <c r="C42" s="95">
        <v>3269</v>
      </c>
      <c r="D42" s="96">
        <v>5169</v>
      </c>
      <c r="E42" s="96">
        <v>0</v>
      </c>
      <c r="F42" s="96">
        <v>103533063</v>
      </c>
      <c r="G42" s="96">
        <v>500</v>
      </c>
      <c r="H42" s="96">
        <v>3702000000</v>
      </c>
      <c r="I42" s="97">
        <v>0</v>
      </c>
      <c r="J42" s="97">
        <v>1252661.58</v>
      </c>
      <c r="K42" s="98">
        <v>-17000</v>
      </c>
      <c r="L42" s="99">
        <f t="shared" ref="L42:L47" si="1">SUM(J42--K42)</f>
        <v>1235661.58</v>
      </c>
      <c r="M42" s="100" t="s">
        <v>273</v>
      </c>
    </row>
    <row r="43" spans="1:13" ht="25.5" x14ac:dyDescent="0.25">
      <c r="A43" s="101">
        <v>231</v>
      </c>
      <c r="B43" s="102" t="s">
        <v>272</v>
      </c>
      <c r="C43" s="103">
        <v>3269</v>
      </c>
      <c r="D43" s="104">
        <v>5169</v>
      </c>
      <c r="E43" s="104">
        <v>0</v>
      </c>
      <c r="F43" s="105">
        <v>103133063</v>
      </c>
      <c r="G43" s="104">
        <v>500</v>
      </c>
      <c r="H43" s="104">
        <v>3702000000</v>
      </c>
      <c r="I43" s="106">
        <v>0</v>
      </c>
      <c r="J43" s="106">
        <v>147371.88</v>
      </c>
      <c r="K43" s="106">
        <v>-2000</v>
      </c>
      <c r="L43" s="107">
        <f t="shared" si="1"/>
        <v>145371.88</v>
      </c>
      <c r="M43" s="108" t="s">
        <v>274</v>
      </c>
    </row>
    <row r="44" spans="1:13" ht="25.5" x14ac:dyDescent="0.25">
      <c r="A44" s="101">
        <v>231</v>
      </c>
      <c r="B44" s="102" t="s">
        <v>272</v>
      </c>
      <c r="C44" s="103">
        <v>3269</v>
      </c>
      <c r="D44" s="104">
        <v>5169</v>
      </c>
      <c r="E44" s="109">
        <v>0</v>
      </c>
      <c r="F44" s="104">
        <v>103100888</v>
      </c>
      <c r="G44" s="110">
        <v>500</v>
      </c>
      <c r="H44" s="104">
        <v>3702000000</v>
      </c>
      <c r="I44" s="106">
        <v>0</v>
      </c>
      <c r="J44" s="106">
        <v>34660.629999999997</v>
      </c>
      <c r="K44" s="111">
        <v>-1000</v>
      </c>
      <c r="L44" s="107">
        <f t="shared" si="1"/>
        <v>33660.629999999997</v>
      </c>
      <c r="M44" s="108" t="s">
        <v>275</v>
      </c>
    </row>
    <row r="45" spans="1:13" x14ac:dyDescent="0.25">
      <c r="A45" s="103">
        <v>231</v>
      </c>
      <c r="B45" s="102" t="s">
        <v>272</v>
      </c>
      <c r="C45" s="103">
        <v>3269</v>
      </c>
      <c r="D45" s="104">
        <v>5175</v>
      </c>
      <c r="E45" s="104">
        <v>0</v>
      </c>
      <c r="F45" s="112">
        <v>103533063</v>
      </c>
      <c r="G45" s="104">
        <v>500</v>
      </c>
      <c r="H45" s="104">
        <v>3702000000</v>
      </c>
      <c r="I45" s="106">
        <v>0</v>
      </c>
      <c r="J45" s="106">
        <v>0</v>
      </c>
      <c r="K45" s="106">
        <v>17000</v>
      </c>
      <c r="L45" s="113">
        <f t="shared" si="1"/>
        <v>17000</v>
      </c>
      <c r="M45" s="114" t="s">
        <v>276</v>
      </c>
    </row>
    <row r="46" spans="1:13" x14ac:dyDescent="0.25">
      <c r="A46" s="103">
        <v>231</v>
      </c>
      <c r="B46" s="102" t="s">
        <v>272</v>
      </c>
      <c r="C46" s="103">
        <v>3269</v>
      </c>
      <c r="D46" s="104">
        <v>5175</v>
      </c>
      <c r="E46" s="104">
        <v>0</v>
      </c>
      <c r="F46" s="104">
        <v>103133063</v>
      </c>
      <c r="G46" s="104">
        <v>500</v>
      </c>
      <c r="H46" s="104">
        <v>3702000000</v>
      </c>
      <c r="I46" s="106">
        <v>0</v>
      </c>
      <c r="J46" s="106">
        <v>0</v>
      </c>
      <c r="K46" s="106">
        <v>2000</v>
      </c>
      <c r="L46" s="115">
        <f t="shared" si="1"/>
        <v>2000</v>
      </c>
      <c r="M46" s="114" t="s">
        <v>277</v>
      </c>
    </row>
    <row r="47" spans="1:13" ht="15.75" thickBot="1" x14ac:dyDescent="0.3">
      <c r="A47" s="103">
        <v>231</v>
      </c>
      <c r="B47" s="102" t="s">
        <v>272</v>
      </c>
      <c r="C47" s="103" t="s">
        <v>278</v>
      </c>
      <c r="D47" s="104">
        <v>5175</v>
      </c>
      <c r="E47" s="104">
        <v>0</v>
      </c>
      <c r="F47" s="104">
        <v>103100888</v>
      </c>
      <c r="G47" s="104">
        <v>500</v>
      </c>
      <c r="H47" s="104">
        <v>3702000000</v>
      </c>
      <c r="I47" s="106">
        <v>0</v>
      </c>
      <c r="J47" s="106">
        <v>0</v>
      </c>
      <c r="K47" s="106">
        <v>1000</v>
      </c>
      <c r="L47" s="115">
        <f t="shared" si="1"/>
        <v>1000</v>
      </c>
      <c r="M47" s="114" t="s">
        <v>279</v>
      </c>
    </row>
    <row r="48" spans="1:13" ht="16.5" thickBot="1" x14ac:dyDescent="0.3">
      <c r="A48" s="3167" t="s">
        <v>280</v>
      </c>
      <c r="B48" s="3168"/>
      <c r="C48" s="3168"/>
      <c r="D48" s="3168"/>
      <c r="E48" s="3168"/>
      <c r="F48" s="3168"/>
      <c r="G48" s="3168"/>
      <c r="H48" s="3169"/>
      <c r="I48" s="116">
        <f>SUM(I42:I47)</f>
        <v>0</v>
      </c>
      <c r="J48" s="117">
        <f>SUM(J42:J47)</f>
        <v>1434694.0899999999</v>
      </c>
      <c r="K48" s="118">
        <f>SUM(K42:K47)</f>
        <v>0</v>
      </c>
      <c r="L48" s="117">
        <f>SUM(L42:L47)</f>
        <v>1434694.0899999999</v>
      </c>
      <c r="M48" s="119"/>
    </row>
    <row r="49" spans="1:13" ht="15.75" x14ac:dyDescent="0.25">
      <c r="A49" s="532"/>
      <c r="B49" s="532"/>
      <c r="C49" s="532"/>
      <c r="D49" s="1284"/>
      <c r="E49" s="1284"/>
      <c r="F49" s="525"/>
      <c r="G49" s="533"/>
      <c r="H49" s="1284"/>
      <c r="I49" s="32"/>
      <c r="J49" s="29"/>
      <c r="K49" s="33"/>
      <c r="L49" s="29"/>
      <c r="M49" s="1280"/>
    </row>
    <row r="50" spans="1:13" ht="15.75" x14ac:dyDescent="0.25">
      <c r="A50" s="1278"/>
      <c r="B50" s="1284" t="s">
        <v>281</v>
      </c>
      <c r="C50" s="532"/>
      <c r="D50" s="1284"/>
      <c r="E50" s="1284"/>
      <c r="F50" s="525"/>
      <c r="G50" s="533"/>
      <c r="H50" s="1284"/>
      <c r="I50" s="32"/>
      <c r="J50" s="34" t="s">
        <v>25</v>
      </c>
      <c r="K50" s="120" t="s">
        <v>282</v>
      </c>
      <c r="L50" s="29"/>
      <c r="M50" s="1280"/>
    </row>
    <row r="51" spans="1:13" ht="15.75" x14ac:dyDescent="0.25">
      <c r="A51" s="1284"/>
      <c r="B51" s="532"/>
      <c r="C51" s="532"/>
      <c r="D51" s="1284"/>
      <c r="E51" s="1284"/>
      <c r="F51" s="525"/>
      <c r="G51" s="533"/>
      <c r="H51" s="1284"/>
      <c r="I51" s="32"/>
      <c r="J51" s="29"/>
      <c r="K51" s="33"/>
      <c r="L51" s="29"/>
      <c r="M51" s="1280"/>
    </row>
    <row r="52" spans="1:13" x14ac:dyDescent="0.25">
      <c r="A52" s="1278"/>
      <c r="B52" s="1278"/>
      <c r="C52" s="1278"/>
      <c r="D52" s="1278"/>
      <c r="E52" s="1278"/>
      <c r="F52" s="523"/>
      <c r="G52" s="531"/>
      <c r="H52" s="1278"/>
      <c r="I52" s="4"/>
      <c r="J52" s="1280"/>
      <c r="K52" s="1280"/>
      <c r="L52" s="1280"/>
      <c r="M52" s="1280"/>
    </row>
    <row r="53" spans="1:13" x14ac:dyDescent="0.25">
      <c r="A53" s="1278"/>
      <c r="B53" s="1278" t="s">
        <v>27</v>
      </c>
      <c r="C53" s="1278"/>
      <c r="D53" s="1278"/>
      <c r="E53" s="1278"/>
      <c r="F53" s="523"/>
      <c r="G53" s="531"/>
      <c r="H53" s="1278"/>
      <c r="I53" s="4"/>
      <c r="J53" s="1280" t="s">
        <v>27</v>
      </c>
      <c r="K53" s="1280"/>
      <c r="L53" s="1280"/>
      <c r="M53" s="1280"/>
    </row>
    <row r="54" spans="1:13" x14ac:dyDescent="0.25">
      <c r="A54" s="1278"/>
      <c r="B54" s="1278"/>
      <c r="C54" s="1278"/>
      <c r="D54" s="1278"/>
      <c r="E54" s="1278"/>
      <c r="F54" s="523"/>
      <c r="G54" s="531"/>
      <c r="H54" s="1278"/>
      <c r="I54" s="4"/>
      <c r="J54" s="1280"/>
      <c r="K54" s="1280"/>
      <c r="L54" s="1280"/>
      <c r="M54" s="1280"/>
    </row>
    <row r="55" spans="1:13" x14ac:dyDescent="0.25">
      <c r="A55" s="1278"/>
      <c r="B55" s="1278" t="s">
        <v>283</v>
      </c>
      <c r="C55" s="1278"/>
      <c r="D55" s="1278"/>
      <c r="E55" s="1278"/>
      <c r="F55" s="523"/>
      <c r="G55" s="531"/>
      <c r="H55" s="1278"/>
      <c r="I55" s="4"/>
      <c r="J55" s="1280" t="s">
        <v>76</v>
      </c>
      <c r="K55" s="1280"/>
      <c r="L55" s="1280"/>
      <c r="M55" s="1280"/>
    </row>
    <row r="58" spans="1:13" ht="18.75" x14ac:dyDescent="0.3">
      <c r="A58" s="3107" t="s">
        <v>46</v>
      </c>
      <c r="B58" s="3173"/>
      <c r="C58" s="3173"/>
      <c r="D58" s="3173"/>
      <c r="E58" s="1278"/>
      <c r="F58" s="523"/>
      <c r="G58" s="531"/>
      <c r="H58" s="1278"/>
      <c r="I58" s="4"/>
      <c r="J58" s="1280"/>
      <c r="K58" s="1280"/>
      <c r="L58" s="1280"/>
      <c r="M58" s="1280"/>
    </row>
    <row r="59" spans="1:13" x14ac:dyDescent="0.25">
      <c r="A59" s="1278"/>
      <c r="B59" s="1278"/>
      <c r="C59" s="1278"/>
      <c r="D59" s="1278"/>
      <c r="E59" s="1278"/>
      <c r="F59" s="523"/>
      <c r="G59" s="531"/>
      <c r="H59" s="1278"/>
      <c r="I59" s="8"/>
      <c r="J59" s="1279"/>
      <c r="K59" s="1280"/>
      <c r="L59" s="1280"/>
      <c r="M59" s="1280"/>
    </row>
    <row r="60" spans="1:13" ht="18.75" x14ac:dyDescent="0.3">
      <c r="A60" s="3102" t="s">
        <v>295</v>
      </c>
      <c r="B60" s="3103"/>
      <c r="C60" s="3103"/>
      <c r="D60" s="3103"/>
      <c r="E60" s="3103"/>
      <c r="F60" s="3103"/>
      <c r="G60" s="3103"/>
      <c r="H60" s="3103"/>
      <c r="I60" s="3103"/>
      <c r="J60" s="3103"/>
      <c r="K60" s="3103"/>
      <c r="L60" s="3103"/>
      <c r="M60" s="1280"/>
    </row>
    <row r="61" spans="1:13" ht="15.75" x14ac:dyDescent="0.25">
      <c r="A61" s="1278"/>
      <c r="B61" s="1278"/>
      <c r="C61" s="1278"/>
      <c r="D61" s="1278"/>
      <c r="E61" s="1278"/>
      <c r="F61" s="524"/>
      <c r="G61" s="531"/>
      <c r="H61" s="1278"/>
      <c r="I61" s="8"/>
      <c r="J61" s="1279"/>
      <c r="K61" s="1280"/>
      <c r="L61" s="1280"/>
      <c r="M61" s="1280"/>
    </row>
    <row r="62" spans="1:13" x14ac:dyDescent="0.25">
      <c r="A62" s="3106" t="s">
        <v>269</v>
      </c>
      <c r="B62" s="3173"/>
      <c r="C62" s="3173"/>
      <c r="D62" s="3173"/>
      <c r="E62" s="3173"/>
      <c r="F62" s="3173"/>
      <c r="G62" s="3173"/>
      <c r="H62" s="3173"/>
      <c r="I62" s="3173"/>
      <c r="J62" s="3173"/>
      <c r="K62" s="3173"/>
      <c r="L62" s="1280"/>
      <c r="M62" s="1280"/>
    </row>
    <row r="63" spans="1:13" ht="15.75" thickBot="1" x14ac:dyDescent="0.3">
      <c r="A63" s="1284"/>
      <c r="B63" s="1278"/>
      <c r="C63" s="1278"/>
      <c r="D63" s="1278"/>
      <c r="E63" s="1278"/>
      <c r="F63" s="523"/>
      <c r="G63" s="531"/>
      <c r="H63" s="1278"/>
      <c r="I63" s="4"/>
      <c r="J63" s="1280"/>
      <c r="K63" s="13"/>
      <c r="L63" s="13"/>
      <c r="M63" s="14" t="s">
        <v>270</v>
      </c>
    </row>
    <row r="64" spans="1:13" ht="27" thickBot="1" x14ac:dyDescent="0.3">
      <c r="A64" s="87" t="s">
        <v>5</v>
      </c>
      <c r="B64" s="88" t="s">
        <v>6</v>
      </c>
      <c r="C64" s="88" t="s">
        <v>7</v>
      </c>
      <c r="D64" s="88" t="s">
        <v>8</v>
      </c>
      <c r="E64" s="88" t="s">
        <v>9</v>
      </c>
      <c r="F64" s="89" t="s">
        <v>10</v>
      </c>
      <c r="G64" s="90" t="s">
        <v>11</v>
      </c>
      <c r="H64" s="88" t="s">
        <v>12</v>
      </c>
      <c r="I64" s="91" t="s">
        <v>13</v>
      </c>
      <c r="J64" s="92" t="s">
        <v>14</v>
      </c>
      <c r="K64" s="92" t="s">
        <v>271</v>
      </c>
      <c r="L64" s="20" t="s">
        <v>16</v>
      </c>
      <c r="M64" s="122" t="s">
        <v>17</v>
      </c>
    </row>
    <row r="65" spans="1:13" ht="25.5" x14ac:dyDescent="0.25">
      <c r="A65" s="93">
        <v>231</v>
      </c>
      <c r="B65" s="94" t="s">
        <v>272</v>
      </c>
      <c r="C65" s="95">
        <v>3269</v>
      </c>
      <c r="D65" s="96">
        <v>5169</v>
      </c>
      <c r="E65" s="96">
        <v>0</v>
      </c>
      <c r="F65" s="96">
        <v>103533063</v>
      </c>
      <c r="G65" s="96">
        <v>500</v>
      </c>
      <c r="H65" s="96">
        <v>3702000000</v>
      </c>
      <c r="I65" s="97">
        <v>0</v>
      </c>
      <c r="J65" s="97">
        <v>1235661.58</v>
      </c>
      <c r="K65" s="98">
        <v>-35870</v>
      </c>
      <c r="L65" s="99">
        <f t="shared" ref="L65:L70" si="2">SUM(J65--K65)</f>
        <v>1199791.58</v>
      </c>
      <c r="M65" s="100" t="s">
        <v>273</v>
      </c>
    </row>
    <row r="66" spans="1:13" ht="25.5" x14ac:dyDescent="0.25">
      <c r="A66" s="101">
        <v>231</v>
      </c>
      <c r="B66" s="102" t="s">
        <v>272</v>
      </c>
      <c r="C66" s="103">
        <v>3269</v>
      </c>
      <c r="D66" s="104">
        <v>5169</v>
      </c>
      <c r="E66" s="104">
        <v>0</v>
      </c>
      <c r="F66" s="105">
        <v>103133063</v>
      </c>
      <c r="G66" s="104">
        <v>500</v>
      </c>
      <c r="H66" s="104">
        <v>3702000000</v>
      </c>
      <c r="I66" s="106">
        <v>0</v>
      </c>
      <c r="J66" s="106">
        <v>145371.88</v>
      </c>
      <c r="K66" s="106">
        <v>-4220</v>
      </c>
      <c r="L66" s="107">
        <f t="shared" si="2"/>
        <v>141151.88</v>
      </c>
      <c r="M66" s="108" t="s">
        <v>274</v>
      </c>
    </row>
    <row r="67" spans="1:13" ht="25.5" x14ac:dyDescent="0.25">
      <c r="A67" s="101">
        <v>231</v>
      </c>
      <c r="B67" s="102" t="s">
        <v>272</v>
      </c>
      <c r="C67" s="103">
        <v>3269</v>
      </c>
      <c r="D67" s="104">
        <v>5169</v>
      </c>
      <c r="E67" s="109">
        <v>0</v>
      </c>
      <c r="F67" s="104">
        <v>103100888</v>
      </c>
      <c r="G67" s="110">
        <v>500</v>
      </c>
      <c r="H67" s="104">
        <v>3702000000</v>
      </c>
      <c r="I67" s="106">
        <v>0</v>
      </c>
      <c r="J67" s="106">
        <v>33660.629999999997</v>
      </c>
      <c r="K67" s="111">
        <v>-2110</v>
      </c>
      <c r="L67" s="107">
        <f t="shared" si="2"/>
        <v>31550.629999999997</v>
      </c>
      <c r="M67" s="108" t="s">
        <v>275</v>
      </c>
    </row>
    <row r="68" spans="1:13" x14ac:dyDescent="0.25">
      <c r="A68" s="103">
        <v>231</v>
      </c>
      <c r="B68" s="102" t="s">
        <v>272</v>
      </c>
      <c r="C68" s="103">
        <v>3269</v>
      </c>
      <c r="D68" s="104">
        <v>5167</v>
      </c>
      <c r="E68" s="104">
        <v>0</v>
      </c>
      <c r="F68" s="112">
        <v>103533063</v>
      </c>
      <c r="G68" s="104">
        <v>500</v>
      </c>
      <c r="H68" s="104">
        <v>3702000000</v>
      </c>
      <c r="I68" s="106">
        <v>0</v>
      </c>
      <c r="J68" s="106">
        <v>0</v>
      </c>
      <c r="K68" s="106">
        <v>35870</v>
      </c>
      <c r="L68" s="113">
        <f t="shared" si="2"/>
        <v>35870</v>
      </c>
      <c r="M68" s="114" t="s">
        <v>291</v>
      </c>
    </row>
    <row r="69" spans="1:13" x14ac:dyDescent="0.25">
      <c r="A69" s="103">
        <v>231</v>
      </c>
      <c r="B69" s="102" t="s">
        <v>272</v>
      </c>
      <c r="C69" s="103">
        <v>3269</v>
      </c>
      <c r="D69" s="104">
        <v>5167</v>
      </c>
      <c r="E69" s="104">
        <v>0</v>
      </c>
      <c r="F69" s="104">
        <v>103133063</v>
      </c>
      <c r="G69" s="104">
        <v>500</v>
      </c>
      <c r="H69" s="104">
        <v>3702000000</v>
      </c>
      <c r="I69" s="106">
        <v>0</v>
      </c>
      <c r="J69" s="106">
        <v>0</v>
      </c>
      <c r="K69" s="106">
        <v>4220</v>
      </c>
      <c r="L69" s="115">
        <f t="shared" si="2"/>
        <v>4220</v>
      </c>
      <c r="M69" s="114" t="s">
        <v>292</v>
      </c>
    </row>
    <row r="70" spans="1:13" ht="15.75" thickBot="1" x14ac:dyDescent="0.3">
      <c r="A70" s="103">
        <v>231</v>
      </c>
      <c r="B70" s="102" t="s">
        <v>272</v>
      </c>
      <c r="C70" s="103" t="s">
        <v>278</v>
      </c>
      <c r="D70" s="104">
        <v>5167</v>
      </c>
      <c r="E70" s="104">
        <v>0</v>
      </c>
      <c r="F70" s="104">
        <v>103100888</v>
      </c>
      <c r="G70" s="104">
        <v>500</v>
      </c>
      <c r="H70" s="104">
        <v>3702000000</v>
      </c>
      <c r="I70" s="106">
        <v>0</v>
      </c>
      <c r="J70" s="106">
        <v>0</v>
      </c>
      <c r="K70" s="106">
        <v>2110</v>
      </c>
      <c r="L70" s="115">
        <f t="shared" si="2"/>
        <v>2110</v>
      </c>
      <c r="M70" s="114" t="s">
        <v>293</v>
      </c>
    </row>
    <row r="71" spans="1:13" ht="16.5" thickBot="1" x14ac:dyDescent="0.3">
      <c r="A71" s="3167" t="s">
        <v>280</v>
      </c>
      <c r="B71" s="3168"/>
      <c r="C71" s="3168"/>
      <c r="D71" s="3168"/>
      <c r="E71" s="3168"/>
      <c r="F71" s="3168"/>
      <c r="G71" s="3168"/>
      <c r="H71" s="3169"/>
      <c r="I71" s="116">
        <f>SUM(I65:I70)</f>
        <v>0</v>
      </c>
      <c r="J71" s="117">
        <f>SUM(J65:J70)</f>
        <v>1414694.0899999999</v>
      </c>
      <c r="K71" s="118">
        <f>SUM(K65:K70)</f>
        <v>0</v>
      </c>
      <c r="L71" s="117">
        <f>SUM(L65:L70)</f>
        <v>1414694.0899999999</v>
      </c>
      <c r="M71" s="119"/>
    </row>
    <row r="72" spans="1:13" ht="15.75" x14ac:dyDescent="0.25">
      <c r="A72" s="532"/>
      <c r="B72" s="532"/>
      <c r="C72" s="532"/>
      <c r="D72" s="1284"/>
      <c r="E72" s="1284"/>
      <c r="F72" s="525"/>
      <c r="G72" s="533"/>
      <c r="H72" s="1284"/>
      <c r="I72" s="32"/>
      <c r="J72" s="29"/>
      <c r="K72" s="33"/>
      <c r="L72" s="29"/>
      <c r="M72" s="1280"/>
    </row>
    <row r="73" spans="1:13" ht="15.75" x14ac:dyDescent="0.25">
      <c r="A73" s="1278"/>
      <c r="B73" s="1284" t="s">
        <v>281</v>
      </c>
      <c r="C73" s="532"/>
      <c r="D73" s="1284"/>
      <c r="E73" s="1284"/>
      <c r="F73" s="525"/>
      <c r="G73" s="533"/>
      <c r="H73" s="1284"/>
      <c r="I73" s="32"/>
      <c r="J73" s="34" t="s">
        <v>25</v>
      </c>
      <c r="K73" s="120" t="s">
        <v>294</v>
      </c>
      <c r="L73" s="29"/>
      <c r="M73" s="1280"/>
    </row>
    <row r="74" spans="1:13" ht="15.75" x14ac:dyDescent="0.25">
      <c r="A74" s="1284"/>
      <c r="B74" s="532"/>
      <c r="C74" s="532"/>
      <c r="D74" s="1284"/>
      <c r="E74" s="1284"/>
      <c r="F74" s="525"/>
      <c r="G74" s="533"/>
      <c r="H74" s="1284"/>
      <c r="I74" s="32"/>
      <c r="J74" s="29"/>
      <c r="K74" s="33"/>
      <c r="L74" s="29"/>
      <c r="M74" s="1280"/>
    </row>
    <row r="75" spans="1:13" x14ac:dyDescent="0.25">
      <c r="A75" s="1278"/>
      <c r="B75" s="1278"/>
      <c r="C75" s="1278"/>
      <c r="D75" s="1278"/>
      <c r="E75" s="1278"/>
      <c r="F75" s="523"/>
      <c r="G75" s="531"/>
      <c r="H75" s="1278"/>
      <c r="I75" s="4"/>
      <c r="J75" s="1280"/>
      <c r="K75" s="1280"/>
      <c r="L75" s="1280"/>
      <c r="M75" s="1280"/>
    </row>
    <row r="76" spans="1:13" x14ac:dyDescent="0.25">
      <c r="A76" s="1278"/>
      <c r="B76" s="1278" t="s">
        <v>27</v>
      </c>
      <c r="C76" s="1278"/>
      <c r="D76" s="1278"/>
      <c r="E76" s="1278"/>
      <c r="F76" s="523"/>
      <c r="G76" s="531"/>
      <c r="H76" s="1278"/>
      <c r="I76" s="4"/>
      <c r="J76" s="1280" t="s">
        <v>27</v>
      </c>
      <c r="K76" s="1280"/>
      <c r="L76" s="1280"/>
      <c r="M76" s="1280"/>
    </row>
    <row r="77" spans="1:13" x14ac:dyDescent="0.25">
      <c r="A77" s="1278"/>
      <c r="B77" s="1278"/>
      <c r="C77" s="1278"/>
      <c r="D77" s="1278"/>
      <c r="E77" s="1278"/>
      <c r="F77" s="523"/>
      <c r="G77" s="531"/>
      <c r="H77" s="1278"/>
      <c r="I77" s="4"/>
      <c r="J77" s="1280"/>
      <c r="K77" s="1280"/>
      <c r="L77" s="1280"/>
      <c r="M77" s="1280"/>
    </row>
    <row r="78" spans="1:13" x14ac:dyDescent="0.25">
      <c r="A78" s="1278"/>
      <c r="B78" s="1278" t="s">
        <v>283</v>
      </c>
      <c r="C78" s="1278"/>
      <c r="D78" s="1278"/>
      <c r="E78" s="1278"/>
      <c r="F78" s="523"/>
      <c r="G78" s="531"/>
      <c r="H78" s="1278"/>
      <c r="I78" s="4"/>
      <c r="J78" s="1280" t="s">
        <v>76</v>
      </c>
      <c r="K78" s="1280"/>
      <c r="L78" s="1280"/>
      <c r="M78" s="1280"/>
    </row>
    <row r="79" spans="1:13" x14ac:dyDescent="0.25">
      <c r="A79" s="1278"/>
      <c r="B79" s="1278"/>
      <c r="C79" s="1278"/>
      <c r="D79" s="1278"/>
      <c r="E79" s="1278"/>
      <c r="F79" s="523"/>
      <c r="G79" s="531"/>
      <c r="H79" s="1278"/>
      <c r="I79" s="4"/>
      <c r="J79" s="1280"/>
      <c r="K79" s="1280"/>
      <c r="L79" s="1280"/>
      <c r="M79" s="1280"/>
    </row>
    <row r="81" spans="1:13" ht="18.75" x14ac:dyDescent="0.3">
      <c r="A81" s="3107" t="s">
        <v>46</v>
      </c>
      <c r="B81" s="3107"/>
      <c r="C81" s="3107"/>
      <c r="D81" s="3107"/>
      <c r="E81" s="3107"/>
      <c r="F81" s="523"/>
      <c r="G81" s="531"/>
      <c r="H81" s="1278"/>
      <c r="I81" s="4"/>
      <c r="J81" s="1280"/>
      <c r="K81" s="1280"/>
      <c r="L81" s="1280"/>
      <c r="M81" s="1280"/>
    </row>
    <row r="82" spans="1:13" x14ac:dyDescent="0.25">
      <c r="A82" s="1278"/>
      <c r="B82" s="1278"/>
      <c r="C82" s="1278"/>
      <c r="D82" s="1278"/>
      <c r="E82" s="1278"/>
      <c r="F82" s="523"/>
      <c r="G82" s="531"/>
      <c r="H82" s="1278"/>
      <c r="I82" s="8"/>
      <c r="J82" s="1279"/>
      <c r="K82" s="1280"/>
      <c r="L82" s="1280"/>
      <c r="M82" s="1280"/>
    </row>
    <row r="83" spans="1:13" ht="18.75" x14ac:dyDescent="0.3">
      <c r="A83" s="3102" t="s">
        <v>366</v>
      </c>
      <c r="B83" s="3103"/>
      <c r="C83" s="3103"/>
      <c r="D83" s="3103"/>
      <c r="E83" s="3103"/>
      <c r="F83" s="3103"/>
      <c r="G83" s="3103"/>
      <c r="H83" s="3103"/>
      <c r="I83" s="3103"/>
      <c r="J83" s="3103"/>
      <c r="K83" s="3103"/>
      <c r="L83" s="3103"/>
      <c r="M83" s="1280"/>
    </row>
    <row r="84" spans="1:13" ht="15.75" x14ac:dyDescent="0.25">
      <c r="A84" s="1278"/>
      <c r="B84" s="1278"/>
      <c r="C84" s="1278"/>
      <c r="D84" s="1278"/>
      <c r="E84" s="1278"/>
      <c r="F84" s="524"/>
      <c r="G84" s="531"/>
      <c r="H84" s="1278"/>
      <c r="I84" s="8"/>
      <c r="J84" s="1279"/>
      <c r="K84" s="1280"/>
      <c r="L84" s="1280"/>
      <c r="M84" s="1280"/>
    </row>
    <row r="85" spans="1:13" ht="15.75" customHeight="1" x14ac:dyDescent="0.25">
      <c r="A85" s="3106" t="s">
        <v>367</v>
      </c>
      <c r="B85" s="3106"/>
      <c r="C85" s="3106"/>
      <c r="D85" s="3106"/>
      <c r="E85" s="3106"/>
      <c r="F85" s="3106"/>
      <c r="G85" s="3106"/>
      <c r="H85" s="3106"/>
      <c r="I85" s="3106"/>
      <c r="J85" s="3106"/>
      <c r="K85" s="1280"/>
      <c r="L85" s="1280"/>
      <c r="M85" s="1280"/>
    </row>
    <row r="86" spans="1:13" ht="15.75" thickBot="1" x14ac:dyDescent="0.3">
      <c r="A86" s="1284"/>
      <c r="B86" s="1278"/>
      <c r="C86" s="1278"/>
      <c r="D86" s="1278"/>
      <c r="E86" s="1278"/>
      <c r="F86" s="523"/>
      <c r="G86" s="531"/>
      <c r="H86" s="1278"/>
      <c r="I86" s="4"/>
      <c r="J86" s="1280"/>
      <c r="K86" s="13"/>
      <c r="L86" s="1280"/>
      <c r="M86" s="14" t="s">
        <v>4</v>
      </c>
    </row>
    <row r="87" spans="1:13" ht="27" thickBot="1" x14ac:dyDescent="0.3">
      <c r="A87" s="15" t="s">
        <v>5</v>
      </c>
      <c r="B87" s="16" t="s">
        <v>6</v>
      </c>
      <c r="C87" s="16" t="s">
        <v>7</v>
      </c>
      <c r="D87" s="16" t="s">
        <v>8</v>
      </c>
      <c r="E87" s="16" t="s">
        <v>9</v>
      </c>
      <c r="F87" s="17" t="s">
        <v>10</v>
      </c>
      <c r="G87" s="18" t="s">
        <v>11</v>
      </c>
      <c r="H87" s="16" t="s">
        <v>12</v>
      </c>
      <c r="I87" s="19" t="s">
        <v>13</v>
      </c>
      <c r="J87" s="20" t="s">
        <v>14</v>
      </c>
      <c r="K87" s="20" t="s">
        <v>15</v>
      </c>
      <c r="L87" s="20" t="s">
        <v>16</v>
      </c>
      <c r="M87" s="21" t="s">
        <v>17</v>
      </c>
    </row>
    <row r="88" spans="1:13" x14ac:dyDescent="0.25">
      <c r="A88" s="133">
        <v>231</v>
      </c>
      <c r="B88" s="134">
        <v>0</v>
      </c>
      <c r="C88" s="135">
        <v>3541</v>
      </c>
      <c r="D88" s="134">
        <v>5331</v>
      </c>
      <c r="E88" s="136">
        <v>0</v>
      </c>
      <c r="F88" s="137">
        <v>2</v>
      </c>
      <c r="G88" s="134">
        <v>500</v>
      </c>
      <c r="H88" s="41">
        <v>5000000</v>
      </c>
      <c r="I88" s="42">
        <v>1500000</v>
      </c>
      <c r="J88" s="42">
        <v>1500000</v>
      </c>
      <c r="K88" s="138">
        <f>0-50000</f>
        <v>-50000</v>
      </c>
      <c r="L88" s="42">
        <f>J88+K88</f>
        <v>1450000</v>
      </c>
      <c r="M88" s="43" t="s">
        <v>368</v>
      </c>
    </row>
    <row r="89" spans="1:13" ht="15.75" thickBot="1" x14ac:dyDescent="0.3">
      <c r="A89" s="57">
        <v>231</v>
      </c>
      <c r="B89" s="58">
        <v>0</v>
      </c>
      <c r="C89" s="59">
        <v>3541</v>
      </c>
      <c r="D89" s="58">
        <v>5167</v>
      </c>
      <c r="E89" s="61">
        <v>0</v>
      </c>
      <c r="F89" s="62">
        <v>2</v>
      </c>
      <c r="G89" s="58">
        <v>500</v>
      </c>
      <c r="H89" s="49">
        <v>5000000</v>
      </c>
      <c r="I89" s="66">
        <v>0</v>
      </c>
      <c r="J89" s="232">
        <v>0</v>
      </c>
      <c r="K89" s="66">
        <v>50000</v>
      </c>
      <c r="L89" s="66">
        <f>J89+K89</f>
        <v>50000</v>
      </c>
      <c r="M89" s="56" t="s">
        <v>369</v>
      </c>
    </row>
    <row r="90" spans="1:13" ht="16.5" thickBot="1" x14ac:dyDescent="0.3">
      <c r="A90" s="309"/>
      <c r="B90" s="54" t="s">
        <v>23</v>
      </c>
      <c r="C90" s="54"/>
      <c r="D90" s="23"/>
      <c r="E90" s="23"/>
      <c r="F90" s="24"/>
      <c r="G90" s="25"/>
      <c r="H90" s="23"/>
      <c r="I90" s="26">
        <f>SUM(I88:I89)</f>
        <v>1500000</v>
      </c>
      <c r="J90" s="26">
        <f>SUM(J88:J89)</f>
        <v>1500000</v>
      </c>
      <c r="K90" s="26">
        <f>SUM(K88:K89)</f>
        <v>0</v>
      </c>
      <c r="L90" s="26">
        <f>SUM(L88:L89)</f>
        <v>1500000</v>
      </c>
      <c r="M90" s="27"/>
    </row>
    <row r="91" spans="1:13" ht="15.75" x14ac:dyDescent="0.25">
      <c r="A91" s="532"/>
      <c r="B91" s="532"/>
      <c r="C91" s="532"/>
      <c r="D91" s="1284"/>
      <c r="E91" s="1284"/>
      <c r="F91" s="525"/>
      <c r="G91" s="533"/>
      <c r="H91" s="1284"/>
      <c r="I91" s="32"/>
      <c r="J91" s="29"/>
      <c r="K91" s="33"/>
      <c r="L91" s="29"/>
      <c r="M91" s="1280"/>
    </row>
    <row r="92" spans="1:13" ht="15.75" x14ac:dyDescent="0.25">
      <c r="A92" s="1278"/>
      <c r="B92" s="1284" t="s">
        <v>370</v>
      </c>
      <c r="C92" s="532"/>
      <c r="D92" s="1284"/>
      <c r="E92" s="1284"/>
      <c r="F92" s="525"/>
      <c r="G92" s="533"/>
      <c r="H92" s="1284"/>
      <c r="I92" s="32"/>
      <c r="J92" s="34" t="s">
        <v>25</v>
      </c>
      <c r="K92" s="35">
        <v>43497</v>
      </c>
      <c r="L92" s="29"/>
      <c r="M92" s="1280"/>
    </row>
    <row r="93" spans="1:13" ht="15.75" x14ac:dyDescent="0.25">
      <c r="A93" s="1284"/>
      <c r="B93" s="532"/>
      <c r="C93" s="532"/>
      <c r="D93" s="1284"/>
      <c r="E93" s="1284"/>
      <c r="F93" s="525"/>
      <c r="G93" s="533"/>
      <c r="H93" s="1284"/>
      <c r="I93" s="32"/>
      <c r="J93" s="29"/>
      <c r="K93" s="33"/>
      <c r="L93" s="29"/>
      <c r="M93" s="1280"/>
    </row>
    <row r="94" spans="1:13" x14ac:dyDescent="0.25">
      <c r="A94" s="1278"/>
      <c r="B94" s="1278"/>
      <c r="C94" s="1278"/>
      <c r="D94" s="1278"/>
      <c r="E94" s="1278"/>
      <c r="F94" s="523"/>
      <c r="G94" s="531"/>
      <c r="H94" s="1278"/>
      <c r="I94" s="4"/>
      <c r="J94" s="1280"/>
      <c r="K94" s="1280"/>
      <c r="L94" s="1280"/>
      <c r="M94" s="1280"/>
    </row>
    <row r="95" spans="1:13" x14ac:dyDescent="0.25">
      <c r="A95" s="1278"/>
      <c r="B95" s="1278" t="s">
        <v>27</v>
      </c>
      <c r="C95" s="1278"/>
      <c r="D95" s="1278"/>
      <c r="E95" s="1278"/>
      <c r="F95" s="523"/>
      <c r="G95" s="531"/>
      <c r="H95" s="1278"/>
      <c r="I95" s="4"/>
      <c r="J95" s="1280" t="s">
        <v>27</v>
      </c>
      <c r="K95" s="1280"/>
      <c r="L95" s="1280"/>
      <c r="M95" s="1280"/>
    </row>
    <row r="96" spans="1:13" x14ac:dyDescent="0.25">
      <c r="A96" s="1278"/>
      <c r="B96" s="1278"/>
      <c r="C96" s="1278"/>
      <c r="D96" s="1278"/>
      <c r="E96" s="1278"/>
      <c r="F96" s="523"/>
      <c r="G96" s="531"/>
      <c r="H96" s="1278"/>
      <c r="I96" s="4"/>
      <c r="J96" s="1280"/>
      <c r="K96" s="1280"/>
      <c r="L96" s="1280"/>
      <c r="M96" s="1280"/>
    </row>
    <row r="97" spans="1:13" x14ac:dyDescent="0.25">
      <c r="A97" s="1278"/>
      <c r="B97" s="1278" t="s">
        <v>371</v>
      </c>
      <c r="C97" s="1278"/>
      <c r="D97" s="1278"/>
      <c r="E97" s="1278"/>
      <c r="F97" s="523"/>
      <c r="G97" s="531"/>
      <c r="H97" s="1278"/>
      <c r="I97" s="4"/>
      <c r="J97" s="1280" t="s">
        <v>76</v>
      </c>
      <c r="K97" s="1280"/>
      <c r="L97" s="1280"/>
      <c r="M97" s="1280"/>
    </row>
    <row r="100" spans="1:13" ht="18.75" x14ac:dyDescent="0.3">
      <c r="A100" s="3107" t="s">
        <v>46</v>
      </c>
      <c r="B100" s="3107"/>
      <c r="C100" s="3107"/>
      <c r="D100" s="3107"/>
      <c r="E100" s="3107"/>
      <c r="F100" s="523"/>
      <c r="G100" s="531"/>
      <c r="H100" s="1278"/>
      <c r="I100" s="4"/>
      <c r="J100" s="1280"/>
      <c r="K100" s="1280"/>
      <c r="L100" s="1280"/>
      <c r="M100" s="1280"/>
    </row>
    <row r="101" spans="1:13" x14ac:dyDescent="0.25">
      <c r="A101" s="1278"/>
      <c r="B101" s="1278"/>
      <c r="C101" s="1278"/>
      <c r="D101" s="1278"/>
      <c r="E101" s="1278"/>
      <c r="F101" s="523"/>
      <c r="G101" s="531"/>
      <c r="H101" s="1278"/>
      <c r="I101" s="8"/>
      <c r="J101" s="1279"/>
      <c r="K101" s="1280"/>
      <c r="L101" s="1280"/>
      <c r="M101" s="1280"/>
    </row>
    <row r="102" spans="1:13" ht="18.75" x14ac:dyDescent="0.3">
      <c r="A102" s="3102" t="s">
        <v>441</v>
      </c>
      <c r="B102" s="3103"/>
      <c r="C102" s="3103"/>
      <c r="D102" s="3103"/>
      <c r="E102" s="3103"/>
      <c r="F102" s="3103"/>
      <c r="G102" s="3103"/>
      <c r="H102" s="3103"/>
      <c r="I102" s="3103"/>
      <c r="J102" s="3103"/>
      <c r="K102" s="3103"/>
      <c r="L102" s="3103"/>
      <c r="M102" s="1280"/>
    </row>
    <row r="103" spans="1:13" ht="15.75" x14ac:dyDescent="0.25">
      <c r="A103" s="1278"/>
      <c r="B103" s="1278"/>
      <c r="C103" s="1278"/>
      <c r="D103" s="1278"/>
      <c r="E103" s="1278"/>
      <c r="F103" s="524"/>
      <c r="G103" s="531"/>
      <c r="H103" s="1278"/>
      <c r="I103" s="8"/>
      <c r="J103" s="1279"/>
      <c r="K103" s="1280"/>
      <c r="L103" s="1280"/>
      <c r="M103" s="1280"/>
    </row>
    <row r="104" spans="1:13" ht="15.75" customHeight="1" x14ac:dyDescent="0.25">
      <c r="A104" s="3171" t="s">
        <v>442</v>
      </c>
      <c r="B104" s="3171"/>
      <c r="C104" s="3171"/>
      <c r="D104" s="3171"/>
      <c r="E104" s="3171"/>
      <c r="F104" s="3171"/>
      <c r="G104" s="3171"/>
      <c r="H104" s="3171"/>
      <c r="I104" s="3171"/>
      <c r="J104" s="3171"/>
      <c r="K104" s="3171"/>
      <c r="L104" s="1280"/>
      <c r="M104" s="1280"/>
    </row>
    <row r="105" spans="1:13" ht="15.75" thickBot="1" x14ac:dyDescent="0.3">
      <c r="A105" s="1284"/>
      <c r="B105" s="1278"/>
      <c r="C105" s="1278"/>
      <c r="D105" s="1278"/>
      <c r="E105" s="1278"/>
      <c r="F105" s="523"/>
      <c r="G105" s="531"/>
      <c r="H105" s="1278"/>
      <c r="I105" s="4"/>
      <c r="J105" s="1280"/>
      <c r="K105" s="13"/>
      <c r="L105" s="13"/>
      <c r="M105" s="14" t="s">
        <v>270</v>
      </c>
    </row>
    <row r="106" spans="1:13" ht="27" thickBot="1" x14ac:dyDescent="0.3">
      <c r="A106" s="87" t="s">
        <v>5</v>
      </c>
      <c r="B106" s="88" t="s">
        <v>6</v>
      </c>
      <c r="C106" s="88" t="s">
        <v>7</v>
      </c>
      <c r="D106" s="88" t="s">
        <v>8</v>
      </c>
      <c r="E106" s="88" t="s">
        <v>9</v>
      </c>
      <c r="F106" s="89" t="s">
        <v>10</v>
      </c>
      <c r="G106" s="90" t="s">
        <v>11</v>
      </c>
      <c r="H106" s="88" t="s">
        <v>12</v>
      </c>
      <c r="I106" s="91" t="s">
        <v>13</v>
      </c>
      <c r="J106" s="92" t="s">
        <v>14</v>
      </c>
      <c r="K106" s="92" t="s">
        <v>271</v>
      </c>
      <c r="L106" s="176" t="s">
        <v>16</v>
      </c>
      <c r="M106" s="177" t="s">
        <v>17</v>
      </c>
    </row>
    <row r="107" spans="1:13" x14ac:dyDescent="0.25">
      <c r="A107" s="93">
        <v>231</v>
      </c>
      <c r="B107" s="94" t="s">
        <v>272</v>
      </c>
      <c r="C107" s="95">
        <v>3269</v>
      </c>
      <c r="D107" s="96">
        <v>5169</v>
      </c>
      <c r="E107" s="96">
        <v>0</v>
      </c>
      <c r="F107" s="96">
        <v>103533063</v>
      </c>
      <c r="G107" s="96">
        <v>500</v>
      </c>
      <c r="H107" s="96">
        <v>3702000000</v>
      </c>
      <c r="I107" s="97">
        <v>0</v>
      </c>
      <c r="J107" s="97">
        <v>1199791.58</v>
      </c>
      <c r="K107" s="98">
        <v>-172651.99</v>
      </c>
      <c r="L107" s="99">
        <f t="shared" ref="L107:L124" si="3">SUM(J107--K107)</f>
        <v>1027139.5900000001</v>
      </c>
      <c r="M107" s="178" t="s">
        <v>443</v>
      </c>
    </row>
    <row r="108" spans="1:13" x14ac:dyDescent="0.25">
      <c r="A108" s="101">
        <v>231</v>
      </c>
      <c r="B108" s="102" t="s">
        <v>272</v>
      </c>
      <c r="C108" s="103">
        <v>3269</v>
      </c>
      <c r="D108" s="104">
        <v>5169</v>
      </c>
      <c r="E108" s="104">
        <v>0</v>
      </c>
      <c r="F108" s="104">
        <v>103133063</v>
      </c>
      <c r="G108" s="104">
        <v>500</v>
      </c>
      <c r="H108" s="104">
        <v>3702000000</v>
      </c>
      <c r="I108" s="106">
        <v>0</v>
      </c>
      <c r="J108" s="106">
        <v>141151.88</v>
      </c>
      <c r="K108" s="106">
        <v>-20312.009999999998</v>
      </c>
      <c r="L108" s="107">
        <f t="shared" si="3"/>
        <v>120839.87000000001</v>
      </c>
      <c r="M108" s="179" t="s">
        <v>444</v>
      </c>
    </row>
    <row r="109" spans="1:13" x14ac:dyDescent="0.25">
      <c r="A109" s="101">
        <v>231</v>
      </c>
      <c r="B109" s="102" t="s">
        <v>272</v>
      </c>
      <c r="C109" s="103">
        <v>3269</v>
      </c>
      <c r="D109" s="104">
        <v>5169</v>
      </c>
      <c r="E109" s="104">
        <v>0</v>
      </c>
      <c r="F109" s="104">
        <v>103100888</v>
      </c>
      <c r="G109" s="104">
        <v>500</v>
      </c>
      <c r="H109" s="104">
        <v>3702000000</v>
      </c>
      <c r="I109" s="106">
        <v>0</v>
      </c>
      <c r="J109" s="106">
        <v>31550.63</v>
      </c>
      <c r="K109" s="111">
        <v>-10156</v>
      </c>
      <c r="L109" s="107">
        <f t="shared" si="3"/>
        <v>21394.63</v>
      </c>
      <c r="M109" s="179" t="s">
        <v>445</v>
      </c>
    </row>
    <row r="110" spans="1:13" x14ac:dyDescent="0.25">
      <c r="A110" s="103">
        <v>231</v>
      </c>
      <c r="B110" s="102" t="s">
        <v>272</v>
      </c>
      <c r="C110" s="103">
        <v>3269</v>
      </c>
      <c r="D110" s="104">
        <v>5011</v>
      </c>
      <c r="E110" s="104">
        <v>0</v>
      </c>
      <c r="F110" s="104">
        <v>103533063</v>
      </c>
      <c r="G110" s="104">
        <v>500</v>
      </c>
      <c r="H110" s="104">
        <v>3702000000</v>
      </c>
      <c r="I110" s="106">
        <v>0</v>
      </c>
      <c r="J110" s="106">
        <v>0</v>
      </c>
      <c r="K110" s="106">
        <v>126236.05</v>
      </c>
      <c r="L110" s="113">
        <f t="shared" si="3"/>
        <v>126236.05</v>
      </c>
      <c r="M110" s="179" t="s">
        <v>446</v>
      </c>
    </row>
    <row r="111" spans="1:13" x14ac:dyDescent="0.25">
      <c r="A111" s="103">
        <v>231</v>
      </c>
      <c r="B111" s="102" t="s">
        <v>272</v>
      </c>
      <c r="C111" s="103">
        <v>3269</v>
      </c>
      <c r="D111" s="104">
        <v>5011</v>
      </c>
      <c r="E111" s="104">
        <v>0</v>
      </c>
      <c r="F111" s="104">
        <v>103133063</v>
      </c>
      <c r="G111" s="104">
        <v>500</v>
      </c>
      <c r="H111" s="104">
        <v>3702000000</v>
      </c>
      <c r="I111" s="106">
        <v>0</v>
      </c>
      <c r="J111" s="106">
        <v>0</v>
      </c>
      <c r="K111" s="106">
        <v>14851.3</v>
      </c>
      <c r="L111" s="115">
        <f t="shared" si="3"/>
        <v>14851.3</v>
      </c>
      <c r="M111" s="179" t="s">
        <v>447</v>
      </c>
    </row>
    <row r="112" spans="1:13" x14ac:dyDescent="0.25">
      <c r="A112" s="103">
        <v>231</v>
      </c>
      <c r="B112" s="102" t="s">
        <v>272</v>
      </c>
      <c r="C112" s="103" t="s">
        <v>278</v>
      </c>
      <c r="D112" s="104">
        <v>5011</v>
      </c>
      <c r="E112" s="104">
        <v>0</v>
      </c>
      <c r="F112" s="104">
        <v>103100888</v>
      </c>
      <c r="G112" s="104">
        <v>500</v>
      </c>
      <c r="H112" s="104">
        <v>3702000000</v>
      </c>
      <c r="I112" s="106">
        <v>0</v>
      </c>
      <c r="J112" s="106">
        <v>0</v>
      </c>
      <c r="K112" s="106">
        <v>7425.65</v>
      </c>
      <c r="L112" s="115">
        <f t="shared" si="3"/>
        <v>7425.65</v>
      </c>
      <c r="M112" s="179" t="s">
        <v>448</v>
      </c>
    </row>
    <row r="113" spans="1:13" x14ac:dyDescent="0.25">
      <c r="A113" s="103">
        <v>231</v>
      </c>
      <c r="B113" s="103" t="s">
        <v>272</v>
      </c>
      <c r="C113" s="103" t="s">
        <v>278</v>
      </c>
      <c r="D113" s="103">
        <v>5031</v>
      </c>
      <c r="E113" s="103">
        <v>0</v>
      </c>
      <c r="F113" s="104">
        <v>103533063</v>
      </c>
      <c r="G113" s="103">
        <v>500</v>
      </c>
      <c r="H113" s="103">
        <v>3702000000</v>
      </c>
      <c r="I113" s="106">
        <v>0</v>
      </c>
      <c r="J113" s="106">
        <v>0</v>
      </c>
      <c r="K113" s="106">
        <v>31559.01</v>
      </c>
      <c r="L113" s="115">
        <f t="shared" si="3"/>
        <v>31559.01</v>
      </c>
      <c r="M113" s="180" t="s">
        <v>449</v>
      </c>
    </row>
    <row r="114" spans="1:13" x14ac:dyDescent="0.25">
      <c r="A114" s="103">
        <v>231</v>
      </c>
      <c r="B114" s="103" t="s">
        <v>272</v>
      </c>
      <c r="C114" s="103" t="s">
        <v>278</v>
      </c>
      <c r="D114" s="103">
        <v>5031</v>
      </c>
      <c r="E114" s="103">
        <v>0</v>
      </c>
      <c r="F114" s="104">
        <v>103133063</v>
      </c>
      <c r="G114" s="103">
        <v>500</v>
      </c>
      <c r="H114" s="103">
        <v>3702000000</v>
      </c>
      <c r="I114" s="106">
        <v>0</v>
      </c>
      <c r="J114" s="106">
        <v>0</v>
      </c>
      <c r="K114" s="106">
        <v>3712.83</v>
      </c>
      <c r="L114" s="107">
        <f t="shared" si="3"/>
        <v>3712.83</v>
      </c>
      <c r="M114" s="180" t="s">
        <v>450</v>
      </c>
    </row>
    <row r="115" spans="1:13" x14ac:dyDescent="0.25">
      <c r="A115" s="103">
        <v>231</v>
      </c>
      <c r="B115" s="103" t="s">
        <v>272</v>
      </c>
      <c r="C115" s="103" t="s">
        <v>278</v>
      </c>
      <c r="D115" s="103">
        <v>5031</v>
      </c>
      <c r="E115" s="103">
        <v>0</v>
      </c>
      <c r="F115" s="104">
        <v>103100888</v>
      </c>
      <c r="G115" s="103">
        <v>500</v>
      </c>
      <c r="H115" s="103">
        <v>3702000000</v>
      </c>
      <c r="I115" s="106">
        <v>0</v>
      </c>
      <c r="J115" s="106">
        <v>0</v>
      </c>
      <c r="K115" s="106">
        <v>1856.41</v>
      </c>
      <c r="L115" s="107">
        <f t="shared" si="3"/>
        <v>1856.41</v>
      </c>
      <c r="M115" s="180" t="s">
        <v>451</v>
      </c>
    </row>
    <row r="116" spans="1:13" x14ac:dyDescent="0.25">
      <c r="A116" s="103">
        <v>231</v>
      </c>
      <c r="B116" s="103" t="s">
        <v>272</v>
      </c>
      <c r="C116" s="103" t="s">
        <v>278</v>
      </c>
      <c r="D116" s="103">
        <v>5032</v>
      </c>
      <c r="E116" s="103">
        <v>0</v>
      </c>
      <c r="F116" s="104">
        <v>103533063</v>
      </c>
      <c r="G116" s="103">
        <v>500</v>
      </c>
      <c r="H116" s="103">
        <v>3702000000</v>
      </c>
      <c r="I116" s="106">
        <v>0</v>
      </c>
      <c r="J116" s="106">
        <v>0</v>
      </c>
      <c r="K116" s="106">
        <v>11361.1</v>
      </c>
      <c r="L116" s="113">
        <f t="shared" si="3"/>
        <v>11361.1</v>
      </c>
      <c r="M116" s="180" t="s">
        <v>452</v>
      </c>
    </row>
    <row r="117" spans="1:13" x14ac:dyDescent="0.25">
      <c r="A117" s="103">
        <v>231</v>
      </c>
      <c r="B117" s="103" t="s">
        <v>272</v>
      </c>
      <c r="C117" s="103" t="s">
        <v>278</v>
      </c>
      <c r="D117" s="103">
        <v>5032</v>
      </c>
      <c r="E117" s="103">
        <v>0</v>
      </c>
      <c r="F117" s="104">
        <v>103133063</v>
      </c>
      <c r="G117" s="103">
        <v>500</v>
      </c>
      <c r="H117" s="103">
        <v>3702000000</v>
      </c>
      <c r="I117" s="106">
        <v>0</v>
      </c>
      <c r="J117" s="106">
        <v>0</v>
      </c>
      <c r="K117" s="106">
        <v>1336.6</v>
      </c>
      <c r="L117" s="115">
        <f t="shared" si="3"/>
        <v>1336.6</v>
      </c>
      <c r="M117" s="180" t="s">
        <v>453</v>
      </c>
    </row>
    <row r="118" spans="1:13" x14ac:dyDescent="0.25">
      <c r="A118" s="103">
        <v>231</v>
      </c>
      <c r="B118" s="103" t="s">
        <v>272</v>
      </c>
      <c r="C118" s="103" t="s">
        <v>278</v>
      </c>
      <c r="D118" s="103">
        <v>5032</v>
      </c>
      <c r="E118" s="103">
        <v>0</v>
      </c>
      <c r="F118" s="104">
        <v>103100888</v>
      </c>
      <c r="G118" s="103">
        <v>500</v>
      </c>
      <c r="H118" s="103">
        <v>3702000000</v>
      </c>
      <c r="I118" s="106">
        <v>0</v>
      </c>
      <c r="J118" s="106">
        <v>0</v>
      </c>
      <c r="K118" s="106">
        <v>668.3</v>
      </c>
      <c r="L118" s="115">
        <f t="shared" si="3"/>
        <v>668.3</v>
      </c>
      <c r="M118" s="180" t="s">
        <v>454</v>
      </c>
    </row>
    <row r="119" spans="1:13" x14ac:dyDescent="0.25">
      <c r="A119" s="103">
        <v>231</v>
      </c>
      <c r="B119" s="103" t="s">
        <v>272</v>
      </c>
      <c r="C119" s="103" t="s">
        <v>278</v>
      </c>
      <c r="D119" s="103">
        <v>5038</v>
      </c>
      <c r="E119" s="103">
        <v>0</v>
      </c>
      <c r="F119" s="104">
        <v>103533063</v>
      </c>
      <c r="G119" s="103">
        <v>500</v>
      </c>
      <c r="H119" s="103">
        <v>3702000000</v>
      </c>
      <c r="I119" s="106">
        <v>0</v>
      </c>
      <c r="J119" s="106">
        <v>0</v>
      </c>
      <c r="K119" s="106">
        <v>530.17999999999995</v>
      </c>
      <c r="L119" s="115">
        <f t="shared" si="3"/>
        <v>530.17999999999995</v>
      </c>
      <c r="M119" s="180" t="s">
        <v>455</v>
      </c>
    </row>
    <row r="120" spans="1:13" x14ac:dyDescent="0.25">
      <c r="A120" s="103">
        <v>231</v>
      </c>
      <c r="B120" s="103" t="s">
        <v>272</v>
      </c>
      <c r="C120" s="103" t="s">
        <v>278</v>
      </c>
      <c r="D120" s="103">
        <v>5038</v>
      </c>
      <c r="E120" s="103">
        <v>0</v>
      </c>
      <c r="F120" s="104">
        <v>103133063</v>
      </c>
      <c r="G120" s="103">
        <v>500</v>
      </c>
      <c r="H120" s="103">
        <v>3702000000</v>
      </c>
      <c r="I120" s="106">
        <v>0</v>
      </c>
      <c r="J120" s="106">
        <v>0</v>
      </c>
      <c r="K120" s="106">
        <v>62.38</v>
      </c>
      <c r="L120" s="107">
        <f t="shared" si="3"/>
        <v>62.38</v>
      </c>
      <c r="M120" s="180" t="s">
        <v>456</v>
      </c>
    </row>
    <row r="121" spans="1:13" x14ac:dyDescent="0.25">
      <c r="A121" s="103">
        <v>231</v>
      </c>
      <c r="B121" s="103" t="s">
        <v>272</v>
      </c>
      <c r="C121" s="103" t="s">
        <v>278</v>
      </c>
      <c r="D121" s="103">
        <v>5038</v>
      </c>
      <c r="E121" s="103">
        <v>0</v>
      </c>
      <c r="F121" s="104">
        <v>103100888</v>
      </c>
      <c r="G121" s="103">
        <v>500</v>
      </c>
      <c r="H121" s="103">
        <v>3702000000</v>
      </c>
      <c r="I121" s="106">
        <v>0</v>
      </c>
      <c r="J121" s="106">
        <v>0</v>
      </c>
      <c r="K121" s="106">
        <v>31.19</v>
      </c>
      <c r="L121" s="107">
        <f t="shared" si="3"/>
        <v>31.19</v>
      </c>
      <c r="M121" s="180" t="s">
        <v>457</v>
      </c>
    </row>
    <row r="122" spans="1:13" x14ac:dyDescent="0.25">
      <c r="A122" s="103">
        <v>231</v>
      </c>
      <c r="B122" s="103" t="s">
        <v>272</v>
      </c>
      <c r="C122" s="103" t="s">
        <v>278</v>
      </c>
      <c r="D122" s="103">
        <v>5424</v>
      </c>
      <c r="E122" s="103">
        <v>0</v>
      </c>
      <c r="F122" s="104">
        <v>103533063</v>
      </c>
      <c r="G122" s="103">
        <v>500</v>
      </c>
      <c r="H122" s="103">
        <v>3702000000</v>
      </c>
      <c r="I122" s="106">
        <v>0</v>
      </c>
      <c r="J122" s="106">
        <v>0</v>
      </c>
      <c r="K122" s="106">
        <v>2965.65</v>
      </c>
      <c r="L122" s="181">
        <f t="shared" si="3"/>
        <v>2965.65</v>
      </c>
      <c r="M122" s="180" t="s">
        <v>458</v>
      </c>
    </row>
    <row r="123" spans="1:13" x14ac:dyDescent="0.25">
      <c r="A123" s="103">
        <v>231</v>
      </c>
      <c r="B123" s="103" t="s">
        <v>272</v>
      </c>
      <c r="C123" s="103" t="s">
        <v>278</v>
      </c>
      <c r="D123" s="103">
        <v>5424</v>
      </c>
      <c r="E123" s="103">
        <v>0</v>
      </c>
      <c r="F123" s="104">
        <v>103133063</v>
      </c>
      <c r="G123" s="103">
        <v>500</v>
      </c>
      <c r="H123" s="103">
        <v>3702000000</v>
      </c>
      <c r="I123" s="106">
        <v>0</v>
      </c>
      <c r="J123" s="106">
        <v>0</v>
      </c>
      <c r="K123" s="106">
        <v>348.9</v>
      </c>
      <c r="L123" s="181">
        <f t="shared" si="3"/>
        <v>348.9</v>
      </c>
      <c r="M123" s="180" t="s">
        <v>459</v>
      </c>
    </row>
    <row r="124" spans="1:13" ht="15.75" thickBot="1" x14ac:dyDescent="0.3">
      <c r="A124" s="103">
        <v>231</v>
      </c>
      <c r="B124" s="103" t="s">
        <v>272</v>
      </c>
      <c r="C124" s="103" t="s">
        <v>278</v>
      </c>
      <c r="D124" s="103">
        <v>5424</v>
      </c>
      <c r="E124" s="103">
        <v>0</v>
      </c>
      <c r="F124" s="182">
        <v>103100888</v>
      </c>
      <c r="G124" s="103">
        <v>500</v>
      </c>
      <c r="H124" s="103">
        <v>3702000000</v>
      </c>
      <c r="I124" s="106">
        <v>0</v>
      </c>
      <c r="J124" s="106">
        <v>0</v>
      </c>
      <c r="K124" s="106">
        <v>174.45</v>
      </c>
      <c r="L124" s="181">
        <f t="shared" si="3"/>
        <v>174.45</v>
      </c>
      <c r="M124" s="180" t="s">
        <v>460</v>
      </c>
    </row>
    <row r="125" spans="1:13" ht="16.5" thickBot="1" x14ac:dyDescent="0.3">
      <c r="A125" s="3167" t="s">
        <v>280</v>
      </c>
      <c r="B125" s="3168"/>
      <c r="C125" s="3168"/>
      <c r="D125" s="3168"/>
      <c r="E125" s="3168"/>
      <c r="F125" s="3168"/>
      <c r="G125" s="3168"/>
      <c r="H125" s="3169"/>
      <c r="I125" s="116">
        <f>SUM(I107:I121)</f>
        <v>0</v>
      </c>
      <c r="J125" s="117">
        <f>SUM(J107:J124)</f>
        <v>1372494.0899999999</v>
      </c>
      <c r="K125" s="118">
        <f>SUM(K107:K124)</f>
        <v>4.6043169277254492E-12</v>
      </c>
      <c r="L125" s="117">
        <f>SUM(L107:L124)</f>
        <v>1372494.0899999999</v>
      </c>
      <c r="M125" s="119"/>
    </row>
    <row r="126" spans="1:13" ht="15.75" x14ac:dyDescent="0.25">
      <c r="A126" s="532"/>
      <c r="B126" s="532"/>
      <c r="C126" s="532"/>
      <c r="D126" s="1284"/>
      <c r="E126" s="1284"/>
      <c r="F126" s="525"/>
      <c r="G126" s="533"/>
      <c r="H126" s="1284"/>
      <c r="I126" s="32"/>
      <c r="J126" s="29"/>
      <c r="K126" s="33"/>
      <c r="L126" s="29"/>
      <c r="M126" s="1280"/>
    </row>
    <row r="127" spans="1:13" ht="15.75" x14ac:dyDescent="0.25">
      <c r="A127" s="1278"/>
      <c r="B127" s="1284" t="s">
        <v>461</v>
      </c>
      <c r="C127" s="532"/>
      <c r="D127" s="1284"/>
      <c r="E127" s="1284"/>
      <c r="F127" s="525"/>
      <c r="G127" s="533"/>
      <c r="H127" s="1284"/>
      <c r="I127" s="32"/>
      <c r="J127" s="34" t="s">
        <v>25</v>
      </c>
      <c r="K127" s="120" t="s">
        <v>462</v>
      </c>
      <c r="L127" s="29"/>
      <c r="M127" s="1280"/>
    </row>
    <row r="128" spans="1:13" ht="15.75" x14ac:dyDescent="0.25">
      <c r="A128" s="1284"/>
      <c r="B128" s="532"/>
      <c r="C128" s="532"/>
      <c r="D128" s="1284"/>
      <c r="E128" s="1284"/>
      <c r="F128" s="525"/>
      <c r="G128" s="533"/>
      <c r="H128" s="1284"/>
      <c r="I128" s="32"/>
      <c r="J128" s="29"/>
      <c r="K128" s="33"/>
      <c r="L128" s="29"/>
      <c r="M128" s="1280"/>
    </row>
    <row r="129" spans="1:13" x14ac:dyDescent="0.25">
      <c r="A129" s="1278"/>
      <c r="B129" s="1278"/>
      <c r="C129" s="1278"/>
      <c r="D129" s="1278"/>
      <c r="E129" s="1278"/>
      <c r="F129" s="523"/>
      <c r="G129" s="531"/>
      <c r="H129" s="1278"/>
      <c r="I129" s="4"/>
      <c r="J129" s="1280"/>
      <c r="K129" s="1280"/>
      <c r="L129" s="1280"/>
      <c r="M129" s="1280"/>
    </row>
    <row r="130" spans="1:13" x14ac:dyDescent="0.25">
      <c r="A130" s="1278"/>
      <c r="B130" s="1278" t="s">
        <v>27</v>
      </c>
      <c r="C130" s="1278"/>
      <c r="D130" s="1278"/>
      <c r="E130" s="1278"/>
      <c r="F130" s="523"/>
      <c r="G130" s="531"/>
      <c r="H130" s="1278"/>
      <c r="I130" s="4"/>
      <c r="J130" s="1280" t="s">
        <v>27</v>
      </c>
      <c r="K130" s="1280"/>
      <c r="L130" s="1280"/>
      <c r="M130" s="1280"/>
    </row>
    <row r="131" spans="1:13" x14ac:dyDescent="0.25">
      <c r="A131" s="1278"/>
      <c r="B131" s="1278"/>
      <c r="C131" s="1278"/>
      <c r="D131" s="1278"/>
      <c r="E131" s="1278"/>
      <c r="F131" s="523"/>
      <c r="G131" s="531"/>
      <c r="H131" s="1278"/>
      <c r="I131" s="4"/>
      <c r="J131" s="1280"/>
      <c r="K131" s="1280"/>
      <c r="L131" s="1280"/>
      <c r="M131" s="1280"/>
    </row>
    <row r="132" spans="1:13" x14ac:dyDescent="0.25">
      <c r="A132" s="1278"/>
      <c r="B132" s="1278" t="s">
        <v>283</v>
      </c>
      <c r="C132" s="1278"/>
      <c r="D132" s="1278"/>
      <c r="E132" s="1278"/>
      <c r="F132" s="523"/>
      <c r="G132" s="531"/>
      <c r="H132" s="1278"/>
      <c r="I132" s="4"/>
      <c r="J132" s="1280" t="s">
        <v>76</v>
      </c>
      <c r="K132" s="1280"/>
      <c r="L132" s="1280"/>
      <c r="M132" s="1280"/>
    </row>
    <row r="133" spans="1:13" x14ac:dyDescent="0.25">
      <c r="A133" s="1278"/>
      <c r="B133" s="1278"/>
      <c r="C133" s="1278"/>
      <c r="D133" s="1278"/>
      <c r="E133" s="1278"/>
      <c r="F133" s="523"/>
      <c r="G133" s="531"/>
      <c r="H133" s="1278"/>
      <c r="I133" s="4"/>
      <c r="J133" s="1280"/>
      <c r="K133" s="1280"/>
      <c r="L133" s="1280"/>
      <c r="M133" s="1280"/>
    </row>
    <row r="134" spans="1:13" x14ac:dyDescent="0.25">
      <c r="A134" s="1278"/>
      <c r="B134" s="1278"/>
      <c r="C134" s="1278"/>
      <c r="D134" s="1278"/>
      <c r="E134" s="1278"/>
      <c r="F134" s="523"/>
      <c r="G134" s="531"/>
      <c r="H134" s="1278"/>
      <c r="I134" s="4"/>
      <c r="J134" s="1280"/>
      <c r="K134" s="1280"/>
      <c r="L134" s="1280"/>
      <c r="M134" s="1280"/>
    </row>
    <row r="135" spans="1:13" ht="18.75" x14ac:dyDescent="0.3">
      <c r="A135" s="3172" t="s">
        <v>46</v>
      </c>
      <c r="B135" s="3172"/>
      <c r="C135" s="3172"/>
      <c r="D135" s="3172"/>
      <c r="E135" s="577"/>
      <c r="F135" s="578"/>
      <c r="G135" s="579"/>
      <c r="H135" s="577"/>
      <c r="I135" s="234"/>
      <c r="J135" s="233"/>
      <c r="K135" s="233"/>
      <c r="L135" s="233"/>
      <c r="M135" s="233"/>
    </row>
    <row r="136" spans="1:13" x14ac:dyDescent="0.25">
      <c r="A136" s="577"/>
      <c r="B136" s="577"/>
      <c r="C136" s="577"/>
      <c r="D136" s="577"/>
      <c r="E136" s="577"/>
      <c r="F136" s="578"/>
      <c r="G136" s="579"/>
      <c r="H136" s="577"/>
      <c r="I136" s="236"/>
      <c r="J136" s="235"/>
      <c r="K136" s="233"/>
      <c r="L136" s="233"/>
      <c r="M136" s="233"/>
    </row>
    <row r="137" spans="1:13" ht="18.75" x14ac:dyDescent="0.3">
      <c r="A137" s="3157" t="s">
        <v>962</v>
      </c>
      <c r="B137" s="3157"/>
      <c r="C137" s="3157"/>
      <c r="D137" s="3157"/>
      <c r="E137" s="3157"/>
      <c r="F137" s="3157"/>
      <c r="G137" s="3157"/>
      <c r="H137" s="3157"/>
      <c r="I137" s="3157"/>
      <c r="J137" s="3157"/>
      <c r="K137" s="3157"/>
      <c r="L137" s="3157"/>
      <c r="M137" s="233"/>
    </row>
    <row r="138" spans="1:13" x14ac:dyDescent="0.25">
      <c r="A138" s="580"/>
      <c r="B138" s="580"/>
      <c r="C138" s="580"/>
      <c r="D138" s="580"/>
      <c r="E138" s="580"/>
      <c r="F138" s="580"/>
      <c r="G138" s="580"/>
      <c r="H138" s="580"/>
      <c r="I138" s="237"/>
      <c r="J138" s="237"/>
      <c r="K138" s="237"/>
      <c r="L138" s="237"/>
      <c r="M138" s="237"/>
    </row>
    <row r="139" spans="1:13" ht="15.75" customHeight="1" x14ac:dyDescent="0.25">
      <c r="A139" s="3170" t="s">
        <v>963</v>
      </c>
      <c r="B139" s="3170"/>
      <c r="C139" s="3170"/>
      <c r="D139" s="3170"/>
      <c r="E139" s="3170"/>
      <c r="F139" s="3170"/>
      <c r="G139" s="3170"/>
      <c r="H139" s="3170"/>
      <c r="I139" s="3170"/>
      <c r="J139" s="3170"/>
      <c r="K139" s="3170"/>
      <c r="L139" s="3170"/>
      <c r="M139" s="3170"/>
    </row>
    <row r="140" spans="1:13" ht="15.75" thickBot="1" x14ac:dyDescent="0.3">
      <c r="A140" s="580"/>
      <c r="B140" s="580"/>
      <c r="C140" s="580"/>
      <c r="D140" s="580"/>
      <c r="E140" s="580"/>
      <c r="F140" s="580"/>
      <c r="G140" s="580"/>
      <c r="H140" s="580"/>
      <c r="I140" s="237"/>
      <c r="J140" s="237"/>
      <c r="K140" s="237"/>
      <c r="L140" s="237"/>
      <c r="M140" s="238" t="s">
        <v>964</v>
      </c>
    </row>
    <row r="141" spans="1:13" ht="26.25" thickBot="1" x14ac:dyDescent="0.3">
      <c r="A141" s="239" t="s">
        <v>5</v>
      </c>
      <c r="B141" s="240" t="s">
        <v>6</v>
      </c>
      <c r="C141" s="240" t="s">
        <v>7</v>
      </c>
      <c r="D141" s="240" t="s">
        <v>8</v>
      </c>
      <c r="E141" s="240" t="s">
        <v>9</v>
      </c>
      <c r="F141" s="241" t="s">
        <v>10</v>
      </c>
      <c r="G141" s="242" t="s">
        <v>11</v>
      </c>
      <c r="H141" s="240" t="s">
        <v>12</v>
      </c>
      <c r="I141" s="243" t="s">
        <v>13</v>
      </c>
      <c r="J141" s="244" t="s">
        <v>14</v>
      </c>
      <c r="K141" s="245" t="s">
        <v>271</v>
      </c>
      <c r="L141" s="244" t="s">
        <v>16</v>
      </c>
      <c r="M141" s="246" t="s">
        <v>17</v>
      </c>
    </row>
    <row r="142" spans="1:13" x14ac:dyDescent="0.25">
      <c r="A142" s="247">
        <v>231</v>
      </c>
      <c r="B142" s="248">
        <v>90</v>
      </c>
      <c r="C142" s="249">
        <v>3269</v>
      </c>
      <c r="D142" s="248">
        <v>5909</v>
      </c>
      <c r="E142" s="250">
        <v>0</v>
      </c>
      <c r="F142" s="251">
        <v>103100888</v>
      </c>
      <c r="G142" s="248">
        <v>500</v>
      </c>
      <c r="H142" s="252">
        <v>4867000000</v>
      </c>
      <c r="I142" s="253">
        <v>0</v>
      </c>
      <c r="J142" s="253">
        <v>2920937.57</v>
      </c>
      <c r="K142" s="254">
        <v>-122450</v>
      </c>
      <c r="L142" s="255">
        <f>J142+(K142)</f>
        <v>2798487.57</v>
      </c>
      <c r="M142" s="256" t="s">
        <v>965</v>
      </c>
    </row>
    <row r="143" spans="1:13" x14ac:dyDescent="0.25">
      <c r="A143" s="257">
        <v>231</v>
      </c>
      <c r="B143" s="258">
        <v>90</v>
      </c>
      <c r="C143" s="259">
        <v>3269</v>
      </c>
      <c r="D143" s="258">
        <v>5909</v>
      </c>
      <c r="E143" s="260">
        <v>0</v>
      </c>
      <c r="F143" s="261">
        <v>103133063</v>
      </c>
      <c r="G143" s="258">
        <v>500</v>
      </c>
      <c r="H143" s="262">
        <v>4867000000</v>
      </c>
      <c r="I143" s="263">
        <v>0</v>
      </c>
      <c r="J143" s="263">
        <v>672591.74</v>
      </c>
      <c r="K143" s="254">
        <v>-244900</v>
      </c>
      <c r="L143" s="264">
        <f t="shared" ref="L143:L168" si="4">J143+(K143)</f>
        <v>427691.74</v>
      </c>
      <c r="M143" s="265" t="s">
        <v>966</v>
      </c>
    </row>
    <row r="144" spans="1:13" x14ac:dyDescent="0.25">
      <c r="A144" s="257">
        <v>231</v>
      </c>
      <c r="B144" s="258">
        <v>90</v>
      </c>
      <c r="C144" s="259">
        <v>3269</v>
      </c>
      <c r="D144" s="258">
        <v>5909</v>
      </c>
      <c r="E144" s="260">
        <v>0</v>
      </c>
      <c r="F144" s="261">
        <v>103533063</v>
      </c>
      <c r="G144" s="258">
        <v>500</v>
      </c>
      <c r="H144" s="262">
        <v>4867000000</v>
      </c>
      <c r="I144" s="263">
        <v>0</v>
      </c>
      <c r="J144" s="263">
        <v>5717029.9500000002</v>
      </c>
      <c r="K144" s="254">
        <v>-2081650</v>
      </c>
      <c r="L144" s="264">
        <f t="shared" si="4"/>
        <v>3635379.95</v>
      </c>
      <c r="M144" s="265" t="s">
        <v>967</v>
      </c>
    </row>
    <row r="145" spans="1:13" x14ac:dyDescent="0.25">
      <c r="A145" s="257">
        <v>231</v>
      </c>
      <c r="B145" s="258">
        <v>90</v>
      </c>
      <c r="C145" s="259">
        <v>3269</v>
      </c>
      <c r="D145" s="258">
        <v>5011</v>
      </c>
      <c r="E145" s="260">
        <v>0</v>
      </c>
      <c r="F145" s="261">
        <v>103100888</v>
      </c>
      <c r="G145" s="258">
        <v>500</v>
      </c>
      <c r="H145" s="262">
        <v>4867000000</v>
      </c>
      <c r="I145" s="263">
        <v>0</v>
      </c>
      <c r="J145" s="263">
        <v>70000</v>
      </c>
      <c r="K145" s="263">
        <v>70000</v>
      </c>
      <c r="L145" s="264">
        <f t="shared" si="4"/>
        <v>140000</v>
      </c>
      <c r="M145" s="265" t="s">
        <v>968</v>
      </c>
    </row>
    <row r="146" spans="1:13" x14ac:dyDescent="0.25">
      <c r="A146" s="257">
        <v>231</v>
      </c>
      <c r="B146" s="258">
        <v>90</v>
      </c>
      <c r="C146" s="259">
        <v>3269</v>
      </c>
      <c r="D146" s="258">
        <v>5011</v>
      </c>
      <c r="E146" s="260">
        <v>0</v>
      </c>
      <c r="F146" s="266">
        <v>103133063</v>
      </c>
      <c r="G146" s="258">
        <v>500</v>
      </c>
      <c r="H146" s="262">
        <v>4867000000</v>
      </c>
      <c r="I146" s="263">
        <v>0</v>
      </c>
      <c r="J146" s="267">
        <v>140000</v>
      </c>
      <c r="K146" s="267">
        <v>140000</v>
      </c>
      <c r="L146" s="264">
        <f t="shared" si="4"/>
        <v>280000</v>
      </c>
      <c r="M146" s="268" t="s">
        <v>969</v>
      </c>
    </row>
    <row r="147" spans="1:13" x14ac:dyDescent="0.25">
      <c r="A147" s="257">
        <v>231</v>
      </c>
      <c r="B147" s="258">
        <v>90</v>
      </c>
      <c r="C147" s="259">
        <v>3269</v>
      </c>
      <c r="D147" s="258">
        <v>5011</v>
      </c>
      <c r="E147" s="260">
        <v>0</v>
      </c>
      <c r="F147" s="261">
        <v>103533063</v>
      </c>
      <c r="G147" s="258">
        <v>500</v>
      </c>
      <c r="H147" s="262">
        <v>4867000000</v>
      </c>
      <c r="I147" s="263">
        <v>0</v>
      </c>
      <c r="J147" s="267">
        <v>1190000</v>
      </c>
      <c r="K147" s="267">
        <v>1190000</v>
      </c>
      <c r="L147" s="264">
        <f t="shared" si="4"/>
        <v>2380000</v>
      </c>
      <c r="M147" s="268" t="s">
        <v>970</v>
      </c>
    </row>
    <row r="148" spans="1:13" x14ac:dyDescent="0.25">
      <c r="A148" s="257">
        <v>231</v>
      </c>
      <c r="B148" s="258">
        <v>90</v>
      </c>
      <c r="C148" s="259">
        <v>3269</v>
      </c>
      <c r="D148" s="269" t="s">
        <v>971</v>
      </c>
      <c r="E148" s="260">
        <v>0</v>
      </c>
      <c r="F148" s="261">
        <v>103100888</v>
      </c>
      <c r="G148" s="258">
        <v>500</v>
      </c>
      <c r="H148" s="262">
        <v>4867000000</v>
      </c>
      <c r="I148" s="263">
        <v>0</v>
      </c>
      <c r="J148" s="267">
        <v>20000</v>
      </c>
      <c r="K148" s="267">
        <v>20000</v>
      </c>
      <c r="L148" s="264">
        <f t="shared" si="4"/>
        <v>40000</v>
      </c>
      <c r="M148" s="268" t="s">
        <v>972</v>
      </c>
    </row>
    <row r="149" spans="1:13" x14ac:dyDescent="0.25">
      <c r="A149" s="257">
        <v>231</v>
      </c>
      <c r="B149" s="258">
        <v>90</v>
      </c>
      <c r="C149" s="259">
        <v>3269</v>
      </c>
      <c r="D149" s="269" t="s">
        <v>971</v>
      </c>
      <c r="E149" s="260">
        <v>0</v>
      </c>
      <c r="F149" s="266">
        <v>103133063</v>
      </c>
      <c r="G149" s="258">
        <v>500</v>
      </c>
      <c r="H149" s="262">
        <v>4867000000</v>
      </c>
      <c r="I149" s="263">
        <v>0</v>
      </c>
      <c r="J149" s="267">
        <v>40000</v>
      </c>
      <c r="K149" s="267">
        <v>40000</v>
      </c>
      <c r="L149" s="264">
        <f t="shared" si="4"/>
        <v>80000</v>
      </c>
      <c r="M149" s="268" t="s">
        <v>973</v>
      </c>
    </row>
    <row r="150" spans="1:13" x14ac:dyDescent="0.25">
      <c r="A150" s="257">
        <v>231</v>
      </c>
      <c r="B150" s="258">
        <v>90</v>
      </c>
      <c r="C150" s="259">
        <v>3269</v>
      </c>
      <c r="D150" s="269" t="s">
        <v>971</v>
      </c>
      <c r="E150" s="260">
        <v>0</v>
      </c>
      <c r="F150" s="261">
        <v>103533063</v>
      </c>
      <c r="G150" s="258">
        <v>500</v>
      </c>
      <c r="H150" s="262">
        <v>4867000000</v>
      </c>
      <c r="I150" s="263">
        <v>0</v>
      </c>
      <c r="J150" s="267">
        <v>340000</v>
      </c>
      <c r="K150" s="267">
        <v>340000</v>
      </c>
      <c r="L150" s="264">
        <f t="shared" si="4"/>
        <v>680000</v>
      </c>
      <c r="M150" s="268" t="s">
        <v>974</v>
      </c>
    </row>
    <row r="151" spans="1:13" x14ac:dyDescent="0.25">
      <c r="A151" s="257">
        <v>231</v>
      </c>
      <c r="B151" s="258">
        <v>90</v>
      </c>
      <c r="C151" s="259">
        <v>3269</v>
      </c>
      <c r="D151" s="269" t="s">
        <v>975</v>
      </c>
      <c r="E151" s="260">
        <v>0</v>
      </c>
      <c r="F151" s="261">
        <v>103100888</v>
      </c>
      <c r="G151" s="258">
        <v>500</v>
      </c>
      <c r="H151" s="262">
        <v>4867000000</v>
      </c>
      <c r="I151" s="263">
        <v>0</v>
      </c>
      <c r="J151" s="267">
        <v>22500</v>
      </c>
      <c r="K151" s="267">
        <v>22500</v>
      </c>
      <c r="L151" s="264">
        <f t="shared" si="4"/>
        <v>45000</v>
      </c>
      <c r="M151" s="268" t="s">
        <v>976</v>
      </c>
    </row>
    <row r="152" spans="1:13" x14ac:dyDescent="0.25">
      <c r="A152" s="257">
        <v>231</v>
      </c>
      <c r="B152" s="258">
        <v>90</v>
      </c>
      <c r="C152" s="259">
        <v>3269</v>
      </c>
      <c r="D152" s="269" t="s">
        <v>975</v>
      </c>
      <c r="E152" s="260">
        <v>0</v>
      </c>
      <c r="F152" s="266">
        <v>103133063</v>
      </c>
      <c r="G152" s="258">
        <v>500</v>
      </c>
      <c r="H152" s="262">
        <v>4867000000</v>
      </c>
      <c r="I152" s="263">
        <v>0</v>
      </c>
      <c r="J152" s="267">
        <v>45000</v>
      </c>
      <c r="K152" s="267">
        <v>45000</v>
      </c>
      <c r="L152" s="264">
        <f t="shared" si="4"/>
        <v>90000</v>
      </c>
      <c r="M152" s="268" t="s">
        <v>977</v>
      </c>
    </row>
    <row r="153" spans="1:13" x14ac:dyDescent="0.25">
      <c r="A153" s="257">
        <v>231</v>
      </c>
      <c r="B153" s="258">
        <v>90</v>
      </c>
      <c r="C153" s="259">
        <v>3269</v>
      </c>
      <c r="D153" s="269" t="s">
        <v>975</v>
      </c>
      <c r="E153" s="260">
        <v>0</v>
      </c>
      <c r="F153" s="261">
        <v>103533063</v>
      </c>
      <c r="G153" s="258">
        <v>500</v>
      </c>
      <c r="H153" s="262">
        <v>4867000000</v>
      </c>
      <c r="I153" s="263">
        <v>0</v>
      </c>
      <c r="J153" s="267">
        <v>382500</v>
      </c>
      <c r="K153" s="267">
        <v>382500</v>
      </c>
      <c r="L153" s="264">
        <f t="shared" si="4"/>
        <v>765000</v>
      </c>
      <c r="M153" s="268" t="s">
        <v>978</v>
      </c>
    </row>
    <row r="154" spans="1:13" x14ac:dyDescent="0.25">
      <c r="A154" s="257">
        <v>231</v>
      </c>
      <c r="B154" s="258">
        <v>90</v>
      </c>
      <c r="C154" s="259">
        <v>3269</v>
      </c>
      <c r="D154" s="269" t="s">
        <v>979</v>
      </c>
      <c r="E154" s="260">
        <v>0</v>
      </c>
      <c r="F154" s="261">
        <v>103100888</v>
      </c>
      <c r="G154" s="258">
        <v>500</v>
      </c>
      <c r="H154" s="262">
        <v>4867000000</v>
      </c>
      <c r="I154" s="263">
        <v>0</v>
      </c>
      <c r="J154" s="267">
        <v>8000</v>
      </c>
      <c r="K154" s="267">
        <v>8000</v>
      </c>
      <c r="L154" s="264">
        <f t="shared" si="4"/>
        <v>16000</v>
      </c>
      <c r="M154" s="268" t="s">
        <v>980</v>
      </c>
    </row>
    <row r="155" spans="1:13" x14ac:dyDescent="0.25">
      <c r="A155" s="257">
        <v>231</v>
      </c>
      <c r="B155" s="258">
        <v>90</v>
      </c>
      <c r="C155" s="259">
        <v>3269</v>
      </c>
      <c r="D155" s="269" t="s">
        <v>979</v>
      </c>
      <c r="E155" s="260">
        <v>0</v>
      </c>
      <c r="F155" s="266">
        <v>103133063</v>
      </c>
      <c r="G155" s="258">
        <v>500</v>
      </c>
      <c r="H155" s="262">
        <v>4867000000</v>
      </c>
      <c r="I155" s="263">
        <v>0</v>
      </c>
      <c r="J155" s="267">
        <v>16000</v>
      </c>
      <c r="K155" s="267">
        <v>16000</v>
      </c>
      <c r="L155" s="264">
        <f t="shared" si="4"/>
        <v>32000</v>
      </c>
      <c r="M155" s="268" t="s">
        <v>981</v>
      </c>
    </row>
    <row r="156" spans="1:13" x14ac:dyDescent="0.25">
      <c r="A156" s="257">
        <v>231</v>
      </c>
      <c r="B156" s="258">
        <v>90</v>
      </c>
      <c r="C156" s="259">
        <v>3269</v>
      </c>
      <c r="D156" s="269" t="s">
        <v>979</v>
      </c>
      <c r="E156" s="260">
        <v>0</v>
      </c>
      <c r="F156" s="261">
        <v>103533063</v>
      </c>
      <c r="G156" s="258">
        <v>500</v>
      </c>
      <c r="H156" s="262">
        <v>4867000000</v>
      </c>
      <c r="I156" s="263">
        <v>0</v>
      </c>
      <c r="J156" s="267">
        <v>136000</v>
      </c>
      <c r="K156" s="267">
        <v>136000</v>
      </c>
      <c r="L156" s="264">
        <f t="shared" si="4"/>
        <v>272000</v>
      </c>
      <c r="M156" s="268" t="s">
        <v>982</v>
      </c>
    </row>
    <row r="157" spans="1:13" x14ac:dyDescent="0.25">
      <c r="A157" s="257">
        <v>231</v>
      </c>
      <c r="B157" s="258">
        <v>90</v>
      </c>
      <c r="C157" s="259">
        <v>3269</v>
      </c>
      <c r="D157" s="269" t="s">
        <v>983</v>
      </c>
      <c r="E157" s="260">
        <v>0</v>
      </c>
      <c r="F157" s="261">
        <v>103100888</v>
      </c>
      <c r="G157" s="258">
        <v>500</v>
      </c>
      <c r="H157" s="262">
        <v>4867000000</v>
      </c>
      <c r="I157" s="263">
        <v>0</v>
      </c>
      <c r="J157" s="267">
        <v>400</v>
      </c>
      <c r="K157" s="267">
        <v>400</v>
      </c>
      <c r="L157" s="264">
        <f t="shared" si="4"/>
        <v>800</v>
      </c>
      <c r="M157" s="268" t="s">
        <v>984</v>
      </c>
    </row>
    <row r="158" spans="1:13" x14ac:dyDescent="0.25">
      <c r="A158" s="270">
        <v>231</v>
      </c>
      <c r="B158" s="258">
        <v>90</v>
      </c>
      <c r="C158" s="259">
        <v>3269</v>
      </c>
      <c r="D158" s="269" t="s">
        <v>983</v>
      </c>
      <c r="E158" s="260">
        <v>0</v>
      </c>
      <c r="F158" s="266">
        <v>103133063</v>
      </c>
      <c r="G158" s="258">
        <v>500</v>
      </c>
      <c r="H158" s="262">
        <v>4867000000</v>
      </c>
      <c r="I158" s="263">
        <v>0</v>
      </c>
      <c r="J158" s="271">
        <v>800</v>
      </c>
      <c r="K158" s="271">
        <v>800</v>
      </c>
      <c r="L158" s="264">
        <f t="shared" si="4"/>
        <v>1600</v>
      </c>
      <c r="M158" s="268" t="s">
        <v>985</v>
      </c>
    </row>
    <row r="159" spans="1:13" x14ac:dyDescent="0.25">
      <c r="A159" s="270">
        <v>231</v>
      </c>
      <c r="B159" s="258">
        <v>90</v>
      </c>
      <c r="C159" s="259">
        <v>3269</v>
      </c>
      <c r="D159" s="269" t="s">
        <v>983</v>
      </c>
      <c r="E159" s="260">
        <v>0</v>
      </c>
      <c r="F159" s="261">
        <v>103533063</v>
      </c>
      <c r="G159" s="258">
        <v>500</v>
      </c>
      <c r="H159" s="262">
        <v>4867000000</v>
      </c>
      <c r="I159" s="263">
        <v>0</v>
      </c>
      <c r="J159" s="267">
        <v>6800</v>
      </c>
      <c r="K159" s="267">
        <v>6800</v>
      </c>
      <c r="L159" s="264">
        <f t="shared" si="4"/>
        <v>13600</v>
      </c>
      <c r="M159" s="268" t="s">
        <v>986</v>
      </c>
    </row>
    <row r="160" spans="1:13" x14ac:dyDescent="0.25">
      <c r="A160" s="270">
        <v>231</v>
      </c>
      <c r="B160" s="258">
        <v>90</v>
      </c>
      <c r="C160" s="259">
        <v>3269</v>
      </c>
      <c r="D160" s="269" t="s">
        <v>987</v>
      </c>
      <c r="E160" s="260">
        <v>0</v>
      </c>
      <c r="F160" s="261">
        <v>103100888</v>
      </c>
      <c r="G160" s="258">
        <v>500</v>
      </c>
      <c r="H160" s="262">
        <v>4867000000</v>
      </c>
      <c r="I160" s="263">
        <v>0</v>
      </c>
      <c r="J160" s="267">
        <v>50</v>
      </c>
      <c r="K160" s="267">
        <v>50</v>
      </c>
      <c r="L160" s="264">
        <f t="shared" si="4"/>
        <v>100</v>
      </c>
      <c r="M160" s="268" t="s">
        <v>988</v>
      </c>
    </row>
    <row r="161" spans="1:13" x14ac:dyDescent="0.25">
      <c r="A161" s="270">
        <v>231</v>
      </c>
      <c r="B161" s="258">
        <v>90</v>
      </c>
      <c r="C161" s="259">
        <v>3269</v>
      </c>
      <c r="D161" s="269" t="s">
        <v>987</v>
      </c>
      <c r="E161" s="260">
        <v>0</v>
      </c>
      <c r="F161" s="266">
        <v>103133063</v>
      </c>
      <c r="G161" s="258">
        <v>500</v>
      </c>
      <c r="H161" s="262">
        <v>4867000000</v>
      </c>
      <c r="I161" s="263">
        <v>0</v>
      </c>
      <c r="J161" s="267">
        <v>100</v>
      </c>
      <c r="K161" s="267">
        <v>100</v>
      </c>
      <c r="L161" s="264">
        <f t="shared" si="4"/>
        <v>200</v>
      </c>
      <c r="M161" s="268" t="s">
        <v>989</v>
      </c>
    </row>
    <row r="162" spans="1:13" x14ac:dyDescent="0.25">
      <c r="A162" s="270">
        <v>231</v>
      </c>
      <c r="B162" s="258">
        <v>90</v>
      </c>
      <c r="C162" s="259">
        <v>3269</v>
      </c>
      <c r="D162" s="269" t="s">
        <v>987</v>
      </c>
      <c r="E162" s="260">
        <v>0</v>
      </c>
      <c r="F162" s="261">
        <v>103533063</v>
      </c>
      <c r="G162" s="258">
        <v>500</v>
      </c>
      <c r="H162" s="262">
        <v>4867000000</v>
      </c>
      <c r="I162" s="263">
        <v>0</v>
      </c>
      <c r="J162" s="267">
        <v>850</v>
      </c>
      <c r="K162" s="267">
        <v>850</v>
      </c>
      <c r="L162" s="264">
        <f t="shared" si="4"/>
        <v>1700</v>
      </c>
      <c r="M162" s="268" t="s">
        <v>990</v>
      </c>
    </row>
    <row r="163" spans="1:13" x14ac:dyDescent="0.25">
      <c r="A163" s="270">
        <v>231</v>
      </c>
      <c r="B163" s="258">
        <v>90</v>
      </c>
      <c r="C163" s="259">
        <v>3269</v>
      </c>
      <c r="D163" s="269" t="s">
        <v>991</v>
      </c>
      <c r="E163" s="260">
        <v>0</v>
      </c>
      <c r="F163" s="261">
        <v>103100888</v>
      </c>
      <c r="G163" s="258">
        <v>500</v>
      </c>
      <c r="H163" s="262">
        <v>4867000000</v>
      </c>
      <c r="I163" s="263">
        <v>0</v>
      </c>
      <c r="J163" s="267">
        <v>250</v>
      </c>
      <c r="K163" s="267">
        <v>250</v>
      </c>
      <c r="L163" s="264">
        <f t="shared" si="4"/>
        <v>500</v>
      </c>
      <c r="M163" s="268" t="s">
        <v>992</v>
      </c>
    </row>
    <row r="164" spans="1:13" x14ac:dyDescent="0.25">
      <c r="A164" s="270">
        <v>231</v>
      </c>
      <c r="B164" s="258">
        <v>90</v>
      </c>
      <c r="C164" s="259">
        <v>3269</v>
      </c>
      <c r="D164" s="269" t="s">
        <v>991</v>
      </c>
      <c r="E164" s="260">
        <v>0</v>
      </c>
      <c r="F164" s="266">
        <v>103133063</v>
      </c>
      <c r="G164" s="258">
        <v>500</v>
      </c>
      <c r="H164" s="262">
        <v>4867000000</v>
      </c>
      <c r="I164" s="263">
        <v>0</v>
      </c>
      <c r="J164" s="267">
        <v>500</v>
      </c>
      <c r="K164" s="267">
        <v>500</v>
      </c>
      <c r="L164" s="264">
        <f t="shared" si="4"/>
        <v>1000</v>
      </c>
      <c r="M164" s="268" t="s">
        <v>993</v>
      </c>
    </row>
    <row r="165" spans="1:13" x14ac:dyDescent="0.25">
      <c r="A165" s="270">
        <v>231</v>
      </c>
      <c r="B165" s="258">
        <v>90</v>
      </c>
      <c r="C165" s="259">
        <v>3269</v>
      </c>
      <c r="D165" s="269" t="s">
        <v>991</v>
      </c>
      <c r="E165" s="260">
        <v>0</v>
      </c>
      <c r="F165" s="261">
        <v>103533063</v>
      </c>
      <c r="G165" s="258">
        <v>500</v>
      </c>
      <c r="H165" s="262">
        <v>4867000000</v>
      </c>
      <c r="I165" s="263">
        <v>0</v>
      </c>
      <c r="J165" s="267">
        <v>4250</v>
      </c>
      <c r="K165" s="267">
        <v>4250</v>
      </c>
      <c r="L165" s="264">
        <f t="shared" si="4"/>
        <v>8500</v>
      </c>
      <c r="M165" s="268" t="s">
        <v>994</v>
      </c>
    </row>
    <row r="166" spans="1:13" x14ac:dyDescent="0.25">
      <c r="A166" s="270">
        <v>231</v>
      </c>
      <c r="B166" s="258">
        <v>90</v>
      </c>
      <c r="C166" s="259">
        <v>3269</v>
      </c>
      <c r="D166" s="269" t="s">
        <v>995</v>
      </c>
      <c r="E166" s="260">
        <v>0</v>
      </c>
      <c r="F166" s="261">
        <v>103100888</v>
      </c>
      <c r="G166" s="258">
        <v>500</v>
      </c>
      <c r="H166" s="262">
        <v>4867000000</v>
      </c>
      <c r="I166" s="263">
        <v>0</v>
      </c>
      <c r="J166" s="267">
        <v>1250</v>
      </c>
      <c r="K166" s="267">
        <v>1250</v>
      </c>
      <c r="L166" s="264">
        <f t="shared" si="4"/>
        <v>2500</v>
      </c>
      <c r="M166" s="268" t="s">
        <v>996</v>
      </c>
    </row>
    <row r="167" spans="1:13" x14ac:dyDescent="0.25">
      <c r="A167" s="270">
        <v>231</v>
      </c>
      <c r="B167" s="258">
        <v>90</v>
      </c>
      <c r="C167" s="259">
        <v>3269</v>
      </c>
      <c r="D167" s="269" t="s">
        <v>995</v>
      </c>
      <c r="E167" s="260">
        <v>0</v>
      </c>
      <c r="F167" s="266">
        <v>103133063</v>
      </c>
      <c r="G167" s="258">
        <v>500</v>
      </c>
      <c r="H167" s="262">
        <v>4867000000</v>
      </c>
      <c r="I167" s="263">
        <v>0</v>
      </c>
      <c r="J167" s="267">
        <v>2500</v>
      </c>
      <c r="K167" s="267">
        <v>2500</v>
      </c>
      <c r="L167" s="264">
        <f t="shared" si="4"/>
        <v>5000</v>
      </c>
      <c r="M167" s="268" t="s">
        <v>997</v>
      </c>
    </row>
    <row r="168" spans="1:13" ht="15.75" thickBot="1" x14ac:dyDescent="0.3">
      <c r="A168" s="270">
        <v>231</v>
      </c>
      <c r="B168" s="258">
        <v>90</v>
      </c>
      <c r="C168" s="259">
        <v>3269</v>
      </c>
      <c r="D168" s="269" t="s">
        <v>995</v>
      </c>
      <c r="E168" s="260">
        <v>0</v>
      </c>
      <c r="F168" s="261">
        <v>103533063</v>
      </c>
      <c r="G168" s="258">
        <v>500</v>
      </c>
      <c r="H168" s="262">
        <v>4867000000</v>
      </c>
      <c r="I168" s="263">
        <v>0</v>
      </c>
      <c r="J168" s="267">
        <v>21250</v>
      </c>
      <c r="K168" s="267">
        <v>21250</v>
      </c>
      <c r="L168" s="264">
        <f t="shared" si="4"/>
        <v>42500</v>
      </c>
      <c r="M168" s="268" t="s">
        <v>998</v>
      </c>
    </row>
    <row r="169" spans="1:13" ht="16.5" thickBot="1" x14ac:dyDescent="0.3">
      <c r="A169" s="581"/>
      <c r="B169" s="2129" t="s">
        <v>23</v>
      </c>
      <c r="C169" s="272"/>
      <c r="D169" s="273"/>
      <c r="E169" s="273"/>
      <c r="F169" s="274"/>
      <c r="G169" s="275"/>
      <c r="H169" s="273"/>
      <c r="I169" s="276">
        <f>SUM(I142:I168)</f>
        <v>0</v>
      </c>
      <c r="J169" s="276">
        <f>SUM(J142:J168)</f>
        <v>11759559.26</v>
      </c>
      <c r="K169" s="276">
        <f>SUM(K142:K168)</f>
        <v>0</v>
      </c>
      <c r="L169" s="276">
        <f>SUM(L142:L168)</f>
        <v>11759559.26</v>
      </c>
      <c r="M169" s="277"/>
    </row>
    <row r="170" spans="1:13" x14ac:dyDescent="0.25">
      <c r="A170" s="580"/>
      <c r="B170" s="580"/>
      <c r="C170" s="580"/>
      <c r="D170" s="580"/>
      <c r="E170" s="580"/>
      <c r="F170" s="580"/>
      <c r="G170" s="580"/>
      <c r="H170" s="580"/>
      <c r="I170" s="237"/>
      <c r="J170" s="237"/>
      <c r="K170" s="237"/>
      <c r="L170" s="237"/>
      <c r="M170" s="237"/>
    </row>
    <row r="171" spans="1:13" x14ac:dyDescent="0.25">
      <c r="A171" s="580"/>
      <c r="B171" s="577"/>
      <c r="C171" s="577" t="s">
        <v>999</v>
      </c>
      <c r="D171" s="577"/>
      <c r="E171" s="577"/>
      <c r="F171" s="577"/>
      <c r="G171" s="578"/>
      <c r="H171" s="579"/>
      <c r="I171" s="233"/>
      <c r="J171" s="234"/>
      <c r="K171" s="233" t="s">
        <v>1000</v>
      </c>
      <c r="L171" s="278"/>
      <c r="M171" s="233"/>
    </row>
    <row r="172" spans="1:13" x14ac:dyDescent="0.25">
      <c r="A172" s="580"/>
      <c r="B172" s="577"/>
      <c r="C172" s="577"/>
      <c r="D172" s="577"/>
      <c r="E172" s="577"/>
      <c r="F172" s="577"/>
      <c r="G172" s="578"/>
      <c r="H172" s="579"/>
      <c r="I172" s="233"/>
      <c r="J172" s="234"/>
      <c r="K172" s="233"/>
      <c r="L172" s="279"/>
      <c r="M172" s="233"/>
    </row>
    <row r="173" spans="1:13" x14ac:dyDescent="0.25">
      <c r="A173" s="580"/>
      <c r="B173" s="577"/>
      <c r="C173" s="577"/>
      <c r="D173" s="577"/>
      <c r="E173" s="577"/>
      <c r="F173" s="577"/>
      <c r="G173" s="578"/>
      <c r="H173" s="579"/>
      <c r="I173" s="233"/>
      <c r="J173" s="234"/>
      <c r="K173" s="233"/>
      <c r="L173" s="233"/>
      <c r="M173" s="233"/>
    </row>
    <row r="174" spans="1:13" x14ac:dyDescent="0.25">
      <c r="A174" s="580"/>
      <c r="B174" s="577"/>
      <c r="C174" s="577" t="s">
        <v>27</v>
      </c>
      <c r="D174" s="577"/>
      <c r="E174" s="577"/>
      <c r="F174" s="577"/>
      <c r="G174" s="578"/>
      <c r="H174" s="579"/>
      <c r="I174" s="233"/>
      <c r="J174" s="234"/>
      <c r="K174" s="233" t="s">
        <v>27</v>
      </c>
      <c r="L174" s="233"/>
      <c r="M174" s="233"/>
    </row>
    <row r="175" spans="1:13" x14ac:dyDescent="0.25">
      <c r="A175" s="580"/>
      <c r="B175" s="577"/>
      <c r="C175" s="577"/>
      <c r="D175" s="577"/>
      <c r="E175" s="577"/>
      <c r="F175" s="577"/>
      <c r="G175" s="578"/>
      <c r="H175" s="579"/>
      <c r="I175" s="233"/>
      <c r="J175" s="234"/>
      <c r="K175" s="233"/>
      <c r="L175" s="233"/>
      <c r="M175" s="233"/>
    </row>
    <row r="176" spans="1:13" x14ac:dyDescent="0.25">
      <c r="A176" s="580"/>
      <c r="B176" s="577"/>
      <c r="C176" s="577" t="s">
        <v>1001</v>
      </c>
      <c r="D176" s="577"/>
      <c r="E176" s="577"/>
      <c r="F176" s="577"/>
      <c r="G176" s="578"/>
      <c r="H176" s="579"/>
      <c r="I176" s="233"/>
      <c r="J176" s="234"/>
      <c r="K176" s="233" t="s">
        <v>76</v>
      </c>
      <c r="L176" s="233"/>
      <c r="M176" s="233"/>
    </row>
    <row r="177" spans="1:13" x14ac:dyDescent="0.25">
      <c r="A177" s="580"/>
      <c r="B177" s="577"/>
      <c r="C177" s="577"/>
      <c r="D177" s="577"/>
      <c r="E177" s="577"/>
      <c r="F177" s="577"/>
      <c r="G177" s="578"/>
      <c r="H177" s="579"/>
      <c r="I177" s="233"/>
      <c r="J177" s="234"/>
      <c r="K177" s="233"/>
      <c r="L177" s="233"/>
      <c r="M177" s="233"/>
    </row>
    <row r="178" spans="1:13" x14ac:dyDescent="0.25">
      <c r="A178" s="580"/>
      <c r="B178" s="577"/>
      <c r="C178" s="577"/>
      <c r="D178" s="577"/>
      <c r="E178" s="577"/>
      <c r="F178" s="577"/>
      <c r="G178" s="578"/>
      <c r="H178" s="579"/>
      <c r="I178" s="233"/>
      <c r="J178" s="234"/>
      <c r="K178" s="233"/>
      <c r="L178" s="233"/>
      <c r="M178" s="233"/>
    </row>
    <row r="179" spans="1:13" ht="18.75" x14ac:dyDescent="0.3">
      <c r="A179" s="3107" t="s">
        <v>46</v>
      </c>
      <c r="B179" s="3107"/>
      <c r="C179" s="3107"/>
      <c r="D179" s="3107"/>
      <c r="E179" s="1278"/>
      <c r="F179" s="523"/>
      <c r="G179" s="531"/>
      <c r="H179" s="1278"/>
      <c r="I179" s="4"/>
      <c r="J179" s="1280"/>
      <c r="K179" s="1280"/>
      <c r="L179" s="1280"/>
      <c r="M179" s="1280"/>
    </row>
    <row r="180" spans="1:13" x14ac:dyDescent="0.25">
      <c r="A180" s="1278"/>
      <c r="B180" s="1278"/>
      <c r="C180" s="1278"/>
      <c r="D180" s="1278"/>
      <c r="E180" s="1278"/>
      <c r="F180" s="523"/>
      <c r="G180" s="531"/>
      <c r="H180" s="1278"/>
      <c r="I180" s="8"/>
      <c r="J180" s="1279"/>
      <c r="K180" s="1280"/>
      <c r="L180" s="1280"/>
      <c r="M180" s="1280"/>
    </row>
    <row r="181" spans="1:13" ht="18.75" x14ac:dyDescent="0.3">
      <c r="A181" s="3102" t="s">
        <v>697</v>
      </c>
      <c r="B181" s="3103"/>
      <c r="C181" s="3103"/>
      <c r="D181" s="3103"/>
      <c r="E181" s="3103"/>
      <c r="F181" s="3103"/>
      <c r="G181" s="3103"/>
      <c r="H181" s="3103"/>
      <c r="I181" s="3103"/>
      <c r="J181" s="3103"/>
      <c r="K181" s="3103"/>
      <c r="L181" s="3103"/>
      <c r="M181" s="1280"/>
    </row>
    <row r="182" spans="1:13" ht="15.75" x14ac:dyDescent="0.25">
      <c r="A182" s="1278"/>
      <c r="B182" s="1278"/>
      <c r="C182" s="1278"/>
      <c r="D182" s="1278"/>
      <c r="E182" s="1278"/>
      <c r="F182" s="524"/>
      <c r="G182" s="531"/>
      <c r="H182" s="1278"/>
      <c r="I182" s="8"/>
      <c r="J182" s="1279"/>
      <c r="K182" s="1280"/>
      <c r="L182" s="1280"/>
      <c r="M182" s="1280"/>
    </row>
    <row r="183" spans="1:13" ht="15.75" customHeight="1" x14ac:dyDescent="0.25">
      <c r="A183" s="3106" t="s">
        <v>698</v>
      </c>
      <c r="B183" s="3106"/>
      <c r="C183" s="3106"/>
      <c r="D183" s="3106"/>
      <c r="E183" s="3106"/>
      <c r="F183" s="3106"/>
      <c r="G183" s="3106"/>
      <c r="H183" s="3106"/>
      <c r="I183" s="3106"/>
      <c r="J183" s="3106"/>
      <c r="K183" s="3106"/>
      <c r="L183" s="3106"/>
      <c r="M183" s="3106"/>
    </row>
    <row r="184" spans="1:13" ht="15.75" thickBot="1" x14ac:dyDescent="0.3">
      <c r="A184" s="1284"/>
      <c r="B184" s="1278"/>
      <c r="C184" s="1278"/>
      <c r="D184" s="1278"/>
      <c r="E184" s="1278"/>
      <c r="F184" s="523"/>
      <c r="G184" s="531"/>
      <c r="H184" s="1278"/>
      <c r="I184" s="4"/>
      <c r="J184" s="1280"/>
      <c r="K184" s="13"/>
      <c r="L184" s="13"/>
      <c r="M184" s="14" t="s">
        <v>270</v>
      </c>
    </row>
    <row r="185" spans="1:13" ht="27" thickBot="1" x14ac:dyDescent="0.3">
      <c r="A185" s="87" t="s">
        <v>5</v>
      </c>
      <c r="B185" s="88" t="s">
        <v>6</v>
      </c>
      <c r="C185" s="88" t="s">
        <v>7</v>
      </c>
      <c r="D185" s="88" t="s">
        <v>8</v>
      </c>
      <c r="E185" s="88" t="s">
        <v>9</v>
      </c>
      <c r="F185" s="89" t="s">
        <v>10</v>
      </c>
      <c r="G185" s="90" t="s">
        <v>11</v>
      </c>
      <c r="H185" s="88" t="s">
        <v>12</v>
      </c>
      <c r="I185" s="91" t="s">
        <v>13</v>
      </c>
      <c r="J185" s="92" t="s">
        <v>14</v>
      </c>
      <c r="K185" s="92" t="s">
        <v>271</v>
      </c>
      <c r="L185" s="176" t="s">
        <v>16</v>
      </c>
      <c r="M185" s="177" t="s">
        <v>17</v>
      </c>
    </row>
    <row r="186" spans="1:13" x14ac:dyDescent="0.25">
      <c r="A186" s="93">
        <v>231</v>
      </c>
      <c r="B186" s="94" t="s">
        <v>272</v>
      </c>
      <c r="C186" s="95">
        <v>3269</v>
      </c>
      <c r="D186" s="96">
        <v>5169</v>
      </c>
      <c r="E186" s="96">
        <v>0</v>
      </c>
      <c r="F186" s="96">
        <v>103533063</v>
      </c>
      <c r="G186" s="96">
        <v>500</v>
      </c>
      <c r="H186" s="96">
        <v>3702000000</v>
      </c>
      <c r="I186" s="97">
        <v>0</v>
      </c>
      <c r="J186" s="97">
        <v>1027139.59</v>
      </c>
      <c r="K186" s="98">
        <v>-188951.21</v>
      </c>
      <c r="L186" s="99">
        <f t="shared" ref="L186:L203" si="5">SUM(J186--K186)</f>
        <v>838188.38</v>
      </c>
      <c r="M186" s="178" t="s">
        <v>443</v>
      </c>
    </row>
    <row r="187" spans="1:13" x14ac:dyDescent="0.25">
      <c r="A187" s="101">
        <v>231</v>
      </c>
      <c r="B187" s="102" t="s">
        <v>272</v>
      </c>
      <c r="C187" s="103">
        <v>3269</v>
      </c>
      <c r="D187" s="104">
        <v>5169</v>
      </c>
      <c r="E187" s="104">
        <v>0</v>
      </c>
      <c r="F187" s="104">
        <v>103133063</v>
      </c>
      <c r="G187" s="104">
        <v>500</v>
      </c>
      <c r="H187" s="104">
        <v>3702000000</v>
      </c>
      <c r="I187" s="106">
        <v>0</v>
      </c>
      <c r="J187" s="106">
        <v>120839.87</v>
      </c>
      <c r="K187" s="106">
        <v>-22229.56</v>
      </c>
      <c r="L187" s="107">
        <f t="shared" si="5"/>
        <v>98610.31</v>
      </c>
      <c r="M187" s="179" t="s">
        <v>444</v>
      </c>
    </row>
    <row r="188" spans="1:13" x14ac:dyDescent="0.25">
      <c r="A188" s="101">
        <v>231</v>
      </c>
      <c r="B188" s="102" t="s">
        <v>272</v>
      </c>
      <c r="C188" s="103">
        <v>3269</v>
      </c>
      <c r="D188" s="104">
        <v>5169</v>
      </c>
      <c r="E188" s="104">
        <v>0</v>
      </c>
      <c r="F188" s="104">
        <v>103100888</v>
      </c>
      <c r="G188" s="104">
        <v>500</v>
      </c>
      <c r="H188" s="104">
        <v>3702000000</v>
      </c>
      <c r="I188" s="106">
        <v>0</v>
      </c>
      <c r="J188" s="106">
        <v>21394.63</v>
      </c>
      <c r="K188" s="111">
        <v>-11114.78</v>
      </c>
      <c r="L188" s="107">
        <f t="shared" si="5"/>
        <v>10279.85</v>
      </c>
      <c r="M188" s="179" t="s">
        <v>445</v>
      </c>
    </row>
    <row r="189" spans="1:13" x14ac:dyDescent="0.25">
      <c r="A189" s="103">
        <v>231</v>
      </c>
      <c r="B189" s="102" t="s">
        <v>272</v>
      </c>
      <c r="C189" s="103">
        <v>3269</v>
      </c>
      <c r="D189" s="104">
        <v>5011</v>
      </c>
      <c r="E189" s="104">
        <v>0</v>
      </c>
      <c r="F189" s="104">
        <v>103533063</v>
      </c>
      <c r="G189" s="104">
        <v>500</v>
      </c>
      <c r="H189" s="104">
        <v>3702000000</v>
      </c>
      <c r="I189" s="106">
        <v>0</v>
      </c>
      <c r="J189" s="106">
        <v>126236.05</v>
      </c>
      <c r="K189" s="106">
        <v>132062.79999999999</v>
      </c>
      <c r="L189" s="113">
        <f t="shared" si="5"/>
        <v>258298.84999999998</v>
      </c>
      <c r="M189" s="179" t="s">
        <v>446</v>
      </c>
    </row>
    <row r="190" spans="1:13" x14ac:dyDescent="0.25">
      <c r="A190" s="103">
        <v>231</v>
      </c>
      <c r="B190" s="102" t="s">
        <v>272</v>
      </c>
      <c r="C190" s="103">
        <v>3269</v>
      </c>
      <c r="D190" s="104">
        <v>5011</v>
      </c>
      <c r="E190" s="104">
        <v>0</v>
      </c>
      <c r="F190" s="104">
        <v>103133063</v>
      </c>
      <c r="G190" s="104">
        <v>500</v>
      </c>
      <c r="H190" s="104">
        <v>3702000000</v>
      </c>
      <c r="I190" s="106">
        <v>0</v>
      </c>
      <c r="J190" s="106">
        <v>14851.3</v>
      </c>
      <c r="K190" s="106">
        <v>15536.800000000001</v>
      </c>
      <c r="L190" s="115">
        <f t="shared" si="5"/>
        <v>30388.1</v>
      </c>
      <c r="M190" s="179" t="s">
        <v>447</v>
      </c>
    </row>
    <row r="191" spans="1:13" x14ac:dyDescent="0.25">
      <c r="A191" s="103">
        <v>231</v>
      </c>
      <c r="B191" s="102" t="s">
        <v>272</v>
      </c>
      <c r="C191" s="103" t="s">
        <v>278</v>
      </c>
      <c r="D191" s="104">
        <v>5011</v>
      </c>
      <c r="E191" s="104">
        <v>0</v>
      </c>
      <c r="F191" s="104">
        <v>103100888</v>
      </c>
      <c r="G191" s="104">
        <v>500</v>
      </c>
      <c r="H191" s="104">
        <v>3702000000</v>
      </c>
      <c r="I191" s="106">
        <v>0</v>
      </c>
      <c r="J191" s="106">
        <v>7425.65</v>
      </c>
      <c r="K191" s="106">
        <v>7768.4000000000005</v>
      </c>
      <c r="L191" s="115">
        <f t="shared" si="5"/>
        <v>15194.05</v>
      </c>
      <c r="M191" s="179" t="s">
        <v>448</v>
      </c>
    </row>
    <row r="192" spans="1:13" x14ac:dyDescent="0.25">
      <c r="A192" s="103">
        <v>231</v>
      </c>
      <c r="B192" s="102" t="s">
        <v>272</v>
      </c>
      <c r="C192" s="103" t="s">
        <v>278</v>
      </c>
      <c r="D192" s="104">
        <v>5021</v>
      </c>
      <c r="E192" s="104">
        <v>0</v>
      </c>
      <c r="F192" s="104">
        <v>103533063</v>
      </c>
      <c r="G192" s="104">
        <v>500</v>
      </c>
      <c r="H192" s="104">
        <v>3702000000</v>
      </c>
      <c r="I192" s="106">
        <v>0</v>
      </c>
      <c r="J192" s="106">
        <v>0</v>
      </c>
      <c r="K192" s="106">
        <v>9987.5</v>
      </c>
      <c r="L192" s="115">
        <f t="shared" si="5"/>
        <v>9987.5</v>
      </c>
      <c r="M192" s="179" t="s">
        <v>699</v>
      </c>
    </row>
    <row r="193" spans="1:13" x14ac:dyDescent="0.25">
      <c r="A193" s="103">
        <v>231</v>
      </c>
      <c r="B193" s="102" t="s">
        <v>272</v>
      </c>
      <c r="C193" s="103" t="s">
        <v>278</v>
      </c>
      <c r="D193" s="104">
        <v>5021</v>
      </c>
      <c r="E193" s="104">
        <v>0</v>
      </c>
      <c r="F193" s="104">
        <v>103133063</v>
      </c>
      <c r="G193" s="104">
        <v>500</v>
      </c>
      <c r="H193" s="104">
        <v>3702000000</v>
      </c>
      <c r="I193" s="106">
        <v>0</v>
      </c>
      <c r="J193" s="106">
        <v>0</v>
      </c>
      <c r="K193" s="106">
        <v>1175</v>
      </c>
      <c r="L193" s="115">
        <f t="shared" si="5"/>
        <v>1175</v>
      </c>
      <c r="M193" s="179" t="s">
        <v>700</v>
      </c>
    </row>
    <row r="194" spans="1:13" x14ac:dyDescent="0.25">
      <c r="A194" s="103">
        <v>231</v>
      </c>
      <c r="B194" s="102" t="s">
        <v>272</v>
      </c>
      <c r="C194" s="103" t="s">
        <v>278</v>
      </c>
      <c r="D194" s="104">
        <v>5021</v>
      </c>
      <c r="E194" s="104">
        <v>0</v>
      </c>
      <c r="F194" s="104">
        <v>103100888</v>
      </c>
      <c r="G194" s="104">
        <v>500</v>
      </c>
      <c r="H194" s="104">
        <v>3702000000</v>
      </c>
      <c r="I194" s="106">
        <v>0</v>
      </c>
      <c r="J194" s="106">
        <v>0</v>
      </c>
      <c r="K194" s="106">
        <v>587.5</v>
      </c>
      <c r="L194" s="115">
        <f t="shared" si="5"/>
        <v>587.5</v>
      </c>
      <c r="M194" s="179" t="s">
        <v>701</v>
      </c>
    </row>
    <row r="195" spans="1:13" x14ac:dyDescent="0.25">
      <c r="A195" s="103">
        <v>231</v>
      </c>
      <c r="B195" s="103" t="s">
        <v>272</v>
      </c>
      <c r="C195" s="103" t="s">
        <v>278</v>
      </c>
      <c r="D195" s="103">
        <v>5031</v>
      </c>
      <c r="E195" s="103">
        <v>0</v>
      </c>
      <c r="F195" s="104">
        <v>103533063</v>
      </c>
      <c r="G195" s="103">
        <v>500</v>
      </c>
      <c r="H195" s="103">
        <v>3702000000</v>
      </c>
      <c r="I195" s="106">
        <v>0</v>
      </c>
      <c r="J195" s="106">
        <v>31559.01</v>
      </c>
      <c r="K195" s="106">
        <v>34078.199999999997</v>
      </c>
      <c r="L195" s="115">
        <f t="shared" si="5"/>
        <v>65637.209999999992</v>
      </c>
      <c r="M195" s="180" t="s">
        <v>449</v>
      </c>
    </row>
    <row r="196" spans="1:13" x14ac:dyDescent="0.25">
      <c r="A196" s="103">
        <v>231</v>
      </c>
      <c r="B196" s="103" t="s">
        <v>272</v>
      </c>
      <c r="C196" s="103" t="s">
        <v>278</v>
      </c>
      <c r="D196" s="103">
        <v>5031</v>
      </c>
      <c r="E196" s="103">
        <v>0</v>
      </c>
      <c r="F196" s="104">
        <v>103133063</v>
      </c>
      <c r="G196" s="103">
        <v>500</v>
      </c>
      <c r="H196" s="103">
        <v>3702000000</v>
      </c>
      <c r="I196" s="106">
        <v>0</v>
      </c>
      <c r="J196" s="106">
        <v>3712.83</v>
      </c>
      <c r="K196" s="106">
        <v>4009.2000000000003</v>
      </c>
      <c r="L196" s="107">
        <f t="shared" si="5"/>
        <v>7722.0300000000007</v>
      </c>
      <c r="M196" s="180" t="s">
        <v>450</v>
      </c>
    </row>
    <row r="197" spans="1:13" x14ac:dyDescent="0.25">
      <c r="A197" s="103">
        <v>231</v>
      </c>
      <c r="B197" s="103" t="s">
        <v>272</v>
      </c>
      <c r="C197" s="103" t="s">
        <v>278</v>
      </c>
      <c r="D197" s="103">
        <v>5031</v>
      </c>
      <c r="E197" s="103">
        <v>0</v>
      </c>
      <c r="F197" s="104">
        <v>103100888</v>
      </c>
      <c r="G197" s="103">
        <v>500</v>
      </c>
      <c r="H197" s="103">
        <v>3702000000</v>
      </c>
      <c r="I197" s="106">
        <v>0</v>
      </c>
      <c r="J197" s="106">
        <v>1856.41</v>
      </c>
      <c r="K197" s="106">
        <v>2004.6000000000001</v>
      </c>
      <c r="L197" s="107">
        <f t="shared" si="5"/>
        <v>3861.01</v>
      </c>
      <c r="M197" s="180" t="s">
        <v>451</v>
      </c>
    </row>
    <row r="198" spans="1:13" x14ac:dyDescent="0.25">
      <c r="A198" s="103">
        <v>231</v>
      </c>
      <c r="B198" s="103" t="s">
        <v>272</v>
      </c>
      <c r="C198" s="103" t="s">
        <v>278</v>
      </c>
      <c r="D198" s="103">
        <v>5032</v>
      </c>
      <c r="E198" s="103">
        <v>0</v>
      </c>
      <c r="F198" s="104">
        <v>103533063</v>
      </c>
      <c r="G198" s="103">
        <v>500</v>
      </c>
      <c r="H198" s="103">
        <v>3702000000</v>
      </c>
      <c r="I198" s="106">
        <v>0</v>
      </c>
      <c r="J198" s="106">
        <v>11361.1</v>
      </c>
      <c r="K198" s="106">
        <v>12268.05</v>
      </c>
      <c r="L198" s="113">
        <f t="shared" si="5"/>
        <v>23629.15</v>
      </c>
      <c r="M198" s="180" t="s">
        <v>452</v>
      </c>
    </row>
    <row r="199" spans="1:13" x14ac:dyDescent="0.25">
      <c r="A199" s="103">
        <v>231</v>
      </c>
      <c r="B199" s="103" t="s">
        <v>272</v>
      </c>
      <c r="C199" s="103" t="s">
        <v>278</v>
      </c>
      <c r="D199" s="103">
        <v>5032</v>
      </c>
      <c r="E199" s="103">
        <v>0</v>
      </c>
      <c r="F199" s="104">
        <v>103133063</v>
      </c>
      <c r="G199" s="103">
        <v>500</v>
      </c>
      <c r="H199" s="103">
        <v>3702000000</v>
      </c>
      <c r="I199" s="106">
        <v>0</v>
      </c>
      <c r="J199" s="106">
        <v>1336.6</v>
      </c>
      <c r="K199" s="106">
        <v>1443.3000000000002</v>
      </c>
      <c r="L199" s="115">
        <f t="shared" si="5"/>
        <v>2779.9</v>
      </c>
      <c r="M199" s="180" t="s">
        <v>453</v>
      </c>
    </row>
    <row r="200" spans="1:13" x14ac:dyDescent="0.25">
      <c r="A200" s="103">
        <v>231</v>
      </c>
      <c r="B200" s="103" t="s">
        <v>272</v>
      </c>
      <c r="C200" s="103" t="s">
        <v>278</v>
      </c>
      <c r="D200" s="103">
        <v>5032</v>
      </c>
      <c r="E200" s="103">
        <v>0</v>
      </c>
      <c r="F200" s="104">
        <v>103100888</v>
      </c>
      <c r="G200" s="103">
        <v>500</v>
      </c>
      <c r="H200" s="103">
        <v>3702000000</v>
      </c>
      <c r="I200" s="106">
        <v>0</v>
      </c>
      <c r="J200" s="106">
        <v>668.3</v>
      </c>
      <c r="K200" s="106">
        <v>721.65000000000009</v>
      </c>
      <c r="L200" s="115">
        <f t="shared" si="5"/>
        <v>1389.95</v>
      </c>
      <c r="M200" s="180" t="s">
        <v>454</v>
      </c>
    </row>
    <row r="201" spans="1:13" x14ac:dyDescent="0.25">
      <c r="A201" s="103">
        <v>231</v>
      </c>
      <c r="B201" s="103" t="s">
        <v>272</v>
      </c>
      <c r="C201" s="103" t="s">
        <v>278</v>
      </c>
      <c r="D201" s="103">
        <v>5038</v>
      </c>
      <c r="E201" s="103">
        <v>0</v>
      </c>
      <c r="F201" s="104">
        <v>103533063</v>
      </c>
      <c r="G201" s="103">
        <v>500</v>
      </c>
      <c r="H201" s="103">
        <v>3702000000</v>
      </c>
      <c r="I201" s="106">
        <v>0</v>
      </c>
      <c r="J201" s="106">
        <v>530.17999999999995</v>
      </c>
      <c r="K201" s="106">
        <v>554.66</v>
      </c>
      <c r="L201" s="115">
        <f t="shared" si="5"/>
        <v>1084.8399999999999</v>
      </c>
      <c r="M201" s="180" t="s">
        <v>455</v>
      </c>
    </row>
    <row r="202" spans="1:13" x14ac:dyDescent="0.25">
      <c r="A202" s="103">
        <v>231</v>
      </c>
      <c r="B202" s="103" t="s">
        <v>272</v>
      </c>
      <c r="C202" s="103" t="s">
        <v>278</v>
      </c>
      <c r="D202" s="103">
        <v>5038</v>
      </c>
      <c r="E202" s="103">
        <v>0</v>
      </c>
      <c r="F202" s="104">
        <v>103133063</v>
      </c>
      <c r="G202" s="103">
        <v>500</v>
      </c>
      <c r="H202" s="103">
        <v>3702000000</v>
      </c>
      <c r="I202" s="106">
        <v>0</v>
      </c>
      <c r="J202" s="106">
        <v>62.38</v>
      </c>
      <c r="K202" s="106">
        <v>65.260000000000005</v>
      </c>
      <c r="L202" s="107">
        <f t="shared" si="5"/>
        <v>127.64000000000001</v>
      </c>
      <c r="M202" s="180" t="s">
        <v>456</v>
      </c>
    </row>
    <row r="203" spans="1:13" ht="15.75" thickBot="1" x14ac:dyDescent="0.3">
      <c r="A203" s="103">
        <v>231</v>
      </c>
      <c r="B203" s="103" t="s">
        <v>272</v>
      </c>
      <c r="C203" s="103" t="s">
        <v>278</v>
      </c>
      <c r="D203" s="103">
        <v>5038</v>
      </c>
      <c r="E203" s="103">
        <v>0</v>
      </c>
      <c r="F203" s="104">
        <v>103100888</v>
      </c>
      <c r="G203" s="103">
        <v>500</v>
      </c>
      <c r="H203" s="103">
        <v>3702000000</v>
      </c>
      <c r="I203" s="106">
        <v>0</v>
      </c>
      <c r="J203" s="106">
        <v>31.19</v>
      </c>
      <c r="K203" s="106">
        <v>32.630000000000003</v>
      </c>
      <c r="L203" s="107">
        <f t="shared" si="5"/>
        <v>63.820000000000007</v>
      </c>
      <c r="M203" s="180" t="s">
        <v>457</v>
      </c>
    </row>
    <row r="204" spans="1:13" ht="16.5" thickBot="1" x14ac:dyDescent="0.3">
      <c r="A204" s="3167" t="s">
        <v>280</v>
      </c>
      <c r="B204" s="3168"/>
      <c r="C204" s="3168"/>
      <c r="D204" s="3168"/>
      <c r="E204" s="3168"/>
      <c r="F204" s="3168"/>
      <c r="G204" s="3168"/>
      <c r="H204" s="3169"/>
      <c r="I204" s="116">
        <f>SUM(I186:I203)</f>
        <v>0</v>
      </c>
      <c r="J204" s="117">
        <f>SUM(J186:J203)</f>
        <v>1369005.0899999999</v>
      </c>
      <c r="K204" s="118">
        <f>SUM(K186:K203)</f>
        <v>-5.2082782531215344E-12</v>
      </c>
      <c r="L204" s="117">
        <f>SUM(L186:L203)</f>
        <v>1369005.0899999999</v>
      </c>
      <c r="M204" s="119"/>
    </row>
    <row r="205" spans="1:13" ht="15.75" x14ac:dyDescent="0.25">
      <c r="A205" s="532"/>
      <c r="B205" s="532"/>
      <c r="C205" s="532"/>
      <c r="D205" s="1284"/>
      <c r="E205" s="1284"/>
      <c r="F205" s="525"/>
      <c r="G205" s="533"/>
      <c r="H205" s="1284"/>
      <c r="I205" s="32"/>
      <c r="J205" s="29"/>
      <c r="K205" s="33"/>
      <c r="L205" s="29"/>
      <c r="M205" s="1280"/>
    </row>
    <row r="206" spans="1:13" ht="15.75" x14ac:dyDescent="0.25">
      <c r="A206" s="1278"/>
      <c r="B206" s="1284" t="s">
        <v>461</v>
      </c>
      <c r="C206" s="532"/>
      <c r="D206" s="1284"/>
      <c r="E206" s="1284"/>
      <c r="F206" s="525"/>
      <c r="G206" s="533"/>
      <c r="H206" s="1284"/>
      <c r="I206" s="32"/>
      <c r="J206" s="34" t="s">
        <v>25</v>
      </c>
      <c r="K206" s="120" t="s">
        <v>702</v>
      </c>
      <c r="L206" s="29"/>
      <c r="M206" s="1280"/>
    </row>
    <row r="207" spans="1:13" ht="15.75" x14ac:dyDescent="0.25">
      <c r="A207" s="1284"/>
      <c r="B207" s="532"/>
      <c r="C207" s="532"/>
      <c r="D207" s="1284"/>
      <c r="E207" s="1284"/>
      <c r="F207" s="525"/>
      <c r="G207" s="533"/>
      <c r="H207" s="1284"/>
      <c r="I207" s="32"/>
      <c r="J207" s="29"/>
      <c r="K207" s="33"/>
      <c r="L207" s="29"/>
      <c r="M207" s="1280"/>
    </row>
    <row r="208" spans="1:13" x14ac:dyDescent="0.25">
      <c r="A208" s="1278"/>
      <c r="B208" s="1278"/>
      <c r="C208" s="1278"/>
      <c r="D208" s="1278"/>
      <c r="E208" s="1278"/>
      <c r="F208" s="523"/>
      <c r="G208" s="531"/>
      <c r="H208" s="1278"/>
      <c r="I208" s="4"/>
      <c r="J208" s="1280"/>
      <c r="K208" s="1280"/>
      <c r="L208" s="1280"/>
      <c r="M208" s="1280"/>
    </row>
    <row r="209" spans="1:13" x14ac:dyDescent="0.25">
      <c r="A209" s="1278"/>
      <c r="B209" s="1278" t="s">
        <v>27</v>
      </c>
      <c r="C209" s="1278"/>
      <c r="D209" s="1278"/>
      <c r="E209" s="1278"/>
      <c r="F209" s="523"/>
      <c r="G209" s="531"/>
      <c r="H209" s="1278"/>
      <c r="I209" s="4"/>
      <c r="J209" s="1280" t="s">
        <v>27</v>
      </c>
      <c r="K209" s="1280"/>
      <c r="L209" s="1280"/>
      <c r="M209" s="1280"/>
    </row>
    <row r="210" spans="1:13" x14ac:dyDescent="0.25">
      <c r="A210" s="1278"/>
      <c r="B210" s="1278"/>
      <c r="C210" s="1278"/>
      <c r="D210" s="1278"/>
      <c r="E210" s="1278"/>
      <c r="F210" s="523"/>
      <c r="G210" s="531"/>
      <c r="H210" s="1278"/>
      <c r="I210" s="4"/>
      <c r="J210" s="1280"/>
      <c r="K210" s="1280"/>
      <c r="L210" s="1280"/>
      <c r="M210" s="1280"/>
    </row>
    <row r="211" spans="1:13" x14ac:dyDescent="0.25">
      <c r="A211" s="1278"/>
      <c r="B211" s="1278" t="s">
        <v>283</v>
      </c>
      <c r="C211" s="1278"/>
      <c r="D211" s="1278"/>
      <c r="E211" s="1278"/>
      <c r="F211" s="523"/>
      <c r="G211" s="531"/>
      <c r="H211" s="1278"/>
      <c r="I211" s="4"/>
      <c r="J211" s="1280" t="s">
        <v>76</v>
      </c>
      <c r="K211" s="1280"/>
      <c r="L211" s="1280"/>
      <c r="M211" s="1280"/>
    </row>
    <row r="214" spans="1:13" ht="18.75" x14ac:dyDescent="0.3">
      <c r="A214" s="3107" t="s">
        <v>46</v>
      </c>
      <c r="B214" s="3107"/>
      <c r="C214" s="3107"/>
      <c r="D214" s="3107"/>
      <c r="E214" s="1278"/>
      <c r="F214" s="523"/>
      <c r="G214" s="531"/>
      <c r="H214" s="1278"/>
      <c r="I214" s="4"/>
      <c r="J214" s="1280"/>
      <c r="K214" s="1280"/>
      <c r="L214" s="1280"/>
      <c r="M214" s="1280"/>
    </row>
    <row r="215" spans="1:13" x14ac:dyDescent="0.25">
      <c r="A215" s="1278"/>
      <c r="B215" s="1278"/>
      <c r="C215" s="1278"/>
      <c r="D215" s="1278"/>
      <c r="E215" s="1278"/>
      <c r="F215" s="523"/>
      <c r="G215" s="531"/>
      <c r="H215" s="1278"/>
      <c r="I215" s="8"/>
      <c r="J215" s="1279"/>
      <c r="K215" s="1280"/>
      <c r="L215" s="1280"/>
      <c r="M215" s="1280"/>
    </row>
    <row r="216" spans="1:13" ht="18.75" x14ac:dyDescent="0.3">
      <c r="A216" s="3102" t="s">
        <v>1012</v>
      </c>
      <c r="B216" s="3103"/>
      <c r="C216" s="3103"/>
      <c r="D216" s="3103"/>
      <c r="E216" s="3103"/>
      <c r="F216" s="3103"/>
      <c r="G216" s="3103"/>
      <c r="H216" s="3103"/>
      <c r="I216" s="3103"/>
      <c r="J216" s="3103"/>
      <c r="K216" s="3103"/>
      <c r="L216" s="3103"/>
      <c r="M216" s="1280"/>
    </row>
    <row r="217" spans="1:13" ht="15.75" x14ac:dyDescent="0.25">
      <c r="A217" s="1278"/>
      <c r="B217" s="1278"/>
      <c r="C217" s="1278"/>
      <c r="D217" s="1278"/>
      <c r="E217" s="1278"/>
      <c r="F217" s="524"/>
      <c r="G217" s="531"/>
      <c r="H217" s="1278"/>
      <c r="I217" s="8"/>
      <c r="J217" s="1279"/>
      <c r="K217" s="1280"/>
      <c r="L217" s="1280"/>
      <c r="M217" s="1280"/>
    </row>
    <row r="218" spans="1:13" ht="15.75" customHeight="1" x14ac:dyDescent="0.25">
      <c r="A218" s="3106" t="s">
        <v>1013</v>
      </c>
      <c r="B218" s="3106"/>
      <c r="C218" s="3106"/>
      <c r="D218" s="3106"/>
      <c r="E218" s="3106"/>
      <c r="F218" s="3106"/>
      <c r="G218" s="3106"/>
      <c r="H218" s="3106"/>
      <c r="I218" s="3106"/>
      <c r="J218" s="3106"/>
      <c r="K218" s="3106"/>
      <c r="L218" s="3106"/>
      <c r="M218" s="3106"/>
    </row>
    <row r="219" spans="1:13" ht="15.75" thickBot="1" x14ac:dyDescent="0.3">
      <c r="A219" s="1284"/>
      <c r="B219" s="1278"/>
      <c r="C219" s="1278"/>
      <c r="D219" s="1278"/>
      <c r="E219" s="1278"/>
      <c r="F219" s="523"/>
      <c r="G219" s="531"/>
      <c r="H219" s="1278"/>
      <c r="I219" s="4"/>
      <c r="J219" s="1280"/>
      <c r="K219" s="13"/>
      <c r="L219" s="13"/>
      <c r="M219" s="14" t="s">
        <v>270</v>
      </c>
    </row>
    <row r="220" spans="1:13" ht="27" thickBot="1" x14ac:dyDescent="0.3">
      <c r="A220" s="87" t="s">
        <v>5</v>
      </c>
      <c r="B220" s="88" t="s">
        <v>6</v>
      </c>
      <c r="C220" s="88" t="s">
        <v>7</v>
      </c>
      <c r="D220" s="88" t="s">
        <v>8</v>
      </c>
      <c r="E220" s="88" t="s">
        <v>9</v>
      </c>
      <c r="F220" s="89" t="s">
        <v>10</v>
      </c>
      <c r="G220" s="90" t="s">
        <v>11</v>
      </c>
      <c r="H220" s="88" t="s">
        <v>12</v>
      </c>
      <c r="I220" s="91" t="s">
        <v>13</v>
      </c>
      <c r="J220" s="92" t="s">
        <v>14</v>
      </c>
      <c r="K220" s="92" t="s">
        <v>271</v>
      </c>
      <c r="L220" s="176" t="s">
        <v>16</v>
      </c>
      <c r="M220" s="177" t="s">
        <v>17</v>
      </c>
    </row>
    <row r="221" spans="1:13" ht="15.75" thickBot="1" x14ac:dyDescent="0.3">
      <c r="A221" s="93">
        <v>231</v>
      </c>
      <c r="B221" s="94" t="s">
        <v>272</v>
      </c>
      <c r="C221" s="95">
        <v>3269</v>
      </c>
      <c r="D221" s="96">
        <v>5909</v>
      </c>
      <c r="E221" s="96">
        <v>0</v>
      </c>
      <c r="F221" s="96">
        <v>103533063</v>
      </c>
      <c r="G221" s="96">
        <v>500</v>
      </c>
      <c r="H221" s="96">
        <v>3702000000</v>
      </c>
      <c r="I221" s="97">
        <v>0</v>
      </c>
      <c r="J221" s="97">
        <v>1204362.94</v>
      </c>
      <c r="K221" s="98">
        <v>-654500</v>
      </c>
      <c r="L221" s="99">
        <f t="shared" ref="L221:L232" si="6">SUM(J221--K221)</f>
        <v>549862.93999999994</v>
      </c>
      <c r="M221" s="178" t="s">
        <v>1014</v>
      </c>
    </row>
    <row r="222" spans="1:13" ht="15.75" thickBot="1" x14ac:dyDescent="0.3">
      <c r="A222" s="101">
        <v>231</v>
      </c>
      <c r="B222" s="102" t="s">
        <v>272</v>
      </c>
      <c r="C222" s="103">
        <v>3269</v>
      </c>
      <c r="D222" s="96">
        <v>5909</v>
      </c>
      <c r="E222" s="104">
        <v>0</v>
      </c>
      <c r="F222" s="104">
        <v>103133063</v>
      </c>
      <c r="G222" s="104">
        <v>500</v>
      </c>
      <c r="H222" s="104">
        <v>3702000000</v>
      </c>
      <c r="I222" s="106">
        <v>0</v>
      </c>
      <c r="J222" s="106">
        <v>141689.76</v>
      </c>
      <c r="K222" s="106">
        <v>-77000</v>
      </c>
      <c r="L222" s="107">
        <f t="shared" si="6"/>
        <v>64689.760000000009</v>
      </c>
      <c r="M222" s="179" t="s">
        <v>1015</v>
      </c>
    </row>
    <row r="223" spans="1:13" x14ac:dyDescent="0.25">
      <c r="A223" s="101">
        <v>231</v>
      </c>
      <c r="B223" s="102" t="s">
        <v>272</v>
      </c>
      <c r="C223" s="103">
        <v>3269</v>
      </c>
      <c r="D223" s="96">
        <v>5909</v>
      </c>
      <c r="E223" s="104">
        <v>0</v>
      </c>
      <c r="F223" s="104">
        <v>103100888</v>
      </c>
      <c r="G223" s="104">
        <v>500</v>
      </c>
      <c r="H223" s="104">
        <v>3702000000</v>
      </c>
      <c r="I223" s="106">
        <v>0</v>
      </c>
      <c r="J223" s="106">
        <v>180000</v>
      </c>
      <c r="K223" s="111">
        <v>-38500</v>
      </c>
      <c r="L223" s="107">
        <f t="shared" si="6"/>
        <v>141500</v>
      </c>
      <c r="M223" s="179" t="s">
        <v>1016</v>
      </c>
    </row>
    <row r="224" spans="1:13" x14ac:dyDescent="0.25">
      <c r="A224" s="103">
        <v>231</v>
      </c>
      <c r="B224" s="102" t="s">
        <v>272</v>
      </c>
      <c r="C224" s="103">
        <v>3269</v>
      </c>
      <c r="D224" s="104">
        <v>5169</v>
      </c>
      <c r="E224" s="104">
        <v>0</v>
      </c>
      <c r="F224" s="104">
        <v>103533063</v>
      </c>
      <c r="G224" s="104">
        <v>500</v>
      </c>
      <c r="H224" s="104">
        <v>3702000000</v>
      </c>
      <c r="I224" s="106">
        <v>0</v>
      </c>
      <c r="J224" s="106">
        <v>838188.38</v>
      </c>
      <c r="K224" s="106">
        <v>340000</v>
      </c>
      <c r="L224" s="113">
        <f t="shared" si="6"/>
        <v>1178188.3799999999</v>
      </c>
      <c r="M224" s="179" t="s">
        <v>1017</v>
      </c>
    </row>
    <row r="225" spans="1:13" x14ac:dyDescent="0.25">
      <c r="A225" s="103">
        <v>231</v>
      </c>
      <c r="B225" s="102" t="s">
        <v>272</v>
      </c>
      <c r="C225" s="103">
        <v>3269</v>
      </c>
      <c r="D225" s="104">
        <v>5169</v>
      </c>
      <c r="E225" s="104">
        <v>0</v>
      </c>
      <c r="F225" s="104">
        <v>103133063</v>
      </c>
      <c r="G225" s="104">
        <v>500</v>
      </c>
      <c r="H225" s="104">
        <v>3702000000</v>
      </c>
      <c r="I225" s="106">
        <v>0</v>
      </c>
      <c r="J225" s="106">
        <v>98610.31</v>
      </c>
      <c r="K225" s="106">
        <v>40000</v>
      </c>
      <c r="L225" s="115">
        <f t="shared" si="6"/>
        <v>138610.31</v>
      </c>
      <c r="M225" s="179" t="s">
        <v>1018</v>
      </c>
    </row>
    <row r="226" spans="1:13" x14ac:dyDescent="0.25">
      <c r="A226" s="103">
        <v>231</v>
      </c>
      <c r="B226" s="102" t="s">
        <v>272</v>
      </c>
      <c r="C226" s="103" t="s">
        <v>278</v>
      </c>
      <c r="D226" s="104">
        <v>5169</v>
      </c>
      <c r="E226" s="104">
        <v>0</v>
      </c>
      <c r="F226" s="104">
        <v>103100888</v>
      </c>
      <c r="G226" s="104">
        <v>500</v>
      </c>
      <c r="H226" s="104">
        <v>3702000000</v>
      </c>
      <c r="I226" s="106">
        <v>0</v>
      </c>
      <c r="J226" s="106">
        <v>10279.85</v>
      </c>
      <c r="K226" s="106">
        <v>20000</v>
      </c>
      <c r="L226" s="115">
        <f t="shared" si="6"/>
        <v>30279.85</v>
      </c>
      <c r="M226" s="179" t="s">
        <v>1019</v>
      </c>
    </row>
    <row r="227" spans="1:13" x14ac:dyDescent="0.25">
      <c r="A227" s="103">
        <v>231</v>
      </c>
      <c r="B227" s="102" t="s">
        <v>272</v>
      </c>
      <c r="C227" s="103" t="s">
        <v>278</v>
      </c>
      <c r="D227" s="104">
        <v>5175</v>
      </c>
      <c r="E227" s="104">
        <v>0</v>
      </c>
      <c r="F227" s="104">
        <v>103533063</v>
      </c>
      <c r="G227" s="104">
        <v>500</v>
      </c>
      <c r="H227" s="104">
        <v>3702000000</v>
      </c>
      <c r="I227" s="106">
        <v>0</v>
      </c>
      <c r="J227" s="106">
        <v>17000</v>
      </c>
      <c r="K227" s="106">
        <v>59500</v>
      </c>
      <c r="L227" s="115">
        <f t="shared" si="6"/>
        <v>76500</v>
      </c>
      <c r="M227" s="179" t="s">
        <v>1020</v>
      </c>
    </row>
    <row r="228" spans="1:13" x14ac:dyDescent="0.25">
      <c r="A228" s="103">
        <v>231</v>
      </c>
      <c r="B228" s="102" t="s">
        <v>272</v>
      </c>
      <c r="C228" s="103" t="s">
        <v>278</v>
      </c>
      <c r="D228" s="104">
        <v>5175</v>
      </c>
      <c r="E228" s="104">
        <v>0</v>
      </c>
      <c r="F228" s="104">
        <v>103133063</v>
      </c>
      <c r="G228" s="104">
        <v>500</v>
      </c>
      <c r="H228" s="104">
        <v>3702000000</v>
      </c>
      <c r="I228" s="106">
        <v>0</v>
      </c>
      <c r="J228" s="106">
        <v>2000</v>
      </c>
      <c r="K228" s="106">
        <v>7000</v>
      </c>
      <c r="L228" s="115">
        <f t="shared" si="6"/>
        <v>9000</v>
      </c>
      <c r="M228" s="179" t="s">
        <v>1021</v>
      </c>
    </row>
    <row r="229" spans="1:13" x14ac:dyDescent="0.25">
      <c r="A229" s="103">
        <v>231</v>
      </c>
      <c r="B229" s="102" t="s">
        <v>272</v>
      </c>
      <c r="C229" s="103" t="s">
        <v>278</v>
      </c>
      <c r="D229" s="104">
        <v>5175</v>
      </c>
      <c r="E229" s="104">
        <v>0</v>
      </c>
      <c r="F229" s="104">
        <v>103100888</v>
      </c>
      <c r="G229" s="104">
        <v>500</v>
      </c>
      <c r="H229" s="104">
        <v>3702000000</v>
      </c>
      <c r="I229" s="106">
        <v>0</v>
      </c>
      <c r="J229" s="106">
        <v>1000</v>
      </c>
      <c r="K229" s="106">
        <v>3500</v>
      </c>
      <c r="L229" s="115">
        <f t="shared" si="6"/>
        <v>4500</v>
      </c>
      <c r="M229" s="179" t="s">
        <v>1022</v>
      </c>
    </row>
    <row r="230" spans="1:13" x14ac:dyDescent="0.25">
      <c r="A230" s="103">
        <v>231</v>
      </c>
      <c r="B230" s="103" t="s">
        <v>272</v>
      </c>
      <c r="C230" s="103" t="s">
        <v>278</v>
      </c>
      <c r="D230" s="103">
        <v>5139</v>
      </c>
      <c r="E230" s="103">
        <v>0</v>
      </c>
      <c r="F230" s="104">
        <v>103533063</v>
      </c>
      <c r="G230" s="103">
        <v>500</v>
      </c>
      <c r="H230" s="103">
        <v>3702000000</v>
      </c>
      <c r="I230" s="106">
        <v>0</v>
      </c>
      <c r="J230" s="106">
        <v>0</v>
      </c>
      <c r="K230" s="106">
        <v>255000</v>
      </c>
      <c r="L230" s="115">
        <f t="shared" si="6"/>
        <v>255000</v>
      </c>
      <c r="M230" s="180" t="s">
        <v>1023</v>
      </c>
    </row>
    <row r="231" spans="1:13" x14ac:dyDescent="0.25">
      <c r="A231" s="103">
        <v>231</v>
      </c>
      <c r="B231" s="103" t="s">
        <v>272</v>
      </c>
      <c r="C231" s="103" t="s">
        <v>278</v>
      </c>
      <c r="D231" s="103">
        <v>5139</v>
      </c>
      <c r="E231" s="103">
        <v>0</v>
      </c>
      <c r="F231" s="104">
        <v>103133063</v>
      </c>
      <c r="G231" s="103">
        <v>500</v>
      </c>
      <c r="H231" s="103">
        <v>3702000000</v>
      </c>
      <c r="I231" s="106">
        <v>0</v>
      </c>
      <c r="J231" s="106">
        <v>0</v>
      </c>
      <c r="K231" s="106">
        <v>30000</v>
      </c>
      <c r="L231" s="107">
        <f t="shared" si="6"/>
        <v>30000</v>
      </c>
      <c r="M231" s="180" t="s">
        <v>1024</v>
      </c>
    </row>
    <row r="232" spans="1:13" ht="15.75" thickBot="1" x14ac:dyDescent="0.3">
      <c r="A232" s="103">
        <v>231</v>
      </c>
      <c r="B232" s="103" t="s">
        <v>272</v>
      </c>
      <c r="C232" s="103" t="s">
        <v>278</v>
      </c>
      <c r="D232" s="103">
        <v>5139</v>
      </c>
      <c r="E232" s="103">
        <v>0</v>
      </c>
      <c r="F232" s="104">
        <v>103100888</v>
      </c>
      <c r="G232" s="103">
        <v>500</v>
      </c>
      <c r="H232" s="103">
        <v>3702000000</v>
      </c>
      <c r="I232" s="106">
        <v>0</v>
      </c>
      <c r="J232" s="106">
        <v>0</v>
      </c>
      <c r="K232" s="106">
        <v>15000</v>
      </c>
      <c r="L232" s="107">
        <f t="shared" si="6"/>
        <v>15000</v>
      </c>
      <c r="M232" s="180" t="s">
        <v>1025</v>
      </c>
    </row>
    <row r="233" spans="1:13" ht="16.5" thickBot="1" x14ac:dyDescent="0.3">
      <c r="A233" s="3167" t="s">
        <v>280</v>
      </c>
      <c r="B233" s="3168"/>
      <c r="C233" s="3168"/>
      <c r="D233" s="3168"/>
      <c r="E233" s="3168"/>
      <c r="F233" s="3168"/>
      <c r="G233" s="3168"/>
      <c r="H233" s="3169"/>
      <c r="I233" s="116">
        <f>SUM(I221:I232)</f>
        <v>0</v>
      </c>
      <c r="J233" s="117">
        <f>SUM(J221:J232)</f>
        <v>2493131.2400000002</v>
      </c>
      <c r="K233" s="118">
        <f>SUM(K221:K232)</f>
        <v>0</v>
      </c>
      <c r="L233" s="117">
        <f>SUM(L221:L232)</f>
        <v>2493131.2399999998</v>
      </c>
      <c r="M233" s="119"/>
    </row>
    <row r="234" spans="1:13" ht="15.75" x14ac:dyDescent="0.25">
      <c r="A234" s="532"/>
      <c r="B234" s="532"/>
      <c r="C234" s="532"/>
      <c r="D234" s="1284"/>
      <c r="E234" s="1284"/>
      <c r="F234" s="525"/>
      <c r="G234" s="533"/>
      <c r="H234" s="1284"/>
      <c r="I234" s="32"/>
      <c r="J234" s="29"/>
      <c r="K234" s="33"/>
      <c r="L234" s="29"/>
      <c r="M234" s="1280"/>
    </row>
    <row r="235" spans="1:13" ht="15.75" x14ac:dyDescent="0.25">
      <c r="A235" s="1278"/>
      <c r="B235" s="1284" t="s">
        <v>461</v>
      </c>
      <c r="C235" s="532"/>
      <c r="D235" s="1284"/>
      <c r="E235" s="1284"/>
      <c r="F235" s="525"/>
      <c r="G235" s="533"/>
      <c r="H235" s="1284"/>
      <c r="I235" s="32"/>
      <c r="J235" s="34" t="s">
        <v>25</v>
      </c>
      <c r="K235" s="120" t="s">
        <v>1026</v>
      </c>
      <c r="L235" s="29"/>
      <c r="M235" s="1280"/>
    </row>
    <row r="236" spans="1:13" ht="15.75" x14ac:dyDescent="0.25">
      <c r="A236" s="1284"/>
      <c r="B236" s="532"/>
      <c r="C236" s="532"/>
      <c r="D236" s="1284"/>
      <c r="E236" s="1284"/>
      <c r="F236" s="525"/>
      <c r="G236" s="533"/>
      <c r="H236" s="1284"/>
      <c r="I236" s="32"/>
      <c r="J236" s="29"/>
      <c r="K236" s="33"/>
      <c r="L236" s="29"/>
      <c r="M236" s="1280"/>
    </row>
    <row r="237" spans="1:13" x14ac:dyDescent="0.25">
      <c r="A237" s="1278"/>
      <c r="B237" s="1278"/>
      <c r="C237" s="1278"/>
      <c r="D237" s="1278"/>
      <c r="E237" s="1278"/>
      <c r="F237" s="523"/>
      <c r="G237" s="531"/>
      <c r="H237" s="1278"/>
      <c r="I237" s="4"/>
      <c r="J237" s="1280"/>
      <c r="K237" s="1280"/>
      <c r="L237" s="1280"/>
      <c r="M237" s="1280"/>
    </row>
    <row r="238" spans="1:13" x14ac:dyDescent="0.25">
      <c r="A238" s="1278"/>
      <c r="B238" s="1278" t="s">
        <v>27</v>
      </c>
      <c r="C238" s="1278"/>
      <c r="D238" s="1278"/>
      <c r="E238" s="1278"/>
      <c r="F238" s="523"/>
      <c r="G238" s="531"/>
      <c r="H238" s="1278"/>
      <c r="I238" s="4"/>
      <c r="J238" s="1280" t="s">
        <v>27</v>
      </c>
      <c r="K238" s="1280"/>
      <c r="L238" s="1280"/>
      <c r="M238" s="1280"/>
    </row>
    <row r="239" spans="1:13" x14ac:dyDescent="0.25">
      <c r="A239" s="1278"/>
      <c r="B239" s="1278"/>
      <c r="C239" s="1278"/>
      <c r="D239" s="1278"/>
      <c r="E239" s="1278"/>
      <c r="F239" s="523"/>
      <c r="G239" s="531"/>
      <c r="H239" s="1278"/>
      <c r="I239" s="4"/>
      <c r="J239" s="1280"/>
      <c r="K239" s="1280"/>
      <c r="L239" s="1280"/>
      <c r="M239" s="1280"/>
    </row>
    <row r="240" spans="1:13" x14ac:dyDescent="0.25">
      <c r="A240" s="1278"/>
      <c r="B240" s="1278" t="s">
        <v>283</v>
      </c>
      <c r="C240" s="1278"/>
      <c r="D240" s="1278"/>
      <c r="E240" s="1278"/>
      <c r="F240" s="523"/>
      <c r="G240" s="531"/>
      <c r="H240" s="1278"/>
      <c r="I240" s="4"/>
      <c r="J240" s="1280" t="s">
        <v>76</v>
      </c>
      <c r="K240" s="1280"/>
      <c r="L240" s="1280"/>
      <c r="M240" s="1280"/>
    </row>
    <row r="241" spans="1:13" x14ac:dyDescent="0.25">
      <c r="A241" s="1278"/>
      <c r="B241" s="1278"/>
      <c r="C241" s="1278"/>
      <c r="D241" s="1278"/>
      <c r="E241" s="1278"/>
      <c r="F241" s="523"/>
      <c r="G241" s="531"/>
      <c r="H241" s="1278"/>
      <c r="I241" s="4"/>
      <c r="J241" s="1280"/>
      <c r="K241" s="1280"/>
      <c r="L241" s="1280"/>
      <c r="M241" s="1280"/>
    </row>
    <row r="243" spans="1:13" ht="18.75" x14ac:dyDescent="0.3">
      <c r="A243" s="3107" t="s">
        <v>46</v>
      </c>
      <c r="B243" s="3107"/>
      <c r="C243" s="3107"/>
      <c r="D243" s="3107"/>
      <c r="E243" s="1278"/>
      <c r="F243" s="523"/>
      <c r="G243" s="531"/>
      <c r="H243" s="1278"/>
      <c r="I243" s="4"/>
      <c r="J243" s="1280"/>
      <c r="K243" s="1280"/>
      <c r="L243" s="1280"/>
      <c r="M243" s="1280"/>
    </row>
    <row r="244" spans="1:13" x14ac:dyDescent="0.25">
      <c r="A244" s="1278"/>
      <c r="B244" s="1278"/>
      <c r="C244" s="1278"/>
      <c r="D244" s="1278"/>
      <c r="E244" s="1278"/>
      <c r="F244" s="523"/>
      <c r="G244" s="531"/>
      <c r="H244" s="1278"/>
      <c r="I244" s="8"/>
      <c r="J244" s="1279"/>
      <c r="K244" s="1280"/>
      <c r="L244" s="1280"/>
      <c r="M244" s="1280"/>
    </row>
    <row r="245" spans="1:13" ht="18.75" x14ac:dyDescent="0.3">
      <c r="A245" s="3102" t="s">
        <v>1176</v>
      </c>
      <c r="B245" s="3103"/>
      <c r="C245" s="3103"/>
      <c r="D245" s="3103"/>
      <c r="E245" s="3103"/>
      <c r="F245" s="3103"/>
      <c r="G245" s="3103"/>
      <c r="H245" s="3103"/>
      <c r="I245" s="3103"/>
      <c r="J245" s="3103"/>
      <c r="K245" s="3103"/>
      <c r="L245" s="3103"/>
      <c r="M245" s="1280"/>
    </row>
    <row r="246" spans="1:13" ht="15.75" x14ac:dyDescent="0.25">
      <c r="A246" s="1278"/>
      <c r="B246" s="1278"/>
      <c r="C246" s="1278"/>
      <c r="D246" s="1278"/>
      <c r="E246" s="1278"/>
      <c r="F246" s="524"/>
      <c r="G246" s="531"/>
      <c r="H246" s="1278"/>
      <c r="I246" s="8"/>
      <c r="J246" s="1279"/>
      <c r="K246" s="1280"/>
      <c r="L246" s="1280"/>
      <c r="M246" s="1280"/>
    </row>
    <row r="247" spans="1:13" ht="15.75" customHeight="1" x14ac:dyDescent="0.25">
      <c r="A247" s="3106" t="s">
        <v>1177</v>
      </c>
      <c r="B247" s="3106"/>
      <c r="C247" s="3106"/>
      <c r="D247" s="3106"/>
      <c r="E247" s="3106"/>
      <c r="F247" s="3106"/>
      <c r="G247" s="3106"/>
      <c r="H247" s="3106"/>
      <c r="I247" s="3106"/>
      <c r="J247" s="3106"/>
      <c r="K247" s="3106"/>
      <c r="L247" s="3106"/>
      <c r="M247" s="3106"/>
    </row>
    <row r="248" spans="1:13" ht="15.75" thickBot="1" x14ac:dyDescent="0.3">
      <c r="A248" s="1284"/>
      <c r="B248" s="1278"/>
      <c r="C248" s="1278"/>
      <c r="D248" s="1278"/>
      <c r="E248" s="1278"/>
      <c r="F248" s="523"/>
      <c r="G248" s="531"/>
      <c r="H248" s="1278"/>
      <c r="I248" s="4"/>
      <c r="J248" s="1280"/>
      <c r="K248" s="13"/>
      <c r="L248" s="1280"/>
      <c r="M248" s="14" t="s">
        <v>4</v>
      </c>
    </row>
    <row r="249" spans="1:13" ht="27" thickBot="1" x14ac:dyDescent="0.3">
      <c r="A249" s="87" t="s">
        <v>5</v>
      </c>
      <c r="B249" s="16" t="s">
        <v>6</v>
      </c>
      <c r="C249" s="16" t="s">
        <v>7</v>
      </c>
      <c r="D249" s="16" t="s">
        <v>8</v>
      </c>
      <c r="E249" s="16" t="s">
        <v>9</v>
      </c>
      <c r="F249" s="17" t="s">
        <v>10</v>
      </c>
      <c r="G249" s="18" t="s">
        <v>11</v>
      </c>
      <c r="H249" s="16" t="s">
        <v>12</v>
      </c>
      <c r="I249" s="19" t="s">
        <v>13</v>
      </c>
      <c r="J249" s="20" t="s">
        <v>14</v>
      </c>
      <c r="K249" s="20" t="s">
        <v>15</v>
      </c>
      <c r="L249" s="20" t="s">
        <v>16</v>
      </c>
      <c r="M249" s="21" t="s">
        <v>17</v>
      </c>
    </row>
    <row r="250" spans="1:13" x14ac:dyDescent="0.25">
      <c r="A250" s="133">
        <v>231</v>
      </c>
      <c r="B250" s="134">
        <v>0</v>
      </c>
      <c r="C250" s="135">
        <v>3112</v>
      </c>
      <c r="D250" s="134">
        <v>2132</v>
      </c>
      <c r="E250" s="136">
        <v>0</v>
      </c>
      <c r="F250" s="137">
        <v>40</v>
      </c>
      <c r="G250" s="134">
        <v>500</v>
      </c>
      <c r="H250" s="154">
        <v>1000000000000</v>
      </c>
      <c r="I250" s="280">
        <v>2000</v>
      </c>
      <c r="J250" s="280">
        <v>2000</v>
      </c>
      <c r="K250" s="280">
        <v>0</v>
      </c>
      <c r="L250" s="281">
        <f>J250+K250</f>
        <v>2000</v>
      </c>
      <c r="M250" s="282" t="s">
        <v>1061</v>
      </c>
    </row>
    <row r="251" spans="1:13" x14ac:dyDescent="0.25">
      <c r="A251" s="57">
        <v>231</v>
      </c>
      <c r="B251" s="58">
        <v>0</v>
      </c>
      <c r="C251" s="59">
        <v>3114</v>
      </c>
      <c r="D251" s="58">
        <v>2132</v>
      </c>
      <c r="E251" s="61">
        <v>0</v>
      </c>
      <c r="F251" s="62">
        <v>40</v>
      </c>
      <c r="G251" s="58">
        <v>500</v>
      </c>
      <c r="H251" s="49">
        <v>1000000000000</v>
      </c>
      <c r="I251" s="66">
        <v>248000</v>
      </c>
      <c r="J251" s="66">
        <v>248000</v>
      </c>
      <c r="K251" s="66">
        <v>-75443.16</v>
      </c>
      <c r="L251" s="283">
        <f>J251+K251</f>
        <v>172556.84</v>
      </c>
      <c r="M251" s="56" t="s">
        <v>1062</v>
      </c>
    </row>
    <row r="252" spans="1:13" x14ac:dyDescent="0.25">
      <c r="A252" s="57">
        <v>231</v>
      </c>
      <c r="B252" s="58">
        <v>0</v>
      </c>
      <c r="C252" s="59">
        <v>3114</v>
      </c>
      <c r="D252" s="58">
        <v>2132</v>
      </c>
      <c r="E252" s="61">
        <v>0</v>
      </c>
      <c r="F252" s="62">
        <v>40</v>
      </c>
      <c r="G252" s="58">
        <v>500</v>
      </c>
      <c r="H252" s="49">
        <v>1000000010721</v>
      </c>
      <c r="I252" s="66">
        <v>0</v>
      </c>
      <c r="J252" s="66">
        <v>0</v>
      </c>
      <c r="K252" s="66">
        <v>64373.16</v>
      </c>
      <c r="L252" s="66">
        <v>64373.16</v>
      </c>
      <c r="M252" s="56" t="s">
        <v>1062</v>
      </c>
    </row>
    <row r="253" spans="1:13" x14ac:dyDescent="0.25">
      <c r="A253" s="57">
        <v>231</v>
      </c>
      <c r="B253" s="58">
        <v>0</v>
      </c>
      <c r="C253" s="59">
        <v>3114</v>
      </c>
      <c r="D253" s="58">
        <v>2132</v>
      </c>
      <c r="E253" s="61">
        <v>0</v>
      </c>
      <c r="F253" s="62">
        <v>40</v>
      </c>
      <c r="G253" s="58">
        <v>500</v>
      </c>
      <c r="H253" s="49">
        <v>1000000010819</v>
      </c>
      <c r="I253" s="66">
        <v>0</v>
      </c>
      <c r="J253" s="64">
        <v>0</v>
      </c>
      <c r="K253" s="66">
        <v>11070</v>
      </c>
      <c r="L253" s="66">
        <v>11070</v>
      </c>
      <c r="M253" s="56" t="s">
        <v>1062</v>
      </c>
    </row>
    <row r="254" spans="1:13" x14ac:dyDescent="0.25">
      <c r="A254" s="57">
        <v>231</v>
      </c>
      <c r="B254" s="58">
        <v>0</v>
      </c>
      <c r="C254" s="59">
        <v>3121</v>
      </c>
      <c r="D254" s="58">
        <v>2132</v>
      </c>
      <c r="E254" s="61">
        <v>0</v>
      </c>
      <c r="F254" s="62">
        <v>40</v>
      </c>
      <c r="G254" s="58">
        <v>500</v>
      </c>
      <c r="H254" s="49">
        <v>1000000000000</v>
      </c>
      <c r="I254" s="66">
        <v>2300000</v>
      </c>
      <c r="J254" s="63">
        <v>2300000</v>
      </c>
      <c r="K254" s="63">
        <v>-620848.86</v>
      </c>
      <c r="L254" s="284">
        <f>J254+K254</f>
        <v>1679151.1400000001</v>
      </c>
      <c r="M254" s="67" t="s">
        <v>1063</v>
      </c>
    </row>
    <row r="255" spans="1:13" x14ac:dyDescent="0.25">
      <c r="A255" s="57">
        <v>231</v>
      </c>
      <c r="B255" s="58">
        <v>0</v>
      </c>
      <c r="C255" s="59">
        <v>3121</v>
      </c>
      <c r="D255" s="58">
        <v>2132</v>
      </c>
      <c r="E255" s="61">
        <v>0</v>
      </c>
      <c r="F255" s="62">
        <v>40</v>
      </c>
      <c r="G255" s="58">
        <v>500</v>
      </c>
      <c r="H255" s="49">
        <v>1000000010111</v>
      </c>
      <c r="I255" s="66">
        <v>0</v>
      </c>
      <c r="J255" s="64">
        <v>0</v>
      </c>
      <c r="K255" s="63">
        <v>4916.5</v>
      </c>
      <c r="L255" s="64">
        <v>4916.5</v>
      </c>
      <c r="M255" s="67" t="s">
        <v>1063</v>
      </c>
    </row>
    <row r="256" spans="1:13" x14ac:dyDescent="0.25">
      <c r="A256" s="57">
        <v>231</v>
      </c>
      <c r="B256" s="58">
        <v>0</v>
      </c>
      <c r="C256" s="59">
        <v>3121</v>
      </c>
      <c r="D256" s="58">
        <v>2132</v>
      </c>
      <c r="E256" s="61">
        <v>0</v>
      </c>
      <c r="F256" s="62">
        <v>40</v>
      </c>
      <c r="G256" s="58">
        <v>500</v>
      </c>
      <c r="H256" s="49">
        <v>1000000010203</v>
      </c>
      <c r="I256" s="66">
        <v>0</v>
      </c>
      <c r="J256" s="64">
        <v>0</v>
      </c>
      <c r="K256" s="63">
        <v>21060</v>
      </c>
      <c r="L256" s="64">
        <v>21060</v>
      </c>
      <c r="M256" s="67" t="s">
        <v>1063</v>
      </c>
    </row>
    <row r="257" spans="1:13" x14ac:dyDescent="0.25">
      <c r="A257" s="57">
        <v>231</v>
      </c>
      <c r="B257" s="58">
        <v>0</v>
      </c>
      <c r="C257" s="59">
        <v>3121</v>
      </c>
      <c r="D257" s="58">
        <v>2132</v>
      </c>
      <c r="E257" s="61">
        <v>0</v>
      </c>
      <c r="F257" s="62">
        <v>40</v>
      </c>
      <c r="G257" s="58">
        <v>500</v>
      </c>
      <c r="H257" s="49">
        <v>1000000010331</v>
      </c>
      <c r="I257" s="66">
        <v>0</v>
      </c>
      <c r="J257" s="64">
        <v>0</v>
      </c>
      <c r="K257" s="63">
        <v>54921.5</v>
      </c>
      <c r="L257" s="64">
        <v>54921.5</v>
      </c>
      <c r="M257" s="67" t="s">
        <v>1063</v>
      </c>
    </row>
    <row r="258" spans="1:13" x14ac:dyDescent="0.25">
      <c r="A258" s="57">
        <v>231</v>
      </c>
      <c r="B258" s="58">
        <v>0</v>
      </c>
      <c r="C258" s="59">
        <v>3121</v>
      </c>
      <c r="D258" s="58">
        <v>2132</v>
      </c>
      <c r="E258" s="61">
        <v>0</v>
      </c>
      <c r="F258" s="62">
        <v>40</v>
      </c>
      <c r="G258" s="58">
        <v>500</v>
      </c>
      <c r="H258" s="49">
        <v>1000000010407</v>
      </c>
      <c r="I258" s="66">
        <v>0</v>
      </c>
      <c r="J258" s="64">
        <v>0</v>
      </c>
      <c r="K258" s="63">
        <v>44464</v>
      </c>
      <c r="L258" s="64">
        <v>44464</v>
      </c>
      <c r="M258" s="67" t="s">
        <v>1063</v>
      </c>
    </row>
    <row r="259" spans="1:13" x14ac:dyDescent="0.25">
      <c r="A259" s="57">
        <v>231</v>
      </c>
      <c r="B259" s="58">
        <v>0</v>
      </c>
      <c r="C259" s="59">
        <v>3121</v>
      </c>
      <c r="D259" s="58">
        <v>2132</v>
      </c>
      <c r="E259" s="61">
        <v>0</v>
      </c>
      <c r="F259" s="62">
        <v>40</v>
      </c>
      <c r="G259" s="58">
        <v>500</v>
      </c>
      <c r="H259" s="49">
        <v>1000000010501</v>
      </c>
      <c r="I259" s="66">
        <v>0</v>
      </c>
      <c r="J259" s="64">
        <v>0</v>
      </c>
      <c r="K259" s="63">
        <v>109576</v>
      </c>
      <c r="L259" s="64">
        <v>109576</v>
      </c>
      <c r="M259" s="67" t="s">
        <v>1063</v>
      </c>
    </row>
    <row r="260" spans="1:13" x14ac:dyDescent="0.25">
      <c r="A260" s="57">
        <v>231</v>
      </c>
      <c r="B260" s="58">
        <v>0</v>
      </c>
      <c r="C260" s="59">
        <v>3121</v>
      </c>
      <c r="D260" s="58">
        <v>2132</v>
      </c>
      <c r="E260" s="61">
        <v>0</v>
      </c>
      <c r="F260" s="62">
        <v>40</v>
      </c>
      <c r="G260" s="58">
        <v>500</v>
      </c>
      <c r="H260" s="49">
        <v>1000000010503</v>
      </c>
      <c r="I260" s="66">
        <v>0</v>
      </c>
      <c r="J260" s="64">
        <v>0</v>
      </c>
      <c r="K260" s="63">
        <v>34704.6</v>
      </c>
      <c r="L260" s="64">
        <v>34704.6</v>
      </c>
      <c r="M260" s="67" t="s">
        <v>1063</v>
      </c>
    </row>
    <row r="261" spans="1:13" x14ac:dyDescent="0.25">
      <c r="A261" s="57">
        <v>231</v>
      </c>
      <c r="B261" s="58">
        <v>0</v>
      </c>
      <c r="C261" s="59">
        <v>3121</v>
      </c>
      <c r="D261" s="58">
        <v>2132</v>
      </c>
      <c r="E261" s="61">
        <v>0</v>
      </c>
      <c r="F261" s="62">
        <v>40</v>
      </c>
      <c r="G261" s="58">
        <v>500</v>
      </c>
      <c r="H261" s="49">
        <v>1000000010601</v>
      </c>
      <c r="I261" s="66">
        <v>0</v>
      </c>
      <c r="J261" s="64">
        <v>0</v>
      </c>
      <c r="K261" s="63">
        <v>39440</v>
      </c>
      <c r="L261" s="64">
        <v>39440</v>
      </c>
      <c r="M261" s="67" t="s">
        <v>1063</v>
      </c>
    </row>
    <row r="262" spans="1:13" x14ac:dyDescent="0.25">
      <c r="A262" s="57">
        <v>231</v>
      </c>
      <c r="B262" s="58">
        <v>0</v>
      </c>
      <c r="C262" s="59">
        <v>3121</v>
      </c>
      <c r="D262" s="58">
        <v>2132</v>
      </c>
      <c r="E262" s="61">
        <v>0</v>
      </c>
      <c r="F262" s="62">
        <v>40</v>
      </c>
      <c r="G262" s="58">
        <v>500</v>
      </c>
      <c r="H262" s="49">
        <v>1000000010602</v>
      </c>
      <c r="I262" s="66">
        <v>0</v>
      </c>
      <c r="J262" s="64">
        <v>0</v>
      </c>
      <c r="K262" s="63">
        <v>44432.5</v>
      </c>
      <c r="L262" s="64">
        <v>44432.5</v>
      </c>
      <c r="M262" s="67" t="s">
        <v>1063</v>
      </c>
    </row>
    <row r="263" spans="1:13" x14ac:dyDescent="0.25">
      <c r="A263" s="57">
        <v>231</v>
      </c>
      <c r="B263" s="58">
        <v>0</v>
      </c>
      <c r="C263" s="59">
        <v>3121</v>
      </c>
      <c r="D263" s="58">
        <v>2132</v>
      </c>
      <c r="E263" s="61">
        <v>0</v>
      </c>
      <c r="F263" s="62">
        <v>40</v>
      </c>
      <c r="G263" s="58">
        <v>500</v>
      </c>
      <c r="H263" s="49">
        <v>1000000010603</v>
      </c>
      <c r="I263" s="66">
        <v>0</v>
      </c>
      <c r="J263" s="64">
        <v>0</v>
      </c>
      <c r="K263" s="63">
        <v>38447</v>
      </c>
      <c r="L263" s="64">
        <v>38447</v>
      </c>
      <c r="M263" s="67" t="s">
        <v>1063</v>
      </c>
    </row>
    <row r="264" spans="1:13" x14ac:dyDescent="0.25">
      <c r="A264" s="57">
        <v>231</v>
      </c>
      <c r="B264" s="58">
        <v>0</v>
      </c>
      <c r="C264" s="59">
        <v>3121</v>
      </c>
      <c r="D264" s="58">
        <v>2132</v>
      </c>
      <c r="E264" s="61">
        <v>0</v>
      </c>
      <c r="F264" s="62">
        <v>40</v>
      </c>
      <c r="G264" s="58">
        <v>500</v>
      </c>
      <c r="H264" s="49">
        <v>1000000010704</v>
      </c>
      <c r="I264" s="66">
        <v>0</v>
      </c>
      <c r="J264" s="64">
        <v>0</v>
      </c>
      <c r="K264" s="63">
        <v>2196</v>
      </c>
      <c r="L264" s="64">
        <v>2196</v>
      </c>
      <c r="M264" s="67" t="s">
        <v>1063</v>
      </c>
    </row>
    <row r="265" spans="1:13" x14ac:dyDescent="0.25">
      <c r="A265" s="57">
        <v>231</v>
      </c>
      <c r="B265" s="58">
        <v>0</v>
      </c>
      <c r="C265" s="59">
        <v>3121</v>
      </c>
      <c r="D265" s="58">
        <v>2132</v>
      </c>
      <c r="E265" s="61">
        <v>0</v>
      </c>
      <c r="F265" s="62">
        <v>40</v>
      </c>
      <c r="G265" s="58">
        <v>500</v>
      </c>
      <c r="H265" s="49">
        <v>1000000010707</v>
      </c>
      <c r="I265" s="66">
        <v>0</v>
      </c>
      <c r="J265" s="64">
        <v>0</v>
      </c>
      <c r="K265" s="63">
        <v>57302.16</v>
      </c>
      <c r="L265" s="64">
        <v>57302.16</v>
      </c>
      <c r="M265" s="67" t="s">
        <v>1063</v>
      </c>
    </row>
    <row r="266" spans="1:13" x14ac:dyDescent="0.25">
      <c r="A266" s="57">
        <v>231</v>
      </c>
      <c r="B266" s="58">
        <v>0</v>
      </c>
      <c r="C266" s="59">
        <v>3121</v>
      </c>
      <c r="D266" s="58">
        <v>2132</v>
      </c>
      <c r="E266" s="61">
        <v>0</v>
      </c>
      <c r="F266" s="62">
        <v>40</v>
      </c>
      <c r="G266" s="58">
        <v>500</v>
      </c>
      <c r="H266" s="49">
        <v>1000000010803</v>
      </c>
      <c r="I266" s="66">
        <v>0</v>
      </c>
      <c r="J266" s="64">
        <v>0</v>
      </c>
      <c r="K266" s="63">
        <v>4850</v>
      </c>
      <c r="L266" s="64">
        <v>4850</v>
      </c>
      <c r="M266" s="67" t="s">
        <v>1063</v>
      </c>
    </row>
    <row r="267" spans="1:13" x14ac:dyDescent="0.25">
      <c r="A267" s="57">
        <v>231</v>
      </c>
      <c r="B267" s="58">
        <v>0</v>
      </c>
      <c r="C267" s="59">
        <v>3121</v>
      </c>
      <c r="D267" s="58">
        <v>2132</v>
      </c>
      <c r="E267" s="61">
        <v>0</v>
      </c>
      <c r="F267" s="62">
        <v>40</v>
      </c>
      <c r="G267" s="58">
        <v>500</v>
      </c>
      <c r="H267" s="49">
        <v>1000000010904</v>
      </c>
      <c r="I267" s="66">
        <v>0</v>
      </c>
      <c r="J267" s="64">
        <v>0</v>
      </c>
      <c r="K267" s="63">
        <v>24635</v>
      </c>
      <c r="L267" s="64">
        <v>24635</v>
      </c>
      <c r="M267" s="67" t="s">
        <v>1063</v>
      </c>
    </row>
    <row r="268" spans="1:13" x14ac:dyDescent="0.25">
      <c r="A268" s="57">
        <v>231</v>
      </c>
      <c r="B268" s="58">
        <v>0</v>
      </c>
      <c r="C268" s="59">
        <v>3121</v>
      </c>
      <c r="D268" s="58">
        <v>2132</v>
      </c>
      <c r="E268" s="61">
        <v>0</v>
      </c>
      <c r="F268" s="62">
        <v>40</v>
      </c>
      <c r="G268" s="58">
        <v>500</v>
      </c>
      <c r="H268" s="49">
        <v>1000000010905</v>
      </c>
      <c r="I268" s="66">
        <v>0</v>
      </c>
      <c r="J268" s="64">
        <v>0</v>
      </c>
      <c r="K268" s="63">
        <v>37101</v>
      </c>
      <c r="L268" s="64">
        <v>37101</v>
      </c>
      <c r="M268" s="67" t="s">
        <v>1063</v>
      </c>
    </row>
    <row r="269" spans="1:13" x14ac:dyDescent="0.25">
      <c r="A269" s="57">
        <v>231</v>
      </c>
      <c r="B269" s="58">
        <v>0</v>
      </c>
      <c r="C269" s="59">
        <v>3121</v>
      </c>
      <c r="D269" s="58">
        <v>2132</v>
      </c>
      <c r="E269" s="61">
        <v>0</v>
      </c>
      <c r="F269" s="62">
        <v>40</v>
      </c>
      <c r="G269" s="58">
        <v>500</v>
      </c>
      <c r="H269" s="49">
        <v>1000000011005</v>
      </c>
      <c r="I269" s="66">
        <v>0</v>
      </c>
      <c r="J269" s="64">
        <v>0</v>
      </c>
      <c r="K269" s="63">
        <v>47000</v>
      </c>
      <c r="L269" s="64">
        <v>47000</v>
      </c>
      <c r="M269" s="67" t="s">
        <v>1063</v>
      </c>
    </row>
    <row r="270" spans="1:13" x14ac:dyDescent="0.25">
      <c r="A270" s="57">
        <v>231</v>
      </c>
      <c r="B270" s="58">
        <v>0</v>
      </c>
      <c r="C270" s="59">
        <v>3121</v>
      </c>
      <c r="D270" s="58">
        <v>2132</v>
      </c>
      <c r="E270" s="61">
        <v>0</v>
      </c>
      <c r="F270" s="62">
        <v>40</v>
      </c>
      <c r="G270" s="58">
        <v>500</v>
      </c>
      <c r="H270" s="49">
        <v>1000000011104</v>
      </c>
      <c r="I270" s="66">
        <v>0</v>
      </c>
      <c r="J270" s="64">
        <v>0</v>
      </c>
      <c r="K270" s="63">
        <v>10677.6</v>
      </c>
      <c r="L270" s="64">
        <v>10677.6</v>
      </c>
      <c r="M270" s="67" t="s">
        <v>1063</v>
      </c>
    </row>
    <row r="271" spans="1:13" x14ac:dyDescent="0.25">
      <c r="A271" s="57">
        <v>231</v>
      </c>
      <c r="B271" s="58">
        <v>0</v>
      </c>
      <c r="C271" s="59">
        <v>3121</v>
      </c>
      <c r="D271" s="58">
        <v>2132</v>
      </c>
      <c r="E271" s="61">
        <v>0</v>
      </c>
      <c r="F271" s="62">
        <v>40</v>
      </c>
      <c r="G271" s="58">
        <v>500</v>
      </c>
      <c r="H271" s="49">
        <v>1000000011105</v>
      </c>
      <c r="I271" s="66">
        <v>0</v>
      </c>
      <c r="J271" s="64">
        <v>0</v>
      </c>
      <c r="K271" s="63">
        <v>29211</v>
      </c>
      <c r="L271" s="64">
        <v>29211</v>
      </c>
      <c r="M271" s="67" t="s">
        <v>1063</v>
      </c>
    </row>
    <row r="272" spans="1:13" x14ac:dyDescent="0.25">
      <c r="A272" s="57">
        <v>231</v>
      </c>
      <c r="B272" s="58">
        <v>0</v>
      </c>
      <c r="C272" s="59">
        <v>3121</v>
      </c>
      <c r="D272" s="58">
        <v>2132</v>
      </c>
      <c r="E272" s="61">
        <v>0</v>
      </c>
      <c r="F272" s="62">
        <v>40</v>
      </c>
      <c r="G272" s="58">
        <v>500</v>
      </c>
      <c r="H272" s="49">
        <v>1000000011204</v>
      </c>
      <c r="I272" s="66">
        <v>0</v>
      </c>
      <c r="J272" s="64">
        <v>0</v>
      </c>
      <c r="K272" s="63">
        <v>15914</v>
      </c>
      <c r="L272" s="64">
        <v>15914</v>
      </c>
      <c r="M272" s="67" t="s">
        <v>1063</v>
      </c>
    </row>
    <row r="273" spans="1:13" x14ac:dyDescent="0.25">
      <c r="A273" s="57">
        <v>231</v>
      </c>
      <c r="B273" s="58">
        <v>0</v>
      </c>
      <c r="C273" s="59">
        <v>3122</v>
      </c>
      <c r="D273" s="58">
        <v>2132</v>
      </c>
      <c r="E273" s="61">
        <v>0</v>
      </c>
      <c r="F273" s="62">
        <v>40</v>
      </c>
      <c r="G273" s="58">
        <v>500</v>
      </c>
      <c r="H273" s="49">
        <v>1000000000000</v>
      </c>
      <c r="I273" s="66">
        <v>5620000</v>
      </c>
      <c r="J273" s="63">
        <v>5620000</v>
      </c>
      <c r="K273" s="63">
        <v>-1271267.1200000001</v>
      </c>
      <c r="L273" s="284">
        <f>J273+K273</f>
        <v>4348732.88</v>
      </c>
      <c r="M273" s="67" t="s">
        <v>1064</v>
      </c>
    </row>
    <row r="274" spans="1:13" x14ac:dyDescent="0.25">
      <c r="A274" s="57">
        <v>231</v>
      </c>
      <c r="B274" s="58">
        <v>0</v>
      </c>
      <c r="C274" s="59">
        <v>3122</v>
      </c>
      <c r="D274" s="58">
        <v>2132</v>
      </c>
      <c r="E274" s="61">
        <v>0</v>
      </c>
      <c r="F274" s="62">
        <v>40</v>
      </c>
      <c r="G274" s="58">
        <v>500</v>
      </c>
      <c r="H274" s="49">
        <v>1000000010105</v>
      </c>
      <c r="I274" s="66">
        <v>0</v>
      </c>
      <c r="J274" s="63">
        <v>0</v>
      </c>
      <c r="K274" s="63">
        <v>42496</v>
      </c>
      <c r="L274" s="64">
        <v>42496</v>
      </c>
      <c r="M274" s="67" t="s">
        <v>1064</v>
      </c>
    </row>
    <row r="275" spans="1:13" x14ac:dyDescent="0.25">
      <c r="A275" s="57">
        <v>231</v>
      </c>
      <c r="B275" s="58">
        <v>0</v>
      </c>
      <c r="C275" s="59">
        <v>3122</v>
      </c>
      <c r="D275" s="58">
        <v>2132</v>
      </c>
      <c r="E275" s="61">
        <v>0</v>
      </c>
      <c r="F275" s="62">
        <v>40</v>
      </c>
      <c r="G275" s="58">
        <v>500</v>
      </c>
      <c r="H275" s="49">
        <v>1000000010106</v>
      </c>
      <c r="I275" s="66">
        <v>0</v>
      </c>
      <c r="J275" s="63">
        <v>0</v>
      </c>
      <c r="K275" s="63">
        <v>7995</v>
      </c>
      <c r="L275" s="64">
        <v>7995</v>
      </c>
      <c r="M275" s="67" t="s">
        <v>1064</v>
      </c>
    </row>
    <row r="276" spans="1:13" x14ac:dyDescent="0.25">
      <c r="A276" s="57">
        <v>231</v>
      </c>
      <c r="B276" s="58">
        <v>0</v>
      </c>
      <c r="C276" s="59">
        <v>3122</v>
      </c>
      <c r="D276" s="58">
        <v>2132</v>
      </c>
      <c r="E276" s="61">
        <v>0</v>
      </c>
      <c r="F276" s="62">
        <v>40</v>
      </c>
      <c r="G276" s="58">
        <v>500</v>
      </c>
      <c r="H276" s="49">
        <v>1000000010107</v>
      </c>
      <c r="I276" s="66">
        <v>0</v>
      </c>
      <c r="J276" s="63">
        <v>0</v>
      </c>
      <c r="K276" s="63">
        <v>9925</v>
      </c>
      <c r="L276" s="64">
        <v>9925</v>
      </c>
      <c r="M276" s="67" t="s">
        <v>1064</v>
      </c>
    </row>
    <row r="277" spans="1:13" x14ac:dyDescent="0.25">
      <c r="A277" s="57">
        <v>231</v>
      </c>
      <c r="B277" s="58">
        <v>0</v>
      </c>
      <c r="C277" s="59">
        <v>3122</v>
      </c>
      <c r="D277" s="58">
        <v>2132</v>
      </c>
      <c r="E277" s="61">
        <v>0</v>
      </c>
      <c r="F277" s="62">
        <v>40</v>
      </c>
      <c r="G277" s="58">
        <v>500</v>
      </c>
      <c r="H277" s="49">
        <v>1000000010205</v>
      </c>
      <c r="I277" s="66">
        <v>0</v>
      </c>
      <c r="J277" s="63">
        <v>0</v>
      </c>
      <c r="K277" s="63">
        <v>23899.52</v>
      </c>
      <c r="L277" s="64">
        <v>23899.52</v>
      </c>
      <c r="M277" s="67" t="s">
        <v>1064</v>
      </c>
    </row>
    <row r="278" spans="1:13" x14ac:dyDescent="0.25">
      <c r="A278" s="57">
        <v>231</v>
      </c>
      <c r="B278" s="58">
        <v>0</v>
      </c>
      <c r="C278" s="59">
        <v>3122</v>
      </c>
      <c r="D278" s="58">
        <v>2132</v>
      </c>
      <c r="E278" s="61">
        <v>0</v>
      </c>
      <c r="F278" s="62">
        <v>40</v>
      </c>
      <c r="G278" s="58">
        <v>500</v>
      </c>
      <c r="H278" s="49">
        <v>1000000010206</v>
      </c>
      <c r="I278" s="66">
        <v>0</v>
      </c>
      <c r="J278" s="63">
        <v>0</v>
      </c>
      <c r="K278" s="63">
        <v>5388</v>
      </c>
      <c r="L278" s="64">
        <v>5388</v>
      </c>
      <c r="M278" s="67" t="s">
        <v>1064</v>
      </c>
    </row>
    <row r="279" spans="1:13" x14ac:dyDescent="0.25">
      <c r="A279" s="57">
        <v>231</v>
      </c>
      <c r="B279" s="58">
        <v>0</v>
      </c>
      <c r="C279" s="59">
        <v>3122</v>
      </c>
      <c r="D279" s="58">
        <v>2132</v>
      </c>
      <c r="E279" s="61">
        <v>0</v>
      </c>
      <c r="F279" s="62">
        <v>40</v>
      </c>
      <c r="G279" s="58">
        <v>500</v>
      </c>
      <c r="H279" s="49">
        <v>1000000010208</v>
      </c>
      <c r="I279" s="66">
        <v>0</v>
      </c>
      <c r="J279" s="63">
        <v>0</v>
      </c>
      <c r="K279" s="63">
        <v>88219.95</v>
      </c>
      <c r="L279" s="64">
        <v>88219.95</v>
      </c>
      <c r="M279" s="67" t="s">
        <v>1064</v>
      </c>
    </row>
    <row r="280" spans="1:13" x14ac:dyDescent="0.25">
      <c r="A280" s="57">
        <v>231</v>
      </c>
      <c r="B280" s="58">
        <v>0</v>
      </c>
      <c r="C280" s="59">
        <v>3122</v>
      </c>
      <c r="D280" s="58">
        <v>2132</v>
      </c>
      <c r="E280" s="61">
        <v>0</v>
      </c>
      <c r="F280" s="62">
        <v>40</v>
      </c>
      <c r="G280" s="58">
        <v>500</v>
      </c>
      <c r="H280" s="49">
        <v>1000000010211</v>
      </c>
      <c r="I280" s="66">
        <v>0</v>
      </c>
      <c r="J280" s="63">
        <v>0</v>
      </c>
      <c r="K280" s="63">
        <v>13933</v>
      </c>
      <c r="L280" s="64">
        <v>13933</v>
      </c>
      <c r="M280" s="67" t="s">
        <v>1064</v>
      </c>
    </row>
    <row r="281" spans="1:13" x14ac:dyDescent="0.25">
      <c r="A281" s="57">
        <v>231</v>
      </c>
      <c r="B281" s="58">
        <v>0</v>
      </c>
      <c r="C281" s="59">
        <v>3122</v>
      </c>
      <c r="D281" s="58">
        <v>2132</v>
      </c>
      <c r="E281" s="61">
        <v>0</v>
      </c>
      <c r="F281" s="62">
        <v>40</v>
      </c>
      <c r="G281" s="58">
        <v>500</v>
      </c>
      <c r="H281" s="49">
        <v>1000000010304</v>
      </c>
      <c r="I281" s="66">
        <v>0</v>
      </c>
      <c r="J281" s="63">
        <v>0</v>
      </c>
      <c r="K281" s="63">
        <v>8020</v>
      </c>
      <c r="L281" s="64">
        <v>8020</v>
      </c>
      <c r="M281" s="67" t="s">
        <v>1064</v>
      </c>
    </row>
    <row r="282" spans="1:13" x14ac:dyDescent="0.25">
      <c r="A282" s="57">
        <v>231</v>
      </c>
      <c r="B282" s="58">
        <v>0</v>
      </c>
      <c r="C282" s="59">
        <v>3122</v>
      </c>
      <c r="D282" s="58">
        <v>2132</v>
      </c>
      <c r="E282" s="61">
        <v>0</v>
      </c>
      <c r="F282" s="62">
        <v>40</v>
      </c>
      <c r="G282" s="58">
        <v>500</v>
      </c>
      <c r="H282" s="49">
        <v>1000000010307</v>
      </c>
      <c r="I282" s="66">
        <v>0</v>
      </c>
      <c r="J282" s="63">
        <v>0</v>
      </c>
      <c r="K282" s="63">
        <v>16977.439999999999</v>
      </c>
      <c r="L282" s="64">
        <v>16977.439999999999</v>
      </c>
      <c r="M282" s="67" t="s">
        <v>1064</v>
      </c>
    </row>
    <row r="283" spans="1:13" x14ac:dyDescent="0.25">
      <c r="A283" s="57">
        <v>231</v>
      </c>
      <c r="B283" s="58">
        <v>0</v>
      </c>
      <c r="C283" s="59">
        <v>3122</v>
      </c>
      <c r="D283" s="58">
        <v>2132</v>
      </c>
      <c r="E283" s="61">
        <v>0</v>
      </c>
      <c r="F283" s="62">
        <v>40</v>
      </c>
      <c r="G283" s="58">
        <v>500</v>
      </c>
      <c r="H283" s="49">
        <v>1000000010314</v>
      </c>
      <c r="I283" s="66">
        <v>0</v>
      </c>
      <c r="J283" s="63">
        <v>0</v>
      </c>
      <c r="K283" s="63">
        <v>9544</v>
      </c>
      <c r="L283" s="64">
        <v>9544</v>
      </c>
      <c r="M283" s="67" t="s">
        <v>1064</v>
      </c>
    </row>
    <row r="284" spans="1:13" x14ac:dyDescent="0.25">
      <c r="A284" s="57">
        <v>231</v>
      </c>
      <c r="B284" s="58">
        <v>0</v>
      </c>
      <c r="C284" s="59">
        <v>3122</v>
      </c>
      <c r="D284" s="58">
        <v>2132</v>
      </c>
      <c r="E284" s="61">
        <v>0</v>
      </c>
      <c r="F284" s="62">
        <v>40</v>
      </c>
      <c r="G284" s="58">
        <v>500</v>
      </c>
      <c r="H284" s="49">
        <v>1000000010406</v>
      </c>
      <c r="I284" s="66">
        <v>0</v>
      </c>
      <c r="J284" s="63">
        <v>0</v>
      </c>
      <c r="K284" s="63">
        <v>34559</v>
      </c>
      <c r="L284" s="64">
        <v>34559</v>
      </c>
      <c r="M284" s="67" t="s">
        <v>1064</v>
      </c>
    </row>
    <row r="285" spans="1:13" x14ac:dyDescent="0.25">
      <c r="A285" s="57">
        <v>231</v>
      </c>
      <c r="B285" s="58">
        <v>0</v>
      </c>
      <c r="C285" s="59">
        <v>3122</v>
      </c>
      <c r="D285" s="58">
        <v>2132</v>
      </c>
      <c r="E285" s="61">
        <v>0</v>
      </c>
      <c r="F285" s="62">
        <v>40</v>
      </c>
      <c r="G285" s="58">
        <v>500</v>
      </c>
      <c r="H285" s="49">
        <v>1000000010408</v>
      </c>
      <c r="I285" s="66">
        <v>0</v>
      </c>
      <c r="J285" s="63">
        <v>0</v>
      </c>
      <c r="K285" s="63">
        <v>87804</v>
      </c>
      <c r="L285" s="64">
        <v>87804</v>
      </c>
      <c r="M285" s="67" t="s">
        <v>1064</v>
      </c>
    </row>
    <row r="286" spans="1:13" x14ac:dyDescent="0.25">
      <c r="A286" s="57">
        <v>231</v>
      </c>
      <c r="B286" s="58">
        <v>0</v>
      </c>
      <c r="C286" s="59">
        <v>3122</v>
      </c>
      <c r="D286" s="58">
        <v>2132</v>
      </c>
      <c r="E286" s="61">
        <v>0</v>
      </c>
      <c r="F286" s="62">
        <v>40</v>
      </c>
      <c r="G286" s="58">
        <v>500</v>
      </c>
      <c r="H286" s="49">
        <v>1000000010409</v>
      </c>
      <c r="I286" s="66">
        <v>0</v>
      </c>
      <c r="J286" s="63">
        <v>0</v>
      </c>
      <c r="K286" s="63">
        <v>41943</v>
      </c>
      <c r="L286" s="64">
        <v>41943</v>
      </c>
      <c r="M286" s="67" t="s">
        <v>1064</v>
      </c>
    </row>
    <row r="287" spans="1:13" x14ac:dyDescent="0.25">
      <c r="A287" s="57">
        <v>231</v>
      </c>
      <c r="B287" s="58">
        <v>0</v>
      </c>
      <c r="C287" s="59">
        <v>3122</v>
      </c>
      <c r="D287" s="58">
        <v>2132</v>
      </c>
      <c r="E287" s="61">
        <v>0</v>
      </c>
      <c r="F287" s="62">
        <v>40</v>
      </c>
      <c r="G287" s="58">
        <v>500</v>
      </c>
      <c r="H287" s="49">
        <v>1000000010411</v>
      </c>
      <c r="I287" s="66">
        <v>0</v>
      </c>
      <c r="J287" s="63">
        <v>0</v>
      </c>
      <c r="K287" s="63">
        <v>4800</v>
      </c>
      <c r="L287" s="64">
        <v>4800</v>
      </c>
      <c r="M287" s="67" t="s">
        <v>1064</v>
      </c>
    </row>
    <row r="288" spans="1:13" x14ac:dyDescent="0.25">
      <c r="A288" s="57">
        <v>231</v>
      </c>
      <c r="B288" s="58">
        <v>0</v>
      </c>
      <c r="C288" s="59">
        <v>3122</v>
      </c>
      <c r="D288" s="58">
        <v>2132</v>
      </c>
      <c r="E288" s="61">
        <v>0</v>
      </c>
      <c r="F288" s="62">
        <v>40</v>
      </c>
      <c r="G288" s="58">
        <v>500</v>
      </c>
      <c r="H288" s="49">
        <v>1000000010504</v>
      </c>
      <c r="I288" s="66">
        <v>0</v>
      </c>
      <c r="J288" s="63">
        <v>0</v>
      </c>
      <c r="K288" s="63">
        <v>44477</v>
      </c>
      <c r="L288" s="64">
        <v>44477</v>
      </c>
      <c r="M288" s="67" t="s">
        <v>1064</v>
      </c>
    </row>
    <row r="289" spans="1:13" x14ac:dyDescent="0.25">
      <c r="A289" s="57">
        <v>231</v>
      </c>
      <c r="B289" s="58">
        <v>0</v>
      </c>
      <c r="C289" s="59">
        <v>3122</v>
      </c>
      <c r="D289" s="58">
        <v>2132</v>
      </c>
      <c r="E289" s="61">
        <v>0</v>
      </c>
      <c r="F289" s="62">
        <v>40</v>
      </c>
      <c r="G289" s="58">
        <v>500</v>
      </c>
      <c r="H289" s="49">
        <v>1000000010506</v>
      </c>
      <c r="I289" s="66">
        <v>0</v>
      </c>
      <c r="J289" s="63">
        <v>0</v>
      </c>
      <c r="K289" s="63">
        <v>123385</v>
      </c>
      <c r="L289" s="64">
        <v>123385</v>
      </c>
      <c r="M289" s="67" t="s">
        <v>1064</v>
      </c>
    </row>
    <row r="290" spans="1:13" x14ac:dyDescent="0.25">
      <c r="A290" s="57">
        <v>231</v>
      </c>
      <c r="B290" s="58">
        <v>0</v>
      </c>
      <c r="C290" s="59">
        <v>3122</v>
      </c>
      <c r="D290" s="58">
        <v>2132</v>
      </c>
      <c r="E290" s="61">
        <v>0</v>
      </c>
      <c r="F290" s="62">
        <v>40</v>
      </c>
      <c r="G290" s="58">
        <v>500</v>
      </c>
      <c r="H290" s="49">
        <v>1000000010507</v>
      </c>
      <c r="I290" s="66">
        <v>0</v>
      </c>
      <c r="J290" s="63">
        <v>0</v>
      </c>
      <c r="K290" s="63">
        <v>132803</v>
      </c>
      <c r="L290" s="64">
        <v>132803</v>
      </c>
      <c r="M290" s="67" t="s">
        <v>1064</v>
      </c>
    </row>
    <row r="291" spans="1:13" x14ac:dyDescent="0.25">
      <c r="A291" s="57">
        <v>231</v>
      </c>
      <c r="B291" s="58">
        <v>0</v>
      </c>
      <c r="C291" s="59">
        <v>3122</v>
      </c>
      <c r="D291" s="58">
        <v>2132</v>
      </c>
      <c r="E291" s="61">
        <v>0</v>
      </c>
      <c r="F291" s="62">
        <v>40</v>
      </c>
      <c r="G291" s="58">
        <v>500</v>
      </c>
      <c r="H291" s="49">
        <v>1000000010605</v>
      </c>
      <c r="I291" s="66">
        <v>0</v>
      </c>
      <c r="J291" s="63">
        <v>0</v>
      </c>
      <c r="K291" s="63">
        <v>57582</v>
      </c>
      <c r="L291" s="64">
        <v>57582</v>
      </c>
      <c r="M291" s="67" t="s">
        <v>1064</v>
      </c>
    </row>
    <row r="292" spans="1:13" x14ac:dyDescent="0.25">
      <c r="A292" s="57">
        <v>231</v>
      </c>
      <c r="B292" s="58">
        <v>0</v>
      </c>
      <c r="C292" s="59">
        <v>3122</v>
      </c>
      <c r="D292" s="58">
        <v>2132</v>
      </c>
      <c r="E292" s="61">
        <v>0</v>
      </c>
      <c r="F292" s="62">
        <v>40</v>
      </c>
      <c r="G292" s="58">
        <v>500</v>
      </c>
      <c r="H292" s="49">
        <v>1000000010706</v>
      </c>
      <c r="I292" s="66">
        <v>0</v>
      </c>
      <c r="J292" s="63">
        <v>0</v>
      </c>
      <c r="K292" s="63">
        <v>108424</v>
      </c>
      <c r="L292" s="64">
        <v>108424</v>
      </c>
      <c r="M292" s="67" t="s">
        <v>1064</v>
      </c>
    </row>
    <row r="293" spans="1:13" x14ac:dyDescent="0.25">
      <c r="A293" s="57">
        <v>231</v>
      </c>
      <c r="B293" s="58">
        <v>0</v>
      </c>
      <c r="C293" s="59">
        <v>3122</v>
      </c>
      <c r="D293" s="58">
        <v>2132</v>
      </c>
      <c r="E293" s="61">
        <v>0</v>
      </c>
      <c r="F293" s="62">
        <v>40</v>
      </c>
      <c r="G293" s="58">
        <v>500</v>
      </c>
      <c r="H293" s="49">
        <v>1000000010709</v>
      </c>
      <c r="I293" s="66">
        <v>0</v>
      </c>
      <c r="J293" s="63">
        <v>0</v>
      </c>
      <c r="K293" s="63">
        <v>54261.2</v>
      </c>
      <c r="L293" s="64">
        <v>54261.2</v>
      </c>
      <c r="M293" s="67" t="s">
        <v>1064</v>
      </c>
    </row>
    <row r="294" spans="1:13" x14ac:dyDescent="0.25">
      <c r="A294" s="57">
        <v>231</v>
      </c>
      <c r="B294" s="58">
        <v>0</v>
      </c>
      <c r="C294" s="59">
        <v>3122</v>
      </c>
      <c r="D294" s="58">
        <v>2132</v>
      </c>
      <c r="E294" s="61">
        <v>0</v>
      </c>
      <c r="F294" s="62">
        <v>40</v>
      </c>
      <c r="G294" s="58">
        <v>500</v>
      </c>
      <c r="H294" s="49">
        <v>1000000010804</v>
      </c>
      <c r="I294" s="66">
        <v>0</v>
      </c>
      <c r="J294" s="63">
        <v>0</v>
      </c>
      <c r="K294" s="63">
        <v>35832</v>
      </c>
      <c r="L294" s="64">
        <v>35832</v>
      </c>
      <c r="M294" s="67" t="s">
        <v>1064</v>
      </c>
    </row>
    <row r="295" spans="1:13" x14ac:dyDescent="0.25">
      <c r="A295" s="57">
        <v>231</v>
      </c>
      <c r="B295" s="58">
        <v>0</v>
      </c>
      <c r="C295" s="59">
        <v>3122</v>
      </c>
      <c r="D295" s="58">
        <v>2132</v>
      </c>
      <c r="E295" s="61">
        <v>0</v>
      </c>
      <c r="F295" s="62">
        <v>40</v>
      </c>
      <c r="G295" s="58">
        <v>500</v>
      </c>
      <c r="H295" s="49">
        <v>1000000010805</v>
      </c>
      <c r="I295" s="66">
        <v>0</v>
      </c>
      <c r="J295" s="63">
        <v>0</v>
      </c>
      <c r="K295" s="63">
        <v>20130</v>
      </c>
      <c r="L295" s="64">
        <v>20130</v>
      </c>
      <c r="M295" s="67" t="s">
        <v>1064</v>
      </c>
    </row>
    <row r="296" spans="1:13" x14ac:dyDescent="0.25">
      <c r="A296" s="57">
        <v>231</v>
      </c>
      <c r="B296" s="58">
        <v>0</v>
      </c>
      <c r="C296" s="59">
        <v>3122</v>
      </c>
      <c r="D296" s="58">
        <v>2132</v>
      </c>
      <c r="E296" s="61">
        <v>0</v>
      </c>
      <c r="F296" s="62">
        <v>40</v>
      </c>
      <c r="G296" s="58">
        <v>500</v>
      </c>
      <c r="H296" s="49">
        <v>1000000010807</v>
      </c>
      <c r="I296" s="66">
        <v>0</v>
      </c>
      <c r="J296" s="63">
        <v>0</v>
      </c>
      <c r="K296" s="63">
        <v>28038</v>
      </c>
      <c r="L296" s="64">
        <v>28038</v>
      </c>
      <c r="M296" s="67" t="s">
        <v>1064</v>
      </c>
    </row>
    <row r="297" spans="1:13" x14ac:dyDescent="0.25">
      <c r="A297" s="57">
        <v>231</v>
      </c>
      <c r="B297" s="58">
        <v>0</v>
      </c>
      <c r="C297" s="59">
        <v>3122</v>
      </c>
      <c r="D297" s="58">
        <v>2132</v>
      </c>
      <c r="E297" s="61">
        <v>0</v>
      </c>
      <c r="F297" s="62">
        <v>40</v>
      </c>
      <c r="G297" s="58">
        <v>500</v>
      </c>
      <c r="H297" s="49">
        <v>1000000010902</v>
      </c>
      <c r="I297" s="66">
        <v>0</v>
      </c>
      <c r="J297" s="63">
        <v>0</v>
      </c>
      <c r="K297" s="63">
        <v>36878.01</v>
      </c>
      <c r="L297" s="64">
        <v>36878.01</v>
      </c>
      <c r="M297" s="67" t="s">
        <v>1064</v>
      </c>
    </row>
    <row r="298" spans="1:13" x14ac:dyDescent="0.25">
      <c r="A298" s="57">
        <v>231</v>
      </c>
      <c r="B298" s="58">
        <v>0</v>
      </c>
      <c r="C298" s="59">
        <v>3122</v>
      </c>
      <c r="D298" s="58">
        <v>2132</v>
      </c>
      <c r="E298" s="61">
        <v>0</v>
      </c>
      <c r="F298" s="62">
        <v>40</v>
      </c>
      <c r="G298" s="58">
        <v>500</v>
      </c>
      <c r="H298" s="49">
        <v>1000000010903</v>
      </c>
      <c r="I298" s="66">
        <v>0</v>
      </c>
      <c r="J298" s="63">
        <v>0</v>
      </c>
      <c r="K298" s="63">
        <v>85375.5</v>
      </c>
      <c r="L298" s="64">
        <v>85375.5</v>
      </c>
      <c r="M298" s="67" t="s">
        <v>1064</v>
      </c>
    </row>
    <row r="299" spans="1:13" x14ac:dyDescent="0.25">
      <c r="A299" s="57">
        <v>231</v>
      </c>
      <c r="B299" s="58">
        <v>0</v>
      </c>
      <c r="C299" s="59">
        <v>3122</v>
      </c>
      <c r="D299" s="58">
        <v>2132</v>
      </c>
      <c r="E299" s="61">
        <v>0</v>
      </c>
      <c r="F299" s="62">
        <v>40</v>
      </c>
      <c r="G299" s="58">
        <v>500</v>
      </c>
      <c r="H299" s="49">
        <v>1000000011102</v>
      </c>
      <c r="I299" s="66">
        <v>0</v>
      </c>
      <c r="J299" s="63">
        <v>0</v>
      </c>
      <c r="K299" s="63">
        <v>6169</v>
      </c>
      <c r="L299" s="64">
        <v>6169</v>
      </c>
      <c r="M299" s="67" t="s">
        <v>1064</v>
      </c>
    </row>
    <row r="300" spans="1:13" x14ac:dyDescent="0.25">
      <c r="A300" s="57">
        <v>231</v>
      </c>
      <c r="B300" s="58">
        <v>0</v>
      </c>
      <c r="C300" s="59">
        <v>3122</v>
      </c>
      <c r="D300" s="58">
        <v>2132</v>
      </c>
      <c r="E300" s="61">
        <v>0</v>
      </c>
      <c r="F300" s="62">
        <v>40</v>
      </c>
      <c r="G300" s="58">
        <v>500</v>
      </c>
      <c r="H300" s="49">
        <v>1000000011103</v>
      </c>
      <c r="I300" s="66">
        <v>0</v>
      </c>
      <c r="J300" s="63">
        <v>0</v>
      </c>
      <c r="K300" s="63">
        <v>5460</v>
      </c>
      <c r="L300" s="64">
        <v>5460</v>
      </c>
      <c r="M300" s="67" t="s">
        <v>1064</v>
      </c>
    </row>
    <row r="301" spans="1:13" x14ac:dyDescent="0.25">
      <c r="A301" s="57">
        <v>231</v>
      </c>
      <c r="B301" s="58">
        <v>0</v>
      </c>
      <c r="C301" s="59">
        <v>3122</v>
      </c>
      <c r="D301" s="58">
        <v>2132</v>
      </c>
      <c r="E301" s="61">
        <v>0</v>
      </c>
      <c r="F301" s="62">
        <v>40</v>
      </c>
      <c r="G301" s="58">
        <v>500</v>
      </c>
      <c r="H301" s="49">
        <v>1000000011106</v>
      </c>
      <c r="I301" s="66">
        <v>0</v>
      </c>
      <c r="J301" s="63">
        <v>0</v>
      </c>
      <c r="K301" s="63">
        <v>81898</v>
      </c>
      <c r="L301" s="64">
        <v>81898</v>
      </c>
      <c r="M301" s="67" t="s">
        <v>1064</v>
      </c>
    </row>
    <row r="302" spans="1:13" x14ac:dyDescent="0.25">
      <c r="A302" s="57">
        <v>231</v>
      </c>
      <c r="B302" s="58">
        <v>0</v>
      </c>
      <c r="C302" s="59">
        <v>3122</v>
      </c>
      <c r="D302" s="58">
        <v>2132</v>
      </c>
      <c r="E302" s="61">
        <v>0</v>
      </c>
      <c r="F302" s="62">
        <v>40</v>
      </c>
      <c r="G302" s="58">
        <v>500</v>
      </c>
      <c r="H302" s="49">
        <v>1000000011206</v>
      </c>
      <c r="I302" s="66">
        <v>0</v>
      </c>
      <c r="J302" s="63">
        <v>0</v>
      </c>
      <c r="K302" s="63">
        <v>25050.5</v>
      </c>
      <c r="L302" s="64">
        <v>25050.5</v>
      </c>
      <c r="M302" s="67" t="s">
        <v>1064</v>
      </c>
    </row>
    <row r="303" spans="1:13" x14ac:dyDescent="0.25">
      <c r="A303" s="57">
        <v>231</v>
      </c>
      <c r="B303" s="58">
        <v>0</v>
      </c>
      <c r="C303" s="59">
        <v>3122</v>
      </c>
      <c r="D303" s="58">
        <v>2132</v>
      </c>
      <c r="E303" s="61">
        <v>0</v>
      </c>
      <c r="F303" s="62">
        <v>40</v>
      </c>
      <c r="G303" s="58">
        <v>500</v>
      </c>
      <c r="H303" s="49">
        <v>1000000011215</v>
      </c>
      <c r="I303" s="66">
        <v>0</v>
      </c>
      <c r="J303" s="63">
        <v>0</v>
      </c>
      <c r="K303" s="63">
        <v>30000</v>
      </c>
      <c r="L303" s="64">
        <v>30000</v>
      </c>
      <c r="M303" s="67" t="s">
        <v>1064</v>
      </c>
    </row>
    <row r="304" spans="1:13" x14ac:dyDescent="0.25">
      <c r="A304" s="57">
        <v>231</v>
      </c>
      <c r="B304" s="58">
        <v>0</v>
      </c>
      <c r="C304" s="59">
        <v>3123</v>
      </c>
      <c r="D304" s="58">
        <v>2132</v>
      </c>
      <c r="E304" s="61">
        <v>0</v>
      </c>
      <c r="F304" s="62">
        <v>40</v>
      </c>
      <c r="G304" s="58">
        <v>500</v>
      </c>
      <c r="H304" s="49">
        <v>1000000000000</v>
      </c>
      <c r="I304" s="66">
        <v>6480000</v>
      </c>
      <c r="J304" s="63">
        <v>6480000</v>
      </c>
      <c r="K304" s="63">
        <v>-1456282.55</v>
      </c>
      <c r="L304" s="284">
        <f>J304+K304</f>
        <v>5023717.45</v>
      </c>
      <c r="M304" s="67" t="s">
        <v>1065</v>
      </c>
    </row>
    <row r="305" spans="1:13" x14ac:dyDescent="0.25">
      <c r="A305" s="57">
        <v>231</v>
      </c>
      <c r="B305" s="58">
        <v>0</v>
      </c>
      <c r="C305" s="59">
        <v>3123</v>
      </c>
      <c r="D305" s="58">
        <v>2132</v>
      </c>
      <c r="E305" s="61">
        <v>0</v>
      </c>
      <c r="F305" s="62">
        <v>40</v>
      </c>
      <c r="G305" s="58">
        <v>500</v>
      </c>
      <c r="H305" s="49">
        <v>1000000010110</v>
      </c>
      <c r="I305" s="66">
        <v>0</v>
      </c>
      <c r="J305" s="63">
        <v>0</v>
      </c>
      <c r="K305" s="63">
        <v>14310</v>
      </c>
      <c r="L305" s="64">
        <v>14310</v>
      </c>
      <c r="M305" s="67" t="s">
        <v>1065</v>
      </c>
    </row>
    <row r="306" spans="1:13" x14ac:dyDescent="0.25">
      <c r="A306" s="57">
        <v>231</v>
      </c>
      <c r="B306" s="58">
        <v>0</v>
      </c>
      <c r="C306" s="59">
        <v>3123</v>
      </c>
      <c r="D306" s="58">
        <v>2132</v>
      </c>
      <c r="E306" s="61">
        <v>0</v>
      </c>
      <c r="F306" s="62">
        <v>40</v>
      </c>
      <c r="G306" s="58">
        <v>500</v>
      </c>
      <c r="H306" s="49">
        <v>1000000010125</v>
      </c>
      <c r="I306" s="66">
        <v>0</v>
      </c>
      <c r="J306" s="63">
        <v>0</v>
      </c>
      <c r="K306" s="63">
        <v>237607</v>
      </c>
      <c r="L306" s="64">
        <v>237607</v>
      </c>
      <c r="M306" s="67" t="s">
        <v>1065</v>
      </c>
    </row>
    <row r="307" spans="1:13" x14ac:dyDescent="0.25">
      <c r="A307" s="57">
        <v>231</v>
      </c>
      <c r="B307" s="58">
        <v>0</v>
      </c>
      <c r="C307" s="59">
        <v>3123</v>
      </c>
      <c r="D307" s="58">
        <v>2132</v>
      </c>
      <c r="E307" s="61">
        <v>0</v>
      </c>
      <c r="F307" s="62">
        <v>40</v>
      </c>
      <c r="G307" s="58">
        <v>500</v>
      </c>
      <c r="H307" s="49">
        <v>1000000010127</v>
      </c>
      <c r="I307" s="66">
        <v>0</v>
      </c>
      <c r="J307" s="63">
        <v>0</v>
      </c>
      <c r="K307" s="63">
        <v>3600</v>
      </c>
      <c r="L307" s="64">
        <v>3600</v>
      </c>
      <c r="M307" s="67" t="s">
        <v>1065</v>
      </c>
    </row>
    <row r="308" spans="1:13" x14ac:dyDescent="0.25">
      <c r="A308" s="57">
        <v>231</v>
      </c>
      <c r="B308" s="58">
        <v>0</v>
      </c>
      <c r="C308" s="59">
        <v>3123</v>
      </c>
      <c r="D308" s="58">
        <v>2132</v>
      </c>
      <c r="E308" s="61">
        <v>0</v>
      </c>
      <c r="F308" s="62">
        <v>40</v>
      </c>
      <c r="G308" s="58">
        <v>500</v>
      </c>
      <c r="H308" s="49">
        <v>1000000010311</v>
      </c>
      <c r="I308" s="66">
        <v>0</v>
      </c>
      <c r="J308" s="63">
        <v>0</v>
      </c>
      <c r="K308" s="63">
        <v>1210</v>
      </c>
      <c r="L308" s="64">
        <v>1210</v>
      </c>
      <c r="M308" s="67" t="s">
        <v>1065</v>
      </c>
    </row>
    <row r="309" spans="1:13" x14ac:dyDescent="0.25">
      <c r="A309" s="57">
        <v>231</v>
      </c>
      <c r="B309" s="58">
        <v>0</v>
      </c>
      <c r="C309" s="59">
        <v>3123</v>
      </c>
      <c r="D309" s="58">
        <v>2132</v>
      </c>
      <c r="E309" s="61">
        <v>0</v>
      </c>
      <c r="F309" s="62">
        <v>40</v>
      </c>
      <c r="G309" s="58">
        <v>500</v>
      </c>
      <c r="H309" s="49">
        <v>1000000010313</v>
      </c>
      <c r="I309" s="66">
        <v>0</v>
      </c>
      <c r="J309" s="63">
        <v>0</v>
      </c>
      <c r="K309" s="63">
        <v>23216.400000000001</v>
      </c>
      <c r="L309" s="64">
        <v>23216.400000000001</v>
      </c>
      <c r="M309" s="67" t="s">
        <v>1065</v>
      </c>
    </row>
    <row r="310" spans="1:13" x14ac:dyDescent="0.25">
      <c r="A310" s="57">
        <v>231</v>
      </c>
      <c r="B310" s="58">
        <v>0</v>
      </c>
      <c r="C310" s="59">
        <v>3123</v>
      </c>
      <c r="D310" s="58">
        <v>2132</v>
      </c>
      <c r="E310" s="61">
        <v>0</v>
      </c>
      <c r="F310" s="62">
        <v>40</v>
      </c>
      <c r="G310" s="58">
        <v>500</v>
      </c>
      <c r="H310" s="49">
        <v>1000000010410</v>
      </c>
      <c r="I310" s="66">
        <v>0</v>
      </c>
      <c r="J310" s="63">
        <v>0</v>
      </c>
      <c r="K310" s="63">
        <v>200079.17</v>
      </c>
      <c r="L310" s="64">
        <v>200079.17</v>
      </c>
      <c r="M310" s="67" t="s">
        <v>1065</v>
      </c>
    </row>
    <row r="311" spans="1:13" x14ac:dyDescent="0.25">
      <c r="A311" s="57">
        <v>231</v>
      </c>
      <c r="B311" s="58">
        <v>0</v>
      </c>
      <c r="C311" s="59">
        <v>3123</v>
      </c>
      <c r="D311" s="58">
        <v>2132</v>
      </c>
      <c r="E311" s="61">
        <v>0</v>
      </c>
      <c r="F311" s="62">
        <v>40</v>
      </c>
      <c r="G311" s="58">
        <v>500</v>
      </c>
      <c r="H311" s="49">
        <v>1000000010422</v>
      </c>
      <c r="I311" s="66">
        <v>0</v>
      </c>
      <c r="J311" s="63">
        <v>0</v>
      </c>
      <c r="K311" s="63">
        <v>75580.179999999993</v>
      </c>
      <c r="L311" s="64">
        <v>75580.179999999993</v>
      </c>
      <c r="M311" s="67" t="s">
        <v>1065</v>
      </c>
    </row>
    <row r="312" spans="1:13" x14ac:dyDescent="0.25">
      <c r="A312" s="57">
        <v>231</v>
      </c>
      <c r="B312" s="58">
        <v>0</v>
      </c>
      <c r="C312" s="59">
        <v>3123</v>
      </c>
      <c r="D312" s="58">
        <v>2132</v>
      </c>
      <c r="E312" s="61">
        <v>0</v>
      </c>
      <c r="F312" s="62">
        <v>40</v>
      </c>
      <c r="G312" s="58">
        <v>500</v>
      </c>
      <c r="H312" s="49">
        <v>1000000010423</v>
      </c>
      <c r="I312" s="66">
        <v>0</v>
      </c>
      <c r="J312" s="63">
        <v>0</v>
      </c>
      <c r="K312" s="63">
        <v>22928.06</v>
      </c>
      <c r="L312" s="64">
        <v>22928.06</v>
      </c>
      <c r="M312" s="67" t="s">
        <v>1065</v>
      </c>
    </row>
    <row r="313" spans="1:13" x14ac:dyDescent="0.25">
      <c r="A313" s="57">
        <v>231</v>
      </c>
      <c r="B313" s="58">
        <v>0</v>
      </c>
      <c r="C313" s="59">
        <v>3123</v>
      </c>
      <c r="D313" s="58">
        <v>2132</v>
      </c>
      <c r="E313" s="61">
        <v>0</v>
      </c>
      <c r="F313" s="62">
        <v>40</v>
      </c>
      <c r="G313" s="58">
        <v>500</v>
      </c>
      <c r="H313" s="49">
        <v>1000000010505</v>
      </c>
      <c r="I313" s="66">
        <v>0</v>
      </c>
      <c r="J313" s="63">
        <v>0</v>
      </c>
      <c r="K313" s="63">
        <v>907.5</v>
      </c>
      <c r="L313" s="64">
        <v>907.5</v>
      </c>
      <c r="M313" s="67" t="s">
        <v>1065</v>
      </c>
    </row>
    <row r="314" spans="1:13" x14ac:dyDescent="0.25">
      <c r="A314" s="57">
        <v>231</v>
      </c>
      <c r="B314" s="58">
        <v>0</v>
      </c>
      <c r="C314" s="59">
        <v>3123</v>
      </c>
      <c r="D314" s="58">
        <v>2132</v>
      </c>
      <c r="E314" s="61">
        <v>0</v>
      </c>
      <c r="F314" s="62">
        <v>40</v>
      </c>
      <c r="G314" s="58">
        <v>500</v>
      </c>
      <c r="H314" s="49">
        <v>1000000010508</v>
      </c>
      <c r="I314" s="66">
        <v>0</v>
      </c>
      <c r="J314" s="63">
        <v>0</v>
      </c>
      <c r="K314" s="63">
        <v>24109.48</v>
      </c>
      <c r="L314" s="64">
        <v>24109.48</v>
      </c>
      <c r="M314" s="67" t="s">
        <v>1065</v>
      </c>
    </row>
    <row r="315" spans="1:13" x14ac:dyDescent="0.25">
      <c r="A315" s="57">
        <v>231</v>
      </c>
      <c r="B315" s="58">
        <v>0</v>
      </c>
      <c r="C315" s="59">
        <v>3123</v>
      </c>
      <c r="D315" s="58">
        <v>2132</v>
      </c>
      <c r="E315" s="61">
        <v>0</v>
      </c>
      <c r="F315" s="62">
        <v>40</v>
      </c>
      <c r="G315" s="58">
        <v>500</v>
      </c>
      <c r="H315" s="49">
        <v>1000000010517</v>
      </c>
      <c r="I315" s="66">
        <v>0</v>
      </c>
      <c r="J315" s="63">
        <v>0</v>
      </c>
      <c r="K315" s="63">
        <v>18400</v>
      </c>
      <c r="L315" s="64">
        <v>18400</v>
      </c>
      <c r="M315" s="67" t="s">
        <v>1065</v>
      </c>
    </row>
    <row r="316" spans="1:13" x14ac:dyDescent="0.25">
      <c r="A316" s="57">
        <v>231</v>
      </c>
      <c r="B316" s="58">
        <v>0</v>
      </c>
      <c r="C316" s="59">
        <v>3123</v>
      </c>
      <c r="D316" s="58">
        <v>2132</v>
      </c>
      <c r="E316" s="61">
        <v>0</v>
      </c>
      <c r="F316" s="62">
        <v>40</v>
      </c>
      <c r="G316" s="58">
        <v>500</v>
      </c>
      <c r="H316" s="49">
        <v>1000000010614</v>
      </c>
      <c r="I316" s="66">
        <v>0</v>
      </c>
      <c r="J316" s="63">
        <v>0</v>
      </c>
      <c r="K316" s="63">
        <v>17945</v>
      </c>
      <c r="L316" s="64">
        <v>17945</v>
      </c>
      <c r="M316" s="67" t="s">
        <v>1065</v>
      </c>
    </row>
    <row r="317" spans="1:13" x14ac:dyDescent="0.25">
      <c r="A317" s="57">
        <v>231</v>
      </c>
      <c r="B317" s="58">
        <v>0</v>
      </c>
      <c r="C317" s="59">
        <v>3123</v>
      </c>
      <c r="D317" s="58">
        <v>2132</v>
      </c>
      <c r="E317" s="61">
        <v>0</v>
      </c>
      <c r="F317" s="62">
        <v>40</v>
      </c>
      <c r="G317" s="58">
        <v>500</v>
      </c>
      <c r="H317" s="49">
        <v>1000000010615</v>
      </c>
      <c r="I317" s="66">
        <v>0</v>
      </c>
      <c r="J317" s="63">
        <v>0</v>
      </c>
      <c r="K317" s="63">
        <v>31950</v>
      </c>
      <c r="L317" s="64">
        <v>31950</v>
      </c>
      <c r="M317" s="67" t="s">
        <v>1065</v>
      </c>
    </row>
    <row r="318" spans="1:13" x14ac:dyDescent="0.25">
      <c r="A318" s="57">
        <v>231</v>
      </c>
      <c r="B318" s="58">
        <v>0</v>
      </c>
      <c r="C318" s="59">
        <v>3123</v>
      </c>
      <c r="D318" s="58">
        <v>2132</v>
      </c>
      <c r="E318" s="61">
        <v>0</v>
      </c>
      <c r="F318" s="62">
        <v>40</v>
      </c>
      <c r="G318" s="58">
        <v>500</v>
      </c>
      <c r="H318" s="49">
        <v>1000000010616</v>
      </c>
      <c r="I318" s="66">
        <v>0</v>
      </c>
      <c r="J318" s="63">
        <v>0</v>
      </c>
      <c r="K318" s="63">
        <v>50375</v>
      </c>
      <c r="L318" s="64">
        <v>50375</v>
      </c>
      <c r="M318" s="67" t="s">
        <v>1065</v>
      </c>
    </row>
    <row r="319" spans="1:13" x14ac:dyDescent="0.25">
      <c r="A319" s="57">
        <v>231</v>
      </c>
      <c r="B319" s="58">
        <v>0</v>
      </c>
      <c r="C319" s="59">
        <v>3123</v>
      </c>
      <c r="D319" s="58">
        <v>2132</v>
      </c>
      <c r="E319" s="61">
        <v>0</v>
      </c>
      <c r="F319" s="62">
        <v>40</v>
      </c>
      <c r="G319" s="58">
        <v>500</v>
      </c>
      <c r="H319" s="49">
        <v>1000000010722</v>
      </c>
      <c r="I319" s="66">
        <v>0</v>
      </c>
      <c r="J319" s="63">
        <v>0</v>
      </c>
      <c r="K319" s="63">
        <v>100536.51</v>
      </c>
      <c r="L319" s="64">
        <v>100536.51</v>
      </c>
      <c r="M319" s="67" t="s">
        <v>1065</v>
      </c>
    </row>
    <row r="320" spans="1:13" x14ac:dyDescent="0.25">
      <c r="A320" s="57">
        <v>231</v>
      </c>
      <c r="B320" s="58">
        <v>0</v>
      </c>
      <c r="C320" s="59">
        <v>3123</v>
      </c>
      <c r="D320" s="58">
        <v>2132</v>
      </c>
      <c r="E320" s="61">
        <v>0</v>
      </c>
      <c r="F320" s="62">
        <v>40</v>
      </c>
      <c r="G320" s="58">
        <v>500</v>
      </c>
      <c r="H320" s="49">
        <v>1000000010723</v>
      </c>
      <c r="I320" s="66">
        <v>0</v>
      </c>
      <c r="J320" s="63">
        <v>0</v>
      </c>
      <c r="K320" s="63">
        <v>15566</v>
      </c>
      <c r="L320" s="64">
        <v>15566</v>
      </c>
      <c r="M320" s="67" t="s">
        <v>1065</v>
      </c>
    </row>
    <row r="321" spans="1:13" x14ac:dyDescent="0.25">
      <c r="A321" s="57">
        <v>231</v>
      </c>
      <c r="B321" s="58">
        <v>0</v>
      </c>
      <c r="C321" s="59">
        <v>3123</v>
      </c>
      <c r="D321" s="58">
        <v>2132</v>
      </c>
      <c r="E321" s="61">
        <v>0</v>
      </c>
      <c r="F321" s="62">
        <v>40</v>
      </c>
      <c r="G321" s="58">
        <v>500</v>
      </c>
      <c r="H321" s="49">
        <v>1000000010724</v>
      </c>
      <c r="I321" s="66">
        <v>0</v>
      </c>
      <c r="J321" s="63">
        <v>0</v>
      </c>
      <c r="K321" s="63">
        <v>70141</v>
      </c>
      <c r="L321" s="64">
        <v>70141</v>
      </c>
      <c r="M321" s="67" t="s">
        <v>1065</v>
      </c>
    </row>
    <row r="322" spans="1:13" x14ac:dyDescent="0.25">
      <c r="A322" s="57">
        <v>231</v>
      </c>
      <c r="B322" s="58">
        <v>0</v>
      </c>
      <c r="C322" s="59">
        <v>3123</v>
      </c>
      <c r="D322" s="58">
        <v>2132</v>
      </c>
      <c r="E322" s="61">
        <v>0</v>
      </c>
      <c r="F322" s="62">
        <v>40</v>
      </c>
      <c r="G322" s="58">
        <v>500</v>
      </c>
      <c r="H322" s="49">
        <v>1000000010824</v>
      </c>
      <c r="I322" s="66">
        <v>0</v>
      </c>
      <c r="J322" s="63">
        <v>0</v>
      </c>
      <c r="K322" s="63">
        <v>92902.25</v>
      </c>
      <c r="L322" s="64">
        <v>92902.25</v>
      </c>
      <c r="M322" s="67" t="s">
        <v>1065</v>
      </c>
    </row>
    <row r="323" spans="1:13" x14ac:dyDescent="0.25">
      <c r="A323" s="57">
        <v>231</v>
      </c>
      <c r="B323" s="58">
        <v>0</v>
      </c>
      <c r="C323" s="59">
        <v>3123</v>
      </c>
      <c r="D323" s="58">
        <v>2132</v>
      </c>
      <c r="E323" s="61">
        <v>0</v>
      </c>
      <c r="F323" s="62">
        <v>40</v>
      </c>
      <c r="G323" s="58">
        <v>500</v>
      </c>
      <c r="H323" s="49">
        <v>1000000010825</v>
      </c>
      <c r="I323" s="66">
        <v>0</v>
      </c>
      <c r="J323" s="63">
        <v>0</v>
      </c>
      <c r="K323" s="63">
        <v>34538</v>
      </c>
      <c r="L323" s="64">
        <v>34538</v>
      </c>
      <c r="M323" s="67" t="s">
        <v>1065</v>
      </c>
    </row>
    <row r="324" spans="1:13" x14ac:dyDescent="0.25">
      <c r="A324" s="57">
        <v>231</v>
      </c>
      <c r="B324" s="58">
        <v>0</v>
      </c>
      <c r="C324" s="59">
        <v>3123</v>
      </c>
      <c r="D324" s="58">
        <v>2132</v>
      </c>
      <c r="E324" s="61">
        <v>0</v>
      </c>
      <c r="F324" s="62">
        <v>40</v>
      </c>
      <c r="G324" s="58">
        <v>500</v>
      </c>
      <c r="H324" s="49">
        <v>1000000011003</v>
      </c>
      <c r="I324" s="66">
        <v>0</v>
      </c>
      <c r="J324" s="63">
        <v>0</v>
      </c>
      <c r="K324" s="63">
        <v>57482</v>
      </c>
      <c r="L324" s="64">
        <v>57482</v>
      </c>
      <c r="M324" s="67" t="s">
        <v>1065</v>
      </c>
    </row>
    <row r="325" spans="1:13" x14ac:dyDescent="0.25">
      <c r="A325" s="57">
        <v>231</v>
      </c>
      <c r="B325" s="58">
        <v>0</v>
      </c>
      <c r="C325" s="59">
        <v>3123</v>
      </c>
      <c r="D325" s="58">
        <v>2132</v>
      </c>
      <c r="E325" s="61">
        <v>0</v>
      </c>
      <c r="F325" s="62">
        <v>40</v>
      </c>
      <c r="G325" s="58">
        <v>500</v>
      </c>
      <c r="H325" s="49">
        <v>1000000011004</v>
      </c>
      <c r="I325" s="66">
        <v>0</v>
      </c>
      <c r="J325" s="63">
        <v>0</v>
      </c>
      <c r="K325" s="63">
        <v>4107</v>
      </c>
      <c r="L325" s="64">
        <v>4107</v>
      </c>
      <c r="M325" s="67" t="s">
        <v>1065</v>
      </c>
    </row>
    <row r="326" spans="1:13" x14ac:dyDescent="0.25">
      <c r="A326" s="57">
        <v>231</v>
      </c>
      <c r="B326" s="58">
        <v>0</v>
      </c>
      <c r="C326" s="59">
        <v>3123</v>
      </c>
      <c r="D326" s="58">
        <v>2132</v>
      </c>
      <c r="E326" s="61">
        <v>0</v>
      </c>
      <c r="F326" s="62">
        <v>40</v>
      </c>
      <c r="G326" s="58">
        <v>500</v>
      </c>
      <c r="H326" s="49">
        <v>1000000011108</v>
      </c>
      <c r="I326" s="66">
        <v>0</v>
      </c>
      <c r="J326" s="63">
        <v>0</v>
      </c>
      <c r="K326" s="63">
        <v>7410</v>
      </c>
      <c r="L326" s="64">
        <v>7410</v>
      </c>
      <c r="M326" s="67" t="s">
        <v>1065</v>
      </c>
    </row>
    <row r="327" spans="1:13" x14ac:dyDescent="0.25">
      <c r="A327" s="57">
        <v>231</v>
      </c>
      <c r="B327" s="58">
        <v>0</v>
      </c>
      <c r="C327" s="59">
        <v>3123</v>
      </c>
      <c r="D327" s="58">
        <v>2132</v>
      </c>
      <c r="E327" s="61">
        <v>0</v>
      </c>
      <c r="F327" s="62">
        <v>40</v>
      </c>
      <c r="G327" s="58">
        <v>500</v>
      </c>
      <c r="H327" s="49">
        <v>1000000011120</v>
      </c>
      <c r="I327" s="66">
        <v>0</v>
      </c>
      <c r="J327" s="63">
        <v>0</v>
      </c>
      <c r="K327" s="63">
        <v>144940</v>
      </c>
      <c r="L327" s="64">
        <v>144940</v>
      </c>
      <c r="M327" s="67" t="s">
        <v>1065</v>
      </c>
    </row>
    <row r="328" spans="1:13" x14ac:dyDescent="0.25">
      <c r="A328" s="57">
        <v>231</v>
      </c>
      <c r="B328" s="58">
        <v>0</v>
      </c>
      <c r="C328" s="59">
        <v>3123</v>
      </c>
      <c r="D328" s="58">
        <v>2132</v>
      </c>
      <c r="E328" s="61">
        <v>0</v>
      </c>
      <c r="F328" s="62">
        <v>40</v>
      </c>
      <c r="G328" s="58">
        <v>500</v>
      </c>
      <c r="H328" s="49">
        <v>1000000011121</v>
      </c>
      <c r="I328" s="66">
        <v>0</v>
      </c>
      <c r="J328" s="63">
        <v>0</v>
      </c>
      <c r="K328" s="63">
        <v>3300</v>
      </c>
      <c r="L328" s="64">
        <v>3300</v>
      </c>
      <c r="M328" s="67" t="s">
        <v>1065</v>
      </c>
    </row>
    <row r="329" spans="1:13" x14ac:dyDescent="0.25">
      <c r="A329" s="57">
        <v>231</v>
      </c>
      <c r="B329" s="58">
        <v>0</v>
      </c>
      <c r="C329" s="59">
        <v>3123</v>
      </c>
      <c r="D329" s="58">
        <v>2132</v>
      </c>
      <c r="E329" s="61">
        <v>0</v>
      </c>
      <c r="F329" s="62">
        <v>40</v>
      </c>
      <c r="G329" s="58">
        <v>500</v>
      </c>
      <c r="H329" s="49">
        <v>1000000011122</v>
      </c>
      <c r="I329" s="66">
        <v>0</v>
      </c>
      <c r="J329" s="63">
        <v>0</v>
      </c>
      <c r="K329" s="63">
        <v>8103</v>
      </c>
      <c r="L329" s="64">
        <v>8103</v>
      </c>
      <c r="M329" s="67" t="s">
        <v>1065</v>
      </c>
    </row>
    <row r="330" spans="1:13" x14ac:dyDescent="0.25">
      <c r="A330" s="57">
        <v>231</v>
      </c>
      <c r="B330" s="58">
        <v>0</v>
      </c>
      <c r="C330" s="59">
        <v>3123</v>
      </c>
      <c r="D330" s="58">
        <v>2132</v>
      </c>
      <c r="E330" s="61">
        <v>0</v>
      </c>
      <c r="F330" s="62">
        <v>40</v>
      </c>
      <c r="G330" s="58">
        <v>500</v>
      </c>
      <c r="H330" s="49">
        <v>1000000011123</v>
      </c>
      <c r="I330" s="66">
        <v>0</v>
      </c>
      <c r="J330" s="63">
        <v>0</v>
      </c>
      <c r="K330" s="63">
        <v>74068</v>
      </c>
      <c r="L330" s="64">
        <v>74068</v>
      </c>
      <c r="M330" s="67" t="s">
        <v>1065</v>
      </c>
    </row>
    <row r="331" spans="1:13" x14ac:dyDescent="0.25">
      <c r="A331" s="57">
        <v>231</v>
      </c>
      <c r="B331" s="58">
        <v>0</v>
      </c>
      <c r="C331" s="59">
        <v>3123</v>
      </c>
      <c r="D331" s="58">
        <v>2132</v>
      </c>
      <c r="E331" s="61">
        <v>0</v>
      </c>
      <c r="F331" s="62">
        <v>40</v>
      </c>
      <c r="G331" s="58">
        <v>500</v>
      </c>
      <c r="H331" s="49">
        <v>1000000011216</v>
      </c>
      <c r="I331" s="66">
        <v>0</v>
      </c>
      <c r="J331" s="63">
        <v>0</v>
      </c>
      <c r="K331" s="63">
        <v>18978</v>
      </c>
      <c r="L331" s="64">
        <v>18978</v>
      </c>
      <c r="M331" s="67" t="s">
        <v>1065</v>
      </c>
    </row>
    <row r="332" spans="1:13" x14ac:dyDescent="0.25">
      <c r="A332" s="57">
        <v>231</v>
      </c>
      <c r="B332" s="58">
        <v>0</v>
      </c>
      <c r="C332" s="59">
        <v>3123</v>
      </c>
      <c r="D332" s="58">
        <v>2132</v>
      </c>
      <c r="E332" s="61">
        <v>0</v>
      </c>
      <c r="F332" s="62">
        <v>40</v>
      </c>
      <c r="G332" s="58">
        <v>500</v>
      </c>
      <c r="H332" s="49">
        <v>1000000011220</v>
      </c>
      <c r="I332" s="66">
        <v>0</v>
      </c>
      <c r="J332" s="63">
        <v>0</v>
      </c>
      <c r="K332" s="63">
        <v>101993</v>
      </c>
      <c r="L332" s="64">
        <v>101993</v>
      </c>
      <c r="M332" s="67" t="s">
        <v>1065</v>
      </c>
    </row>
    <row r="333" spans="1:13" x14ac:dyDescent="0.25">
      <c r="A333" s="57">
        <v>231</v>
      </c>
      <c r="B333" s="58">
        <v>0</v>
      </c>
      <c r="C333" s="59">
        <v>3125</v>
      </c>
      <c r="D333" s="58">
        <v>2132</v>
      </c>
      <c r="E333" s="61">
        <v>0</v>
      </c>
      <c r="F333" s="62">
        <v>40</v>
      </c>
      <c r="G333" s="58">
        <v>500</v>
      </c>
      <c r="H333" s="49">
        <v>1000000000000</v>
      </c>
      <c r="I333" s="66">
        <v>1600000</v>
      </c>
      <c r="J333" s="63">
        <v>1600000</v>
      </c>
      <c r="K333" s="63">
        <v>-373036</v>
      </c>
      <c r="L333" s="284">
        <f>J333+K333</f>
        <v>1226964</v>
      </c>
      <c r="M333" s="67" t="s">
        <v>1066</v>
      </c>
    </row>
    <row r="334" spans="1:13" x14ac:dyDescent="0.25">
      <c r="A334" s="57">
        <v>231</v>
      </c>
      <c r="B334" s="58">
        <v>0</v>
      </c>
      <c r="C334" s="59">
        <v>3125</v>
      </c>
      <c r="D334" s="58">
        <v>2119</v>
      </c>
      <c r="E334" s="61">
        <v>0</v>
      </c>
      <c r="F334" s="62">
        <v>40</v>
      </c>
      <c r="G334" s="58">
        <v>500</v>
      </c>
      <c r="H334" s="49">
        <v>1000000010916</v>
      </c>
      <c r="I334" s="66">
        <v>0</v>
      </c>
      <c r="J334" s="63">
        <v>0</v>
      </c>
      <c r="K334" s="63">
        <v>10500</v>
      </c>
      <c r="L334" s="64">
        <v>10500</v>
      </c>
      <c r="M334" s="67" t="s">
        <v>1067</v>
      </c>
    </row>
    <row r="335" spans="1:13" x14ac:dyDescent="0.25">
      <c r="A335" s="57">
        <v>231</v>
      </c>
      <c r="B335" s="58">
        <v>0</v>
      </c>
      <c r="C335" s="59">
        <v>3125</v>
      </c>
      <c r="D335" s="58">
        <v>2132</v>
      </c>
      <c r="E335" s="61">
        <v>0</v>
      </c>
      <c r="F335" s="62">
        <v>40</v>
      </c>
      <c r="G335" s="58">
        <v>500</v>
      </c>
      <c r="H335" s="49">
        <v>1000000010916</v>
      </c>
      <c r="I335" s="66">
        <v>0</v>
      </c>
      <c r="J335" s="64">
        <v>0</v>
      </c>
      <c r="K335" s="63">
        <v>362536</v>
      </c>
      <c r="L335" s="64">
        <v>362536</v>
      </c>
      <c r="M335" s="67" t="s">
        <v>1066</v>
      </c>
    </row>
    <row r="336" spans="1:13" x14ac:dyDescent="0.25">
      <c r="A336" s="57">
        <v>231</v>
      </c>
      <c r="B336" s="58">
        <v>0</v>
      </c>
      <c r="C336" s="59">
        <v>3133</v>
      </c>
      <c r="D336" s="58">
        <v>2132</v>
      </c>
      <c r="E336" s="61">
        <v>0</v>
      </c>
      <c r="F336" s="62">
        <v>40</v>
      </c>
      <c r="G336" s="58">
        <v>500</v>
      </c>
      <c r="H336" s="49">
        <v>1000000000000</v>
      </c>
      <c r="I336" s="66">
        <v>380000</v>
      </c>
      <c r="J336" s="63">
        <v>380000</v>
      </c>
      <c r="K336" s="63">
        <v>-95990</v>
      </c>
      <c r="L336" s="284">
        <f>J336+K336</f>
        <v>284010</v>
      </c>
      <c r="M336" s="67" t="s">
        <v>1068</v>
      </c>
    </row>
    <row r="337" spans="1:13" x14ac:dyDescent="0.25">
      <c r="A337" s="57">
        <v>231</v>
      </c>
      <c r="B337" s="58">
        <v>0</v>
      </c>
      <c r="C337" s="59">
        <v>3133</v>
      </c>
      <c r="D337" s="58">
        <v>2132</v>
      </c>
      <c r="E337" s="61">
        <v>0</v>
      </c>
      <c r="F337" s="62">
        <v>40</v>
      </c>
      <c r="G337" s="58">
        <v>500</v>
      </c>
      <c r="H337" s="49">
        <v>1000000010325</v>
      </c>
      <c r="I337" s="66">
        <v>0</v>
      </c>
      <c r="J337" s="63">
        <v>0</v>
      </c>
      <c r="K337" s="63">
        <v>7880</v>
      </c>
      <c r="L337" s="63">
        <v>7880</v>
      </c>
      <c r="M337" s="67" t="s">
        <v>1068</v>
      </c>
    </row>
    <row r="338" spans="1:13" x14ac:dyDescent="0.25">
      <c r="A338" s="57">
        <v>231</v>
      </c>
      <c r="B338" s="58">
        <v>0</v>
      </c>
      <c r="C338" s="59">
        <v>3133</v>
      </c>
      <c r="D338" s="58">
        <v>2132</v>
      </c>
      <c r="E338" s="61">
        <v>0</v>
      </c>
      <c r="F338" s="62">
        <v>40</v>
      </c>
      <c r="G338" s="58">
        <v>500</v>
      </c>
      <c r="H338" s="49">
        <v>1000000010512</v>
      </c>
      <c r="I338" s="66">
        <v>0</v>
      </c>
      <c r="J338" s="63">
        <v>0</v>
      </c>
      <c r="K338" s="63">
        <v>74610</v>
      </c>
      <c r="L338" s="63">
        <v>74610</v>
      </c>
      <c r="M338" s="67" t="s">
        <v>1068</v>
      </c>
    </row>
    <row r="339" spans="1:13" x14ac:dyDescent="0.25">
      <c r="A339" s="57">
        <v>231</v>
      </c>
      <c r="B339" s="58">
        <v>0</v>
      </c>
      <c r="C339" s="59">
        <v>3133</v>
      </c>
      <c r="D339" s="58">
        <v>2132</v>
      </c>
      <c r="E339" s="61">
        <v>0</v>
      </c>
      <c r="F339" s="62">
        <v>40</v>
      </c>
      <c r="G339" s="58">
        <v>500</v>
      </c>
      <c r="H339" s="49">
        <v>1000000010716</v>
      </c>
      <c r="I339" s="66">
        <v>0</v>
      </c>
      <c r="J339" s="63">
        <v>0</v>
      </c>
      <c r="K339" s="63">
        <v>13500</v>
      </c>
      <c r="L339" s="63">
        <v>13500</v>
      </c>
      <c r="M339" s="67" t="s">
        <v>1068</v>
      </c>
    </row>
    <row r="340" spans="1:13" x14ac:dyDescent="0.25">
      <c r="A340" s="57">
        <v>231</v>
      </c>
      <c r="B340" s="58">
        <v>0</v>
      </c>
      <c r="C340" s="59">
        <v>3421</v>
      </c>
      <c r="D340" s="58">
        <v>2132</v>
      </c>
      <c r="E340" s="61">
        <v>0</v>
      </c>
      <c r="F340" s="62">
        <v>40</v>
      </c>
      <c r="G340" s="58">
        <v>500</v>
      </c>
      <c r="H340" s="49">
        <v>1000000000000</v>
      </c>
      <c r="I340" s="66">
        <v>370000</v>
      </c>
      <c r="J340" s="63">
        <v>370000</v>
      </c>
      <c r="K340" s="63">
        <v>-113012.57</v>
      </c>
      <c r="L340" s="284">
        <f>J340+K340</f>
        <v>256987.43</v>
      </c>
      <c r="M340" s="67" t="s">
        <v>1069</v>
      </c>
    </row>
    <row r="341" spans="1:13" x14ac:dyDescent="0.25">
      <c r="A341" s="57">
        <v>231</v>
      </c>
      <c r="B341" s="58">
        <v>0</v>
      </c>
      <c r="C341" s="59">
        <v>3421</v>
      </c>
      <c r="D341" s="58">
        <v>2132</v>
      </c>
      <c r="E341" s="61">
        <v>0</v>
      </c>
      <c r="F341" s="62">
        <v>40</v>
      </c>
      <c r="G341" s="58">
        <v>500</v>
      </c>
      <c r="H341" s="49">
        <v>1000000010326</v>
      </c>
      <c r="I341" s="66">
        <v>0</v>
      </c>
      <c r="J341" s="63">
        <v>0</v>
      </c>
      <c r="K341" s="63">
        <v>38316</v>
      </c>
      <c r="L341" s="63">
        <v>38316</v>
      </c>
      <c r="M341" s="67" t="s">
        <v>1069</v>
      </c>
    </row>
    <row r="342" spans="1:13" x14ac:dyDescent="0.25">
      <c r="A342" s="57">
        <v>231</v>
      </c>
      <c r="B342" s="58">
        <v>0</v>
      </c>
      <c r="C342" s="59">
        <v>3421</v>
      </c>
      <c r="D342" s="58">
        <v>2132</v>
      </c>
      <c r="E342" s="61">
        <v>0</v>
      </c>
      <c r="F342" s="62">
        <v>40</v>
      </c>
      <c r="G342" s="58">
        <v>500</v>
      </c>
      <c r="H342" s="49">
        <v>1000000010327</v>
      </c>
      <c r="I342" s="66">
        <v>0</v>
      </c>
      <c r="J342" s="63">
        <v>0</v>
      </c>
      <c r="K342" s="63">
        <v>8898</v>
      </c>
      <c r="L342" s="63">
        <v>8898</v>
      </c>
      <c r="M342" s="67" t="s">
        <v>1069</v>
      </c>
    </row>
    <row r="343" spans="1:13" x14ac:dyDescent="0.25">
      <c r="A343" s="57">
        <v>231</v>
      </c>
      <c r="B343" s="58">
        <v>0</v>
      </c>
      <c r="C343" s="59">
        <v>3421</v>
      </c>
      <c r="D343" s="58">
        <v>2132</v>
      </c>
      <c r="E343" s="61">
        <v>0</v>
      </c>
      <c r="F343" s="62">
        <v>40</v>
      </c>
      <c r="G343" s="58">
        <v>500</v>
      </c>
      <c r="H343" s="49">
        <v>1000000010816</v>
      </c>
      <c r="I343" s="66">
        <v>0</v>
      </c>
      <c r="J343" s="63">
        <v>0</v>
      </c>
      <c r="K343" s="63">
        <v>61421.57</v>
      </c>
      <c r="L343" s="63">
        <v>61421.57</v>
      </c>
      <c r="M343" s="67" t="s">
        <v>1069</v>
      </c>
    </row>
    <row r="344" spans="1:13" ht="15.75" thickBot="1" x14ac:dyDescent="0.3">
      <c r="A344" s="57">
        <v>231</v>
      </c>
      <c r="B344" s="58">
        <v>0</v>
      </c>
      <c r="C344" s="59">
        <v>3421</v>
      </c>
      <c r="D344" s="58">
        <v>2132</v>
      </c>
      <c r="E344" s="61">
        <v>0</v>
      </c>
      <c r="F344" s="62">
        <v>40</v>
      </c>
      <c r="G344" s="58">
        <v>500</v>
      </c>
      <c r="H344" s="49">
        <v>1000000011117</v>
      </c>
      <c r="I344" s="66">
        <v>0</v>
      </c>
      <c r="J344" s="63">
        <v>0</v>
      </c>
      <c r="K344" s="285">
        <v>4377</v>
      </c>
      <c r="L344" s="63">
        <v>4377</v>
      </c>
      <c r="M344" s="67" t="s">
        <v>1069</v>
      </c>
    </row>
    <row r="345" spans="1:13" ht="16.5" thickBot="1" x14ac:dyDescent="0.3">
      <c r="A345" s="309"/>
      <c r="B345" s="54" t="s">
        <v>23</v>
      </c>
      <c r="C345" s="54"/>
      <c r="D345" s="23"/>
      <c r="E345" s="23"/>
      <c r="F345" s="24"/>
      <c r="G345" s="25"/>
      <c r="H345" s="23"/>
      <c r="I345" s="26">
        <f>SUM(I250:I344)</f>
        <v>17000000</v>
      </c>
      <c r="J345" s="26">
        <f>SUM(J250:J344)</f>
        <v>17000000</v>
      </c>
      <c r="K345" s="286">
        <v>0</v>
      </c>
      <c r="L345" s="26">
        <f>SUM(L250:L344)</f>
        <v>17000000.000000004</v>
      </c>
      <c r="M345" s="27"/>
    </row>
    <row r="346" spans="1:13" ht="16.5" thickBot="1" x14ac:dyDescent="0.3">
      <c r="A346" s="532"/>
      <c r="B346" s="532"/>
      <c r="C346" s="532"/>
      <c r="D346" s="1284"/>
      <c r="E346" s="1284"/>
      <c r="F346" s="525"/>
      <c r="G346" s="533"/>
      <c r="H346" s="1284"/>
      <c r="I346" s="32"/>
      <c r="J346" s="29"/>
      <c r="K346" s="26">
        <f>SUM(K250:K345)</f>
        <v>-2.4010660126805305E-10</v>
      </c>
      <c r="L346" s="29"/>
      <c r="M346" s="1280"/>
    </row>
    <row r="347" spans="1:13" ht="15.75" x14ac:dyDescent="0.25">
      <c r="A347" s="1278"/>
      <c r="B347" s="1284" t="s">
        <v>1070</v>
      </c>
      <c r="C347" s="532"/>
      <c r="D347" s="1284"/>
      <c r="E347" s="1284"/>
      <c r="F347" s="525"/>
      <c r="G347" s="533"/>
      <c r="H347" s="1284"/>
      <c r="I347" s="32"/>
      <c r="J347" s="34" t="s">
        <v>1178</v>
      </c>
      <c r="K347" s="33"/>
      <c r="L347" s="29"/>
      <c r="M347" s="1280"/>
    </row>
    <row r="348" spans="1:13" ht="15.75" x14ac:dyDescent="0.25">
      <c r="A348" s="1284"/>
      <c r="B348" s="532"/>
      <c r="C348" s="532"/>
      <c r="D348" s="1284"/>
      <c r="E348" s="1284"/>
      <c r="F348" s="525"/>
      <c r="G348" s="533"/>
      <c r="H348" s="1284"/>
      <c r="I348" s="32"/>
      <c r="J348" s="29"/>
      <c r="K348" s="35"/>
      <c r="L348" s="29"/>
      <c r="M348" s="1280"/>
    </row>
    <row r="349" spans="1:13" x14ac:dyDescent="0.25">
      <c r="A349" s="1278"/>
      <c r="B349" s="1278"/>
      <c r="C349" s="1278"/>
      <c r="D349" s="1278"/>
      <c r="E349" s="1278"/>
      <c r="F349" s="523"/>
      <c r="G349" s="531"/>
      <c r="H349" s="1278"/>
      <c r="I349" s="4"/>
      <c r="J349" s="1280"/>
      <c r="K349" s="33"/>
      <c r="L349" s="1280"/>
      <c r="M349" s="1280"/>
    </row>
    <row r="350" spans="1:13" x14ac:dyDescent="0.25">
      <c r="A350" s="1278"/>
      <c r="B350" s="1278" t="s">
        <v>27</v>
      </c>
      <c r="C350" s="1278"/>
      <c r="D350" s="1278"/>
      <c r="E350" s="1278"/>
      <c r="F350" s="523"/>
      <c r="G350" s="531"/>
      <c r="H350" s="1278"/>
      <c r="I350" s="4"/>
      <c r="J350" s="1280" t="s">
        <v>27</v>
      </c>
      <c r="K350" s="1280"/>
      <c r="L350" s="1280"/>
      <c r="M350" s="1280"/>
    </row>
    <row r="351" spans="1:13" x14ac:dyDescent="0.25">
      <c r="A351" s="1278"/>
      <c r="B351" s="1278"/>
      <c r="C351" s="1278"/>
      <c r="D351" s="1278"/>
      <c r="E351" s="1278"/>
      <c r="F351" s="523"/>
      <c r="G351" s="531"/>
      <c r="H351" s="1278"/>
      <c r="I351" s="4"/>
      <c r="J351" s="1280"/>
      <c r="K351" s="1280"/>
      <c r="L351" s="1280"/>
      <c r="M351" s="1280"/>
    </row>
    <row r="352" spans="1:13" x14ac:dyDescent="0.25">
      <c r="A352" s="1278"/>
      <c r="B352" s="1278" t="s">
        <v>1001</v>
      </c>
      <c r="C352" s="1278"/>
      <c r="D352" s="1278"/>
      <c r="E352" s="1278"/>
      <c r="F352" s="523"/>
      <c r="G352" s="531"/>
      <c r="H352" s="1278"/>
      <c r="I352" s="4"/>
      <c r="J352" s="1280" t="s">
        <v>76</v>
      </c>
      <c r="K352" s="1280"/>
      <c r="L352" s="1280"/>
      <c r="M352" s="1280"/>
    </row>
    <row r="353" spans="1:14" x14ac:dyDescent="0.25">
      <c r="A353" s="1278"/>
      <c r="B353" s="1278"/>
      <c r="C353" s="1278"/>
      <c r="D353" s="1278"/>
      <c r="E353" s="1278"/>
      <c r="F353" s="523"/>
      <c r="G353" s="531"/>
      <c r="H353" s="1278"/>
      <c r="I353" s="4"/>
      <c r="J353" s="1280"/>
      <c r="K353" s="1280"/>
      <c r="L353" s="1280"/>
      <c r="M353" s="1280"/>
    </row>
    <row r="354" spans="1:14" x14ac:dyDescent="0.25">
      <c r="A354" s="1278"/>
      <c r="B354" s="1278"/>
      <c r="C354" s="1278"/>
      <c r="D354" s="1278"/>
      <c r="E354" s="1278"/>
      <c r="F354" s="523"/>
      <c r="G354" s="531"/>
      <c r="H354" s="1278"/>
      <c r="I354" s="4"/>
      <c r="J354" s="1280"/>
      <c r="K354" s="1280"/>
      <c r="L354" s="1280"/>
      <c r="M354" s="1280"/>
    </row>
    <row r="355" spans="1:14" ht="18.75" x14ac:dyDescent="0.3">
      <c r="A355" s="3107" t="s">
        <v>46</v>
      </c>
      <c r="B355" s="3107"/>
      <c r="C355" s="3107"/>
      <c r="D355" s="3107"/>
      <c r="E355" s="1278"/>
      <c r="F355" s="523"/>
      <c r="G355" s="531"/>
      <c r="H355" s="1278"/>
      <c r="I355" s="4"/>
      <c r="J355" s="1280"/>
      <c r="K355" s="1280"/>
      <c r="L355" s="1280"/>
      <c r="M355" s="1280"/>
      <c r="N355" s="1280"/>
    </row>
    <row r="356" spans="1:14" x14ac:dyDescent="0.25">
      <c r="A356" s="1278"/>
      <c r="B356" s="1278"/>
      <c r="C356" s="1278"/>
      <c r="D356" s="1278"/>
      <c r="E356" s="1278"/>
      <c r="F356" s="523"/>
      <c r="G356" s="531"/>
      <c r="H356" s="1278"/>
      <c r="I356" s="8"/>
      <c r="J356" s="1279"/>
      <c r="K356" s="1279"/>
      <c r="L356" s="1280"/>
      <c r="M356" s="1280"/>
      <c r="N356" s="1280"/>
    </row>
    <row r="357" spans="1:14" ht="18.75" x14ac:dyDescent="0.3">
      <c r="A357" s="3102" t="s">
        <v>1093</v>
      </c>
      <c r="B357" s="3103"/>
      <c r="C357" s="3103"/>
      <c r="D357" s="3103"/>
      <c r="E357" s="3103"/>
      <c r="F357" s="3103"/>
      <c r="G357" s="3103"/>
      <c r="H357" s="3103"/>
      <c r="I357" s="3103"/>
      <c r="J357" s="3103"/>
      <c r="K357" s="3103"/>
      <c r="L357" s="3103"/>
      <c r="M357" s="3103"/>
      <c r="N357" s="1280"/>
    </row>
    <row r="358" spans="1:14" ht="15.75" x14ac:dyDescent="0.25">
      <c r="A358" s="1278"/>
      <c r="B358" s="1278"/>
      <c r="C358" s="1278"/>
      <c r="D358" s="1278"/>
      <c r="E358" s="1278"/>
      <c r="F358" s="524"/>
      <c r="G358" s="531"/>
      <c r="H358" s="1278"/>
      <c r="I358" s="8"/>
      <c r="J358" s="1279"/>
      <c r="K358" s="1279"/>
      <c r="L358" s="1280"/>
      <c r="M358" s="1280"/>
      <c r="N358" s="1280"/>
    </row>
    <row r="359" spans="1:14" ht="15.75" customHeight="1" x14ac:dyDescent="0.25">
      <c r="A359" s="3106" t="s">
        <v>1094</v>
      </c>
      <c r="B359" s="3106"/>
      <c r="C359" s="3106"/>
      <c r="D359" s="3106"/>
      <c r="E359" s="3106"/>
      <c r="F359" s="3106"/>
      <c r="G359" s="3106"/>
      <c r="H359" s="3106"/>
      <c r="I359" s="3106"/>
      <c r="J359" s="3106"/>
      <c r="K359" s="3106"/>
      <c r="L359" s="3106"/>
      <c r="M359" s="3106"/>
      <c r="N359" s="1280"/>
    </row>
    <row r="360" spans="1:14" ht="15.75" thickBot="1" x14ac:dyDescent="0.3">
      <c r="A360" s="1284"/>
      <c r="B360" s="1278"/>
      <c r="C360" s="1278"/>
      <c r="D360" s="1278"/>
      <c r="E360" s="1278"/>
      <c r="F360" s="523"/>
      <c r="G360" s="531"/>
      <c r="H360" s="1278"/>
      <c r="I360" s="4"/>
      <c r="J360" s="1280"/>
      <c r="K360" s="13"/>
      <c r="L360" s="13"/>
      <c r="M360" s="14" t="s">
        <v>270</v>
      </c>
    </row>
    <row r="361" spans="1:14" ht="27" thickBot="1" x14ac:dyDescent="0.3">
      <c r="A361" s="87" t="s">
        <v>5</v>
      </c>
      <c r="B361" s="88" t="s">
        <v>6</v>
      </c>
      <c r="C361" s="88" t="s">
        <v>7</v>
      </c>
      <c r="D361" s="88" t="s">
        <v>8</v>
      </c>
      <c r="E361" s="88" t="s">
        <v>9</v>
      </c>
      <c r="F361" s="89" t="s">
        <v>10</v>
      </c>
      <c r="G361" s="90" t="s">
        <v>11</v>
      </c>
      <c r="H361" s="88" t="s">
        <v>12</v>
      </c>
      <c r="I361" s="91" t="s">
        <v>13</v>
      </c>
      <c r="J361" s="92" t="s">
        <v>14</v>
      </c>
      <c r="K361" s="92" t="s">
        <v>271</v>
      </c>
      <c r="L361" s="176" t="s">
        <v>16</v>
      </c>
      <c r="M361" s="177" t="s">
        <v>17</v>
      </c>
    </row>
    <row r="362" spans="1:14" ht="15.75" thickBot="1" x14ac:dyDescent="0.3">
      <c r="A362" s="93">
        <v>231</v>
      </c>
      <c r="B362" s="94" t="s">
        <v>272</v>
      </c>
      <c r="C362" s="95">
        <v>3269</v>
      </c>
      <c r="D362" s="96">
        <v>5909</v>
      </c>
      <c r="E362" s="96">
        <v>0</v>
      </c>
      <c r="F362" s="96">
        <v>103533063</v>
      </c>
      <c r="G362" s="96">
        <v>500</v>
      </c>
      <c r="H362" s="96">
        <v>3702000000</v>
      </c>
      <c r="I362" s="97">
        <v>0</v>
      </c>
      <c r="J362" s="97">
        <v>549862.93999999994</v>
      </c>
      <c r="K362" s="98">
        <v>-487050</v>
      </c>
      <c r="L362" s="99">
        <f t="shared" ref="L362:L382" si="7">SUM(J362--K362)</f>
        <v>62812.939999999944</v>
      </c>
      <c r="M362" s="178" t="s">
        <v>443</v>
      </c>
    </row>
    <row r="363" spans="1:14" ht="15.75" thickBot="1" x14ac:dyDescent="0.3">
      <c r="A363" s="101">
        <v>231</v>
      </c>
      <c r="B363" s="102" t="s">
        <v>272</v>
      </c>
      <c r="C363" s="103">
        <v>3269</v>
      </c>
      <c r="D363" s="96">
        <v>5909</v>
      </c>
      <c r="E363" s="104">
        <v>0</v>
      </c>
      <c r="F363" s="104">
        <v>103133063</v>
      </c>
      <c r="G363" s="104">
        <v>500</v>
      </c>
      <c r="H363" s="104">
        <v>3702000000</v>
      </c>
      <c r="I363" s="106">
        <v>0</v>
      </c>
      <c r="J363" s="106">
        <v>64689.760000000002</v>
      </c>
      <c r="K363" s="106">
        <v>-57300</v>
      </c>
      <c r="L363" s="107">
        <f t="shared" si="7"/>
        <v>7389.760000000002</v>
      </c>
      <c r="M363" s="179" t="s">
        <v>444</v>
      </c>
    </row>
    <row r="364" spans="1:14" x14ac:dyDescent="0.25">
      <c r="A364" s="101">
        <v>231</v>
      </c>
      <c r="B364" s="102" t="s">
        <v>272</v>
      </c>
      <c r="C364" s="103">
        <v>3269</v>
      </c>
      <c r="D364" s="96">
        <v>5909</v>
      </c>
      <c r="E364" s="104">
        <v>0</v>
      </c>
      <c r="F364" s="104">
        <v>103100888</v>
      </c>
      <c r="G364" s="104">
        <v>500</v>
      </c>
      <c r="H364" s="104">
        <v>3702000000</v>
      </c>
      <c r="I364" s="106">
        <v>0</v>
      </c>
      <c r="J364" s="106">
        <v>141500</v>
      </c>
      <c r="K364" s="111">
        <v>-28650</v>
      </c>
      <c r="L364" s="107">
        <f t="shared" si="7"/>
        <v>112850</v>
      </c>
      <c r="M364" s="179" t="s">
        <v>445</v>
      </c>
    </row>
    <row r="365" spans="1:14" x14ac:dyDescent="0.25">
      <c r="A365" s="103">
        <v>231</v>
      </c>
      <c r="B365" s="102" t="s">
        <v>272</v>
      </c>
      <c r="C365" s="103">
        <v>3269</v>
      </c>
      <c r="D365" s="104">
        <v>5011</v>
      </c>
      <c r="E365" s="104">
        <v>0</v>
      </c>
      <c r="F365" s="104">
        <v>103533063</v>
      </c>
      <c r="G365" s="104">
        <v>500</v>
      </c>
      <c r="H365" s="104">
        <v>3702000000</v>
      </c>
      <c r="I365" s="106">
        <v>0</v>
      </c>
      <c r="J365" s="106">
        <v>258298.85</v>
      </c>
      <c r="K365" s="106">
        <v>306000</v>
      </c>
      <c r="L365" s="113">
        <f t="shared" si="7"/>
        <v>564298.85</v>
      </c>
      <c r="M365" s="179" t="s">
        <v>446</v>
      </c>
    </row>
    <row r="366" spans="1:14" x14ac:dyDescent="0.25">
      <c r="A366" s="103">
        <v>231</v>
      </c>
      <c r="B366" s="102" t="s">
        <v>272</v>
      </c>
      <c r="C366" s="103">
        <v>3269</v>
      </c>
      <c r="D366" s="104">
        <v>5011</v>
      </c>
      <c r="E366" s="104">
        <v>0</v>
      </c>
      <c r="F366" s="104">
        <v>103133063</v>
      </c>
      <c r="G366" s="104">
        <v>500</v>
      </c>
      <c r="H366" s="104">
        <v>3702000000</v>
      </c>
      <c r="I366" s="106">
        <v>0</v>
      </c>
      <c r="J366" s="106">
        <v>30388.1</v>
      </c>
      <c r="K366" s="106">
        <v>36000</v>
      </c>
      <c r="L366" s="115">
        <f t="shared" si="7"/>
        <v>66388.100000000006</v>
      </c>
      <c r="M366" s="179" t="s">
        <v>447</v>
      </c>
    </row>
    <row r="367" spans="1:14" x14ac:dyDescent="0.25">
      <c r="A367" s="103">
        <v>231</v>
      </c>
      <c r="B367" s="102" t="s">
        <v>272</v>
      </c>
      <c r="C367" s="103" t="s">
        <v>278</v>
      </c>
      <c r="D367" s="104">
        <v>5011</v>
      </c>
      <c r="E367" s="104">
        <v>0</v>
      </c>
      <c r="F367" s="104">
        <v>103100888</v>
      </c>
      <c r="G367" s="104">
        <v>500</v>
      </c>
      <c r="H367" s="104">
        <v>3702000000</v>
      </c>
      <c r="I367" s="106">
        <v>0</v>
      </c>
      <c r="J367" s="106">
        <v>15194.05</v>
      </c>
      <c r="K367" s="106">
        <v>18000</v>
      </c>
      <c r="L367" s="115">
        <f t="shared" si="7"/>
        <v>33194.050000000003</v>
      </c>
      <c r="M367" s="179" t="s">
        <v>448</v>
      </c>
    </row>
    <row r="368" spans="1:14" x14ac:dyDescent="0.25">
      <c r="A368" s="103">
        <v>231</v>
      </c>
      <c r="B368" s="102" t="s">
        <v>272</v>
      </c>
      <c r="C368" s="103" t="s">
        <v>278</v>
      </c>
      <c r="D368" s="104">
        <v>5021</v>
      </c>
      <c r="E368" s="104">
        <v>0</v>
      </c>
      <c r="F368" s="104">
        <v>103533063</v>
      </c>
      <c r="G368" s="104">
        <v>500</v>
      </c>
      <c r="H368" s="104">
        <v>3702000000</v>
      </c>
      <c r="I368" s="106">
        <v>0</v>
      </c>
      <c r="J368" s="106">
        <v>9987.5</v>
      </c>
      <c r="K368" s="106">
        <v>42500</v>
      </c>
      <c r="L368" s="115">
        <f t="shared" si="7"/>
        <v>52487.5</v>
      </c>
      <c r="M368" s="179" t="s">
        <v>699</v>
      </c>
    </row>
    <row r="369" spans="1:13" x14ac:dyDescent="0.25">
      <c r="A369" s="103">
        <v>231</v>
      </c>
      <c r="B369" s="102" t="s">
        <v>272</v>
      </c>
      <c r="C369" s="103" t="s">
        <v>278</v>
      </c>
      <c r="D369" s="104">
        <v>5021</v>
      </c>
      <c r="E369" s="104">
        <v>0</v>
      </c>
      <c r="F369" s="104">
        <v>103133063</v>
      </c>
      <c r="G369" s="104">
        <v>500</v>
      </c>
      <c r="H369" s="104">
        <v>3702000000</v>
      </c>
      <c r="I369" s="106">
        <v>0</v>
      </c>
      <c r="J369" s="106">
        <v>1175</v>
      </c>
      <c r="K369" s="106">
        <v>5000</v>
      </c>
      <c r="L369" s="115">
        <f t="shared" si="7"/>
        <v>6175</v>
      </c>
      <c r="M369" s="179" t="s">
        <v>700</v>
      </c>
    </row>
    <row r="370" spans="1:13" x14ac:dyDescent="0.25">
      <c r="A370" s="103">
        <v>231</v>
      </c>
      <c r="B370" s="102" t="s">
        <v>272</v>
      </c>
      <c r="C370" s="103" t="s">
        <v>278</v>
      </c>
      <c r="D370" s="104">
        <v>5021</v>
      </c>
      <c r="E370" s="104">
        <v>0</v>
      </c>
      <c r="F370" s="104">
        <v>103100888</v>
      </c>
      <c r="G370" s="104">
        <v>500</v>
      </c>
      <c r="H370" s="104">
        <v>3702000000</v>
      </c>
      <c r="I370" s="106">
        <v>0</v>
      </c>
      <c r="J370" s="106">
        <v>587.5</v>
      </c>
      <c r="K370" s="106">
        <v>2500</v>
      </c>
      <c r="L370" s="115">
        <f t="shared" si="7"/>
        <v>3087.5</v>
      </c>
      <c r="M370" s="179" t="s">
        <v>701</v>
      </c>
    </row>
    <row r="371" spans="1:13" x14ac:dyDescent="0.25">
      <c r="A371" s="103">
        <v>231</v>
      </c>
      <c r="B371" s="103" t="s">
        <v>272</v>
      </c>
      <c r="C371" s="103" t="s">
        <v>278</v>
      </c>
      <c r="D371" s="103">
        <v>5031</v>
      </c>
      <c r="E371" s="103">
        <v>0</v>
      </c>
      <c r="F371" s="104">
        <v>103533063</v>
      </c>
      <c r="G371" s="103">
        <v>500</v>
      </c>
      <c r="H371" s="103">
        <v>3702000000</v>
      </c>
      <c r="I371" s="106">
        <v>0</v>
      </c>
      <c r="J371" s="106">
        <v>65637.210000000006</v>
      </c>
      <c r="K371" s="106">
        <v>85000</v>
      </c>
      <c r="L371" s="115">
        <f t="shared" si="7"/>
        <v>150637.21000000002</v>
      </c>
      <c r="M371" s="180" t="s">
        <v>449</v>
      </c>
    </row>
    <row r="372" spans="1:13" x14ac:dyDescent="0.25">
      <c r="A372" s="103">
        <v>231</v>
      </c>
      <c r="B372" s="103" t="s">
        <v>272</v>
      </c>
      <c r="C372" s="103" t="s">
        <v>278</v>
      </c>
      <c r="D372" s="103">
        <v>5031</v>
      </c>
      <c r="E372" s="103">
        <v>0</v>
      </c>
      <c r="F372" s="104">
        <v>103133063</v>
      </c>
      <c r="G372" s="103">
        <v>500</v>
      </c>
      <c r="H372" s="103">
        <v>3702000000</v>
      </c>
      <c r="I372" s="106">
        <v>0</v>
      </c>
      <c r="J372" s="106">
        <v>7722.03</v>
      </c>
      <c r="K372" s="106">
        <v>10000</v>
      </c>
      <c r="L372" s="107">
        <f t="shared" si="7"/>
        <v>17722.03</v>
      </c>
      <c r="M372" s="180" t="s">
        <v>450</v>
      </c>
    </row>
    <row r="373" spans="1:13" x14ac:dyDescent="0.25">
      <c r="A373" s="103">
        <v>231</v>
      </c>
      <c r="B373" s="103" t="s">
        <v>272</v>
      </c>
      <c r="C373" s="103" t="s">
        <v>278</v>
      </c>
      <c r="D373" s="103">
        <v>5031</v>
      </c>
      <c r="E373" s="103">
        <v>0</v>
      </c>
      <c r="F373" s="104">
        <v>103100888</v>
      </c>
      <c r="G373" s="103">
        <v>500</v>
      </c>
      <c r="H373" s="103">
        <v>3702000000</v>
      </c>
      <c r="I373" s="106">
        <v>0</v>
      </c>
      <c r="J373" s="106">
        <v>3861.01</v>
      </c>
      <c r="K373" s="106">
        <v>5000</v>
      </c>
      <c r="L373" s="107">
        <f t="shared" si="7"/>
        <v>8861.01</v>
      </c>
      <c r="M373" s="180" t="s">
        <v>451</v>
      </c>
    </row>
    <row r="374" spans="1:13" x14ac:dyDescent="0.25">
      <c r="A374" s="103">
        <v>231</v>
      </c>
      <c r="B374" s="103" t="s">
        <v>272</v>
      </c>
      <c r="C374" s="103" t="s">
        <v>278</v>
      </c>
      <c r="D374" s="103">
        <v>5032</v>
      </c>
      <c r="E374" s="103">
        <v>0</v>
      </c>
      <c r="F374" s="104">
        <v>103533063</v>
      </c>
      <c r="G374" s="103">
        <v>500</v>
      </c>
      <c r="H374" s="103">
        <v>3702000000</v>
      </c>
      <c r="I374" s="106">
        <v>0</v>
      </c>
      <c r="J374" s="106">
        <v>23629.15</v>
      </c>
      <c r="K374" s="106">
        <v>42500</v>
      </c>
      <c r="L374" s="113">
        <f t="shared" si="7"/>
        <v>66129.149999999994</v>
      </c>
      <c r="M374" s="180" t="s">
        <v>452</v>
      </c>
    </row>
    <row r="375" spans="1:13" x14ac:dyDescent="0.25">
      <c r="A375" s="103">
        <v>231</v>
      </c>
      <c r="B375" s="103" t="s">
        <v>272</v>
      </c>
      <c r="C375" s="103" t="s">
        <v>278</v>
      </c>
      <c r="D375" s="103">
        <v>5032</v>
      </c>
      <c r="E375" s="103">
        <v>0</v>
      </c>
      <c r="F375" s="104">
        <v>103133063</v>
      </c>
      <c r="G375" s="103">
        <v>500</v>
      </c>
      <c r="H375" s="103">
        <v>3702000000</v>
      </c>
      <c r="I375" s="106">
        <v>0</v>
      </c>
      <c r="J375" s="106">
        <v>2779.9</v>
      </c>
      <c r="K375" s="106">
        <v>5000</v>
      </c>
      <c r="L375" s="115">
        <f t="shared" si="7"/>
        <v>7779.9</v>
      </c>
      <c r="M375" s="180" t="s">
        <v>453</v>
      </c>
    </row>
    <row r="376" spans="1:13" x14ac:dyDescent="0.25">
      <c r="A376" s="103">
        <v>231</v>
      </c>
      <c r="B376" s="103" t="s">
        <v>272</v>
      </c>
      <c r="C376" s="103" t="s">
        <v>278</v>
      </c>
      <c r="D376" s="103">
        <v>5032</v>
      </c>
      <c r="E376" s="103">
        <v>0</v>
      </c>
      <c r="F376" s="104">
        <v>103100888</v>
      </c>
      <c r="G376" s="103">
        <v>500</v>
      </c>
      <c r="H376" s="103">
        <v>3702000000</v>
      </c>
      <c r="I376" s="106">
        <v>0</v>
      </c>
      <c r="J376" s="106">
        <v>1389.95</v>
      </c>
      <c r="K376" s="106">
        <v>2500</v>
      </c>
      <c r="L376" s="115">
        <f t="shared" si="7"/>
        <v>3889.95</v>
      </c>
      <c r="M376" s="180" t="s">
        <v>454</v>
      </c>
    </row>
    <row r="377" spans="1:13" x14ac:dyDescent="0.25">
      <c r="A377" s="103">
        <v>231</v>
      </c>
      <c r="B377" s="103" t="s">
        <v>272</v>
      </c>
      <c r="C377" s="103" t="s">
        <v>278</v>
      </c>
      <c r="D377" s="103">
        <v>5038</v>
      </c>
      <c r="E377" s="103">
        <v>0</v>
      </c>
      <c r="F377" s="104">
        <v>103533063</v>
      </c>
      <c r="G377" s="103">
        <v>500</v>
      </c>
      <c r="H377" s="103">
        <v>3702000000</v>
      </c>
      <c r="I377" s="106">
        <v>0</v>
      </c>
      <c r="J377" s="106">
        <v>1084.8399999999999</v>
      </c>
      <c r="K377" s="106">
        <v>2550</v>
      </c>
      <c r="L377" s="115">
        <f t="shared" si="7"/>
        <v>3634.84</v>
      </c>
      <c r="M377" s="180" t="s">
        <v>455</v>
      </c>
    </row>
    <row r="378" spans="1:13" x14ac:dyDescent="0.25">
      <c r="A378" s="103">
        <v>231</v>
      </c>
      <c r="B378" s="103" t="s">
        <v>272</v>
      </c>
      <c r="C378" s="103" t="s">
        <v>278</v>
      </c>
      <c r="D378" s="103">
        <v>5038</v>
      </c>
      <c r="E378" s="103">
        <v>0</v>
      </c>
      <c r="F378" s="104">
        <v>103133063</v>
      </c>
      <c r="G378" s="103">
        <v>500</v>
      </c>
      <c r="H378" s="103">
        <v>3702000000</v>
      </c>
      <c r="I378" s="106">
        <v>0</v>
      </c>
      <c r="J378" s="106">
        <v>127.64</v>
      </c>
      <c r="K378" s="106">
        <v>300</v>
      </c>
      <c r="L378" s="107">
        <f t="shared" si="7"/>
        <v>427.64</v>
      </c>
      <c r="M378" s="180" t="s">
        <v>456</v>
      </c>
    </row>
    <row r="379" spans="1:13" x14ac:dyDescent="0.25">
      <c r="A379" s="103">
        <v>231</v>
      </c>
      <c r="B379" s="103" t="s">
        <v>272</v>
      </c>
      <c r="C379" s="103" t="s">
        <v>278</v>
      </c>
      <c r="D379" s="103">
        <v>5038</v>
      </c>
      <c r="E379" s="103">
        <v>0</v>
      </c>
      <c r="F379" s="104">
        <v>103100888</v>
      </c>
      <c r="G379" s="103">
        <v>500</v>
      </c>
      <c r="H379" s="103">
        <v>3702000000</v>
      </c>
      <c r="I379" s="106">
        <v>0</v>
      </c>
      <c r="J379" s="106">
        <v>63.82</v>
      </c>
      <c r="K379" s="106">
        <v>150</v>
      </c>
      <c r="L379" s="107">
        <f t="shared" si="7"/>
        <v>213.82</v>
      </c>
      <c r="M379" s="180" t="s">
        <v>457</v>
      </c>
    </row>
    <row r="380" spans="1:13" x14ac:dyDescent="0.25">
      <c r="A380" s="103">
        <v>231</v>
      </c>
      <c r="B380" s="103" t="s">
        <v>272</v>
      </c>
      <c r="C380" s="103" t="s">
        <v>278</v>
      </c>
      <c r="D380" s="103">
        <v>5424</v>
      </c>
      <c r="E380" s="103">
        <v>0</v>
      </c>
      <c r="F380" s="104">
        <v>103533063</v>
      </c>
      <c r="G380" s="103">
        <v>500</v>
      </c>
      <c r="H380" s="103">
        <v>3702000000</v>
      </c>
      <c r="I380" s="106">
        <v>0</v>
      </c>
      <c r="J380" s="106">
        <v>2965.65</v>
      </c>
      <c r="K380" s="106">
        <v>8500</v>
      </c>
      <c r="L380" s="106">
        <f t="shared" si="7"/>
        <v>11465.65</v>
      </c>
      <c r="M380" s="180" t="s">
        <v>458</v>
      </c>
    </row>
    <row r="381" spans="1:13" x14ac:dyDescent="0.25">
      <c r="A381" s="103">
        <v>231</v>
      </c>
      <c r="B381" s="103" t="s">
        <v>272</v>
      </c>
      <c r="C381" s="103" t="s">
        <v>278</v>
      </c>
      <c r="D381" s="103">
        <v>5424</v>
      </c>
      <c r="E381" s="103">
        <v>0</v>
      </c>
      <c r="F381" s="104">
        <v>103133063</v>
      </c>
      <c r="G381" s="103">
        <v>500</v>
      </c>
      <c r="H381" s="103">
        <v>3702000000</v>
      </c>
      <c r="I381" s="106">
        <v>0</v>
      </c>
      <c r="J381" s="106">
        <v>348.9</v>
      </c>
      <c r="K381" s="106">
        <v>1000</v>
      </c>
      <c r="L381" s="106">
        <f t="shared" si="7"/>
        <v>1348.9</v>
      </c>
      <c r="M381" s="180" t="s">
        <v>459</v>
      </c>
    </row>
    <row r="382" spans="1:13" ht="15.75" thickBot="1" x14ac:dyDescent="0.3">
      <c r="A382" s="103">
        <v>231</v>
      </c>
      <c r="B382" s="103" t="s">
        <v>272</v>
      </c>
      <c r="C382" s="103" t="s">
        <v>278</v>
      </c>
      <c r="D382" s="103">
        <v>5424</v>
      </c>
      <c r="E382" s="103">
        <v>0</v>
      </c>
      <c r="F382" s="104">
        <v>103100888</v>
      </c>
      <c r="G382" s="103">
        <v>500</v>
      </c>
      <c r="H382" s="103">
        <v>3702000000</v>
      </c>
      <c r="I382" s="106">
        <v>0</v>
      </c>
      <c r="J382" s="106">
        <v>174.45</v>
      </c>
      <c r="K382" s="106">
        <v>500</v>
      </c>
      <c r="L382" s="106">
        <f t="shared" si="7"/>
        <v>674.45</v>
      </c>
      <c r="M382" s="180" t="s">
        <v>460</v>
      </c>
    </row>
    <row r="383" spans="1:13" ht="16.5" thickBot="1" x14ac:dyDescent="0.3">
      <c r="A383" s="3167" t="s">
        <v>280</v>
      </c>
      <c r="B383" s="3168"/>
      <c r="C383" s="3168"/>
      <c r="D383" s="3168"/>
      <c r="E383" s="3168"/>
      <c r="F383" s="3168"/>
      <c r="G383" s="3168"/>
      <c r="H383" s="3169"/>
      <c r="I383" s="116">
        <f>SUM(I362:I379)</f>
        <v>0</v>
      </c>
      <c r="J383" s="117">
        <f>SUM(J362:J382)</f>
        <v>1181468.2499999995</v>
      </c>
      <c r="K383" s="118">
        <f>SUM(K362:K382)</f>
        <v>0</v>
      </c>
      <c r="L383" s="117">
        <f>SUM(L362:L382)</f>
        <v>1181468.2499999995</v>
      </c>
      <c r="M383" s="119"/>
    </row>
    <row r="384" spans="1:13" ht="15.75" x14ac:dyDescent="0.25">
      <c r="A384" s="532"/>
      <c r="B384" s="532"/>
      <c r="C384" s="532"/>
      <c r="D384" s="1284"/>
      <c r="E384" s="1284"/>
      <c r="F384" s="525"/>
      <c r="G384" s="533"/>
      <c r="H384" s="1284"/>
      <c r="I384" s="32"/>
      <c r="J384" s="29"/>
      <c r="K384" s="33"/>
      <c r="L384" s="29"/>
      <c r="M384" s="1280"/>
    </row>
    <row r="385" spans="1:14" ht="15.75" x14ac:dyDescent="0.25">
      <c r="A385" s="1278"/>
      <c r="B385" s="1284" t="s">
        <v>461</v>
      </c>
      <c r="C385" s="532"/>
      <c r="D385" s="1284"/>
      <c r="E385" s="1284"/>
      <c r="F385" s="525"/>
      <c r="G385" s="533"/>
      <c r="H385" s="1284"/>
      <c r="I385" s="32"/>
      <c r="J385" s="34" t="s">
        <v>25</v>
      </c>
      <c r="K385" s="120" t="s">
        <v>1095</v>
      </c>
      <c r="L385" s="29"/>
      <c r="M385" s="1280"/>
    </row>
    <row r="386" spans="1:14" ht="15.75" x14ac:dyDescent="0.25">
      <c r="A386" s="1284"/>
      <c r="B386" s="532"/>
      <c r="C386" s="532"/>
      <c r="D386" s="1284"/>
      <c r="E386" s="1284"/>
      <c r="F386" s="525"/>
      <c r="G386" s="533"/>
      <c r="H386" s="1284"/>
      <c r="I386" s="32"/>
      <c r="J386" s="29"/>
      <c r="K386" s="33"/>
      <c r="L386" s="29"/>
      <c r="M386" s="1280"/>
    </row>
    <row r="387" spans="1:14" x14ac:dyDescent="0.25">
      <c r="A387" s="1278"/>
      <c r="B387" s="1278"/>
      <c r="C387" s="1278"/>
      <c r="D387" s="1278"/>
      <c r="E387" s="1278"/>
      <c r="F387" s="523"/>
      <c r="G387" s="531"/>
      <c r="H387" s="1278"/>
      <c r="I387" s="4"/>
      <c r="J387" s="1280"/>
      <c r="K387" s="1280"/>
      <c r="L387" s="1280"/>
      <c r="M387" s="1280"/>
      <c r="N387" s="1280"/>
    </row>
    <row r="388" spans="1:14" x14ac:dyDescent="0.25">
      <c r="A388" s="1278"/>
      <c r="B388" s="1278" t="s">
        <v>27</v>
      </c>
      <c r="C388" s="1278"/>
      <c r="D388" s="1278"/>
      <c r="E388" s="1278"/>
      <c r="F388" s="523"/>
      <c r="G388" s="531"/>
      <c r="H388" s="1278"/>
      <c r="I388" s="4"/>
      <c r="J388" s="1280" t="s">
        <v>27</v>
      </c>
      <c r="K388" s="1280"/>
      <c r="L388" s="1280"/>
      <c r="M388" s="1280"/>
      <c r="N388" s="1280"/>
    </row>
    <row r="389" spans="1:14" x14ac:dyDescent="0.25">
      <c r="A389" s="1278"/>
      <c r="B389" s="1278"/>
      <c r="C389" s="1278"/>
      <c r="D389" s="1278"/>
      <c r="E389" s="1278"/>
      <c r="F389" s="523"/>
      <c r="G389" s="531"/>
      <c r="H389" s="1278"/>
      <c r="I389" s="4"/>
      <c r="J389" s="1280"/>
      <c r="K389" s="1280"/>
      <c r="L389" s="1280"/>
      <c r="M389" s="1280"/>
      <c r="N389" s="1280"/>
    </row>
    <row r="390" spans="1:14" x14ac:dyDescent="0.25">
      <c r="A390" s="1278"/>
      <c r="B390" s="1278" t="s">
        <v>283</v>
      </c>
      <c r="C390" s="1278"/>
      <c r="D390" s="1278"/>
      <c r="E390" s="1278"/>
      <c r="F390" s="523"/>
      <c r="G390" s="531"/>
      <c r="H390" s="1278"/>
      <c r="I390" s="4"/>
      <c r="J390" s="1280" t="s">
        <v>76</v>
      </c>
      <c r="K390" s="1280"/>
      <c r="L390" s="1280"/>
      <c r="M390" s="1280"/>
      <c r="N390" s="1280"/>
    </row>
    <row r="391" spans="1:14" x14ac:dyDescent="0.25">
      <c r="A391" s="1278"/>
      <c r="B391" s="1278"/>
      <c r="C391" s="1278"/>
      <c r="D391" s="1278"/>
      <c r="E391" s="1278"/>
      <c r="F391" s="523"/>
      <c r="G391" s="531"/>
      <c r="H391" s="1278"/>
      <c r="I391" s="4"/>
      <c r="J391" s="1280"/>
      <c r="K391" s="1280"/>
      <c r="L391" s="1280"/>
      <c r="M391" s="1280"/>
      <c r="N391" s="1280"/>
    </row>
    <row r="392" spans="1:14" x14ac:dyDescent="0.25">
      <c r="A392" s="1278"/>
      <c r="B392" s="1278"/>
      <c r="C392" s="1278"/>
      <c r="D392" s="1278"/>
      <c r="E392" s="1278"/>
      <c r="F392" s="523"/>
      <c r="G392" s="531"/>
      <c r="H392" s="1278"/>
      <c r="I392" s="4"/>
      <c r="J392" s="1280"/>
      <c r="K392" s="1280"/>
      <c r="L392" s="1280"/>
      <c r="M392" s="1280"/>
      <c r="N392" s="1280"/>
    </row>
    <row r="393" spans="1:14" ht="18.75" x14ac:dyDescent="0.3">
      <c r="A393" s="3172" t="s">
        <v>46</v>
      </c>
      <c r="B393" s="3172"/>
      <c r="C393" s="3172"/>
      <c r="D393" s="3172"/>
      <c r="E393" s="577"/>
      <c r="F393" s="578"/>
      <c r="G393" s="579"/>
      <c r="H393" s="577"/>
      <c r="I393" s="234"/>
      <c r="J393" s="233"/>
      <c r="K393" s="233"/>
      <c r="L393" s="233"/>
      <c r="M393" s="233"/>
    </row>
    <row r="394" spans="1:14" x14ac:dyDescent="0.25">
      <c r="A394" s="577"/>
      <c r="B394" s="577"/>
      <c r="C394" s="577"/>
      <c r="D394" s="577"/>
      <c r="E394" s="577"/>
      <c r="F394" s="578"/>
      <c r="G394" s="579"/>
      <c r="H394" s="577"/>
      <c r="I394" s="236"/>
      <c r="J394" s="235"/>
      <c r="K394" s="233"/>
      <c r="L394" s="233"/>
      <c r="M394" s="233"/>
    </row>
    <row r="395" spans="1:14" ht="18.75" x14ac:dyDescent="0.3">
      <c r="A395" s="3157" t="s">
        <v>1100</v>
      </c>
      <c r="B395" s="3157"/>
      <c r="C395" s="3157"/>
      <c r="D395" s="3157"/>
      <c r="E395" s="3157"/>
      <c r="F395" s="3157"/>
      <c r="G395" s="3157"/>
      <c r="H395" s="3157"/>
      <c r="I395" s="3157"/>
      <c r="J395" s="3157"/>
      <c r="K395" s="3157"/>
      <c r="L395" s="3157"/>
      <c r="M395" s="233"/>
    </row>
    <row r="396" spans="1:14" x14ac:dyDescent="0.25">
      <c r="A396" s="580"/>
      <c r="B396" s="580"/>
      <c r="C396" s="580"/>
      <c r="D396" s="580"/>
      <c r="E396" s="580"/>
      <c r="F396" s="580"/>
      <c r="G396" s="580"/>
      <c r="H396" s="580"/>
      <c r="I396" s="237"/>
      <c r="J396" s="237"/>
      <c r="K396" s="237"/>
      <c r="L396" s="237"/>
      <c r="M396" s="237"/>
    </row>
    <row r="397" spans="1:14" ht="15.75" customHeight="1" x14ac:dyDescent="0.25">
      <c r="A397" s="3170" t="s">
        <v>1101</v>
      </c>
      <c r="B397" s="3170"/>
      <c r="C397" s="3170"/>
      <c r="D397" s="3170"/>
      <c r="E397" s="3170"/>
      <c r="F397" s="3170"/>
      <c r="G397" s="3170"/>
      <c r="H397" s="3170"/>
      <c r="I397" s="3170"/>
      <c r="J397" s="3170"/>
      <c r="K397" s="3170"/>
      <c r="L397" s="3170"/>
      <c r="M397" s="3170"/>
    </row>
    <row r="398" spans="1:14" ht="15.75" thickBot="1" x14ac:dyDescent="0.3">
      <c r="A398" s="580"/>
      <c r="B398" s="580"/>
      <c r="C398" s="580"/>
      <c r="D398" s="580"/>
      <c r="E398" s="580"/>
      <c r="F398" s="580"/>
      <c r="G398" s="580"/>
      <c r="H398" s="580"/>
      <c r="I398" s="237"/>
      <c r="J398" s="237"/>
      <c r="K398" s="237"/>
      <c r="L398" s="237"/>
      <c r="M398" s="238" t="s">
        <v>964</v>
      </c>
    </row>
    <row r="399" spans="1:14" ht="26.25" thickBot="1" x14ac:dyDescent="0.3">
      <c r="A399" s="239" t="s">
        <v>5</v>
      </c>
      <c r="B399" s="240" t="s">
        <v>6</v>
      </c>
      <c r="C399" s="240" t="s">
        <v>7</v>
      </c>
      <c r="D399" s="240" t="s">
        <v>8</v>
      </c>
      <c r="E399" s="240" t="s">
        <v>9</v>
      </c>
      <c r="F399" s="241" t="s">
        <v>10</v>
      </c>
      <c r="G399" s="242" t="s">
        <v>11</v>
      </c>
      <c r="H399" s="240" t="s">
        <v>12</v>
      </c>
      <c r="I399" s="243" t="s">
        <v>13</v>
      </c>
      <c r="J399" s="244" t="s">
        <v>14</v>
      </c>
      <c r="K399" s="245" t="s">
        <v>271</v>
      </c>
      <c r="L399" s="244" t="s">
        <v>16</v>
      </c>
      <c r="M399" s="246" t="s">
        <v>17</v>
      </c>
    </row>
    <row r="400" spans="1:14" x14ac:dyDescent="0.25">
      <c r="A400" s="247">
        <v>231</v>
      </c>
      <c r="B400" s="248">
        <v>90</v>
      </c>
      <c r="C400" s="249">
        <v>3269</v>
      </c>
      <c r="D400" s="248">
        <v>5909</v>
      </c>
      <c r="E400" s="250">
        <v>0</v>
      </c>
      <c r="F400" s="251">
        <v>103100888</v>
      </c>
      <c r="G400" s="248">
        <v>500</v>
      </c>
      <c r="H400" s="252">
        <v>4867000000</v>
      </c>
      <c r="I400" s="253">
        <v>0</v>
      </c>
      <c r="J400" s="253">
        <v>2798487.57</v>
      </c>
      <c r="K400" s="298">
        <v>-30000</v>
      </c>
      <c r="L400" s="255">
        <f>J400+(K400)</f>
        <v>2768487.57</v>
      </c>
      <c r="M400" s="256" t="s">
        <v>965</v>
      </c>
    </row>
    <row r="401" spans="1:13" x14ac:dyDescent="0.25">
      <c r="A401" s="257">
        <v>231</v>
      </c>
      <c r="B401" s="258">
        <v>90</v>
      </c>
      <c r="C401" s="259">
        <v>3269</v>
      </c>
      <c r="D401" s="258">
        <v>5909</v>
      </c>
      <c r="E401" s="260">
        <v>0</v>
      </c>
      <c r="F401" s="261">
        <v>103133063</v>
      </c>
      <c r="G401" s="258">
        <v>500</v>
      </c>
      <c r="H401" s="262">
        <v>4867000000</v>
      </c>
      <c r="I401" s="263">
        <v>0</v>
      </c>
      <c r="J401" s="263">
        <v>427691.74</v>
      </c>
      <c r="K401" s="254">
        <v>-60000</v>
      </c>
      <c r="L401" s="264">
        <f t="shared" ref="L401:L417" si="8">J401+(K401)</f>
        <v>367691.74</v>
      </c>
      <c r="M401" s="265" t="s">
        <v>966</v>
      </c>
    </row>
    <row r="402" spans="1:13" x14ac:dyDescent="0.25">
      <c r="A402" s="257">
        <v>231</v>
      </c>
      <c r="B402" s="258">
        <v>90</v>
      </c>
      <c r="C402" s="259">
        <v>3269</v>
      </c>
      <c r="D402" s="258">
        <v>5909</v>
      </c>
      <c r="E402" s="260">
        <v>0</v>
      </c>
      <c r="F402" s="261">
        <v>103533063</v>
      </c>
      <c r="G402" s="258">
        <v>500</v>
      </c>
      <c r="H402" s="262">
        <v>4867000000</v>
      </c>
      <c r="I402" s="263">
        <v>0</v>
      </c>
      <c r="J402" s="263">
        <v>3635379.95</v>
      </c>
      <c r="K402" s="254">
        <v>-510000</v>
      </c>
      <c r="L402" s="264">
        <f t="shared" si="8"/>
        <v>3125379.95</v>
      </c>
      <c r="M402" s="265" t="s">
        <v>967</v>
      </c>
    </row>
    <row r="403" spans="1:13" x14ac:dyDescent="0.25">
      <c r="A403" s="257">
        <v>231</v>
      </c>
      <c r="B403" s="258">
        <v>90</v>
      </c>
      <c r="C403" s="259">
        <v>3269</v>
      </c>
      <c r="D403" s="299">
        <v>5175</v>
      </c>
      <c r="E403" s="260">
        <v>0</v>
      </c>
      <c r="F403" s="261">
        <v>103100888</v>
      </c>
      <c r="G403" s="258">
        <v>500</v>
      </c>
      <c r="H403" s="262">
        <v>4867000000</v>
      </c>
      <c r="I403" s="263">
        <v>0</v>
      </c>
      <c r="J403" s="267">
        <v>1000</v>
      </c>
      <c r="K403" s="267">
        <v>6500</v>
      </c>
      <c r="L403" s="264">
        <f t="shared" si="8"/>
        <v>7500</v>
      </c>
      <c r="M403" s="268" t="s">
        <v>1102</v>
      </c>
    </row>
    <row r="404" spans="1:13" x14ac:dyDescent="0.25">
      <c r="A404" s="257">
        <v>231</v>
      </c>
      <c r="B404" s="258">
        <v>90</v>
      </c>
      <c r="C404" s="259">
        <v>3269</v>
      </c>
      <c r="D404" s="299">
        <v>5175</v>
      </c>
      <c r="E404" s="260">
        <v>0</v>
      </c>
      <c r="F404" s="266">
        <v>103133063</v>
      </c>
      <c r="G404" s="258">
        <v>500</v>
      </c>
      <c r="H404" s="262">
        <v>4867000000</v>
      </c>
      <c r="I404" s="263">
        <v>0</v>
      </c>
      <c r="J404" s="267">
        <v>2000</v>
      </c>
      <c r="K404" s="267">
        <v>13000</v>
      </c>
      <c r="L404" s="264">
        <f t="shared" si="8"/>
        <v>15000</v>
      </c>
      <c r="M404" s="268" t="s">
        <v>1103</v>
      </c>
    </row>
    <row r="405" spans="1:13" x14ac:dyDescent="0.25">
      <c r="A405" s="257">
        <v>231</v>
      </c>
      <c r="B405" s="258">
        <v>90</v>
      </c>
      <c r="C405" s="259">
        <v>3269</v>
      </c>
      <c r="D405" s="299">
        <v>5175</v>
      </c>
      <c r="E405" s="260">
        <v>0</v>
      </c>
      <c r="F405" s="261">
        <v>103533063</v>
      </c>
      <c r="G405" s="258">
        <v>500</v>
      </c>
      <c r="H405" s="262">
        <v>4867000000</v>
      </c>
      <c r="I405" s="263">
        <v>0</v>
      </c>
      <c r="J405" s="267">
        <v>17000</v>
      </c>
      <c r="K405" s="267">
        <v>110500</v>
      </c>
      <c r="L405" s="264">
        <f t="shared" si="8"/>
        <v>127500</v>
      </c>
      <c r="M405" s="268" t="s">
        <v>1104</v>
      </c>
    </row>
    <row r="406" spans="1:13" x14ac:dyDescent="0.25">
      <c r="A406" s="257">
        <v>231</v>
      </c>
      <c r="B406" s="258">
        <v>90</v>
      </c>
      <c r="C406" s="259">
        <v>3269</v>
      </c>
      <c r="D406" s="299">
        <v>5167</v>
      </c>
      <c r="E406" s="260">
        <v>0</v>
      </c>
      <c r="F406" s="261">
        <v>103100888</v>
      </c>
      <c r="G406" s="258">
        <v>500</v>
      </c>
      <c r="H406" s="262">
        <v>4867000000</v>
      </c>
      <c r="I406" s="263">
        <v>0</v>
      </c>
      <c r="J406" s="267">
        <v>0</v>
      </c>
      <c r="K406" s="267">
        <v>1500</v>
      </c>
      <c r="L406" s="264">
        <f t="shared" si="8"/>
        <v>1500</v>
      </c>
      <c r="M406" s="268" t="s">
        <v>1105</v>
      </c>
    </row>
    <row r="407" spans="1:13" x14ac:dyDescent="0.25">
      <c r="A407" s="257">
        <v>231</v>
      </c>
      <c r="B407" s="258">
        <v>90</v>
      </c>
      <c r="C407" s="259">
        <v>3269</v>
      </c>
      <c r="D407" s="299">
        <v>5167</v>
      </c>
      <c r="E407" s="260">
        <v>0</v>
      </c>
      <c r="F407" s="266">
        <v>103133063</v>
      </c>
      <c r="G407" s="258">
        <v>500</v>
      </c>
      <c r="H407" s="262">
        <v>4867000000</v>
      </c>
      <c r="I407" s="263">
        <v>0</v>
      </c>
      <c r="J407" s="267">
        <v>0</v>
      </c>
      <c r="K407" s="267">
        <v>3000</v>
      </c>
      <c r="L407" s="264">
        <f t="shared" si="8"/>
        <v>3000</v>
      </c>
      <c r="M407" s="268" t="s">
        <v>1106</v>
      </c>
    </row>
    <row r="408" spans="1:13" x14ac:dyDescent="0.25">
      <c r="A408" s="257">
        <v>231</v>
      </c>
      <c r="B408" s="258">
        <v>90</v>
      </c>
      <c r="C408" s="259">
        <v>3269</v>
      </c>
      <c r="D408" s="299">
        <v>5167</v>
      </c>
      <c r="E408" s="260">
        <v>0</v>
      </c>
      <c r="F408" s="261">
        <v>103533063</v>
      </c>
      <c r="G408" s="258">
        <v>500</v>
      </c>
      <c r="H408" s="262">
        <v>4867000000</v>
      </c>
      <c r="I408" s="263">
        <v>0</v>
      </c>
      <c r="J408" s="267">
        <v>0</v>
      </c>
      <c r="K408" s="267">
        <v>25500</v>
      </c>
      <c r="L408" s="264">
        <f t="shared" si="8"/>
        <v>25500</v>
      </c>
      <c r="M408" s="268" t="s">
        <v>1107</v>
      </c>
    </row>
    <row r="409" spans="1:13" x14ac:dyDescent="0.25">
      <c r="A409" s="257">
        <v>231</v>
      </c>
      <c r="B409" s="258">
        <v>90</v>
      </c>
      <c r="C409" s="259">
        <v>3269</v>
      </c>
      <c r="D409" s="299">
        <v>5164</v>
      </c>
      <c r="E409" s="260">
        <v>0</v>
      </c>
      <c r="F409" s="261">
        <v>103100888</v>
      </c>
      <c r="G409" s="258">
        <v>500</v>
      </c>
      <c r="H409" s="262">
        <v>4867000000</v>
      </c>
      <c r="I409" s="263">
        <v>0</v>
      </c>
      <c r="J409" s="267">
        <v>0</v>
      </c>
      <c r="K409" s="267">
        <v>4250</v>
      </c>
      <c r="L409" s="264">
        <f t="shared" si="8"/>
        <v>4250</v>
      </c>
      <c r="M409" s="268" t="s">
        <v>1108</v>
      </c>
    </row>
    <row r="410" spans="1:13" x14ac:dyDescent="0.25">
      <c r="A410" s="257">
        <v>231</v>
      </c>
      <c r="B410" s="258">
        <v>90</v>
      </c>
      <c r="C410" s="259">
        <v>3269</v>
      </c>
      <c r="D410" s="299">
        <v>5164</v>
      </c>
      <c r="E410" s="260">
        <v>0</v>
      </c>
      <c r="F410" s="266">
        <v>103133063</v>
      </c>
      <c r="G410" s="258">
        <v>500</v>
      </c>
      <c r="H410" s="262">
        <v>4867000000</v>
      </c>
      <c r="I410" s="263">
        <v>0</v>
      </c>
      <c r="J410" s="267">
        <v>0</v>
      </c>
      <c r="K410" s="267">
        <v>8500</v>
      </c>
      <c r="L410" s="264">
        <f t="shared" si="8"/>
        <v>8500</v>
      </c>
      <c r="M410" s="268" t="s">
        <v>1109</v>
      </c>
    </row>
    <row r="411" spans="1:13" x14ac:dyDescent="0.25">
      <c r="A411" s="257">
        <v>231</v>
      </c>
      <c r="B411" s="258">
        <v>90</v>
      </c>
      <c r="C411" s="259">
        <v>3269</v>
      </c>
      <c r="D411" s="299">
        <v>5164</v>
      </c>
      <c r="E411" s="260">
        <v>0</v>
      </c>
      <c r="F411" s="261">
        <v>103533063</v>
      </c>
      <c r="G411" s="258">
        <v>500</v>
      </c>
      <c r="H411" s="262">
        <v>4867000000</v>
      </c>
      <c r="I411" s="263">
        <v>0</v>
      </c>
      <c r="J411" s="267">
        <v>0</v>
      </c>
      <c r="K411" s="267">
        <v>72250</v>
      </c>
      <c r="L411" s="264">
        <f t="shared" si="8"/>
        <v>72250</v>
      </c>
      <c r="M411" s="268" t="s">
        <v>1110</v>
      </c>
    </row>
    <row r="412" spans="1:13" x14ac:dyDescent="0.25">
      <c r="A412" s="270">
        <v>231</v>
      </c>
      <c r="B412" s="258">
        <v>90</v>
      </c>
      <c r="C412" s="259">
        <v>3269</v>
      </c>
      <c r="D412" s="299">
        <v>5169</v>
      </c>
      <c r="E412" s="260">
        <v>0</v>
      </c>
      <c r="F412" s="261">
        <v>103100888</v>
      </c>
      <c r="G412" s="258">
        <v>500</v>
      </c>
      <c r="H412" s="262">
        <v>4867000000</v>
      </c>
      <c r="I412" s="263">
        <v>0</v>
      </c>
      <c r="J412" s="267">
        <v>0</v>
      </c>
      <c r="K412" s="267">
        <v>12750</v>
      </c>
      <c r="L412" s="264">
        <f t="shared" si="8"/>
        <v>12750</v>
      </c>
      <c r="M412" s="268" t="s">
        <v>1111</v>
      </c>
    </row>
    <row r="413" spans="1:13" x14ac:dyDescent="0.25">
      <c r="A413" s="270">
        <v>231</v>
      </c>
      <c r="B413" s="258">
        <v>90</v>
      </c>
      <c r="C413" s="259">
        <v>3269</v>
      </c>
      <c r="D413" s="299">
        <v>5169</v>
      </c>
      <c r="E413" s="260">
        <v>0</v>
      </c>
      <c r="F413" s="266">
        <v>103133063</v>
      </c>
      <c r="G413" s="258">
        <v>500</v>
      </c>
      <c r="H413" s="262">
        <v>4867000000</v>
      </c>
      <c r="I413" s="263">
        <v>0</v>
      </c>
      <c r="J413" s="267">
        <v>0</v>
      </c>
      <c r="K413" s="267">
        <v>25500</v>
      </c>
      <c r="L413" s="264">
        <f t="shared" si="8"/>
        <v>25500</v>
      </c>
      <c r="M413" s="268" t="s">
        <v>1112</v>
      </c>
    </row>
    <row r="414" spans="1:13" x14ac:dyDescent="0.25">
      <c r="A414" s="270">
        <v>231</v>
      </c>
      <c r="B414" s="258">
        <v>90</v>
      </c>
      <c r="C414" s="259">
        <v>3269</v>
      </c>
      <c r="D414" s="299">
        <v>5169</v>
      </c>
      <c r="E414" s="260">
        <v>0</v>
      </c>
      <c r="F414" s="261">
        <v>103533063</v>
      </c>
      <c r="G414" s="258">
        <v>500</v>
      </c>
      <c r="H414" s="262">
        <v>4867000000</v>
      </c>
      <c r="I414" s="263">
        <v>0</v>
      </c>
      <c r="J414" s="267">
        <v>0</v>
      </c>
      <c r="K414" s="267">
        <v>216750</v>
      </c>
      <c r="L414" s="264">
        <f t="shared" si="8"/>
        <v>216750</v>
      </c>
      <c r="M414" s="268" t="s">
        <v>1113</v>
      </c>
    </row>
    <row r="415" spans="1:13" x14ac:dyDescent="0.25">
      <c r="A415" s="270">
        <v>231</v>
      </c>
      <c r="B415" s="258">
        <v>90</v>
      </c>
      <c r="C415" s="259">
        <v>3269</v>
      </c>
      <c r="D415" s="299">
        <v>5139</v>
      </c>
      <c r="E415" s="260">
        <v>0</v>
      </c>
      <c r="F415" s="261">
        <v>103100888</v>
      </c>
      <c r="G415" s="258">
        <v>500</v>
      </c>
      <c r="H415" s="262">
        <v>4867000000</v>
      </c>
      <c r="I415" s="263">
        <v>0</v>
      </c>
      <c r="J415" s="267">
        <v>1000</v>
      </c>
      <c r="K415" s="267">
        <v>5000</v>
      </c>
      <c r="L415" s="264">
        <f t="shared" si="8"/>
        <v>6000</v>
      </c>
      <c r="M415" s="268" t="s">
        <v>1114</v>
      </c>
    </row>
    <row r="416" spans="1:13" x14ac:dyDescent="0.25">
      <c r="A416" s="270">
        <v>231</v>
      </c>
      <c r="B416" s="258">
        <v>90</v>
      </c>
      <c r="C416" s="259">
        <v>3269</v>
      </c>
      <c r="D416" s="299">
        <v>5139</v>
      </c>
      <c r="E416" s="260">
        <v>0</v>
      </c>
      <c r="F416" s="266">
        <v>103133063</v>
      </c>
      <c r="G416" s="258">
        <v>500</v>
      </c>
      <c r="H416" s="262">
        <v>4867000000</v>
      </c>
      <c r="I416" s="263">
        <v>0</v>
      </c>
      <c r="J416" s="267">
        <v>2000</v>
      </c>
      <c r="K416" s="267">
        <v>10000</v>
      </c>
      <c r="L416" s="264">
        <f t="shared" si="8"/>
        <v>12000</v>
      </c>
      <c r="M416" s="268" t="s">
        <v>1115</v>
      </c>
    </row>
    <row r="417" spans="1:13" ht="15.75" thickBot="1" x14ac:dyDescent="0.3">
      <c r="A417" s="270">
        <v>231</v>
      </c>
      <c r="B417" s="258">
        <v>90</v>
      </c>
      <c r="C417" s="300">
        <v>3269</v>
      </c>
      <c r="D417" s="301">
        <v>5139</v>
      </c>
      <c r="E417" s="260">
        <v>0</v>
      </c>
      <c r="F417" s="261">
        <v>103533063</v>
      </c>
      <c r="G417" s="258">
        <v>500</v>
      </c>
      <c r="H417" s="262">
        <v>4867000000</v>
      </c>
      <c r="I417" s="302">
        <v>0</v>
      </c>
      <c r="J417" s="303">
        <v>17000</v>
      </c>
      <c r="K417" s="303">
        <v>85000</v>
      </c>
      <c r="L417" s="304">
        <f t="shared" si="8"/>
        <v>102000</v>
      </c>
      <c r="M417" s="305" t="s">
        <v>1116</v>
      </c>
    </row>
    <row r="418" spans="1:13" ht="16.5" thickBot="1" x14ac:dyDescent="0.3">
      <c r="A418" s="581"/>
      <c r="B418" s="2129" t="s">
        <v>23</v>
      </c>
      <c r="C418" s="272"/>
      <c r="D418" s="273"/>
      <c r="E418" s="273"/>
      <c r="F418" s="274"/>
      <c r="G418" s="275"/>
      <c r="H418" s="273"/>
      <c r="I418" s="276">
        <f>SUM(I400:I417)</f>
        <v>0</v>
      </c>
      <c r="J418" s="276">
        <f>SUM(J400:J417)</f>
        <v>6901559.2599999998</v>
      </c>
      <c r="K418" s="276">
        <f>SUM(K400:K417)</f>
        <v>0</v>
      </c>
      <c r="L418" s="276">
        <f>SUM(L400:L417)</f>
        <v>6901559.2599999998</v>
      </c>
      <c r="M418" s="277"/>
    </row>
    <row r="419" spans="1:13" x14ac:dyDescent="0.25">
      <c r="A419" s="580"/>
      <c r="B419" s="580"/>
      <c r="C419" s="580"/>
      <c r="D419" s="580"/>
      <c r="E419" s="580"/>
      <c r="F419" s="580"/>
      <c r="G419" s="580"/>
      <c r="H419" s="580"/>
      <c r="I419" s="237"/>
      <c r="J419" s="237"/>
      <c r="K419" s="237"/>
      <c r="L419" s="237"/>
      <c r="M419" s="237"/>
    </row>
    <row r="420" spans="1:13" x14ac:dyDescent="0.25">
      <c r="A420" s="580"/>
      <c r="B420" s="577"/>
      <c r="C420" s="577" t="s">
        <v>999</v>
      </c>
      <c r="D420" s="577"/>
      <c r="E420" s="577"/>
      <c r="F420" s="577"/>
      <c r="G420" s="578"/>
      <c r="H420" s="579"/>
      <c r="I420" s="233"/>
      <c r="J420" s="234"/>
      <c r="K420" s="237" t="s">
        <v>1117</v>
      </c>
      <c r="L420" s="278"/>
      <c r="M420" s="233"/>
    </row>
    <row r="421" spans="1:13" x14ac:dyDescent="0.25">
      <c r="A421" s="580"/>
      <c r="B421" s="577"/>
      <c r="C421" s="577"/>
      <c r="D421" s="577"/>
      <c r="E421" s="577"/>
      <c r="F421" s="577"/>
      <c r="G421" s="578"/>
      <c r="H421" s="579"/>
      <c r="I421" s="233"/>
      <c r="J421" s="234"/>
      <c r="K421" s="233"/>
      <c r="L421" s="279"/>
      <c r="M421" s="233"/>
    </row>
    <row r="422" spans="1:13" x14ac:dyDescent="0.25">
      <c r="A422" s="580"/>
      <c r="B422" s="577"/>
      <c r="C422" s="577"/>
      <c r="D422" s="577"/>
      <c r="E422" s="577"/>
      <c r="F422" s="577"/>
      <c r="G422" s="578"/>
      <c r="H422" s="579"/>
      <c r="I422" s="233"/>
      <c r="J422" s="234"/>
      <c r="K422" s="233"/>
      <c r="L422" s="233"/>
      <c r="M422" s="233"/>
    </row>
    <row r="423" spans="1:13" x14ac:dyDescent="0.25">
      <c r="A423" s="580"/>
      <c r="B423" s="577"/>
      <c r="C423" s="577" t="s">
        <v>27</v>
      </c>
      <c r="D423" s="577"/>
      <c r="E423" s="577"/>
      <c r="F423" s="577"/>
      <c r="G423" s="578"/>
      <c r="H423" s="579"/>
      <c r="I423" s="233"/>
      <c r="J423" s="234"/>
      <c r="K423" s="233" t="s">
        <v>27</v>
      </c>
      <c r="L423" s="233"/>
      <c r="M423" s="233"/>
    </row>
    <row r="424" spans="1:13" x14ac:dyDescent="0.25">
      <c r="A424" s="580"/>
      <c r="B424" s="577"/>
      <c r="C424" s="577"/>
      <c r="D424" s="577"/>
      <c r="E424" s="577"/>
      <c r="F424" s="577"/>
      <c r="G424" s="578"/>
      <c r="H424" s="579"/>
      <c r="I424" s="233"/>
      <c r="J424" s="234"/>
      <c r="K424" s="233"/>
      <c r="L424" s="233"/>
      <c r="M424" s="233"/>
    </row>
    <row r="425" spans="1:13" x14ac:dyDescent="0.25">
      <c r="A425" s="580"/>
      <c r="B425" s="577"/>
      <c r="C425" s="577" t="s">
        <v>1001</v>
      </c>
      <c r="D425" s="577"/>
      <c r="E425" s="577"/>
      <c r="F425" s="577"/>
      <c r="G425" s="578"/>
      <c r="H425" s="579"/>
      <c r="I425" s="233"/>
      <c r="J425" s="234"/>
      <c r="K425" s="233" t="s">
        <v>76</v>
      </c>
      <c r="L425" s="233"/>
      <c r="M425" s="233"/>
    </row>
    <row r="426" spans="1:13" x14ac:dyDescent="0.25">
      <c r="A426" s="580"/>
      <c r="B426" s="577"/>
      <c r="C426" s="577"/>
      <c r="D426" s="577"/>
      <c r="E426" s="577"/>
      <c r="F426" s="577"/>
      <c r="G426" s="578"/>
      <c r="H426" s="579"/>
      <c r="I426" s="233"/>
      <c r="J426" s="234"/>
      <c r="K426" s="233"/>
      <c r="L426" s="233"/>
      <c r="M426" s="233"/>
    </row>
    <row r="427" spans="1:13" x14ac:dyDescent="0.25">
      <c r="A427" s="580"/>
      <c r="B427" s="577"/>
      <c r="C427" s="577"/>
      <c r="D427" s="577"/>
      <c r="E427" s="577"/>
      <c r="F427" s="577"/>
      <c r="G427" s="578"/>
      <c r="H427" s="579"/>
      <c r="I427" s="233"/>
      <c r="J427" s="234"/>
      <c r="K427" s="233"/>
      <c r="L427" s="233"/>
      <c r="M427" s="233"/>
    </row>
    <row r="428" spans="1:13" ht="18.75" x14ac:dyDescent="0.3">
      <c r="A428" s="785" t="s">
        <v>46</v>
      </c>
      <c r="B428" s="785"/>
      <c r="C428" s="785"/>
      <c r="D428" s="233"/>
      <c r="E428" s="233"/>
      <c r="F428" s="786"/>
      <c r="G428" s="787"/>
      <c r="H428" s="233"/>
      <c r="I428" s="234"/>
      <c r="J428" s="233"/>
      <c r="K428" s="233"/>
      <c r="L428" s="233"/>
      <c r="M428" s="233"/>
    </row>
    <row r="429" spans="1:13" x14ac:dyDescent="0.25">
      <c r="A429" s="233"/>
      <c r="B429" s="233"/>
      <c r="C429" s="233"/>
      <c r="D429" s="235"/>
      <c r="E429" s="235"/>
      <c r="F429" s="788"/>
      <c r="G429" s="789"/>
      <c r="H429" s="235"/>
      <c r="I429" s="236"/>
      <c r="J429" s="235"/>
      <c r="K429" s="233"/>
      <c r="L429" s="233"/>
      <c r="M429" s="233"/>
    </row>
    <row r="430" spans="1:13" ht="18.75" x14ac:dyDescent="0.3">
      <c r="A430" s="3157" t="s">
        <v>1324</v>
      </c>
      <c r="B430" s="3157"/>
      <c r="C430" s="3157"/>
      <c r="D430" s="3157"/>
      <c r="E430" s="3157"/>
      <c r="F430" s="3157"/>
      <c r="G430" s="3157"/>
      <c r="H430" s="3157"/>
      <c r="I430" s="3157"/>
      <c r="J430" s="3157"/>
      <c r="K430" s="3157"/>
      <c r="L430" s="3157"/>
      <c r="M430" s="233"/>
    </row>
    <row r="431" spans="1:13" x14ac:dyDescent="0.25">
      <c r="A431" s="237"/>
      <c r="B431" s="237"/>
      <c r="C431" s="237"/>
      <c r="D431" s="237"/>
      <c r="E431" s="237"/>
      <c r="F431" s="237"/>
      <c r="G431" s="237"/>
      <c r="H431" s="237"/>
      <c r="I431" s="237"/>
      <c r="J431" s="237"/>
      <c r="K431" s="237"/>
      <c r="L431" s="237"/>
      <c r="M431" s="237"/>
    </row>
    <row r="432" spans="1:13" ht="15.75" x14ac:dyDescent="0.25">
      <c r="A432" s="790" t="s">
        <v>1325</v>
      </c>
      <c r="B432" s="233"/>
      <c r="C432" s="233"/>
      <c r="D432" s="233"/>
      <c r="E432" s="233"/>
      <c r="F432" s="791"/>
      <c r="G432" s="787"/>
      <c r="H432" s="233"/>
      <c r="I432" s="234"/>
      <c r="J432" s="233"/>
      <c r="K432" s="233"/>
      <c r="L432" s="233"/>
      <c r="M432" s="233"/>
    </row>
    <row r="433" spans="1:13" ht="15.75" thickBot="1" x14ac:dyDescent="0.3">
      <c r="A433" s="237"/>
      <c r="B433" s="237"/>
      <c r="C433" s="237"/>
      <c r="D433" s="237"/>
      <c r="E433" s="237"/>
      <c r="F433" s="237"/>
      <c r="G433" s="237"/>
      <c r="H433" s="237"/>
      <c r="I433" s="237"/>
      <c r="J433" s="237"/>
      <c r="K433" s="237"/>
      <c r="L433" s="237"/>
      <c r="M433" s="238" t="s">
        <v>964</v>
      </c>
    </row>
    <row r="434" spans="1:13" ht="26.25" thickBot="1" x14ac:dyDescent="0.3">
      <c r="A434" s="239" t="s">
        <v>5</v>
      </c>
      <c r="B434" s="240" t="s">
        <v>6</v>
      </c>
      <c r="C434" s="240" t="s">
        <v>7</v>
      </c>
      <c r="D434" s="240" t="s">
        <v>8</v>
      </c>
      <c r="E434" s="240" t="s">
        <v>9</v>
      </c>
      <c r="F434" s="241" t="s">
        <v>10</v>
      </c>
      <c r="G434" s="242" t="s">
        <v>11</v>
      </c>
      <c r="H434" s="240" t="s">
        <v>12</v>
      </c>
      <c r="I434" s="243" t="s">
        <v>13</v>
      </c>
      <c r="J434" s="244" t="s">
        <v>14</v>
      </c>
      <c r="K434" s="245" t="s">
        <v>271</v>
      </c>
      <c r="L434" s="244" t="s">
        <v>16</v>
      </c>
      <c r="M434" s="246" t="s">
        <v>17</v>
      </c>
    </row>
    <row r="435" spans="1:13" x14ac:dyDescent="0.25">
      <c r="A435" s="247">
        <v>231</v>
      </c>
      <c r="B435" s="248">
        <v>90</v>
      </c>
      <c r="C435" s="249">
        <v>3269</v>
      </c>
      <c r="D435" s="248">
        <v>5909</v>
      </c>
      <c r="E435" s="250">
        <v>0</v>
      </c>
      <c r="F435" s="251">
        <v>103100888</v>
      </c>
      <c r="G435" s="248">
        <v>500</v>
      </c>
      <c r="H435" s="252">
        <v>4867000000</v>
      </c>
      <c r="I435" s="253">
        <v>0</v>
      </c>
      <c r="J435" s="221">
        <v>4768487.57</v>
      </c>
      <c r="K435" s="253">
        <v>-362000</v>
      </c>
      <c r="L435" s="255">
        <f>J435+(K435)</f>
        <v>4406487.57</v>
      </c>
      <c r="M435" s="256" t="s">
        <v>965</v>
      </c>
    </row>
    <row r="436" spans="1:13" x14ac:dyDescent="0.25">
      <c r="A436" s="257">
        <v>231</v>
      </c>
      <c r="B436" s="258">
        <v>90</v>
      </c>
      <c r="C436" s="259">
        <v>3269</v>
      </c>
      <c r="D436" s="258">
        <v>5909</v>
      </c>
      <c r="E436" s="260">
        <v>0</v>
      </c>
      <c r="F436" s="261">
        <v>103133063</v>
      </c>
      <c r="G436" s="258">
        <v>500</v>
      </c>
      <c r="H436" s="262">
        <v>4867000000</v>
      </c>
      <c r="I436" s="263">
        <v>0</v>
      </c>
      <c r="J436" s="232">
        <v>1283337.98</v>
      </c>
      <c r="K436" s="263">
        <v>-724000</v>
      </c>
      <c r="L436" s="264">
        <f t="shared" ref="L436:L451" si="9">J436+(K436)</f>
        <v>559337.98</v>
      </c>
      <c r="M436" s="265" t="s">
        <v>966</v>
      </c>
    </row>
    <row r="437" spans="1:13" x14ac:dyDescent="0.25">
      <c r="A437" s="257">
        <v>231</v>
      </c>
      <c r="B437" s="258">
        <v>90</v>
      </c>
      <c r="C437" s="259">
        <v>3269</v>
      </c>
      <c r="D437" s="258">
        <v>5909</v>
      </c>
      <c r="E437" s="260">
        <v>0</v>
      </c>
      <c r="F437" s="261">
        <v>103533063</v>
      </c>
      <c r="G437" s="258">
        <v>500</v>
      </c>
      <c r="H437" s="262">
        <v>4867000000</v>
      </c>
      <c r="I437" s="263">
        <v>0</v>
      </c>
      <c r="J437" s="232">
        <v>10908373.039999999</v>
      </c>
      <c r="K437" s="263">
        <v>-6154000</v>
      </c>
      <c r="L437" s="264">
        <f t="shared" si="9"/>
        <v>4754373.0399999991</v>
      </c>
      <c r="M437" s="265" t="s">
        <v>967</v>
      </c>
    </row>
    <row r="438" spans="1:13" x14ac:dyDescent="0.25">
      <c r="A438" s="257">
        <v>231</v>
      </c>
      <c r="B438" s="258">
        <v>90</v>
      </c>
      <c r="C438" s="259">
        <v>3269</v>
      </c>
      <c r="D438" s="258">
        <v>5909</v>
      </c>
      <c r="E438" s="260">
        <v>0</v>
      </c>
      <c r="F438" s="261">
        <v>103500999</v>
      </c>
      <c r="G438" s="258">
        <v>500</v>
      </c>
      <c r="H438" s="262">
        <v>4867000000</v>
      </c>
      <c r="I438" s="263">
        <v>0</v>
      </c>
      <c r="J438" s="263">
        <v>25000000</v>
      </c>
      <c r="K438" s="263">
        <v>-13927600</v>
      </c>
      <c r="L438" s="264">
        <f t="shared" si="9"/>
        <v>11072400</v>
      </c>
      <c r="M438" s="265" t="s">
        <v>1326</v>
      </c>
    </row>
    <row r="439" spans="1:13" x14ac:dyDescent="0.25">
      <c r="A439" s="257">
        <v>231</v>
      </c>
      <c r="B439" s="258">
        <v>90</v>
      </c>
      <c r="C439" s="259">
        <v>3269</v>
      </c>
      <c r="D439" s="258">
        <v>5139</v>
      </c>
      <c r="E439" s="260">
        <v>0</v>
      </c>
      <c r="F439" s="261">
        <v>103100888</v>
      </c>
      <c r="G439" s="258">
        <v>500</v>
      </c>
      <c r="H439" s="262">
        <v>4867000000</v>
      </c>
      <c r="I439" s="263">
        <v>0</v>
      </c>
      <c r="J439" s="263">
        <v>6000</v>
      </c>
      <c r="K439" s="263">
        <v>-5000</v>
      </c>
      <c r="L439" s="264">
        <f t="shared" si="9"/>
        <v>1000</v>
      </c>
      <c r="M439" s="265" t="s">
        <v>1114</v>
      </c>
    </row>
    <row r="440" spans="1:13" x14ac:dyDescent="0.25">
      <c r="A440" s="257">
        <v>231</v>
      </c>
      <c r="B440" s="258">
        <v>90</v>
      </c>
      <c r="C440" s="259">
        <v>3269</v>
      </c>
      <c r="D440" s="258">
        <v>5139</v>
      </c>
      <c r="E440" s="260">
        <v>0</v>
      </c>
      <c r="F440" s="266">
        <v>103133063</v>
      </c>
      <c r="G440" s="258">
        <v>500</v>
      </c>
      <c r="H440" s="262">
        <v>4867000000</v>
      </c>
      <c r="I440" s="263">
        <v>0</v>
      </c>
      <c r="J440" s="263">
        <v>12000</v>
      </c>
      <c r="K440" s="263">
        <v>-10000</v>
      </c>
      <c r="L440" s="264">
        <f t="shared" si="9"/>
        <v>2000</v>
      </c>
      <c r="M440" s="265" t="s">
        <v>1115</v>
      </c>
    </row>
    <row r="441" spans="1:13" x14ac:dyDescent="0.25">
      <c r="A441" s="257">
        <v>231</v>
      </c>
      <c r="B441" s="258">
        <v>90</v>
      </c>
      <c r="C441" s="259">
        <v>3269</v>
      </c>
      <c r="D441" s="258">
        <v>5139</v>
      </c>
      <c r="E441" s="260">
        <v>0</v>
      </c>
      <c r="F441" s="261">
        <v>103533063</v>
      </c>
      <c r="G441" s="258">
        <v>500</v>
      </c>
      <c r="H441" s="262">
        <v>4867000000</v>
      </c>
      <c r="I441" s="263">
        <v>0</v>
      </c>
      <c r="J441" s="263">
        <v>102000</v>
      </c>
      <c r="K441" s="263">
        <v>-85000</v>
      </c>
      <c r="L441" s="264">
        <f t="shared" si="9"/>
        <v>17000</v>
      </c>
      <c r="M441" s="265" t="s">
        <v>1116</v>
      </c>
    </row>
    <row r="442" spans="1:13" x14ac:dyDescent="0.25">
      <c r="A442" s="257">
        <v>231</v>
      </c>
      <c r="B442" s="258">
        <v>90</v>
      </c>
      <c r="C442" s="259">
        <v>3269</v>
      </c>
      <c r="D442" s="299">
        <v>5167</v>
      </c>
      <c r="E442" s="260">
        <v>0</v>
      </c>
      <c r="F442" s="261">
        <v>103100888</v>
      </c>
      <c r="G442" s="258">
        <v>500</v>
      </c>
      <c r="H442" s="262">
        <v>4867000000</v>
      </c>
      <c r="I442" s="263">
        <v>0</v>
      </c>
      <c r="J442" s="267">
        <v>1500</v>
      </c>
      <c r="K442" s="267">
        <v>257500</v>
      </c>
      <c r="L442" s="264">
        <f t="shared" si="9"/>
        <v>259000</v>
      </c>
      <c r="M442" s="268" t="s">
        <v>1105</v>
      </c>
    </row>
    <row r="443" spans="1:13" x14ac:dyDescent="0.25">
      <c r="A443" s="257">
        <v>231</v>
      </c>
      <c r="B443" s="258">
        <v>90</v>
      </c>
      <c r="C443" s="259">
        <v>3269</v>
      </c>
      <c r="D443" s="299">
        <v>5167</v>
      </c>
      <c r="E443" s="260">
        <v>0</v>
      </c>
      <c r="F443" s="266">
        <v>103133063</v>
      </c>
      <c r="G443" s="258">
        <v>500</v>
      </c>
      <c r="H443" s="262">
        <v>4867000000</v>
      </c>
      <c r="I443" s="263">
        <v>0</v>
      </c>
      <c r="J443" s="267">
        <v>3000</v>
      </c>
      <c r="K443" s="267">
        <v>515000</v>
      </c>
      <c r="L443" s="264">
        <f t="shared" si="9"/>
        <v>518000</v>
      </c>
      <c r="M443" s="268" t="s">
        <v>1106</v>
      </c>
    </row>
    <row r="444" spans="1:13" x14ac:dyDescent="0.25">
      <c r="A444" s="257">
        <v>231</v>
      </c>
      <c r="B444" s="258">
        <v>90</v>
      </c>
      <c r="C444" s="259">
        <v>3269</v>
      </c>
      <c r="D444" s="299">
        <v>5167</v>
      </c>
      <c r="E444" s="260">
        <v>0</v>
      </c>
      <c r="F444" s="261">
        <v>103533063</v>
      </c>
      <c r="G444" s="258">
        <v>500</v>
      </c>
      <c r="H444" s="262">
        <v>4867000000</v>
      </c>
      <c r="I444" s="263">
        <v>0</v>
      </c>
      <c r="J444" s="267">
        <v>25500</v>
      </c>
      <c r="K444" s="267">
        <v>4377500</v>
      </c>
      <c r="L444" s="264">
        <f t="shared" si="9"/>
        <v>4403000</v>
      </c>
      <c r="M444" s="268" t="s">
        <v>1107</v>
      </c>
    </row>
    <row r="445" spans="1:13" x14ac:dyDescent="0.25">
      <c r="A445" s="257">
        <v>231</v>
      </c>
      <c r="B445" s="258">
        <v>90</v>
      </c>
      <c r="C445" s="259">
        <v>3269</v>
      </c>
      <c r="D445" s="792">
        <v>5136</v>
      </c>
      <c r="E445" s="260">
        <v>0</v>
      </c>
      <c r="F445" s="261">
        <v>103100888</v>
      </c>
      <c r="G445" s="258">
        <v>500</v>
      </c>
      <c r="H445" s="262">
        <v>4867000000</v>
      </c>
      <c r="I445" s="263">
        <v>0</v>
      </c>
      <c r="J445" s="267">
        <v>0</v>
      </c>
      <c r="K445" s="267">
        <v>42500</v>
      </c>
      <c r="L445" s="264">
        <f t="shared" si="9"/>
        <v>42500</v>
      </c>
      <c r="M445" s="268" t="s">
        <v>1111</v>
      </c>
    </row>
    <row r="446" spans="1:13" x14ac:dyDescent="0.25">
      <c r="A446" s="257">
        <v>231</v>
      </c>
      <c r="B446" s="258">
        <v>90</v>
      </c>
      <c r="C446" s="259">
        <v>3269</v>
      </c>
      <c r="D446" s="792">
        <v>5136</v>
      </c>
      <c r="E446" s="260">
        <v>0</v>
      </c>
      <c r="F446" s="266">
        <v>103133063</v>
      </c>
      <c r="G446" s="258">
        <v>500</v>
      </c>
      <c r="H446" s="262">
        <v>4867000000</v>
      </c>
      <c r="I446" s="263">
        <v>0</v>
      </c>
      <c r="J446" s="267">
        <v>0</v>
      </c>
      <c r="K446" s="267">
        <v>85000</v>
      </c>
      <c r="L446" s="264">
        <f t="shared" si="9"/>
        <v>85000</v>
      </c>
      <c r="M446" s="268" t="s">
        <v>1112</v>
      </c>
    </row>
    <row r="447" spans="1:13" x14ac:dyDescent="0.25">
      <c r="A447" s="257">
        <v>231</v>
      </c>
      <c r="B447" s="258">
        <v>90</v>
      </c>
      <c r="C447" s="259">
        <v>3269</v>
      </c>
      <c r="D447" s="792">
        <v>5136</v>
      </c>
      <c r="E447" s="260">
        <v>0</v>
      </c>
      <c r="F447" s="261">
        <v>103533063</v>
      </c>
      <c r="G447" s="258">
        <v>500</v>
      </c>
      <c r="H447" s="262">
        <v>4867000000</v>
      </c>
      <c r="I447" s="263">
        <v>0</v>
      </c>
      <c r="J447" s="267">
        <v>0</v>
      </c>
      <c r="K447" s="267">
        <v>722500</v>
      </c>
      <c r="L447" s="264">
        <f t="shared" si="9"/>
        <v>722500</v>
      </c>
      <c r="M447" s="268" t="s">
        <v>1113</v>
      </c>
    </row>
    <row r="448" spans="1:13" x14ac:dyDescent="0.25">
      <c r="A448" s="257">
        <v>231</v>
      </c>
      <c r="B448" s="258">
        <v>90</v>
      </c>
      <c r="C448" s="259">
        <v>3269</v>
      </c>
      <c r="D448" s="299">
        <v>5137</v>
      </c>
      <c r="E448" s="260">
        <v>0</v>
      </c>
      <c r="F448" s="261">
        <v>103500999</v>
      </c>
      <c r="G448" s="258">
        <v>500</v>
      </c>
      <c r="H448" s="262">
        <v>4867000000</v>
      </c>
      <c r="I448" s="263">
        <v>0</v>
      </c>
      <c r="J448" s="267">
        <v>0</v>
      </c>
      <c r="K448" s="267">
        <v>13927600</v>
      </c>
      <c r="L448" s="264">
        <f t="shared" si="9"/>
        <v>13927600</v>
      </c>
      <c r="M448" s="268" t="s">
        <v>1327</v>
      </c>
    </row>
    <row r="449" spans="1:13" x14ac:dyDescent="0.25">
      <c r="A449" s="257">
        <v>231</v>
      </c>
      <c r="B449" s="258">
        <v>90</v>
      </c>
      <c r="C449" s="259">
        <v>3269</v>
      </c>
      <c r="D449" s="299">
        <v>5194</v>
      </c>
      <c r="E449" s="260">
        <v>0</v>
      </c>
      <c r="F449" s="261">
        <v>103100888</v>
      </c>
      <c r="G449" s="258">
        <v>500</v>
      </c>
      <c r="H449" s="262">
        <v>4867000000</v>
      </c>
      <c r="I449" s="263">
        <v>0</v>
      </c>
      <c r="J449" s="267">
        <v>0</v>
      </c>
      <c r="K449" s="267">
        <v>67000</v>
      </c>
      <c r="L449" s="264">
        <f t="shared" si="9"/>
        <v>67000</v>
      </c>
      <c r="M449" s="268" t="s">
        <v>1328</v>
      </c>
    </row>
    <row r="450" spans="1:13" x14ac:dyDescent="0.25">
      <c r="A450" s="257">
        <v>231</v>
      </c>
      <c r="B450" s="258">
        <v>90</v>
      </c>
      <c r="C450" s="259">
        <v>3269</v>
      </c>
      <c r="D450" s="299">
        <v>5194</v>
      </c>
      <c r="E450" s="260">
        <v>0</v>
      </c>
      <c r="F450" s="266">
        <v>103133063</v>
      </c>
      <c r="G450" s="258">
        <v>500</v>
      </c>
      <c r="H450" s="262">
        <v>4867000000</v>
      </c>
      <c r="I450" s="263">
        <v>0</v>
      </c>
      <c r="J450" s="267">
        <v>0</v>
      </c>
      <c r="K450" s="267">
        <v>134000</v>
      </c>
      <c r="L450" s="264">
        <f t="shared" si="9"/>
        <v>134000</v>
      </c>
      <c r="M450" s="268" t="s">
        <v>1329</v>
      </c>
    </row>
    <row r="451" spans="1:13" ht="15.75" thickBot="1" x14ac:dyDescent="0.3">
      <c r="A451" s="793">
        <v>231</v>
      </c>
      <c r="B451" s="794">
        <v>90</v>
      </c>
      <c r="C451" s="795">
        <v>3269</v>
      </c>
      <c r="D451" s="301">
        <v>5194</v>
      </c>
      <c r="E451" s="796">
        <v>0</v>
      </c>
      <c r="F451" s="797">
        <v>103533063</v>
      </c>
      <c r="G451" s="794">
        <v>500</v>
      </c>
      <c r="H451" s="798">
        <v>4867000000</v>
      </c>
      <c r="I451" s="302">
        <v>0</v>
      </c>
      <c r="J451" s="303">
        <v>0</v>
      </c>
      <c r="K451" s="303">
        <v>1139000</v>
      </c>
      <c r="L451" s="799">
        <f t="shared" si="9"/>
        <v>1139000</v>
      </c>
      <c r="M451" s="305" t="s">
        <v>1330</v>
      </c>
    </row>
    <row r="452" spans="1:13" ht="16.5" thickBot="1" x14ac:dyDescent="0.3">
      <c r="A452" s="800"/>
      <c r="B452" s="2117" t="s">
        <v>23</v>
      </c>
      <c r="C452" s="273"/>
      <c r="D452" s="273"/>
      <c r="E452" s="273"/>
      <c r="F452" s="274"/>
      <c r="G452" s="275"/>
      <c r="H452" s="273"/>
      <c r="I452" s="276">
        <f>SUM(I435:I448)</f>
        <v>0</v>
      </c>
      <c r="J452" s="276">
        <f>SUM(J435:J448)</f>
        <v>42110198.590000004</v>
      </c>
      <c r="K452" s="276">
        <f>SUM(K435:K451)</f>
        <v>0</v>
      </c>
      <c r="L452" s="276">
        <f>SUM(L435:L451)</f>
        <v>42110198.590000004</v>
      </c>
      <c r="M452" s="277"/>
    </row>
    <row r="453" spans="1:13" x14ac:dyDescent="0.25">
      <c r="A453" s="237"/>
      <c r="B453" s="237"/>
      <c r="C453" s="237"/>
      <c r="D453" s="237"/>
      <c r="E453" s="237"/>
      <c r="F453" s="237"/>
      <c r="G453" s="237"/>
      <c r="H453" s="237"/>
      <c r="I453" s="237"/>
      <c r="J453" s="237"/>
      <c r="K453" s="237"/>
      <c r="L453" s="237"/>
      <c r="M453" s="237"/>
    </row>
    <row r="454" spans="1:13" x14ac:dyDescent="0.25">
      <c r="A454" s="237"/>
      <c r="B454" s="233"/>
      <c r="C454" s="237"/>
      <c r="D454" s="237"/>
      <c r="E454" s="237"/>
      <c r="F454" s="237"/>
      <c r="G454" s="237"/>
      <c r="H454" s="237"/>
      <c r="I454" s="237"/>
      <c r="J454" s="237"/>
      <c r="K454" s="237"/>
      <c r="L454" s="237"/>
      <c r="M454" s="237"/>
    </row>
    <row r="455" spans="1:13" x14ac:dyDescent="0.25">
      <c r="A455" s="237"/>
      <c r="B455" s="233"/>
      <c r="C455" s="237"/>
      <c r="D455" s="237"/>
      <c r="E455" s="237"/>
      <c r="F455" s="237"/>
      <c r="G455" s="237"/>
      <c r="H455" s="237"/>
      <c r="I455" s="237"/>
      <c r="J455" s="237"/>
      <c r="K455" s="237"/>
      <c r="L455" s="237"/>
      <c r="M455" s="237"/>
    </row>
    <row r="456" spans="1:13" x14ac:dyDescent="0.25">
      <c r="A456" s="237"/>
      <c r="B456" s="233"/>
      <c r="C456" s="233" t="s">
        <v>999</v>
      </c>
      <c r="D456" s="233"/>
      <c r="E456" s="233"/>
      <c r="F456" s="233"/>
      <c r="G456" s="786"/>
      <c r="H456" s="787"/>
      <c r="I456" s="233"/>
      <c r="J456" s="234"/>
      <c r="K456" s="237" t="s">
        <v>1331</v>
      </c>
      <c r="L456" s="278"/>
      <c r="M456" s="233"/>
    </row>
    <row r="457" spans="1:13" x14ac:dyDescent="0.25">
      <c r="A457" s="237"/>
      <c r="B457" s="233"/>
      <c r="C457" s="233"/>
      <c r="D457" s="233"/>
      <c r="E457" s="233"/>
      <c r="F457" s="233"/>
      <c r="G457" s="786"/>
      <c r="H457" s="787"/>
      <c r="I457" s="233"/>
      <c r="J457" s="234"/>
      <c r="K457" s="233"/>
      <c r="L457" s="279"/>
      <c r="M457" s="233"/>
    </row>
    <row r="458" spans="1:13" x14ac:dyDescent="0.25">
      <c r="A458" s="237"/>
      <c r="B458" s="233"/>
      <c r="C458" s="233"/>
      <c r="D458" s="233"/>
      <c r="E458" s="233"/>
      <c r="F458" s="233"/>
      <c r="G458" s="786"/>
      <c r="H458" s="787"/>
      <c r="I458" s="233"/>
      <c r="J458" s="234"/>
      <c r="K458" s="233"/>
      <c r="L458" s="279"/>
      <c r="M458" s="233"/>
    </row>
    <row r="459" spans="1:13" x14ac:dyDescent="0.25">
      <c r="A459" s="237"/>
      <c r="B459" s="233"/>
      <c r="C459" s="233"/>
      <c r="D459" s="233"/>
      <c r="E459" s="233"/>
      <c r="F459" s="233"/>
      <c r="G459" s="786"/>
      <c r="H459" s="787"/>
      <c r="I459" s="233"/>
      <c r="J459" s="234"/>
      <c r="K459" s="233"/>
      <c r="L459" s="279"/>
      <c r="M459" s="233"/>
    </row>
    <row r="460" spans="1:13" x14ac:dyDescent="0.25">
      <c r="A460" s="237"/>
      <c r="B460" s="233"/>
      <c r="C460" s="233"/>
      <c r="D460" s="233"/>
      <c r="E460" s="233"/>
      <c r="F460" s="233"/>
      <c r="G460" s="786"/>
      <c r="H460" s="787"/>
      <c r="I460" s="233"/>
      <c r="J460" s="234"/>
      <c r="K460" s="233"/>
      <c r="L460" s="233"/>
      <c r="M460" s="233"/>
    </row>
    <row r="461" spans="1:13" x14ac:dyDescent="0.25">
      <c r="A461" s="237"/>
      <c r="B461" s="233"/>
      <c r="C461" s="233" t="s">
        <v>27</v>
      </c>
      <c r="D461" s="233"/>
      <c r="E461" s="233"/>
      <c r="F461" s="233"/>
      <c r="G461" s="786"/>
      <c r="H461" s="787"/>
      <c r="I461" s="233"/>
      <c r="J461" s="234"/>
      <c r="K461" s="233" t="s">
        <v>27</v>
      </c>
      <c r="L461" s="233"/>
      <c r="M461" s="233"/>
    </row>
    <row r="462" spans="1:13" x14ac:dyDescent="0.25">
      <c r="A462" s="237"/>
      <c r="B462" s="233"/>
      <c r="C462" s="233"/>
      <c r="D462" s="233"/>
      <c r="E462" s="233"/>
      <c r="F462" s="233"/>
      <c r="G462" s="786"/>
      <c r="H462" s="787"/>
      <c r="I462" s="233"/>
      <c r="J462" s="234"/>
      <c r="K462" s="233"/>
      <c r="L462" s="233"/>
      <c r="M462" s="233"/>
    </row>
    <row r="463" spans="1:13" x14ac:dyDescent="0.25">
      <c r="A463" s="237"/>
      <c r="B463" s="233"/>
      <c r="C463" s="233" t="s">
        <v>1001</v>
      </c>
      <c r="D463" s="233"/>
      <c r="E463" s="233"/>
      <c r="F463" s="233"/>
      <c r="G463" s="786"/>
      <c r="H463" s="787"/>
      <c r="I463" s="233"/>
      <c r="J463" s="234"/>
      <c r="K463" s="233" t="s">
        <v>76</v>
      </c>
      <c r="L463" s="233"/>
      <c r="M463" s="233"/>
    </row>
    <row r="464" spans="1:13" x14ac:dyDescent="0.25">
      <c r="A464" s="237"/>
      <c r="B464" s="233"/>
      <c r="C464" s="233"/>
      <c r="D464" s="233"/>
      <c r="E464" s="233"/>
      <c r="F464" s="233"/>
      <c r="G464" s="786"/>
      <c r="H464" s="787"/>
      <c r="I464" s="233"/>
      <c r="J464" s="234"/>
      <c r="K464" s="233"/>
      <c r="L464" s="233"/>
      <c r="M464" s="233"/>
    </row>
    <row r="466" spans="1:13" ht="18.75" x14ac:dyDescent="0.3">
      <c r="A466" s="1" t="s">
        <v>1332</v>
      </c>
      <c r="B466" s="1"/>
      <c r="C466" s="1"/>
      <c r="D466" s="1280"/>
      <c r="E466" s="1280"/>
      <c r="F466" s="2"/>
      <c r="G466" s="3"/>
      <c r="H466" s="1280"/>
      <c r="I466" s="4"/>
      <c r="J466" s="1280"/>
      <c r="K466" s="1280"/>
      <c r="L466" s="1280"/>
      <c r="M466" s="1280"/>
    </row>
    <row r="467" spans="1:13" x14ac:dyDescent="0.25">
      <c r="A467" s="1280"/>
      <c r="B467" s="1280"/>
      <c r="C467" s="1280"/>
      <c r="D467" s="1279"/>
      <c r="E467" s="1279"/>
      <c r="F467" s="6"/>
      <c r="G467" s="7"/>
      <c r="H467" s="1279"/>
      <c r="I467" s="8"/>
      <c r="J467" s="1279"/>
      <c r="K467" s="1280"/>
      <c r="L467" s="1280"/>
      <c r="M467" s="1280"/>
    </row>
    <row r="468" spans="1:13" ht="18.75" x14ac:dyDescent="0.3">
      <c r="A468" s="3102" t="s">
        <v>1333</v>
      </c>
      <c r="B468" s="3103"/>
      <c r="C468" s="3103"/>
      <c r="D468" s="3103"/>
      <c r="E468" s="3103"/>
      <c r="F468" s="3103"/>
      <c r="G468" s="3103"/>
      <c r="H468" s="3103"/>
      <c r="I468" s="3103"/>
      <c r="J468" s="3103"/>
      <c r="K468" s="3103"/>
      <c r="L468" s="3103"/>
      <c r="M468" s="1280"/>
    </row>
    <row r="469" spans="1:13" ht="15.75" x14ac:dyDescent="0.25">
      <c r="A469" s="1280"/>
      <c r="B469" s="1280"/>
      <c r="C469" s="1280"/>
      <c r="D469" s="1279"/>
      <c r="E469" s="1279"/>
      <c r="F469" s="9"/>
      <c r="G469" s="7"/>
      <c r="H469" s="1279"/>
      <c r="I469" s="8"/>
      <c r="J469" s="1279"/>
      <c r="K469" s="1280"/>
      <c r="L469" s="1280"/>
      <c r="M469" s="1280"/>
    </row>
    <row r="470" spans="1:13" x14ac:dyDescent="0.25">
      <c r="A470" s="3158" t="s">
        <v>1334</v>
      </c>
      <c r="B470" s="3158"/>
      <c r="C470" s="3159"/>
      <c r="D470" s="3159"/>
      <c r="E470" s="3159"/>
      <c r="F470" s="3159"/>
      <c r="G470" s="3159"/>
      <c r="H470" s="3159"/>
      <c r="I470" s="3159"/>
      <c r="J470" s="3159"/>
      <c r="K470" s="3159"/>
      <c r="L470" s="3159"/>
      <c r="M470" s="3159"/>
    </row>
    <row r="471" spans="1:13" ht="15.75" x14ac:dyDescent="0.25">
      <c r="A471" s="28"/>
      <c r="B471" s="935"/>
      <c r="C471" s="935"/>
      <c r="D471" s="29"/>
      <c r="E471" s="29"/>
      <c r="F471" s="30"/>
      <c r="G471" s="31"/>
      <c r="H471" s="29"/>
      <c r="I471" s="32"/>
      <c r="J471" s="29"/>
      <c r="K471" s="33"/>
      <c r="L471" s="29"/>
      <c r="M471" s="1280"/>
    </row>
    <row r="472" spans="1:13" ht="16.5" thickBot="1" x14ac:dyDescent="0.3">
      <c r="A472" s="29" t="s">
        <v>1335</v>
      </c>
      <c r="B472" s="935"/>
      <c r="C472" s="935"/>
      <c r="D472" s="29"/>
      <c r="E472" s="29"/>
      <c r="F472" s="30"/>
      <c r="G472" s="31"/>
      <c r="H472" s="29"/>
      <c r="I472" s="32"/>
      <c r="J472" s="29"/>
      <c r="K472" s="33"/>
      <c r="L472" s="29"/>
      <c r="M472" s="14" t="s">
        <v>4</v>
      </c>
    </row>
    <row r="473" spans="1:13" ht="30.75" thickBot="1" x14ac:dyDescent="0.3">
      <c r="A473" s="936" t="s">
        <v>5</v>
      </c>
      <c r="B473" s="937" t="s">
        <v>6</v>
      </c>
      <c r="C473" s="937" t="s">
        <v>7</v>
      </c>
      <c r="D473" s="937" t="s">
        <v>8</v>
      </c>
      <c r="E473" s="937" t="s">
        <v>9</v>
      </c>
      <c r="F473" s="938" t="s">
        <v>10</v>
      </c>
      <c r="G473" s="939" t="s">
        <v>11</v>
      </c>
      <c r="H473" s="937" t="s">
        <v>12</v>
      </c>
      <c r="I473" s="940" t="s">
        <v>13</v>
      </c>
      <c r="J473" s="941" t="s">
        <v>14</v>
      </c>
      <c r="K473" s="941" t="s">
        <v>1336</v>
      </c>
      <c r="L473" s="942" t="s">
        <v>16</v>
      </c>
      <c r="M473" s="943" t="s">
        <v>17</v>
      </c>
    </row>
    <row r="474" spans="1:13" x14ac:dyDescent="0.25">
      <c r="A474" s="944">
        <v>231</v>
      </c>
      <c r="B474" s="945" t="s">
        <v>1337</v>
      </c>
      <c r="C474" s="945" t="s">
        <v>278</v>
      </c>
      <c r="D474" s="946">
        <v>5331</v>
      </c>
      <c r="E474" s="947">
        <v>0</v>
      </c>
      <c r="F474" s="945" t="s">
        <v>52</v>
      </c>
      <c r="G474" s="946">
        <v>500</v>
      </c>
      <c r="H474" s="948">
        <v>5000000</v>
      </c>
      <c r="I474" s="949">
        <v>14700000</v>
      </c>
      <c r="J474" s="949">
        <v>14700000</v>
      </c>
      <c r="K474" s="950">
        <v>-10000000</v>
      </c>
      <c r="L474" s="951">
        <f>SUM(J474--K474)</f>
        <v>4700000</v>
      </c>
      <c r="M474" s="952" t="s">
        <v>1338</v>
      </c>
    </row>
    <row r="475" spans="1:13" ht="30.75" thickBot="1" x14ac:dyDescent="0.3">
      <c r="A475" s="2118">
        <v>231</v>
      </c>
      <c r="B475" s="2119" t="s">
        <v>1337</v>
      </c>
      <c r="C475" s="2119" t="s">
        <v>278</v>
      </c>
      <c r="D475" s="2120">
        <v>5137</v>
      </c>
      <c r="E475" s="2121">
        <v>0</v>
      </c>
      <c r="F475" s="2119" t="s">
        <v>52</v>
      </c>
      <c r="G475" s="2120">
        <v>500</v>
      </c>
      <c r="H475" s="2122">
        <v>5000000</v>
      </c>
      <c r="I475" s="2123">
        <v>0</v>
      </c>
      <c r="J475" s="2123">
        <v>0</v>
      </c>
      <c r="K475" s="2123">
        <v>10000000</v>
      </c>
      <c r="L475" s="2124">
        <f>SUM(J475--K475)</f>
        <v>10000000</v>
      </c>
      <c r="M475" s="2125" t="s">
        <v>1339</v>
      </c>
    </row>
    <row r="476" spans="1:13" ht="15.75" thickBot="1" x14ac:dyDescent="0.3">
      <c r="A476" s="3174" t="s">
        <v>594</v>
      </c>
      <c r="B476" s="3175"/>
      <c r="C476" s="3175"/>
      <c r="D476" s="3175"/>
      <c r="E476" s="3175"/>
      <c r="F476" s="3175"/>
      <c r="G476" s="3175"/>
      <c r="H476" s="3175"/>
      <c r="I476" s="2126">
        <f>SUM(I474:I475)</f>
        <v>14700000</v>
      </c>
      <c r="J476" s="2126">
        <f>SUM(J474:J475)</f>
        <v>14700000</v>
      </c>
      <c r="K476" s="2126">
        <f>SUM(K474:K475)</f>
        <v>0</v>
      </c>
      <c r="L476" s="2127">
        <f>SUM(L474:L475)</f>
        <v>14700000</v>
      </c>
      <c r="M476" s="2128"/>
    </row>
    <row r="477" spans="1:13" x14ac:dyDescent="0.25">
      <c r="A477" s="953"/>
      <c r="B477" s="953"/>
      <c r="C477" s="953"/>
      <c r="D477" s="953"/>
      <c r="E477" s="953"/>
      <c r="F477" s="954"/>
      <c r="G477" s="955"/>
      <c r="H477" s="953"/>
      <c r="I477" s="956"/>
      <c r="J477" s="953"/>
      <c r="K477" s="957"/>
      <c r="L477" s="953"/>
      <c r="M477" s="958"/>
    </row>
    <row r="478" spans="1:13" x14ac:dyDescent="0.25">
      <c r="A478" s="953" t="s">
        <v>1340</v>
      </c>
      <c r="B478" s="1280"/>
      <c r="C478" s="953"/>
      <c r="D478" s="953"/>
      <c r="E478" s="953"/>
      <c r="F478" s="954"/>
      <c r="G478" s="955"/>
      <c r="H478" s="953"/>
      <c r="I478" s="956"/>
      <c r="J478" s="959" t="s">
        <v>1341</v>
      </c>
      <c r="K478" s="960"/>
      <c r="L478" s="953"/>
      <c r="M478" s="958"/>
    </row>
    <row r="479" spans="1:13" x14ac:dyDescent="0.25">
      <c r="A479" s="953"/>
      <c r="B479" s="1280"/>
      <c r="C479" s="953"/>
      <c r="D479" s="953"/>
      <c r="E479" s="953"/>
      <c r="F479" s="954"/>
      <c r="G479" s="955"/>
      <c r="H479" s="953"/>
      <c r="I479" s="956"/>
      <c r="J479" s="953"/>
      <c r="K479" s="957"/>
      <c r="L479" s="953"/>
      <c r="M479" s="958"/>
    </row>
    <row r="480" spans="1:13" x14ac:dyDescent="0.25">
      <c r="A480" s="958"/>
      <c r="B480" s="1280"/>
      <c r="C480" s="958"/>
      <c r="D480" s="958"/>
      <c r="E480" s="958"/>
      <c r="F480" s="961"/>
      <c r="G480" s="962"/>
      <c r="H480" s="958"/>
      <c r="I480" s="963"/>
      <c r="J480" s="958"/>
      <c r="K480" s="958"/>
      <c r="L480" s="958"/>
      <c r="M480" s="958"/>
    </row>
    <row r="481" spans="1:13" x14ac:dyDescent="0.25">
      <c r="A481" s="958" t="s">
        <v>1342</v>
      </c>
      <c r="B481" s="1280"/>
      <c r="C481" s="958"/>
      <c r="D481" s="958"/>
      <c r="E481" s="958"/>
      <c r="F481" s="961"/>
      <c r="G481" s="962"/>
      <c r="H481" s="958"/>
      <c r="I481" s="963"/>
      <c r="J481" s="958" t="s">
        <v>1342</v>
      </c>
      <c r="K481" s="958"/>
      <c r="L481" s="958"/>
      <c r="M481" s="958"/>
    </row>
    <row r="482" spans="1:13" x14ac:dyDescent="0.25">
      <c r="A482" s="958"/>
      <c r="B482" s="1280"/>
      <c r="C482" s="958"/>
      <c r="D482" s="958"/>
      <c r="E482" s="958"/>
      <c r="F482" s="961"/>
      <c r="G482" s="962"/>
      <c r="H482" s="958"/>
      <c r="I482" s="963"/>
      <c r="J482" s="958"/>
      <c r="K482" s="958"/>
      <c r="L482" s="958"/>
      <c r="M482" s="958"/>
    </row>
    <row r="483" spans="1:13" x14ac:dyDescent="0.25">
      <c r="A483" s="958"/>
      <c r="B483" s="1280"/>
      <c r="C483" s="958"/>
      <c r="D483" s="958"/>
      <c r="E483" s="958"/>
      <c r="F483" s="961"/>
      <c r="G483" s="962"/>
      <c r="H483" s="958"/>
      <c r="I483" s="963"/>
      <c r="J483" s="958"/>
      <c r="K483" s="958"/>
      <c r="L483" s="958"/>
      <c r="M483" s="958"/>
    </row>
    <row r="484" spans="1:13" x14ac:dyDescent="0.25">
      <c r="A484" s="964" t="s">
        <v>1343</v>
      </c>
      <c r="B484" s="1280"/>
      <c r="C484" s="958"/>
      <c r="D484" s="958"/>
      <c r="E484" s="958"/>
      <c r="F484" s="961"/>
      <c r="G484" s="962"/>
      <c r="H484" s="958"/>
      <c r="I484" s="963"/>
      <c r="J484" s="958" t="s">
        <v>1344</v>
      </c>
      <c r="K484" s="958"/>
      <c r="L484" s="958"/>
      <c r="M484" s="958"/>
    </row>
    <row r="485" spans="1:13" x14ac:dyDescent="0.25">
      <c r="A485" s="958" t="s">
        <v>1345</v>
      </c>
      <c r="B485" s="1280"/>
      <c r="C485" s="958"/>
      <c r="D485" s="958"/>
      <c r="E485" s="958"/>
      <c r="F485" s="961"/>
      <c r="G485" s="962"/>
      <c r="H485" s="958"/>
      <c r="I485" s="963"/>
      <c r="J485" s="958" t="s">
        <v>1346</v>
      </c>
      <c r="K485" s="958"/>
      <c r="L485" s="958"/>
      <c r="M485" s="958"/>
    </row>
    <row r="486" spans="1:13" x14ac:dyDescent="0.25">
      <c r="A486" s="1280"/>
      <c r="B486" s="1280"/>
      <c r="C486" s="1280"/>
      <c r="D486" s="1280"/>
      <c r="E486" s="1280"/>
      <c r="F486" s="2"/>
      <c r="G486" s="3"/>
      <c r="H486" s="1280"/>
      <c r="I486" s="4"/>
      <c r="J486" s="1280"/>
      <c r="K486" s="1280"/>
      <c r="L486" s="1280"/>
      <c r="M486" s="1280"/>
    </row>
    <row r="487" spans="1:13" x14ac:dyDescent="0.25">
      <c r="A487" s="1280"/>
      <c r="B487" s="1280"/>
      <c r="C487" s="1280"/>
      <c r="D487" s="1280"/>
      <c r="E487" s="1280"/>
      <c r="F487" s="2"/>
      <c r="G487" s="3"/>
      <c r="H487" s="1280"/>
      <c r="I487" s="4"/>
      <c r="J487" s="1280"/>
      <c r="K487" s="1280"/>
      <c r="L487" s="1280"/>
      <c r="M487" s="1280"/>
    </row>
    <row r="488" spans="1:13" ht="18.75" x14ac:dyDescent="0.3">
      <c r="A488" s="1" t="s">
        <v>46</v>
      </c>
      <c r="B488" s="1"/>
      <c r="C488" s="1"/>
      <c r="D488" s="1280"/>
      <c r="E488" s="1280"/>
      <c r="F488" s="2"/>
      <c r="G488" s="3"/>
      <c r="H488" s="1280"/>
      <c r="I488" s="4"/>
      <c r="J488" s="1280"/>
      <c r="K488" s="1280"/>
      <c r="L488" s="1280"/>
      <c r="M488" s="1280"/>
    </row>
    <row r="489" spans="1:13" x14ac:dyDescent="0.25">
      <c r="A489" s="1280"/>
      <c r="B489" s="1280"/>
      <c r="C489" s="1280"/>
      <c r="D489" s="1279"/>
      <c r="E489" s="1279"/>
      <c r="F489" s="6"/>
      <c r="G489" s="7"/>
      <c r="H489" s="1279"/>
      <c r="I489" s="8"/>
      <c r="J489" s="1279"/>
      <c r="K489" s="1280"/>
      <c r="L489" s="1280"/>
      <c r="M489" s="1280"/>
    </row>
    <row r="490" spans="1:13" ht="18.75" x14ac:dyDescent="0.3">
      <c r="A490" s="3102" t="s">
        <v>1508</v>
      </c>
      <c r="B490" s="3103"/>
      <c r="C490" s="3103"/>
      <c r="D490" s="3103"/>
      <c r="E490" s="3103"/>
      <c r="F490" s="3103"/>
      <c r="G490" s="3103"/>
      <c r="H490" s="3103"/>
      <c r="I490" s="3103"/>
      <c r="J490" s="3103"/>
      <c r="K490" s="3103"/>
      <c r="L490" s="3103"/>
      <c r="M490" s="1280"/>
    </row>
    <row r="491" spans="1:13" ht="15.75" x14ac:dyDescent="0.25">
      <c r="A491" s="1280"/>
      <c r="B491" s="1280"/>
      <c r="C491" s="1280"/>
      <c r="D491" s="1279"/>
      <c r="E491" s="1279"/>
      <c r="F491" s="9"/>
      <c r="G491" s="7"/>
      <c r="H491" s="1279"/>
      <c r="I491" s="8"/>
      <c r="J491" s="1279"/>
      <c r="K491" s="1280"/>
      <c r="L491" s="1280"/>
      <c r="M491" s="1280"/>
    </row>
    <row r="492" spans="1:13" ht="15.75" x14ac:dyDescent="0.25">
      <c r="A492" s="10" t="s">
        <v>1509</v>
      </c>
      <c r="B492" s="11"/>
      <c r="C492" s="11"/>
      <c r="D492" s="11"/>
      <c r="E492" s="11"/>
      <c r="F492" s="9"/>
      <c r="G492" s="3"/>
      <c r="H492" s="1280"/>
      <c r="I492" s="4"/>
      <c r="J492" s="1280"/>
      <c r="K492" s="1280"/>
      <c r="L492" s="1280"/>
      <c r="M492" s="1280"/>
    </row>
    <row r="493" spans="1:13" ht="15.75" thickBot="1" x14ac:dyDescent="0.3">
      <c r="A493" s="1284"/>
      <c r="B493" s="1280"/>
      <c r="C493" s="1280"/>
      <c r="D493" s="1280"/>
      <c r="E493" s="1280"/>
      <c r="F493" s="2"/>
      <c r="G493" s="3"/>
      <c r="H493" s="1280"/>
      <c r="I493" s="4"/>
      <c r="J493" s="1280"/>
      <c r="K493" s="13"/>
      <c r="L493" s="13"/>
      <c r="M493" s="14" t="s">
        <v>270</v>
      </c>
    </row>
    <row r="494" spans="1:13" ht="27" thickBot="1" x14ac:dyDescent="0.3">
      <c r="A494" s="87" t="s">
        <v>5</v>
      </c>
      <c r="B494" s="88" t="s">
        <v>6</v>
      </c>
      <c r="C494" s="88" t="s">
        <v>7</v>
      </c>
      <c r="D494" s="88" t="s">
        <v>8</v>
      </c>
      <c r="E494" s="88" t="s">
        <v>9</v>
      </c>
      <c r="F494" s="89" t="s">
        <v>10</v>
      </c>
      <c r="G494" s="90" t="s">
        <v>11</v>
      </c>
      <c r="H494" s="88" t="s">
        <v>12</v>
      </c>
      <c r="I494" s="91" t="s">
        <v>13</v>
      </c>
      <c r="J494" s="92" t="s">
        <v>14</v>
      </c>
      <c r="K494" s="92" t="s">
        <v>271</v>
      </c>
      <c r="L494" s="176" t="s">
        <v>16</v>
      </c>
      <c r="M494" s="177" t="s">
        <v>17</v>
      </c>
    </row>
    <row r="495" spans="1:13" ht="15.75" thickBot="1" x14ac:dyDescent="0.3">
      <c r="A495" s="93">
        <v>231</v>
      </c>
      <c r="B495" s="94" t="s">
        <v>272</v>
      </c>
      <c r="C495" s="95">
        <v>3269</v>
      </c>
      <c r="D495" s="96">
        <v>5169</v>
      </c>
      <c r="E495" s="96">
        <v>0</v>
      </c>
      <c r="F495" s="96">
        <v>103533063</v>
      </c>
      <c r="G495" s="96">
        <v>500</v>
      </c>
      <c r="H495" s="96">
        <v>3702000000</v>
      </c>
      <c r="I495" s="97">
        <v>0</v>
      </c>
      <c r="J495" s="97">
        <v>1178188.3799999999</v>
      </c>
      <c r="K495" s="98">
        <v>-700000</v>
      </c>
      <c r="L495" s="99">
        <f>SUM(J495--K495)</f>
        <v>478188.37999999989</v>
      </c>
      <c r="M495" s="178" t="s">
        <v>443</v>
      </c>
    </row>
    <row r="496" spans="1:13" x14ac:dyDescent="0.25">
      <c r="A496" s="101">
        <v>231</v>
      </c>
      <c r="B496" s="102" t="s">
        <v>272</v>
      </c>
      <c r="C496" s="103">
        <v>3269</v>
      </c>
      <c r="D496" s="96">
        <v>5169</v>
      </c>
      <c r="E496" s="104">
        <v>0</v>
      </c>
      <c r="F496" s="104">
        <v>103133063</v>
      </c>
      <c r="G496" s="104">
        <v>500</v>
      </c>
      <c r="H496" s="104">
        <v>3702000000</v>
      </c>
      <c r="I496" s="106">
        <v>0</v>
      </c>
      <c r="J496" s="106">
        <v>138610.31</v>
      </c>
      <c r="K496" s="106">
        <v>-80000</v>
      </c>
      <c r="L496" s="107">
        <f>SUM(J496--K496)</f>
        <v>58610.31</v>
      </c>
      <c r="M496" s="179" t="s">
        <v>444</v>
      </c>
    </row>
    <row r="497" spans="1:13" x14ac:dyDescent="0.25">
      <c r="A497" s="103">
        <v>231</v>
      </c>
      <c r="B497" s="102" t="s">
        <v>272</v>
      </c>
      <c r="C497" s="103">
        <v>3269</v>
      </c>
      <c r="D497" s="104">
        <v>5909</v>
      </c>
      <c r="E497" s="104">
        <v>0</v>
      </c>
      <c r="F497" s="104">
        <v>103533063</v>
      </c>
      <c r="G497" s="104">
        <v>500</v>
      </c>
      <c r="H497" s="104">
        <v>3702000000</v>
      </c>
      <c r="I497" s="106">
        <v>0</v>
      </c>
      <c r="J497" s="106">
        <v>62812.94</v>
      </c>
      <c r="K497" s="106">
        <v>700000</v>
      </c>
      <c r="L497" s="113">
        <f>SUM(J497--K497)</f>
        <v>762812.94</v>
      </c>
      <c r="M497" s="179" t="s">
        <v>1510</v>
      </c>
    </row>
    <row r="498" spans="1:13" ht="15.75" thickBot="1" x14ac:dyDescent="0.3">
      <c r="A498" s="103">
        <v>231</v>
      </c>
      <c r="B498" s="102" t="s">
        <v>272</v>
      </c>
      <c r="C498" s="103">
        <v>3269</v>
      </c>
      <c r="D498" s="104">
        <v>5909</v>
      </c>
      <c r="E498" s="104">
        <v>0</v>
      </c>
      <c r="F498" s="104">
        <v>103133063</v>
      </c>
      <c r="G498" s="104">
        <v>500</v>
      </c>
      <c r="H498" s="104">
        <v>3702000000</v>
      </c>
      <c r="I498" s="106">
        <v>0</v>
      </c>
      <c r="J498" s="106">
        <v>7389.76</v>
      </c>
      <c r="K498" s="106">
        <v>80000</v>
      </c>
      <c r="L498" s="115">
        <f>SUM(J498--K498)</f>
        <v>87389.759999999995</v>
      </c>
      <c r="M498" s="179" t="s">
        <v>1511</v>
      </c>
    </row>
    <row r="499" spans="1:13" ht="16.5" thickBot="1" x14ac:dyDescent="0.3">
      <c r="A499" s="3164" t="s">
        <v>280</v>
      </c>
      <c r="B499" s="3165"/>
      <c r="C499" s="3165"/>
      <c r="D499" s="3165"/>
      <c r="E499" s="3165"/>
      <c r="F499" s="3165"/>
      <c r="G499" s="3165"/>
      <c r="H499" s="3166"/>
      <c r="I499" s="116">
        <f>SUM(I495:I498)</f>
        <v>0</v>
      </c>
      <c r="J499" s="117">
        <f>SUM(J495:J498)</f>
        <v>1387001.39</v>
      </c>
      <c r="K499" s="118">
        <f>SUM(K495:K498)</f>
        <v>0</v>
      </c>
      <c r="L499" s="117">
        <f>SUM(L495:L498)</f>
        <v>1387001.39</v>
      </c>
      <c r="M499" s="119"/>
    </row>
    <row r="500" spans="1:13" ht="15.75" x14ac:dyDescent="0.25">
      <c r="A500" s="28"/>
      <c r="B500" s="28"/>
      <c r="C500" s="28"/>
      <c r="D500" s="29"/>
      <c r="E500" s="29"/>
      <c r="F500" s="30"/>
      <c r="G500" s="31"/>
      <c r="H500" s="29"/>
      <c r="I500" s="32"/>
      <c r="J500" s="29"/>
      <c r="K500" s="33"/>
      <c r="L500" s="29"/>
      <c r="M500" s="1280"/>
    </row>
    <row r="501" spans="1:13" ht="15.75" x14ac:dyDescent="0.25">
      <c r="A501" s="1280"/>
      <c r="B501" s="29" t="s">
        <v>461</v>
      </c>
      <c r="C501" s="28"/>
      <c r="D501" s="29"/>
      <c r="E501" s="29"/>
      <c r="F501" s="30"/>
      <c r="G501" s="31"/>
      <c r="H501" s="29"/>
      <c r="I501" s="32"/>
      <c r="J501" s="34" t="s">
        <v>25</v>
      </c>
      <c r="K501" s="120" t="s">
        <v>1512</v>
      </c>
      <c r="L501" s="29"/>
      <c r="M501" s="1280"/>
    </row>
    <row r="502" spans="1:13" ht="15.75" x14ac:dyDescent="0.25">
      <c r="A502" s="29"/>
      <c r="B502" s="28"/>
      <c r="C502" s="28"/>
      <c r="D502" s="29"/>
      <c r="E502" s="29"/>
      <c r="F502" s="30"/>
      <c r="G502" s="31"/>
      <c r="H502" s="29"/>
      <c r="I502" s="32"/>
      <c r="J502" s="29"/>
      <c r="K502" s="33"/>
      <c r="L502" s="29"/>
      <c r="M502" s="1280"/>
    </row>
    <row r="503" spans="1:13" x14ac:dyDescent="0.25">
      <c r="A503" s="1280"/>
      <c r="B503" s="1280"/>
      <c r="C503" s="1280"/>
      <c r="D503" s="1280"/>
      <c r="E503" s="1280"/>
      <c r="F503" s="2"/>
      <c r="G503" s="3"/>
      <c r="H503" s="1280"/>
      <c r="I503" s="4"/>
      <c r="J503" s="1280"/>
      <c r="K503" s="1280"/>
      <c r="L503" s="1280"/>
      <c r="M503" s="1280"/>
    </row>
    <row r="504" spans="1:13" x14ac:dyDescent="0.25">
      <c r="A504" s="1280"/>
      <c r="B504" s="1280" t="s">
        <v>27</v>
      </c>
      <c r="C504" s="1280"/>
      <c r="D504" s="1280"/>
      <c r="E504" s="1280"/>
      <c r="F504" s="2"/>
      <c r="G504" s="3"/>
      <c r="H504" s="1280"/>
      <c r="I504" s="4"/>
      <c r="J504" s="1280" t="s">
        <v>27</v>
      </c>
      <c r="K504" s="1280"/>
      <c r="L504" s="1280"/>
      <c r="M504" s="1280"/>
    </row>
    <row r="505" spans="1:13" x14ac:dyDescent="0.25">
      <c r="A505" s="1280"/>
      <c r="B505" s="1280"/>
      <c r="C505" s="1280"/>
      <c r="D505" s="1280"/>
      <c r="E505" s="1280"/>
      <c r="F505" s="2"/>
      <c r="G505" s="3"/>
      <c r="H505" s="1280"/>
      <c r="I505" s="4"/>
      <c r="J505" s="1280"/>
      <c r="K505" s="1280"/>
      <c r="L505" s="1280"/>
      <c r="M505" s="1280"/>
    </row>
    <row r="506" spans="1:13" x14ac:dyDescent="0.25">
      <c r="A506" s="1280"/>
      <c r="B506" s="1280" t="s">
        <v>283</v>
      </c>
      <c r="C506" s="1280"/>
      <c r="D506" s="1280"/>
      <c r="E506" s="1280"/>
      <c r="F506" s="2"/>
      <c r="G506" s="3"/>
      <c r="H506" s="1280"/>
      <c r="I506" s="4"/>
      <c r="J506" s="1280" t="s">
        <v>76</v>
      </c>
      <c r="K506" s="1280"/>
      <c r="L506" s="1280"/>
      <c r="M506" s="1280"/>
    </row>
    <row r="509" spans="1:13" ht="18.75" x14ac:dyDescent="0.3">
      <c r="A509" s="1" t="s">
        <v>46</v>
      </c>
      <c r="B509" s="1"/>
      <c r="C509" s="1"/>
      <c r="D509" s="1280"/>
      <c r="E509" s="1280"/>
      <c r="F509" s="2"/>
      <c r="G509" s="3"/>
      <c r="H509" s="1280"/>
      <c r="I509" s="4"/>
      <c r="J509" s="1280"/>
      <c r="K509" s="1280"/>
      <c r="L509" s="1280"/>
      <c r="M509" s="1280"/>
    </row>
    <row r="510" spans="1:13" x14ac:dyDescent="0.25">
      <c r="A510" s="1280"/>
      <c r="B510" s="1280"/>
      <c r="C510" s="1280"/>
      <c r="D510" s="1279"/>
      <c r="E510" s="1279"/>
      <c r="F510" s="6"/>
      <c r="G510" s="7"/>
      <c r="H510" s="1279"/>
      <c r="I510" s="8"/>
      <c r="J510" s="1279"/>
      <c r="K510" s="1280"/>
      <c r="L510" s="1280"/>
      <c r="M510" s="1280"/>
    </row>
    <row r="511" spans="1:13" ht="18.75" x14ac:dyDescent="0.3">
      <c r="A511" s="3102" t="s">
        <v>1513</v>
      </c>
      <c r="B511" s="3103"/>
      <c r="C511" s="3103"/>
      <c r="D511" s="3103"/>
      <c r="E511" s="3103"/>
      <c r="F511" s="3103"/>
      <c r="G511" s="3103"/>
      <c r="H511" s="3103"/>
      <c r="I511" s="3103"/>
      <c r="J511" s="3103"/>
      <c r="K511" s="3103"/>
      <c r="L511" s="3103"/>
      <c r="M511" s="1280"/>
    </row>
    <row r="512" spans="1:13" ht="15.75" x14ac:dyDescent="0.25">
      <c r="A512" s="1280"/>
      <c r="B512" s="1280"/>
      <c r="C512" s="1280"/>
      <c r="D512" s="1279"/>
      <c r="E512" s="1279"/>
      <c r="F512" s="9"/>
      <c r="G512" s="7"/>
      <c r="H512" s="1279"/>
      <c r="I512" s="8"/>
      <c r="J512" s="1279"/>
      <c r="K512" s="1280"/>
      <c r="L512" s="1280"/>
      <c r="M512" s="1280"/>
    </row>
    <row r="513" spans="1:13" ht="15.75" x14ac:dyDescent="0.25">
      <c r="A513" s="10" t="s">
        <v>1514</v>
      </c>
      <c r="B513" s="11"/>
      <c r="C513" s="11"/>
      <c r="D513" s="11"/>
      <c r="E513" s="11"/>
      <c r="F513" s="9"/>
      <c r="G513" s="3"/>
      <c r="H513" s="1280"/>
      <c r="I513" s="4"/>
      <c r="J513" s="1280"/>
      <c r="K513" s="1280"/>
      <c r="L513" s="1280"/>
      <c r="M513" s="1280"/>
    </row>
    <row r="514" spans="1:13" ht="15.75" thickBot="1" x14ac:dyDescent="0.3">
      <c r="A514" s="1284"/>
      <c r="B514" s="1280"/>
      <c r="C514" s="1280"/>
      <c r="D514" s="1280"/>
      <c r="E514" s="1280"/>
      <c r="F514" s="2"/>
      <c r="G514" s="3"/>
      <c r="H514" s="1280"/>
      <c r="I514" s="4"/>
      <c r="J514" s="1280"/>
      <c r="K514" s="13"/>
      <c r="L514" s="13"/>
      <c r="M514" s="14" t="s">
        <v>270</v>
      </c>
    </row>
    <row r="515" spans="1:13" ht="27" thickBot="1" x14ac:dyDescent="0.3">
      <c r="A515" s="87" t="s">
        <v>5</v>
      </c>
      <c r="B515" s="88" t="s">
        <v>6</v>
      </c>
      <c r="C515" s="88" t="s">
        <v>7</v>
      </c>
      <c r="D515" s="88" t="s">
        <v>8</v>
      </c>
      <c r="E515" s="88" t="s">
        <v>9</v>
      </c>
      <c r="F515" s="89" t="s">
        <v>10</v>
      </c>
      <c r="G515" s="90" t="s">
        <v>11</v>
      </c>
      <c r="H515" s="88" t="s">
        <v>12</v>
      </c>
      <c r="I515" s="91" t="s">
        <v>13</v>
      </c>
      <c r="J515" s="92" t="s">
        <v>14</v>
      </c>
      <c r="K515" s="92" t="s">
        <v>271</v>
      </c>
      <c r="L515" s="176" t="s">
        <v>16</v>
      </c>
      <c r="M515" s="177" t="s">
        <v>17</v>
      </c>
    </row>
    <row r="516" spans="1:13" ht="15.75" thickBot="1" x14ac:dyDescent="0.3">
      <c r="A516" s="93">
        <v>231</v>
      </c>
      <c r="B516" s="94" t="s">
        <v>272</v>
      </c>
      <c r="C516" s="95">
        <v>3269</v>
      </c>
      <c r="D516" s="96">
        <v>5909</v>
      </c>
      <c r="E516" s="96">
        <v>0</v>
      </c>
      <c r="F516" s="96">
        <v>103533063</v>
      </c>
      <c r="G516" s="96">
        <v>500</v>
      </c>
      <c r="H516" s="96">
        <v>3702000000</v>
      </c>
      <c r="I516" s="97">
        <v>0</v>
      </c>
      <c r="J516" s="97">
        <v>762812.94</v>
      </c>
      <c r="K516" s="98">
        <v>-721990</v>
      </c>
      <c r="L516" s="99">
        <f t="shared" ref="L516:L539" si="10">SUM(J516--K516)</f>
        <v>40822.939999999944</v>
      </c>
      <c r="M516" s="178" t="s">
        <v>1014</v>
      </c>
    </row>
    <row r="517" spans="1:13" ht="15.75" thickBot="1" x14ac:dyDescent="0.3">
      <c r="A517" s="101">
        <v>231</v>
      </c>
      <c r="B517" s="102" t="s">
        <v>272</v>
      </c>
      <c r="C517" s="103">
        <v>3269</v>
      </c>
      <c r="D517" s="96">
        <v>5909</v>
      </c>
      <c r="E517" s="104">
        <v>0</v>
      </c>
      <c r="F517" s="104">
        <v>103133063</v>
      </c>
      <c r="G517" s="104">
        <v>500</v>
      </c>
      <c r="H517" s="104">
        <v>3702000000</v>
      </c>
      <c r="I517" s="106">
        <v>0</v>
      </c>
      <c r="J517" s="106">
        <v>87389.759999999995</v>
      </c>
      <c r="K517" s="106">
        <v>-84940</v>
      </c>
      <c r="L517" s="107">
        <f t="shared" si="10"/>
        <v>2449.7599999999948</v>
      </c>
      <c r="M517" s="179" t="s">
        <v>1015</v>
      </c>
    </row>
    <row r="518" spans="1:13" x14ac:dyDescent="0.25">
      <c r="A518" s="101">
        <v>231</v>
      </c>
      <c r="B518" s="102" t="s">
        <v>272</v>
      </c>
      <c r="C518" s="103">
        <v>3269</v>
      </c>
      <c r="D518" s="96">
        <v>5909</v>
      </c>
      <c r="E518" s="104">
        <v>0</v>
      </c>
      <c r="F518" s="104">
        <v>103100888</v>
      </c>
      <c r="G518" s="104">
        <v>500</v>
      </c>
      <c r="H518" s="104">
        <v>3702000000</v>
      </c>
      <c r="I518" s="106">
        <v>0</v>
      </c>
      <c r="J518" s="106">
        <v>112850</v>
      </c>
      <c r="K518" s="111">
        <v>-42470</v>
      </c>
      <c r="L518" s="107">
        <f t="shared" si="10"/>
        <v>70380</v>
      </c>
      <c r="M518" s="179" t="s">
        <v>1016</v>
      </c>
    </row>
    <row r="519" spans="1:13" x14ac:dyDescent="0.25">
      <c r="A519" s="103">
        <v>231</v>
      </c>
      <c r="B519" s="102" t="s">
        <v>272</v>
      </c>
      <c r="C519" s="103">
        <v>3269</v>
      </c>
      <c r="D519" s="104">
        <v>5011</v>
      </c>
      <c r="E519" s="104">
        <v>0</v>
      </c>
      <c r="F519" s="104">
        <v>103533063</v>
      </c>
      <c r="G519" s="104">
        <v>500</v>
      </c>
      <c r="H519" s="104">
        <v>3702000000</v>
      </c>
      <c r="I519" s="106">
        <v>0</v>
      </c>
      <c r="J519" s="106">
        <v>564298.85</v>
      </c>
      <c r="K519" s="106">
        <v>442000</v>
      </c>
      <c r="L519" s="113">
        <f t="shared" si="10"/>
        <v>1006298.85</v>
      </c>
      <c r="M519" s="179" t="s">
        <v>446</v>
      </c>
    </row>
    <row r="520" spans="1:13" x14ac:dyDescent="0.25">
      <c r="A520" s="103">
        <v>231</v>
      </c>
      <c r="B520" s="102" t="s">
        <v>272</v>
      </c>
      <c r="C520" s="103">
        <v>3269</v>
      </c>
      <c r="D520" s="104">
        <v>5011</v>
      </c>
      <c r="E520" s="104">
        <v>0</v>
      </c>
      <c r="F520" s="104">
        <v>103133063</v>
      </c>
      <c r="G520" s="104">
        <v>500</v>
      </c>
      <c r="H520" s="104">
        <v>3702000000</v>
      </c>
      <c r="I520" s="106">
        <v>0</v>
      </c>
      <c r="J520" s="106">
        <v>66388.100000000006</v>
      </c>
      <c r="K520" s="106">
        <v>52000</v>
      </c>
      <c r="L520" s="115">
        <f t="shared" si="10"/>
        <v>118388.1</v>
      </c>
      <c r="M520" s="179" t="s">
        <v>447</v>
      </c>
    </row>
    <row r="521" spans="1:13" x14ac:dyDescent="0.25">
      <c r="A521" s="103">
        <v>231</v>
      </c>
      <c r="B521" s="102" t="s">
        <v>272</v>
      </c>
      <c r="C521" s="103" t="s">
        <v>278</v>
      </c>
      <c r="D521" s="104">
        <v>5011</v>
      </c>
      <c r="E521" s="104">
        <v>0</v>
      </c>
      <c r="F521" s="104">
        <v>103100888</v>
      </c>
      <c r="G521" s="104">
        <v>500</v>
      </c>
      <c r="H521" s="104">
        <v>3702000000</v>
      </c>
      <c r="I521" s="106">
        <v>0</v>
      </c>
      <c r="J521" s="106">
        <v>33194.050000000003</v>
      </c>
      <c r="K521" s="106">
        <v>26000</v>
      </c>
      <c r="L521" s="115">
        <f t="shared" si="10"/>
        <v>59194.05</v>
      </c>
      <c r="M521" s="179" t="s">
        <v>448</v>
      </c>
    </row>
    <row r="522" spans="1:13" x14ac:dyDescent="0.25">
      <c r="A522" s="103">
        <v>231</v>
      </c>
      <c r="B522" s="102" t="s">
        <v>272</v>
      </c>
      <c r="C522" s="103" t="s">
        <v>278</v>
      </c>
      <c r="D522" s="104">
        <v>5021</v>
      </c>
      <c r="E522" s="104">
        <v>0</v>
      </c>
      <c r="F522" s="104">
        <v>103533063</v>
      </c>
      <c r="G522" s="104">
        <v>500</v>
      </c>
      <c r="H522" s="104">
        <v>3702000000</v>
      </c>
      <c r="I522" s="106">
        <v>0</v>
      </c>
      <c r="J522" s="106">
        <v>52487.5</v>
      </c>
      <c r="K522" s="106">
        <v>127500</v>
      </c>
      <c r="L522" s="115">
        <f t="shared" si="10"/>
        <v>179987.5</v>
      </c>
      <c r="M522" s="179" t="s">
        <v>699</v>
      </c>
    </row>
    <row r="523" spans="1:13" x14ac:dyDescent="0.25">
      <c r="A523" s="103">
        <v>231</v>
      </c>
      <c r="B523" s="102" t="s">
        <v>272</v>
      </c>
      <c r="C523" s="103" t="s">
        <v>278</v>
      </c>
      <c r="D523" s="104">
        <v>5021</v>
      </c>
      <c r="E523" s="104">
        <v>0</v>
      </c>
      <c r="F523" s="104">
        <v>103133063</v>
      </c>
      <c r="G523" s="104">
        <v>500</v>
      </c>
      <c r="H523" s="104">
        <v>3702000000</v>
      </c>
      <c r="I523" s="106">
        <v>0</v>
      </c>
      <c r="J523" s="106">
        <v>6175</v>
      </c>
      <c r="K523" s="106">
        <v>15000</v>
      </c>
      <c r="L523" s="115">
        <f t="shared" si="10"/>
        <v>21175</v>
      </c>
      <c r="M523" s="179" t="s">
        <v>700</v>
      </c>
    </row>
    <row r="524" spans="1:13" x14ac:dyDescent="0.25">
      <c r="A524" s="103">
        <v>231</v>
      </c>
      <c r="B524" s="102" t="s">
        <v>272</v>
      </c>
      <c r="C524" s="103" t="s">
        <v>278</v>
      </c>
      <c r="D524" s="104">
        <v>5021</v>
      </c>
      <c r="E524" s="104">
        <v>0</v>
      </c>
      <c r="F524" s="104">
        <v>103100888</v>
      </c>
      <c r="G524" s="104">
        <v>500</v>
      </c>
      <c r="H524" s="104">
        <v>3702000000</v>
      </c>
      <c r="I524" s="106">
        <v>0</v>
      </c>
      <c r="J524" s="106">
        <v>3087.5</v>
      </c>
      <c r="K524" s="106">
        <v>7500</v>
      </c>
      <c r="L524" s="115">
        <f t="shared" si="10"/>
        <v>10587.5</v>
      </c>
      <c r="M524" s="179" t="s">
        <v>701</v>
      </c>
    </row>
    <row r="525" spans="1:13" x14ac:dyDescent="0.25">
      <c r="A525" s="103">
        <v>231</v>
      </c>
      <c r="B525" s="103" t="s">
        <v>272</v>
      </c>
      <c r="C525" s="103" t="s">
        <v>278</v>
      </c>
      <c r="D525" s="103">
        <v>5031</v>
      </c>
      <c r="E525" s="103">
        <v>0</v>
      </c>
      <c r="F525" s="104">
        <v>103533063</v>
      </c>
      <c r="G525" s="103">
        <v>500</v>
      </c>
      <c r="H525" s="103">
        <v>3702000000</v>
      </c>
      <c r="I525" s="106">
        <v>0</v>
      </c>
      <c r="J525" s="106">
        <v>150637.21000000002</v>
      </c>
      <c r="K525" s="106">
        <v>93500</v>
      </c>
      <c r="L525" s="115">
        <f t="shared" si="10"/>
        <v>244137.21000000002</v>
      </c>
      <c r="M525" s="180" t="s">
        <v>449</v>
      </c>
    </row>
    <row r="526" spans="1:13" x14ac:dyDescent="0.25">
      <c r="A526" s="103">
        <v>231</v>
      </c>
      <c r="B526" s="103" t="s">
        <v>272</v>
      </c>
      <c r="C526" s="103" t="s">
        <v>278</v>
      </c>
      <c r="D526" s="103">
        <v>5031</v>
      </c>
      <c r="E526" s="103">
        <v>0</v>
      </c>
      <c r="F526" s="104">
        <v>103133063</v>
      </c>
      <c r="G526" s="103">
        <v>500</v>
      </c>
      <c r="H526" s="103">
        <v>3702000000</v>
      </c>
      <c r="I526" s="106">
        <v>0</v>
      </c>
      <c r="J526" s="106">
        <v>17722.03</v>
      </c>
      <c r="K526" s="106">
        <v>11000</v>
      </c>
      <c r="L526" s="107">
        <f t="shared" si="10"/>
        <v>28722.03</v>
      </c>
      <c r="M526" s="180" t="s">
        <v>450</v>
      </c>
    </row>
    <row r="527" spans="1:13" x14ac:dyDescent="0.25">
      <c r="A527" s="103">
        <v>231</v>
      </c>
      <c r="B527" s="103" t="s">
        <v>272</v>
      </c>
      <c r="C527" s="103" t="s">
        <v>278</v>
      </c>
      <c r="D527" s="103">
        <v>5031</v>
      </c>
      <c r="E527" s="103">
        <v>0</v>
      </c>
      <c r="F527" s="104">
        <v>103100888</v>
      </c>
      <c r="G527" s="103">
        <v>500</v>
      </c>
      <c r="H527" s="103">
        <v>3702000000</v>
      </c>
      <c r="I527" s="106">
        <v>0</v>
      </c>
      <c r="J527" s="106">
        <v>8861.01</v>
      </c>
      <c r="K527" s="106">
        <v>5500</v>
      </c>
      <c r="L527" s="107">
        <f t="shared" si="10"/>
        <v>14361.01</v>
      </c>
      <c r="M527" s="180" t="s">
        <v>451</v>
      </c>
    </row>
    <row r="528" spans="1:13" x14ac:dyDescent="0.25">
      <c r="A528" s="103">
        <v>231</v>
      </c>
      <c r="B528" s="103" t="s">
        <v>272</v>
      </c>
      <c r="C528" s="103" t="s">
        <v>278</v>
      </c>
      <c r="D528" s="103">
        <v>5032</v>
      </c>
      <c r="E528" s="103">
        <v>0</v>
      </c>
      <c r="F528" s="104">
        <v>103533063</v>
      </c>
      <c r="G528" s="103">
        <v>500</v>
      </c>
      <c r="H528" s="103">
        <v>3702000000</v>
      </c>
      <c r="I528" s="106">
        <v>0</v>
      </c>
      <c r="J528" s="106">
        <v>66129.149999999994</v>
      </c>
      <c r="K528" s="106">
        <v>46750</v>
      </c>
      <c r="L528" s="113">
        <f t="shared" si="10"/>
        <v>112879.15</v>
      </c>
      <c r="M528" s="180" t="s">
        <v>452</v>
      </c>
    </row>
    <row r="529" spans="1:13" x14ac:dyDescent="0.25">
      <c r="A529" s="103">
        <v>231</v>
      </c>
      <c r="B529" s="103" t="s">
        <v>272</v>
      </c>
      <c r="C529" s="103" t="s">
        <v>278</v>
      </c>
      <c r="D529" s="103">
        <v>5032</v>
      </c>
      <c r="E529" s="103">
        <v>0</v>
      </c>
      <c r="F529" s="104">
        <v>103133063</v>
      </c>
      <c r="G529" s="103">
        <v>500</v>
      </c>
      <c r="H529" s="103">
        <v>3702000000</v>
      </c>
      <c r="I529" s="106">
        <v>0</v>
      </c>
      <c r="J529" s="106">
        <v>7779.9</v>
      </c>
      <c r="K529" s="106">
        <v>5500</v>
      </c>
      <c r="L529" s="115">
        <f t="shared" si="10"/>
        <v>13279.9</v>
      </c>
      <c r="M529" s="180" t="s">
        <v>453</v>
      </c>
    </row>
    <row r="530" spans="1:13" x14ac:dyDescent="0.25">
      <c r="A530" s="103">
        <v>231</v>
      </c>
      <c r="B530" s="103" t="s">
        <v>272</v>
      </c>
      <c r="C530" s="103" t="s">
        <v>278</v>
      </c>
      <c r="D530" s="103">
        <v>5032</v>
      </c>
      <c r="E530" s="103">
        <v>0</v>
      </c>
      <c r="F530" s="104">
        <v>103100888</v>
      </c>
      <c r="G530" s="103">
        <v>500</v>
      </c>
      <c r="H530" s="103">
        <v>3702000000</v>
      </c>
      <c r="I530" s="106">
        <v>0</v>
      </c>
      <c r="J530" s="106">
        <v>3889.95</v>
      </c>
      <c r="K530" s="106">
        <v>2750</v>
      </c>
      <c r="L530" s="115">
        <f t="shared" si="10"/>
        <v>6639.95</v>
      </c>
      <c r="M530" s="180" t="s">
        <v>454</v>
      </c>
    </row>
    <row r="531" spans="1:13" x14ac:dyDescent="0.25">
      <c r="A531" s="103">
        <v>231</v>
      </c>
      <c r="B531" s="103" t="s">
        <v>272</v>
      </c>
      <c r="C531" s="103" t="s">
        <v>278</v>
      </c>
      <c r="D531" s="103">
        <v>5038</v>
      </c>
      <c r="E531" s="103">
        <v>0</v>
      </c>
      <c r="F531" s="104">
        <v>103533063</v>
      </c>
      <c r="G531" s="103">
        <v>500</v>
      </c>
      <c r="H531" s="103">
        <v>3702000000</v>
      </c>
      <c r="I531" s="106">
        <v>0</v>
      </c>
      <c r="J531" s="106">
        <v>3634.84</v>
      </c>
      <c r="K531" s="106">
        <v>2040</v>
      </c>
      <c r="L531" s="115">
        <f t="shared" si="10"/>
        <v>5674.84</v>
      </c>
      <c r="M531" s="180" t="s">
        <v>455</v>
      </c>
    </row>
    <row r="532" spans="1:13" x14ac:dyDescent="0.25">
      <c r="A532" s="103">
        <v>231</v>
      </c>
      <c r="B532" s="103" t="s">
        <v>272</v>
      </c>
      <c r="C532" s="103" t="s">
        <v>278</v>
      </c>
      <c r="D532" s="103">
        <v>5038</v>
      </c>
      <c r="E532" s="103">
        <v>0</v>
      </c>
      <c r="F532" s="104">
        <v>103133063</v>
      </c>
      <c r="G532" s="103">
        <v>500</v>
      </c>
      <c r="H532" s="103">
        <v>3702000000</v>
      </c>
      <c r="I532" s="106">
        <v>0</v>
      </c>
      <c r="J532" s="106">
        <v>427.64</v>
      </c>
      <c r="K532" s="106">
        <v>240</v>
      </c>
      <c r="L532" s="107">
        <f t="shared" si="10"/>
        <v>667.64</v>
      </c>
      <c r="M532" s="180" t="s">
        <v>456</v>
      </c>
    </row>
    <row r="533" spans="1:13" x14ac:dyDescent="0.25">
      <c r="A533" s="103">
        <v>231</v>
      </c>
      <c r="B533" s="103" t="s">
        <v>272</v>
      </c>
      <c r="C533" s="103" t="s">
        <v>278</v>
      </c>
      <c r="D533" s="103">
        <v>5038</v>
      </c>
      <c r="E533" s="103">
        <v>0</v>
      </c>
      <c r="F533" s="104">
        <v>103100888</v>
      </c>
      <c r="G533" s="103">
        <v>500</v>
      </c>
      <c r="H533" s="103">
        <v>3702000000</v>
      </c>
      <c r="I533" s="106">
        <v>0</v>
      </c>
      <c r="J533" s="106">
        <v>213.82</v>
      </c>
      <c r="K533" s="106">
        <v>120</v>
      </c>
      <c r="L533" s="107">
        <f t="shared" si="10"/>
        <v>333.82</v>
      </c>
      <c r="M533" s="180" t="s">
        <v>457</v>
      </c>
    </row>
    <row r="534" spans="1:13" x14ac:dyDescent="0.25">
      <c r="A534" s="103">
        <v>231</v>
      </c>
      <c r="B534" s="103" t="s">
        <v>272</v>
      </c>
      <c r="C534" s="103" t="s">
        <v>278</v>
      </c>
      <c r="D534" s="103">
        <v>5162</v>
      </c>
      <c r="E534" s="103">
        <v>0</v>
      </c>
      <c r="F534" s="104">
        <v>103533063</v>
      </c>
      <c r="G534" s="103">
        <v>500</v>
      </c>
      <c r="H534" s="103">
        <v>3702000000</v>
      </c>
      <c r="I534" s="106">
        <v>0</v>
      </c>
      <c r="J534" s="106">
        <v>0</v>
      </c>
      <c r="K534" s="106">
        <v>1700</v>
      </c>
      <c r="L534" s="106">
        <f t="shared" si="10"/>
        <v>1700</v>
      </c>
      <c r="M534" s="180" t="s">
        <v>1515</v>
      </c>
    </row>
    <row r="535" spans="1:13" x14ac:dyDescent="0.25">
      <c r="A535" s="103">
        <v>231</v>
      </c>
      <c r="B535" s="103" t="s">
        <v>272</v>
      </c>
      <c r="C535" s="103" t="s">
        <v>278</v>
      </c>
      <c r="D535" s="103">
        <v>5162</v>
      </c>
      <c r="E535" s="103">
        <v>0</v>
      </c>
      <c r="F535" s="104">
        <v>103133063</v>
      </c>
      <c r="G535" s="103">
        <v>500</v>
      </c>
      <c r="H535" s="103">
        <v>3702000000</v>
      </c>
      <c r="I535" s="106">
        <v>0</v>
      </c>
      <c r="J535" s="106">
        <v>0</v>
      </c>
      <c r="K535" s="106">
        <v>200</v>
      </c>
      <c r="L535" s="106">
        <f t="shared" si="10"/>
        <v>200</v>
      </c>
      <c r="M535" s="180" t="s">
        <v>1516</v>
      </c>
    </row>
    <row r="536" spans="1:13" x14ac:dyDescent="0.25">
      <c r="A536" s="103">
        <v>231</v>
      </c>
      <c r="B536" s="103" t="s">
        <v>272</v>
      </c>
      <c r="C536" s="103" t="s">
        <v>278</v>
      </c>
      <c r="D536" s="103">
        <v>5162</v>
      </c>
      <c r="E536" s="103">
        <v>0</v>
      </c>
      <c r="F536" s="104">
        <v>103100888</v>
      </c>
      <c r="G536" s="103">
        <v>500</v>
      </c>
      <c r="H536" s="103">
        <v>3702000000</v>
      </c>
      <c r="I536" s="106">
        <v>0</v>
      </c>
      <c r="J536" s="106">
        <v>0</v>
      </c>
      <c r="K536" s="106">
        <v>100</v>
      </c>
      <c r="L536" s="106">
        <f t="shared" si="10"/>
        <v>100</v>
      </c>
      <c r="M536" s="180" t="s">
        <v>1517</v>
      </c>
    </row>
    <row r="537" spans="1:13" x14ac:dyDescent="0.25">
      <c r="A537" s="103">
        <v>231</v>
      </c>
      <c r="B537" s="103" t="s">
        <v>272</v>
      </c>
      <c r="C537" s="103" t="s">
        <v>278</v>
      </c>
      <c r="D537" s="103">
        <v>5173</v>
      </c>
      <c r="E537" s="103">
        <v>0</v>
      </c>
      <c r="F537" s="104">
        <v>103533063</v>
      </c>
      <c r="G537" s="103">
        <v>500</v>
      </c>
      <c r="H537" s="103">
        <v>3702000000</v>
      </c>
      <c r="I537" s="106">
        <v>0</v>
      </c>
      <c r="J537" s="106">
        <v>0</v>
      </c>
      <c r="K537" s="106">
        <v>8500</v>
      </c>
      <c r="L537" s="106">
        <f t="shared" si="10"/>
        <v>8500</v>
      </c>
      <c r="M537" s="180" t="s">
        <v>1518</v>
      </c>
    </row>
    <row r="538" spans="1:13" x14ac:dyDescent="0.25">
      <c r="A538" s="103">
        <v>231</v>
      </c>
      <c r="B538" s="103" t="s">
        <v>272</v>
      </c>
      <c r="C538" s="103" t="s">
        <v>278</v>
      </c>
      <c r="D538" s="103">
        <v>5173</v>
      </c>
      <c r="E538" s="103">
        <v>0</v>
      </c>
      <c r="F538" s="104">
        <v>103133063</v>
      </c>
      <c r="G538" s="103">
        <v>500</v>
      </c>
      <c r="H538" s="103">
        <v>3702000000</v>
      </c>
      <c r="I538" s="106">
        <v>0</v>
      </c>
      <c r="J538" s="106">
        <v>0</v>
      </c>
      <c r="K538" s="106">
        <v>1000</v>
      </c>
      <c r="L538" s="106">
        <f t="shared" si="10"/>
        <v>1000</v>
      </c>
      <c r="M538" s="180" t="s">
        <v>1519</v>
      </c>
    </row>
    <row r="539" spans="1:13" ht="15.75" thickBot="1" x14ac:dyDescent="0.3">
      <c r="A539" s="103">
        <v>231</v>
      </c>
      <c r="B539" s="103" t="s">
        <v>272</v>
      </c>
      <c r="C539" s="103" t="s">
        <v>278</v>
      </c>
      <c r="D539" s="103">
        <v>5173</v>
      </c>
      <c r="E539" s="103">
        <v>0</v>
      </c>
      <c r="F539" s="104">
        <v>103100888</v>
      </c>
      <c r="G539" s="103">
        <v>500</v>
      </c>
      <c r="H539" s="103">
        <v>3702000000</v>
      </c>
      <c r="I539" s="106">
        <v>0</v>
      </c>
      <c r="J539" s="106">
        <v>0</v>
      </c>
      <c r="K539" s="106">
        <v>500</v>
      </c>
      <c r="L539" s="106">
        <f t="shared" si="10"/>
        <v>500</v>
      </c>
      <c r="M539" s="180" t="s">
        <v>1520</v>
      </c>
    </row>
    <row r="540" spans="1:13" ht="16.5" thickBot="1" x14ac:dyDescent="0.3">
      <c r="A540" s="3164" t="s">
        <v>280</v>
      </c>
      <c r="B540" s="3165"/>
      <c r="C540" s="3165"/>
      <c r="D540" s="3165"/>
      <c r="E540" s="3165"/>
      <c r="F540" s="3165"/>
      <c r="G540" s="3165"/>
      <c r="H540" s="3166"/>
      <c r="I540" s="116">
        <f>SUM(I516:I533)</f>
        <v>0</v>
      </c>
      <c r="J540" s="117">
        <f>SUM(J516:J539)</f>
        <v>1947979.2499999998</v>
      </c>
      <c r="K540" s="118">
        <f>SUM(K516:K539)</f>
        <v>0</v>
      </c>
      <c r="L540" s="117">
        <f>SUM(L516:L539)</f>
        <v>1947979.2499999998</v>
      </c>
      <c r="M540" s="119"/>
    </row>
    <row r="541" spans="1:13" ht="15.75" x14ac:dyDescent="0.25">
      <c r="A541" s="28"/>
      <c r="B541" s="28"/>
      <c r="C541" s="28"/>
      <c r="D541" s="29"/>
      <c r="E541" s="29"/>
      <c r="F541" s="30"/>
      <c r="G541" s="31"/>
      <c r="H541" s="29"/>
      <c r="I541" s="32"/>
      <c r="J541" s="29"/>
      <c r="K541" s="33"/>
      <c r="L541" s="29"/>
      <c r="M541" s="1280"/>
    </row>
    <row r="542" spans="1:13" ht="15.75" x14ac:dyDescent="0.25">
      <c r="A542" s="1280"/>
      <c r="B542" s="29" t="s">
        <v>461</v>
      </c>
      <c r="C542" s="28"/>
      <c r="D542" s="29"/>
      <c r="E542" s="29"/>
      <c r="F542" s="30"/>
      <c r="G542" s="31"/>
      <c r="H542" s="29"/>
      <c r="I542" s="32"/>
      <c r="J542" s="34" t="s">
        <v>25</v>
      </c>
      <c r="K542" s="120" t="s">
        <v>1512</v>
      </c>
      <c r="L542" s="29"/>
      <c r="M542" s="1280"/>
    </row>
    <row r="543" spans="1:13" ht="15.75" x14ac:dyDescent="0.25">
      <c r="A543" s="29"/>
      <c r="B543" s="28"/>
      <c r="C543" s="28"/>
      <c r="D543" s="29"/>
      <c r="E543" s="29"/>
      <c r="F543" s="30"/>
      <c r="G543" s="31"/>
      <c r="H543" s="29"/>
      <c r="I543" s="32"/>
      <c r="J543" s="29"/>
      <c r="K543" s="33"/>
      <c r="L543" s="29"/>
      <c r="M543" s="1280"/>
    </row>
    <row r="544" spans="1:13" x14ac:dyDescent="0.25">
      <c r="A544" s="1280"/>
      <c r="B544" s="1280"/>
      <c r="C544" s="1280"/>
      <c r="D544" s="1280"/>
      <c r="E544" s="1280"/>
      <c r="F544" s="2"/>
      <c r="G544" s="3"/>
      <c r="H544" s="1280"/>
      <c r="I544" s="4"/>
      <c r="J544" s="1280"/>
      <c r="K544" s="1280"/>
      <c r="L544" s="1280"/>
      <c r="M544" s="1280"/>
    </row>
    <row r="545" spans="1:13" x14ac:dyDescent="0.25">
      <c r="A545" s="1280"/>
      <c r="B545" s="1280" t="s">
        <v>27</v>
      </c>
      <c r="C545" s="1280"/>
      <c r="D545" s="1280"/>
      <c r="E545" s="1280"/>
      <c r="F545" s="2"/>
      <c r="G545" s="3"/>
      <c r="H545" s="1280"/>
      <c r="I545" s="4"/>
      <c r="J545" s="1280" t="s">
        <v>27</v>
      </c>
      <c r="K545" s="1280"/>
      <c r="L545" s="1280"/>
      <c r="M545" s="1280"/>
    </row>
    <row r="546" spans="1:13" x14ac:dyDescent="0.25">
      <c r="A546" s="1280"/>
      <c r="B546" s="1280"/>
      <c r="C546" s="1280"/>
      <c r="D546" s="1280"/>
      <c r="E546" s="1280"/>
      <c r="F546" s="2"/>
      <c r="G546" s="3"/>
      <c r="H546" s="1280"/>
      <c r="I546" s="4"/>
      <c r="J546" s="1280"/>
      <c r="K546" s="1280"/>
      <c r="L546" s="1280"/>
      <c r="M546" s="1280"/>
    </row>
    <row r="547" spans="1:13" x14ac:dyDescent="0.25">
      <c r="A547" s="1280"/>
      <c r="B547" s="1280" t="s">
        <v>283</v>
      </c>
      <c r="C547" s="1280"/>
      <c r="D547" s="1280"/>
      <c r="E547" s="1280"/>
      <c r="F547" s="2"/>
      <c r="G547" s="3"/>
      <c r="H547" s="1280"/>
      <c r="I547" s="4"/>
      <c r="J547" s="1280" t="s">
        <v>76</v>
      </c>
      <c r="K547" s="1280"/>
      <c r="L547" s="1280"/>
      <c r="M547" s="1280"/>
    </row>
    <row r="548" spans="1:13" x14ac:dyDescent="0.25">
      <c r="A548" s="1280"/>
      <c r="B548" s="1280"/>
      <c r="C548" s="1280"/>
      <c r="D548" s="1280"/>
      <c r="E548" s="1280"/>
      <c r="F548" s="2"/>
      <c r="G548" s="3"/>
      <c r="H548" s="1280"/>
      <c r="I548" s="4"/>
      <c r="J548" s="1280"/>
      <c r="K548" s="1280"/>
      <c r="L548" s="1280"/>
      <c r="M548" s="1280"/>
    </row>
    <row r="549" spans="1:13" x14ac:dyDescent="0.25">
      <c r="A549" s="1280"/>
      <c r="B549" s="1280"/>
      <c r="C549" s="1280"/>
      <c r="D549" s="1280"/>
      <c r="E549" s="1280"/>
      <c r="F549" s="2"/>
      <c r="G549" s="3"/>
      <c r="H549" s="1280"/>
      <c r="I549" s="4"/>
      <c r="J549" s="1280"/>
      <c r="K549" s="1280"/>
      <c r="L549" s="1280"/>
      <c r="M549" s="1280"/>
    </row>
    <row r="550" spans="1:13" ht="18.75" x14ac:dyDescent="0.3">
      <c r="A550" s="785" t="s">
        <v>46</v>
      </c>
      <c r="B550" s="785"/>
      <c r="C550" s="785"/>
      <c r="D550" s="233"/>
      <c r="E550" s="233"/>
      <c r="F550" s="786"/>
      <c r="G550" s="787"/>
      <c r="H550" s="233"/>
      <c r="I550" s="234"/>
      <c r="J550" s="233"/>
      <c r="K550" s="233"/>
      <c r="L550" s="233"/>
      <c r="M550" s="233"/>
    </row>
    <row r="551" spans="1:13" x14ac:dyDescent="0.25">
      <c r="A551" s="233"/>
      <c r="B551" s="233"/>
      <c r="C551" s="233"/>
      <c r="D551" s="235"/>
      <c r="E551" s="235"/>
      <c r="F551" s="788"/>
      <c r="G551" s="789"/>
      <c r="H551" s="235"/>
      <c r="I551" s="236"/>
      <c r="J551" s="235"/>
      <c r="K551" s="233"/>
      <c r="L551" s="233"/>
      <c r="M551" s="233"/>
    </row>
    <row r="552" spans="1:13" ht="18.75" x14ac:dyDescent="0.3">
      <c r="A552" s="3157" t="s">
        <v>1918</v>
      </c>
      <c r="B552" s="3157"/>
      <c r="C552" s="3157"/>
      <c r="D552" s="3157"/>
      <c r="E552" s="3157"/>
      <c r="F552" s="3157"/>
      <c r="G552" s="3157"/>
      <c r="H552" s="3157"/>
      <c r="I552" s="3157"/>
      <c r="J552" s="3157"/>
      <c r="K552" s="3157"/>
      <c r="L552" s="3157"/>
      <c r="M552" s="233"/>
    </row>
    <row r="553" spans="1:13" x14ac:dyDescent="0.25">
      <c r="A553" s="237"/>
      <c r="B553" s="237"/>
      <c r="C553" s="237"/>
      <c r="D553" s="237"/>
      <c r="E553" s="237"/>
      <c r="F553" s="237"/>
      <c r="G553" s="237"/>
      <c r="H553" s="237"/>
      <c r="I553" s="237"/>
      <c r="J553" s="237"/>
      <c r="K553" s="237"/>
      <c r="L553" s="237"/>
      <c r="M553" s="237"/>
    </row>
    <row r="554" spans="1:13" ht="15.75" x14ac:dyDescent="0.25">
      <c r="A554" s="790" t="s">
        <v>1919</v>
      </c>
      <c r="B554" s="233"/>
      <c r="C554" s="233"/>
      <c r="D554" s="233"/>
      <c r="E554" s="233"/>
      <c r="F554" s="791"/>
      <c r="G554" s="787"/>
      <c r="H554" s="233"/>
      <c r="I554" s="234"/>
      <c r="J554" s="233"/>
      <c r="K554" s="233"/>
      <c r="L554" s="233"/>
      <c r="M554" s="233"/>
    </row>
    <row r="555" spans="1:13" ht="15.75" thickBot="1" x14ac:dyDescent="0.3">
      <c r="A555" s="237"/>
      <c r="B555" s="237"/>
      <c r="C555" s="237"/>
      <c r="D555" s="237"/>
      <c r="E555" s="237"/>
      <c r="F555" s="237"/>
      <c r="G555" s="237"/>
      <c r="H555" s="237"/>
      <c r="I555" s="237"/>
      <c r="J555" s="237"/>
      <c r="K555" s="237"/>
      <c r="L555" s="237"/>
      <c r="M555" s="238" t="s">
        <v>964</v>
      </c>
    </row>
    <row r="556" spans="1:13" ht="25.5" x14ac:dyDescent="0.25">
      <c r="A556" s="239" t="s">
        <v>5</v>
      </c>
      <c r="B556" s="240" t="s">
        <v>6</v>
      </c>
      <c r="C556" s="240" t="s">
        <v>7</v>
      </c>
      <c r="D556" s="240" t="s">
        <v>8</v>
      </c>
      <c r="E556" s="240" t="s">
        <v>9</v>
      </c>
      <c r="F556" s="241" t="s">
        <v>10</v>
      </c>
      <c r="G556" s="242" t="s">
        <v>11</v>
      </c>
      <c r="H556" s="240" t="s">
        <v>12</v>
      </c>
      <c r="I556" s="243" t="s">
        <v>13</v>
      </c>
      <c r="J556" s="244" t="s">
        <v>14</v>
      </c>
      <c r="K556" s="245" t="s">
        <v>271</v>
      </c>
      <c r="L556" s="244" t="s">
        <v>16</v>
      </c>
      <c r="M556" s="246" t="s">
        <v>17</v>
      </c>
    </row>
    <row r="557" spans="1:13" x14ac:dyDescent="0.25">
      <c r="A557" s="257">
        <v>231</v>
      </c>
      <c r="B557" s="258">
        <v>90</v>
      </c>
      <c r="C557" s="259">
        <v>3269</v>
      </c>
      <c r="D557" s="299">
        <v>5167</v>
      </c>
      <c r="E557" s="260">
        <v>0</v>
      </c>
      <c r="F557" s="261">
        <v>103100888</v>
      </c>
      <c r="G557" s="258">
        <v>500</v>
      </c>
      <c r="H557" s="262">
        <v>4867000000</v>
      </c>
      <c r="I557" s="263">
        <v>0</v>
      </c>
      <c r="J557" s="267">
        <v>259000</v>
      </c>
      <c r="K557" s="267">
        <v>-43906.05</v>
      </c>
      <c r="L557" s="264">
        <f t="shared" ref="L557:L562" si="11">J557+(K557)</f>
        <v>215093.95</v>
      </c>
      <c r="M557" s="268" t="s">
        <v>1105</v>
      </c>
    </row>
    <row r="558" spans="1:13" x14ac:dyDescent="0.25">
      <c r="A558" s="257">
        <v>231</v>
      </c>
      <c r="B558" s="258">
        <v>90</v>
      </c>
      <c r="C558" s="259">
        <v>3269</v>
      </c>
      <c r="D558" s="299">
        <v>5167</v>
      </c>
      <c r="E558" s="260">
        <v>0</v>
      </c>
      <c r="F558" s="266">
        <v>103133063</v>
      </c>
      <c r="G558" s="258">
        <v>500</v>
      </c>
      <c r="H558" s="262">
        <v>4867000000</v>
      </c>
      <c r="I558" s="263">
        <v>0</v>
      </c>
      <c r="J558" s="267">
        <v>518000</v>
      </c>
      <c r="K558" s="267">
        <v>-87812.1</v>
      </c>
      <c r="L558" s="264">
        <f t="shared" si="11"/>
        <v>430187.9</v>
      </c>
      <c r="M558" s="268" t="s">
        <v>1106</v>
      </c>
    </row>
    <row r="559" spans="1:13" x14ac:dyDescent="0.25">
      <c r="A559" s="257">
        <v>231</v>
      </c>
      <c r="B559" s="258">
        <v>90</v>
      </c>
      <c r="C559" s="259">
        <v>3269</v>
      </c>
      <c r="D559" s="299">
        <v>5167</v>
      </c>
      <c r="E559" s="260">
        <v>0</v>
      </c>
      <c r="F559" s="261">
        <v>103533063</v>
      </c>
      <c r="G559" s="258">
        <v>500</v>
      </c>
      <c r="H559" s="262">
        <v>4867000000</v>
      </c>
      <c r="I559" s="263">
        <v>0</v>
      </c>
      <c r="J559" s="267">
        <v>4403000</v>
      </c>
      <c r="K559" s="267">
        <v>-746402.85</v>
      </c>
      <c r="L559" s="264">
        <f t="shared" si="11"/>
        <v>3656597.15</v>
      </c>
      <c r="M559" s="268" t="s">
        <v>1107</v>
      </c>
    </row>
    <row r="560" spans="1:13" x14ac:dyDescent="0.25">
      <c r="A560" s="257">
        <v>231</v>
      </c>
      <c r="B560" s="258">
        <v>90</v>
      </c>
      <c r="C560" s="259">
        <v>3269</v>
      </c>
      <c r="D560" s="792">
        <v>5169</v>
      </c>
      <c r="E560" s="260">
        <v>0</v>
      </c>
      <c r="F560" s="261">
        <v>103100888</v>
      </c>
      <c r="G560" s="258">
        <v>500</v>
      </c>
      <c r="H560" s="262">
        <v>4867000000</v>
      </c>
      <c r="I560" s="263">
        <v>0</v>
      </c>
      <c r="J560" s="267">
        <v>12750</v>
      </c>
      <c r="K560" s="267">
        <v>43906.05</v>
      </c>
      <c r="L560" s="264">
        <f t="shared" si="11"/>
        <v>56656.05</v>
      </c>
      <c r="M560" s="268" t="s">
        <v>1111</v>
      </c>
    </row>
    <row r="561" spans="1:13" x14ac:dyDescent="0.25">
      <c r="A561" s="257">
        <v>231</v>
      </c>
      <c r="B561" s="258">
        <v>90</v>
      </c>
      <c r="C561" s="259">
        <v>3269</v>
      </c>
      <c r="D561" s="792">
        <v>5169</v>
      </c>
      <c r="E561" s="260">
        <v>0</v>
      </c>
      <c r="F561" s="266">
        <v>103133063</v>
      </c>
      <c r="G561" s="258">
        <v>500</v>
      </c>
      <c r="H561" s="262">
        <v>4867000000</v>
      </c>
      <c r="I561" s="263">
        <v>0</v>
      </c>
      <c r="J561" s="267">
        <v>25500</v>
      </c>
      <c r="K561" s="267">
        <v>87812.1</v>
      </c>
      <c r="L561" s="264">
        <f t="shared" si="11"/>
        <v>113312.1</v>
      </c>
      <c r="M561" s="268" t="s">
        <v>1112</v>
      </c>
    </row>
    <row r="562" spans="1:13" ht="15.75" thickBot="1" x14ac:dyDescent="0.3">
      <c r="A562" s="257">
        <v>231</v>
      </c>
      <c r="B562" s="258">
        <v>90</v>
      </c>
      <c r="C562" s="259">
        <v>3269</v>
      </c>
      <c r="D562" s="792">
        <v>5169</v>
      </c>
      <c r="E562" s="260">
        <v>0</v>
      </c>
      <c r="F562" s="261">
        <v>103533063</v>
      </c>
      <c r="G562" s="258">
        <v>500</v>
      </c>
      <c r="H562" s="262">
        <v>4867000000</v>
      </c>
      <c r="I562" s="263">
        <v>0</v>
      </c>
      <c r="J562" s="267">
        <v>216750</v>
      </c>
      <c r="K562" s="267">
        <v>746402.85</v>
      </c>
      <c r="L562" s="264">
        <f t="shared" si="11"/>
        <v>963152.85</v>
      </c>
      <c r="M562" s="268" t="s">
        <v>1113</v>
      </c>
    </row>
    <row r="563" spans="1:13" ht="16.5" thickBot="1" x14ac:dyDescent="0.3">
      <c r="A563" s="800"/>
      <c r="B563" s="2117" t="s">
        <v>23</v>
      </c>
      <c r="C563" s="273"/>
      <c r="D563" s="273"/>
      <c r="E563" s="273"/>
      <c r="F563" s="274"/>
      <c r="G563" s="275"/>
      <c r="H563" s="273"/>
      <c r="I563" s="276">
        <f>SUM(I557:I562)</f>
        <v>0</v>
      </c>
      <c r="J563" s="276">
        <f>SUM(J557:J562)</f>
        <v>5435000</v>
      </c>
      <c r="K563" s="276">
        <f>SUM(K557:K562)</f>
        <v>0</v>
      </c>
      <c r="L563" s="276">
        <f>SUM(L557:L562)</f>
        <v>5434999.9999999991</v>
      </c>
      <c r="M563" s="277"/>
    </row>
    <row r="564" spans="1:13" x14ac:dyDescent="0.25">
      <c r="A564" s="237"/>
      <c r="B564" s="237"/>
      <c r="C564" s="237"/>
      <c r="D564" s="237"/>
      <c r="E564" s="237"/>
      <c r="F564" s="237"/>
      <c r="G564" s="237"/>
      <c r="H564" s="237"/>
      <c r="I564" s="237"/>
      <c r="J564" s="237"/>
      <c r="K564" s="237"/>
      <c r="L564" s="237"/>
      <c r="M564" s="237"/>
    </row>
    <row r="565" spans="1:13" x14ac:dyDescent="0.25">
      <c r="A565" s="237"/>
      <c r="B565" s="233"/>
      <c r="C565" s="233" t="s">
        <v>999</v>
      </c>
      <c r="D565" s="233"/>
      <c r="E565" s="233"/>
      <c r="F565" s="233"/>
      <c r="G565" s="786"/>
      <c r="H565" s="787"/>
      <c r="I565" s="233"/>
      <c r="J565" s="234"/>
      <c r="K565" s="237" t="s">
        <v>1920</v>
      </c>
      <c r="L565" s="278"/>
      <c r="M565" s="233"/>
    </row>
    <row r="566" spans="1:13" x14ac:dyDescent="0.25">
      <c r="A566" s="237"/>
      <c r="B566" s="233"/>
      <c r="C566" s="233"/>
      <c r="D566" s="233"/>
      <c r="E566" s="233"/>
      <c r="F566" s="233"/>
      <c r="G566" s="786"/>
      <c r="H566" s="787"/>
      <c r="I566" s="233"/>
      <c r="J566" s="234"/>
      <c r="K566" s="233"/>
      <c r="L566" s="279"/>
      <c r="M566" s="233"/>
    </row>
    <row r="567" spans="1:13" x14ac:dyDescent="0.25">
      <c r="A567" s="237"/>
      <c r="B567" s="233"/>
      <c r="C567" s="233"/>
      <c r="D567" s="233"/>
      <c r="E567" s="233"/>
      <c r="F567" s="233"/>
      <c r="G567" s="786"/>
      <c r="H567" s="787"/>
      <c r="I567" s="233"/>
      <c r="J567" s="234"/>
      <c r="K567" s="233"/>
      <c r="L567" s="279"/>
      <c r="M567" s="233"/>
    </row>
    <row r="568" spans="1:13" x14ac:dyDescent="0.25">
      <c r="A568" s="237"/>
      <c r="B568" s="233"/>
      <c r="C568" s="233"/>
      <c r="D568" s="233"/>
      <c r="E568" s="233"/>
      <c r="F568" s="233"/>
      <c r="G568" s="786"/>
      <c r="H568" s="787"/>
      <c r="I568" s="233"/>
      <c r="J568" s="234"/>
      <c r="K568" s="233"/>
      <c r="L568" s="279"/>
      <c r="M568" s="233"/>
    </row>
    <row r="569" spans="1:13" x14ac:dyDescent="0.25">
      <c r="A569" s="237"/>
      <c r="B569" s="233"/>
      <c r="C569" s="233"/>
      <c r="D569" s="233"/>
      <c r="E569" s="233"/>
      <c r="F569" s="233"/>
      <c r="G569" s="786"/>
      <c r="H569" s="787"/>
      <c r="I569" s="233"/>
      <c r="J569" s="234"/>
      <c r="K569" s="233"/>
      <c r="L569" s="233"/>
      <c r="M569" s="233"/>
    </row>
    <row r="570" spans="1:13" x14ac:dyDescent="0.25">
      <c r="A570" s="237"/>
      <c r="B570" s="233"/>
      <c r="C570" s="233" t="s">
        <v>27</v>
      </c>
      <c r="D570" s="233"/>
      <c r="E570" s="233"/>
      <c r="F570" s="233"/>
      <c r="G570" s="786"/>
      <c r="H570" s="787"/>
      <c r="I570" s="233"/>
      <c r="J570" s="234"/>
      <c r="K570" s="233" t="s">
        <v>27</v>
      </c>
      <c r="L570" s="233"/>
      <c r="M570" s="233"/>
    </row>
    <row r="571" spans="1:13" x14ac:dyDescent="0.25">
      <c r="A571" s="237"/>
      <c r="B571" s="233"/>
      <c r="C571" s="233"/>
      <c r="D571" s="233"/>
      <c r="E571" s="233"/>
      <c r="F571" s="233"/>
      <c r="G571" s="786"/>
      <c r="H571" s="787"/>
      <c r="I571" s="233"/>
      <c r="J571" s="234"/>
      <c r="K571" s="233"/>
      <c r="L571" s="233"/>
      <c r="M571" s="233"/>
    </row>
    <row r="572" spans="1:13" x14ac:dyDescent="0.25">
      <c r="A572" s="237"/>
      <c r="B572" s="233"/>
      <c r="C572" s="233" t="s">
        <v>1001</v>
      </c>
      <c r="D572" s="233"/>
      <c r="E572" s="233"/>
      <c r="F572" s="233"/>
      <c r="G572" s="786"/>
      <c r="H572" s="787"/>
      <c r="I572" s="233"/>
      <c r="J572" s="234"/>
      <c r="K572" s="233" t="s">
        <v>76</v>
      </c>
      <c r="L572" s="233"/>
      <c r="M572" s="233"/>
    </row>
    <row r="573" spans="1:13" x14ac:dyDescent="0.25">
      <c r="A573" s="237"/>
      <c r="B573" s="233"/>
      <c r="C573" s="233"/>
      <c r="D573" s="233"/>
      <c r="E573" s="233"/>
      <c r="F573" s="233"/>
      <c r="G573" s="786"/>
      <c r="H573" s="787"/>
      <c r="I573" s="233"/>
      <c r="J573" s="234"/>
      <c r="K573" s="233"/>
      <c r="L573" s="233"/>
      <c r="M573" s="233"/>
    </row>
    <row r="574" spans="1:13" x14ac:dyDescent="0.25">
      <c r="A574" s="237"/>
      <c r="B574" s="233"/>
      <c r="C574" s="233"/>
      <c r="D574" s="233"/>
      <c r="E574" s="233"/>
      <c r="F574" s="233"/>
      <c r="G574" s="786"/>
      <c r="H574" s="787"/>
      <c r="I574" s="233"/>
      <c r="J574" s="234"/>
      <c r="K574" s="233"/>
      <c r="L574" s="233"/>
      <c r="M574" s="233"/>
    </row>
    <row r="575" spans="1:13" ht="18.75" x14ac:dyDescent="0.3">
      <c r="A575" s="1" t="s">
        <v>46</v>
      </c>
      <c r="B575" s="1"/>
      <c r="C575" s="1"/>
      <c r="D575" s="1280"/>
      <c r="E575" s="1280"/>
      <c r="F575" s="2"/>
      <c r="G575" s="3"/>
      <c r="H575" s="1280"/>
      <c r="I575" s="4"/>
      <c r="J575" s="1280"/>
      <c r="K575" s="1280"/>
      <c r="L575" s="1280"/>
      <c r="M575" s="1280"/>
    </row>
    <row r="576" spans="1:13" x14ac:dyDescent="0.25">
      <c r="A576" s="1280"/>
      <c r="B576" s="1280"/>
      <c r="C576" s="1280"/>
      <c r="D576" s="1279"/>
      <c r="E576" s="1279"/>
      <c r="F576" s="6"/>
      <c r="G576" s="7"/>
      <c r="H576" s="1279"/>
      <c r="I576" s="8"/>
      <c r="J576" s="1279"/>
      <c r="K576" s="1280"/>
      <c r="L576" s="1280"/>
      <c r="M576" s="1280"/>
    </row>
    <row r="577" spans="1:13" ht="18.75" x14ac:dyDescent="0.3">
      <c r="A577" s="3102" t="s">
        <v>3458</v>
      </c>
      <c r="B577" s="3103"/>
      <c r="C577" s="3103"/>
      <c r="D577" s="3103"/>
      <c r="E577" s="3103"/>
      <c r="F577" s="3103"/>
      <c r="G577" s="3103"/>
      <c r="H577" s="3103"/>
      <c r="I577" s="3103"/>
      <c r="J577" s="3103"/>
      <c r="K577" s="3103"/>
      <c r="L577" s="3103"/>
      <c r="M577" s="1280"/>
    </row>
    <row r="578" spans="1:13" ht="15.75" x14ac:dyDescent="0.25">
      <c r="A578" s="1280"/>
      <c r="B578" s="1280"/>
      <c r="C578" s="1280"/>
      <c r="D578" s="1279"/>
      <c r="E578" s="1279"/>
      <c r="F578" s="9"/>
      <c r="G578" s="7"/>
      <c r="H578" s="1279"/>
      <c r="I578" s="8"/>
      <c r="J578" s="1279"/>
      <c r="K578" s="1280"/>
      <c r="L578" s="1280"/>
      <c r="M578" s="1280"/>
    </row>
    <row r="579" spans="1:13" ht="15.75" x14ac:dyDescent="0.25">
      <c r="A579" s="10" t="s">
        <v>3459</v>
      </c>
      <c r="B579" s="11"/>
      <c r="C579" s="11"/>
      <c r="D579" s="11"/>
      <c r="E579" s="11"/>
      <c r="F579" s="9"/>
      <c r="G579" s="3"/>
      <c r="H579" s="1280"/>
      <c r="I579" s="4"/>
      <c r="J579" s="1280"/>
      <c r="K579" s="1280"/>
      <c r="L579" s="1280"/>
      <c r="M579" s="1280"/>
    </row>
    <row r="580" spans="1:13" ht="15.75" thickBot="1" x14ac:dyDescent="0.3">
      <c r="A580" s="1284"/>
      <c r="B580" s="1280"/>
      <c r="C580" s="1280"/>
      <c r="D580" s="1280"/>
      <c r="E580" s="1280"/>
      <c r="F580" s="2"/>
      <c r="G580" s="3"/>
      <c r="H580" s="1280"/>
      <c r="I580" s="4"/>
      <c r="J580" s="1280"/>
      <c r="K580" s="13"/>
      <c r="L580" s="1280"/>
      <c r="M580" s="14" t="s">
        <v>4</v>
      </c>
    </row>
    <row r="581" spans="1:13" ht="27" thickBot="1" x14ac:dyDescent="0.3">
      <c r="A581" s="87" t="s">
        <v>5</v>
      </c>
      <c r="B581" s="16" t="s">
        <v>6</v>
      </c>
      <c r="C581" s="16" t="s">
        <v>7</v>
      </c>
      <c r="D581" s="16" t="s">
        <v>8</v>
      </c>
      <c r="E581" s="16" t="s">
        <v>9</v>
      </c>
      <c r="F581" s="17" t="s">
        <v>10</v>
      </c>
      <c r="G581" s="18" t="s">
        <v>11</v>
      </c>
      <c r="H581" s="16" t="s">
        <v>12</v>
      </c>
      <c r="I581" s="19" t="s">
        <v>13</v>
      </c>
      <c r="J581" s="20" t="s">
        <v>14</v>
      </c>
      <c r="K581" s="20" t="s">
        <v>15</v>
      </c>
      <c r="L581" s="20" t="s">
        <v>16</v>
      </c>
      <c r="M581" s="21" t="s">
        <v>17</v>
      </c>
    </row>
    <row r="582" spans="1:13" x14ac:dyDescent="0.25">
      <c r="A582" s="133">
        <v>231</v>
      </c>
      <c r="B582" s="134">
        <v>0</v>
      </c>
      <c r="C582" s="135">
        <v>3112</v>
      </c>
      <c r="D582" s="134">
        <v>2132</v>
      </c>
      <c r="E582" s="136">
        <v>0</v>
      </c>
      <c r="F582" s="137">
        <v>40</v>
      </c>
      <c r="G582" s="134">
        <v>500</v>
      </c>
      <c r="H582" s="154">
        <v>1000000000000</v>
      </c>
      <c r="I582" s="280">
        <v>2000</v>
      </c>
      <c r="J582" s="280">
        <v>2000</v>
      </c>
      <c r="K582" s="280">
        <v>0</v>
      </c>
      <c r="L582" s="281">
        <f>J582+K582</f>
        <v>2000</v>
      </c>
      <c r="M582" s="282" t="s">
        <v>1061</v>
      </c>
    </row>
    <row r="583" spans="1:13" x14ac:dyDescent="0.25">
      <c r="A583" s="57">
        <v>231</v>
      </c>
      <c r="B583" s="58">
        <v>0</v>
      </c>
      <c r="C583" s="59">
        <v>3114</v>
      </c>
      <c r="D583" s="58">
        <v>2132</v>
      </c>
      <c r="E583" s="61">
        <v>0</v>
      </c>
      <c r="F583" s="62">
        <v>40</v>
      </c>
      <c r="G583" s="58">
        <v>500</v>
      </c>
      <c r="H583" s="49">
        <v>1000000000000</v>
      </c>
      <c r="I583" s="66">
        <v>248000</v>
      </c>
      <c r="J583" s="66">
        <v>172556.84</v>
      </c>
      <c r="K583" s="66">
        <v>-38443.1</v>
      </c>
      <c r="L583" s="283">
        <f>J583+K583</f>
        <v>134113.74</v>
      </c>
      <c r="M583" s="56" t="s">
        <v>1062</v>
      </c>
    </row>
    <row r="584" spans="1:13" x14ac:dyDescent="0.25">
      <c r="A584" s="57">
        <v>231</v>
      </c>
      <c r="B584" s="58">
        <v>0</v>
      </c>
      <c r="C584" s="59">
        <v>3114</v>
      </c>
      <c r="D584" s="58">
        <v>2132</v>
      </c>
      <c r="E584" s="61">
        <v>0</v>
      </c>
      <c r="F584" s="62">
        <v>40</v>
      </c>
      <c r="G584" s="58">
        <v>500</v>
      </c>
      <c r="H584" s="49">
        <v>1000000010412</v>
      </c>
      <c r="I584" s="66">
        <v>0</v>
      </c>
      <c r="J584" s="66">
        <v>0</v>
      </c>
      <c r="K584" s="66">
        <v>12145</v>
      </c>
      <c r="L584" s="66">
        <v>12145</v>
      </c>
      <c r="M584" s="56" t="s">
        <v>1062</v>
      </c>
    </row>
    <row r="585" spans="1:13" x14ac:dyDescent="0.25">
      <c r="A585" s="57">
        <v>231</v>
      </c>
      <c r="B585" s="58">
        <v>0</v>
      </c>
      <c r="C585" s="59">
        <v>3114</v>
      </c>
      <c r="D585" s="58">
        <v>2132</v>
      </c>
      <c r="E585" s="61">
        <v>0</v>
      </c>
      <c r="F585" s="62">
        <v>40</v>
      </c>
      <c r="G585" s="58">
        <v>500</v>
      </c>
      <c r="H585" s="49">
        <v>1000000010721</v>
      </c>
      <c r="I585" s="66">
        <v>0</v>
      </c>
      <c r="J585" s="66">
        <v>64373.16</v>
      </c>
      <c r="K585" s="66">
        <v>15228.1</v>
      </c>
      <c r="L585" s="66">
        <v>79601.259999999995</v>
      </c>
      <c r="M585" s="56" t="s">
        <v>1062</v>
      </c>
    </row>
    <row r="586" spans="1:13" x14ac:dyDescent="0.25">
      <c r="A586" s="57">
        <v>231</v>
      </c>
      <c r="B586" s="58">
        <v>0</v>
      </c>
      <c r="C586" s="59">
        <v>3114</v>
      </c>
      <c r="D586" s="58">
        <v>2132</v>
      </c>
      <c r="E586" s="61">
        <v>0</v>
      </c>
      <c r="F586" s="62">
        <v>40</v>
      </c>
      <c r="G586" s="58">
        <v>500</v>
      </c>
      <c r="H586" s="49">
        <v>1000000010819</v>
      </c>
      <c r="I586" s="66">
        <v>0</v>
      </c>
      <c r="J586" s="66">
        <v>11070</v>
      </c>
      <c r="K586" s="66">
        <v>11070</v>
      </c>
      <c r="L586" s="66">
        <v>22140</v>
      </c>
      <c r="M586" s="56" t="s">
        <v>1062</v>
      </c>
    </row>
    <row r="587" spans="1:13" x14ac:dyDescent="0.25">
      <c r="A587" s="57">
        <v>231</v>
      </c>
      <c r="B587" s="58">
        <v>0</v>
      </c>
      <c r="C587" s="59">
        <v>3121</v>
      </c>
      <c r="D587" s="58">
        <v>2132</v>
      </c>
      <c r="E587" s="61">
        <v>0</v>
      </c>
      <c r="F587" s="62">
        <v>40</v>
      </c>
      <c r="G587" s="58">
        <v>500</v>
      </c>
      <c r="H587" s="49">
        <v>1000000000000</v>
      </c>
      <c r="I587" s="66">
        <v>2300000</v>
      </c>
      <c r="J587" s="63">
        <v>1679151.14</v>
      </c>
      <c r="K587" s="63">
        <v>-624876.88</v>
      </c>
      <c r="L587" s="284">
        <f>J587+K587</f>
        <v>1054274.2599999998</v>
      </c>
      <c r="M587" s="67" t="s">
        <v>1063</v>
      </c>
    </row>
    <row r="588" spans="1:13" x14ac:dyDescent="0.25">
      <c r="A588" s="57">
        <v>231</v>
      </c>
      <c r="B588" s="58">
        <v>0</v>
      </c>
      <c r="C588" s="59">
        <v>3121</v>
      </c>
      <c r="D588" s="58">
        <v>2132</v>
      </c>
      <c r="E588" s="61">
        <v>0</v>
      </c>
      <c r="F588" s="62">
        <v>40</v>
      </c>
      <c r="G588" s="58">
        <v>500</v>
      </c>
      <c r="H588" s="49">
        <v>1000000010111</v>
      </c>
      <c r="I588" s="66">
        <v>0</v>
      </c>
      <c r="J588" s="63">
        <v>4916.5</v>
      </c>
      <c r="K588" s="63">
        <v>7928.5</v>
      </c>
      <c r="L588" s="64">
        <v>12845</v>
      </c>
      <c r="M588" s="67" t="s">
        <v>1063</v>
      </c>
    </row>
    <row r="589" spans="1:13" x14ac:dyDescent="0.25">
      <c r="A589" s="57">
        <v>231</v>
      </c>
      <c r="B589" s="58">
        <v>0</v>
      </c>
      <c r="C589" s="59">
        <v>3121</v>
      </c>
      <c r="D589" s="58">
        <v>2132</v>
      </c>
      <c r="E589" s="61">
        <v>0</v>
      </c>
      <c r="F589" s="62">
        <v>40</v>
      </c>
      <c r="G589" s="58">
        <v>500</v>
      </c>
      <c r="H589" s="49">
        <v>1000000010203</v>
      </c>
      <c r="I589" s="66">
        <v>0</v>
      </c>
      <c r="J589" s="63">
        <v>21060</v>
      </c>
      <c r="K589" s="63">
        <v>28260</v>
      </c>
      <c r="L589" s="64">
        <v>49320</v>
      </c>
      <c r="M589" s="67" t="s">
        <v>1063</v>
      </c>
    </row>
    <row r="590" spans="1:13" x14ac:dyDescent="0.25">
      <c r="A590" s="57">
        <v>231</v>
      </c>
      <c r="B590" s="58">
        <v>0</v>
      </c>
      <c r="C590" s="59">
        <v>3121</v>
      </c>
      <c r="D590" s="58">
        <v>2132</v>
      </c>
      <c r="E590" s="61">
        <v>0</v>
      </c>
      <c r="F590" s="62">
        <v>40</v>
      </c>
      <c r="G590" s="58">
        <v>500</v>
      </c>
      <c r="H590" s="49">
        <v>1000000010331</v>
      </c>
      <c r="I590" s="66">
        <v>0</v>
      </c>
      <c r="J590" s="63">
        <v>54921.5</v>
      </c>
      <c r="K590" s="63">
        <v>52060</v>
      </c>
      <c r="L590" s="64">
        <v>106981.5</v>
      </c>
      <c r="M590" s="67" t="s">
        <v>1063</v>
      </c>
    </row>
    <row r="591" spans="1:13" x14ac:dyDescent="0.25">
      <c r="A591" s="57">
        <v>231</v>
      </c>
      <c r="B591" s="58">
        <v>0</v>
      </c>
      <c r="C591" s="59">
        <v>3121</v>
      </c>
      <c r="D591" s="58">
        <v>2132</v>
      </c>
      <c r="E591" s="61">
        <v>0</v>
      </c>
      <c r="F591" s="62">
        <v>40</v>
      </c>
      <c r="G591" s="58">
        <v>500</v>
      </c>
      <c r="H591" s="49">
        <v>1000000010407</v>
      </c>
      <c r="I591" s="66">
        <v>0</v>
      </c>
      <c r="J591" s="63">
        <v>44464</v>
      </c>
      <c r="K591" s="63">
        <v>43623</v>
      </c>
      <c r="L591" s="64">
        <v>88087</v>
      </c>
      <c r="M591" s="67" t="s">
        <v>1063</v>
      </c>
    </row>
    <row r="592" spans="1:13" x14ac:dyDescent="0.25">
      <c r="A592" s="57">
        <v>231</v>
      </c>
      <c r="B592" s="58">
        <v>0</v>
      </c>
      <c r="C592" s="59">
        <v>3121</v>
      </c>
      <c r="D592" s="58">
        <v>2132</v>
      </c>
      <c r="E592" s="61">
        <v>0</v>
      </c>
      <c r="F592" s="62">
        <v>40</v>
      </c>
      <c r="G592" s="58">
        <v>500</v>
      </c>
      <c r="H592" s="49">
        <v>1000000010501</v>
      </c>
      <c r="I592" s="66">
        <v>0</v>
      </c>
      <c r="J592" s="63">
        <v>109576</v>
      </c>
      <c r="K592" s="63">
        <v>32275</v>
      </c>
      <c r="L592" s="64">
        <v>141851</v>
      </c>
      <c r="M592" s="67" t="s">
        <v>1063</v>
      </c>
    </row>
    <row r="593" spans="1:13" x14ac:dyDescent="0.25">
      <c r="A593" s="57">
        <v>231</v>
      </c>
      <c r="B593" s="58">
        <v>0</v>
      </c>
      <c r="C593" s="59">
        <v>3121</v>
      </c>
      <c r="D593" s="58">
        <v>2132</v>
      </c>
      <c r="E593" s="61">
        <v>0</v>
      </c>
      <c r="F593" s="62">
        <v>40</v>
      </c>
      <c r="G593" s="58">
        <v>500</v>
      </c>
      <c r="H593" s="49">
        <v>1000000010503</v>
      </c>
      <c r="I593" s="66">
        <v>0</v>
      </c>
      <c r="J593" s="63">
        <v>34704.6</v>
      </c>
      <c r="K593" s="63">
        <v>38298</v>
      </c>
      <c r="L593" s="64">
        <v>73002.600000000006</v>
      </c>
      <c r="M593" s="67" t="s">
        <v>1063</v>
      </c>
    </row>
    <row r="594" spans="1:13" x14ac:dyDescent="0.25">
      <c r="A594" s="57">
        <v>231</v>
      </c>
      <c r="B594" s="58">
        <v>0</v>
      </c>
      <c r="C594" s="59">
        <v>3121</v>
      </c>
      <c r="D594" s="58">
        <v>2132</v>
      </c>
      <c r="E594" s="61">
        <v>0</v>
      </c>
      <c r="F594" s="62">
        <v>40</v>
      </c>
      <c r="G594" s="58">
        <v>500</v>
      </c>
      <c r="H594" s="49">
        <v>1000000010601</v>
      </c>
      <c r="I594" s="66">
        <v>0</v>
      </c>
      <c r="J594" s="63">
        <v>39440</v>
      </c>
      <c r="K594" s="63">
        <v>54515</v>
      </c>
      <c r="L594" s="64">
        <v>93955</v>
      </c>
      <c r="M594" s="67" t="s">
        <v>1063</v>
      </c>
    </row>
    <row r="595" spans="1:13" x14ac:dyDescent="0.25">
      <c r="A595" s="57">
        <v>231</v>
      </c>
      <c r="B595" s="58">
        <v>0</v>
      </c>
      <c r="C595" s="59">
        <v>3121</v>
      </c>
      <c r="D595" s="58">
        <v>2132</v>
      </c>
      <c r="E595" s="61">
        <v>0</v>
      </c>
      <c r="F595" s="62">
        <v>40</v>
      </c>
      <c r="G595" s="58">
        <v>500</v>
      </c>
      <c r="H595" s="49">
        <v>1000000010602</v>
      </c>
      <c r="I595" s="66">
        <v>0</v>
      </c>
      <c r="J595" s="63">
        <v>44432.5</v>
      </c>
      <c r="K595" s="63">
        <v>72969.5</v>
      </c>
      <c r="L595" s="64">
        <v>117402</v>
      </c>
      <c r="M595" s="67" t="s">
        <v>1063</v>
      </c>
    </row>
    <row r="596" spans="1:13" x14ac:dyDescent="0.25">
      <c r="A596" s="57">
        <v>231</v>
      </c>
      <c r="B596" s="58">
        <v>0</v>
      </c>
      <c r="C596" s="59">
        <v>3121</v>
      </c>
      <c r="D596" s="58">
        <v>2132</v>
      </c>
      <c r="E596" s="61">
        <v>0</v>
      </c>
      <c r="F596" s="62">
        <v>40</v>
      </c>
      <c r="G596" s="58">
        <v>500</v>
      </c>
      <c r="H596" s="49">
        <v>1000000010603</v>
      </c>
      <c r="I596" s="66">
        <v>0</v>
      </c>
      <c r="J596" s="63">
        <v>38447</v>
      </c>
      <c r="K596" s="63">
        <v>60108.75</v>
      </c>
      <c r="L596" s="64">
        <v>98555.75</v>
      </c>
      <c r="M596" s="67" t="s">
        <v>1063</v>
      </c>
    </row>
    <row r="597" spans="1:13" x14ac:dyDescent="0.25">
      <c r="A597" s="57">
        <v>231</v>
      </c>
      <c r="B597" s="58">
        <v>0</v>
      </c>
      <c r="C597" s="59">
        <v>3121</v>
      </c>
      <c r="D597" s="58">
        <v>2132</v>
      </c>
      <c r="E597" s="61">
        <v>0</v>
      </c>
      <c r="F597" s="62">
        <v>40</v>
      </c>
      <c r="G597" s="58">
        <v>500</v>
      </c>
      <c r="H597" s="49">
        <v>1000000010704</v>
      </c>
      <c r="I597" s="66">
        <v>0</v>
      </c>
      <c r="J597" s="63">
        <v>2196</v>
      </c>
      <c r="K597" s="63">
        <v>2196</v>
      </c>
      <c r="L597" s="64">
        <v>4392</v>
      </c>
      <c r="M597" s="67" t="s">
        <v>1063</v>
      </c>
    </row>
    <row r="598" spans="1:13" x14ac:dyDescent="0.25">
      <c r="A598" s="57">
        <v>231</v>
      </c>
      <c r="B598" s="58">
        <v>0</v>
      </c>
      <c r="C598" s="59">
        <v>3121</v>
      </c>
      <c r="D598" s="58">
        <v>2132</v>
      </c>
      <c r="E598" s="61">
        <v>0</v>
      </c>
      <c r="F598" s="62">
        <v>40</v>
      </c>
      <c r="G598" s="58">
        <v>500</v>
      </c>
      <c r="H598" s="49">
        <v>1000000010707</v>
      </c>
      <c r="I598" s="66">
        <v>0</v>
      </c>
      <c r="J598" s="63">
        <v>57302.16</v>
      </c>
      <c r="K598" s="63">
        <v>56125.33</v>
      </c>
      <c r="L598" s="64">
        <v>113427.49</v>
      </c>
      <c r="M598" s="67" t="s">
        <v>1063</v>
      </c>
    </row>
    <row r="599" spans="1:13" x14ac:dyDescent="0.25">
      <c r="A599" s="57">
        <v>231</v>
      </c>
      <c r="B599" s="58">
        <v>0</v>
      </c>
      <c r="C599" s="59">
        <v>3121</v>
      </c>
      <c r="D599" s="58">
        <v>2132</v>
      </c>
      <c r="E599" s="61">
        <v>0</v>
      </c>
      <c r="F599" s="62">
        <v>40</v>
      </c>
      <c r="G599" s="58">
        <v>500</v>
      </c>
      <c r="H599" s="49">
        <v>1000000010803</v>
      </c>
      <c r="I599" s="66">
        <v>0</v>
      </c>
      <c r="J599" s="63">
        <v>4850</v>
      </c>
      <c r="K599" s="63">
        <v>2675</v>
      </c>
      <c r="L599" s="64">
        <v>7525</v>
      </c>
      <c r="M599" s="67" t="s">
        <v>1063</v>
      </c>
    </row>
    <row r="600" spans="1:13" x14ac:dyDescent="0.25">
      <c r="A600" s="57">
        <v>231</v>
      </c>
      <c r="B600" s="58">
        <v>0</v>
      </c>
      <c r="C600" s="59">
        <v>3121</v>
      </c>
      <c r="D600" s="58">
        <v>2132</v>
      </c>
      <c r="E600" s="61">
        <v>0</v>
      </c>
      <c r="F600" s="62">
        <v>40</v>
      </c>
      <c r="G600" s="58">
        <v>500</v>
      </c>
      <c r="H600" s="49">
        <v>1000000010904</v>
      </c>
      <c r="I600" s="66">
        <v>0</v>
      </c>
      <c r="J600" s="63">
        <v>24635</v>
      </c>
      <c r="K600" s="63">
        <v>15185</v>
      </c>
      <c r="L600" s="64">
        <v>39820</v>
      </c>
      <c r="M600" s="67" t="s">
        <v>1063</v>
      </c>
    </row>
    <row r="601" spans="1:13" x14ac:dyDescent="0.25">
      <c r="A601" s="57">
        <v>231</v>
      </c>
      <c r="B601" s="58">
        <v>0</v>
      </c>
      <c r="C601" s="59">
        <v>3121</v>
      </c>
      <c r="D601" s="58">
        <v>2132</v>
      </c>
      <c r="E601" s="61">
        <v>0</v>
      </c>
      <c r="F601" s="62">
        <v>40</v>
      </c>
      <c r="G601" s="58">
        <v>500</v>
      </c>
      <c r="H601" s="49">
        <v>1000000010905</v>
      </c>
      <c r="I601" s="66">
        <v>0</v>
      </c>
      <c r="J601" s="63">
        <v>37101</v>
      </c>
      <c r="K601" s="63">
        <v>23840</v>
      </c>
      <c r="L601" s="64">
        <v>60941</v>
      </c>
      <c r="M601" s="67" t="s">
        <v>1063</v>
      </c>
    </row>
    <row r="602" spans="1:13" x14ac:dyDescent="0.25">
      <c r="A602" s="57">
        <v>231</v>
      </c>
      <c r="B602" s="58">
        <v>0</v>
      </c>
      <c r="C602" s="59">
        <v>3121</v>
      </c>
      <c r="D602" s="58">
        <v>2132</v>
      </c>
      <c r="E602" s="61">
        <v>0</v>
      </c>
      <c r="F602" s="62">
        <v>40</v>
      </c>
      <c r="G602" s="58">
        <v>500</v>
      </c>
      <c r="H602" s="49">
        <v>1000000011005</v>
      </c>
      <c r="I602" s="66">
        <v>0</v>
      </c>
      <c r="J602" s="63">
        <v>47000</v>
      </c>
      <c r="K602" s="63">
        <v>42000</v>
      </c>
      <c r="L602" s="64">
        <v>89000</v>
      </c>
      <c r="M602" s="67" t="s">
        <v>1063</v>
      </c>
    </row>
    <row r="603" spans="1:13" x14ac:dyDescent="0.25">
      <c r="A603" s="57">
        <v>231</v>
      </c>
      <c r="B603" s="58">
        <v>0</v>
      </c>
      <c r="C603" s="59">
        <v>3121</v>
      </c>
      <c r="D603" s="58">
        <v>2132</v>
      </c>
      <c r="E603" s="61">
        <v>0</v>
      </c>
      <c r="F603" s="62">
        <v>40</v>
      </c>
      <c r="G603" s="58">
        <v>500</v>
      </c>
      <c r="H603" s="49">
        <v>1000000011104</v>
      </c>
      <c r="I603" s="66">
        <v>0</v>
      </c>
      <c r="J603" s="63">
        <v>10677.6</v>
      </c>
      <c r="K603" s="63">
        <v>58342.8</v>
      </c>
      <c r="L603" s="64">
        <v>69020.399999999994</v>
      </c>
      <c r="M603" s="67" t="s">
        <v>1063</v>
      </c>
    </row>
    <row r="604" spans="1:13" x14ac:dyDescent="0.25">
      <c r="A604" s="57">
        <v>231</v>
      </c>
      <c r="B604" s="58">
        <v>0</v>
      </c>
      <c r="C604" s="59">
        <v>3121</v>
      </c>
      <c r="D604" s="58">
        <v>2132</v>
      </c>
      <c r="E604" s="61">
        <v>0</v>
      </c>
      <c r="F604" s="62">
        <v>40</v>
      </c>
      <c r="G604" s="58">
        <v>500</v>
      </c>
      <c r="H604" s="49">
        <v>1000000011105</v>
      </c>
      <c r="I604" s="66">
        <v>0</v>
      </c>
      <c r="J604" s="63">
        <v>29211</v>
      </c>
      <c r="K604" s="63">
        <v>18911</v>
      </c>
      <c r="L604" s="64">
        <v>48122</v>
      </c>
      <c r="M604" s="67" t="s">
        <v>1063</v>
      </c>
    </row>
    <row r="605" spans="1:13" x14ac:dyDescent="0.25">
      <c r="A605" s="57">
        <v>231</v>
      </c>
      <c r="B605" s="58">
        <v>0</v>
      </c>
      <c r="C605" s="59">
        <v>3121</v>
      </c>
      <c r="D605" s="58">
        <v>2132</v>
      </c>
      <c r="E605" s="61">
        <v>0</v>
      </c>
      <c r="F605" s="62">
        <v>40</v>
      </c>
      <c r="G605" s="58">
        <v>500</v>
      </c>
      <c r="H605" s="49">
        <v>1000000011204</v>
      </c>
      <c r="I605" s="66">
        <v>0</v>
      </c>
      <c r="J605" s="63">
        <v>15914</v>
      </c>
      <c r="K605" s="63">
        <v>15564</v>
      </c>
      <c r="L605" s="64">
        <v>31478</v>
      </c>
      <c r="M605" s="67" t="s">
        <v>1063</v>
      </c>
    </row>
    <row r="606" spans="1:13" x14ac:dyDescent="0.25">
      <c r="A606" s="57">
        <v>231</v>
      </c>
      <c r="B606" s="58">
        <v>0</v>
      </c>
      <c r="C606" s="59">
        <v>3122</v>
      </c>
      <c r="D606" s="58">
        <v>2132</v>
      </c>
      <c r="E606" s="61">
        <v>0</v>
      </c>
      <c r="F606" s="62">
        <v>40</v>
      </c>
      <c r="G606" s="58">
        <v>500</v>
      </c>
      <c r="H606" s="49">
        <v>1000000000000</v>
      </c>
      <c r="I606" s="66">
        <v>5620000</v>
      </c>
      <c r="J606" s="63">
        <v>4348732.88</v>
      </c>
      <c r="K606" s="63">
        <v>-1210033.6499999999</v>
      </c>
      <c r="L606" s="284">
        <f>J606+K606</f>
        <v>3138699.23</v>
      </c>
      <c r="M606" s="67" t="s">
        <v>1064</v>
      </c>
    </row>
    <row r="607" spans="1:13" x14ac:dyDescent="0.25">
      <c r="A607" s="57">
        <v>231</v>
      </c>
      <c r="B607" s="58">
        <v>0</v>
      </c>
      <c r="C607" s="59">
        <v>3122</v>
      </c>
      <c r="D607" s="58">
        <v>2119</v>
      </c>
      <c r="E607" s="61">
        <v>0</v>
      </c>
      <c r="F607" s="62">
        <v>40</v>
      </c>
      <c r="G607" s="58">
        <v>500</v>
      </c>
      <c r="H607" s="49">
        <v>1000000010314</v>
      </c>
      <c r="I607" s="66">
        <v>0</v>
      </c>
      <c r="J607" s="63">
        <v>0</v>
      </c>
      <c r="K607" s="63">
        <v>8167.5</v>
      </c>
      <c r="L607" s="64">
        <v>8167.5</v>
      </c>
      <c r="M607" s="67" t="s">
        <v>2017</v>
      </c>
    </row>
    <row r="608" spans="1:13" x14ac:dyDescent="0.25">
      <c r="A608" s="57">
        <v>231</v>
      </c>
      <c r="B608" s="58">
        <v>0</v>
      </c>
      <c r="C608" s="59">
        <v>3122</v>
      </c>
      <c r="D608" s="58">
        <v>2132</v>
      </c>
      <c r="E608" s="61">
        <v>0</v>
      </c>
      <c r="F608" s="62">
        <v>40</v>
      </c>
      <c r="G608" s="58">
        <v>500</v>
      </c>
      <c r="H608" s="49">
        <v>1000000010105</v>
      </c>
      <c r="I608" s="66">
        <v>0</v>
      </c>
      <c r="J608" s="63">
        <v>42496</v>
      </c>
      <c r="K608" s="63">
        <v>41010</v>
      </c>
      <c r="L608" s="64">
        <v>83506</v>
      </c>
      <c r="M608" s="67" t="s">
        <v>1064</v>
      </c>
    </row>
    <row r="609" spans="1:13" x14ac:dyDescent="0.25">
      <c r="A609" s="57">
        <v>231</v>
      </c>
      <c r="B609" s="58">
        <v>0</v>
      </c>
      <c r="C609" s="59">
        <v>3122</v>
      </c>
      <c r="D609" s="58">
        <v>2132</v>
      </c>
      <c r="E609" s="61">
        <v>0</v>
      </c>
      <c r="F609" s="62">
        <v>40</v>
      </c>
      <c r="G609" s="58">
        <v>500</v>
      </c>
      <c r="H609" s="49">
        <v>1000000010106</v>
      </c>
      <c r="I609" s="66">
        <v>0</v>
      </c>
      <c r="J609" s="63">
        <v>7995</v>
      </c>
      <c r="K609" s="63">
        <v>7995</v>
      </c>
      <c r="L609" s="64">
        <v>15990</v>
      </c>
      <c r="M609" s="67" t="s">
        <v>1064</v>
      </c>
    </row>
    <row r="610" spans="1:13" x14ac:dyDescent="0.25">
      <c r="A610" s="57">
        <v>231</v>
      </c>
      <c r="B610" s="58">
        <v>0</v>
      </c>
      <c r="C610" s="59">
        <v>3122</v>
      </c>
      <c r="D610" s="58">
        <v>2132</v>
      </c>
      <c r="E610" s="61">
        <v>0</v>
      </c>
      <c r="F610" s="62">
        <v>40</v>
      </c>
      <c r="G610" s="58">
        <v>500</v>
      </c>
      <c r="H610" s="49">
        <v>1000000010107</v>
      </c>
      <c r="I610" s="66">
        <v>0</v>
      </c>
      <c r="J610" s="63">
        <v>9925</v>
      </c>
      <c r="K610" s="63">
        <v>7299</v>
      </c>
      <c r="L610" s="64">
        <v>17224</v>
      </c>
      <c r="M610" s="67" t="s">
        <v>1064</v>
      </c>
    </row>
    <row r="611" spans="1:13" x14ac:dyDescent="0.25">
      <c r="A611" s="57">
        <v>231</v>
      </c>
      <c r="B611" s="58">
        <v>0</v>
      </c>
      <c r="C611" s="59">
        <v>3122</v>
      </c>
      <c r="D611" s="58">
        <v>2132</v>
      </c>
      <c r="E611" s="61">
        <v>0</v>
      </c>
      <c r="F611" s="62">
        <v>40</v>
      </c>
      <c r="G611" s="58">
        <v>500</v>
      </c>
      <c r="H611" s="49">
        <v>1000000010205</v>
      </c>
      <c r="I611" s="66">
        <v>0</v>
      </c>
      <c r="J611" s="63">
        <v>23899.52</v>
      </c>
      <c r="K611" s="63">
        <v>20234.509999999998</v>
      </c>
      <c r="L611" s="64">
        <v>44134.03</v>
      </c>
      <c r="M611" s="67" t="s">
        <v>1064</v>
      </c>
    </row>
    <row r="612" spans="1:13" x14ac:dyDescent="0.25">
      <c r="A612" s="57">
        <v>231</v>
      </c>
      <c r="B612" s="58">
        <v>0</v>
      </c>
      <c r="C612" s="59">
        <v>3122</v>
      </c>
      <c r="D612" s="58">
        <v>2132</v>
      </c>
      <c r="E612" s="61">
        <v>0</v>
      </c>
      <c r="F612" s="62">
        <v>40</v>
      </c>
      <c r="G612" s="58">
        <v>500</v>
      </c>
      <c r="H612" s="49">
        <v>1000000010206</v>
      </c>
      <c r="I612" s="66">
        <v>0</v>
      </c>
      <c r="J612" s="63">
        <v>5388</v>
      </c>
      <c r="K612" s="63">
        <v>18800</v>
      </c>
      <c r="L612" s="64">
        <v>24188</v>
      </c>
      <c r="M612" s="67" t="s">
        <v>1064</v>
      </c>
    </row>
    <row r="613" spans="1:13" x14ac:dyDescent="0.25">
      <c r="A613" s="57">
        <v>231</v>
      </c>
      <c r="B613" s="58">
        <v>0</v>
      </c>
      <c r="C613" s="59">
        <v>3122</v>
      </c>
      <c r="D613" s="58">
        <v>2132</v>
      </c>
      <c r="E613" s="61">
        <v>0</v>
      </c>
      <c r="F613" s="62">
        <v>40</v>
      </c>
      <c r="G613" s="58">
        <v>500</v>
      </c>
      <c r="H613" s="49">
        <v>1000000010208</v>
      </c>
      <c r="I613" s="66">
        <v>0</v>
      </c>
      <c r="J613" s="63">
        <v>88219.95</v>
      </c>
      <c r="K613" s="63">
        <v>49020.52</v>
      </c>
      <c r="L613" s="64">
        <v>137240.47</v>
      </c>
      <c r="M613" s="67" t="s">
        <v>1064</v>
      </c>
    </row>
    <row r="614" spans="1:13" x14ac:dyDescent="0.25">
      <c r="A614" s="57">
        <v>231</v>
      </c>
      <c r="B614" s="58">
        <v>0</v>
      </c>
      <c r="C614" s="59">
        <v>3122</v>
      </c>
      <c r="D614" s="58">
        <v>2132</v>
      </c>
      <c r="E614" s="61">
        <v>0</v>
      </c>
      <c r="F614" s="62">
        <v>40</v>
      </c>
      <c r="G614" s="58">
        <v>500</v>
      </c>
      <c r="H614" s="49">
        <v>1000000010211</v>
      </c>
      <c r="I614" s="66">
        <v>0</v>
      </c>
      <c r="J614" s="63">
        <v>13933</v>
      </c>
      <c r="K614" s="63">
        <v>0</v>
      </c>
      <c r="L614" s="64">
        <v>13933</v>
      </c>
      <c r="M614" s="67" t="s">
        <v>1064</v>
      </c>
    </row>
    <row r="615" spans="1:13" x14ac:dyDescent="0.25">
      <c r="A615" s="57">
        <v>231</v>
      </c>
      <c r="B615" s="58">
        <v>0</v>
      </c>
      <c r="C615" s="59">
        <v>3122</v>
      </c>
      <c r="D615" s="58">
        <v>2132</v>
      </c>
      <c r="E615" s="61">
        <v>0</v>
      </c>
      <c r="F615" s="62">
        <v>40</v>
      </c>
      <c r="G615" s="58">
        <v>500</v>
      </c>
      <c r="H615" s="49">
        <v>1000000010304</v>
      </c>
      <c r="I615" s="66">
        <v>0</v>
      </c>
      <c r="J615" s="63">
        <v>8020</v>
      </c>
      <c r="K615" s="63">
        <v>9500</v>
      </c>
      <c r="L615" s="64">
        <v>17520</v>
      </c>
      <c r="M615" s="67" t="s">
        <v>1064</v>
      </c>
    </row>
    <row r="616" spans="1:13" x14ac:dyDescent="0.25">
      <c r="A616" s="57">
        <v>231</v>
      </c>
      <c r="B616" s="58">
        <v>0</v>
      </c>
      <c r="C616" s="59">
        <v>3122</v>
      </c>
      <c r="D616" s="58">
        <v>2132</v>
      </c>
      <c r="E616" s="61">
        <v>0</v>
      </c>
      <c r="F616" s="62">
        <v>40</v>
      </c>
      <c r="G616" s="58">
        <v>500</v>
      </c>
      <c r="H616" s="49">
        <v>1000000010307</v>
      </c>
      <c r="I616" s="66">
        <v>0</v>
      </c>
      <c r="J616" s="63">
        <v>16977.439999999999</v>
      </c>
      <c r="K616" s="63">
        <v>17944.37</v>
      </c>
      <c r="L616" s="64">
        <v>34921.81</v>
      </c>
      <c r="M616" s="67" t="s">
        <v>1064</v>
      </c>
    </row>
    <row r="617" spans="1:13" x14ac:dyDescent="0.25">
      <c r="A617" s="57">
        <v>231</v>
      </c>
      <c r="B617" s="58">
        <v>0</v>
      </c>
      <c r="C617" s="59">
        <v>3122</v>
      </c>
      <c r="D617" s="58">
        <v>2132</v>
      </c>
      <c r="E617" s="61">
        <v>0</v>
      </c>
      <c r="F617" s="62">
        <v>40</v>
      </c>
      <c r="G617" s="58">
        <v>500</v>
      </c>
      <c r="H617" s="49">
        <v>1000000010314</v>
      </c>
      <c r="I617" s="66">
        <v>0</v>
      </c>
      <c r="J617" s="63">
        <v>9544</v>
      </c>
      <c r="K617" s="63">
        <v>9896</v>
      </c>
      <c r="L617" s="64">
        <v>19440</v>
      </c>
      <c r="M617" s="67" t="s">
        <v>1064</v>
      </c>
    </row>
    <row r="618" spans="1:13" x14ac:dyDescent="0.25">
      <c r="A618" s="57">
        <v>231</v>
      </c>
      <c r="B618" s="58">
        <v>0</v>
      </c>
      <c r="C618" s="59">
        <v>3122</v>
      </c>
      <c r="D618" s="58">
        <v>2132</v>
      </c>
      <c r="E618" s="61">
        <v>0</v>
      </c>
      <c r="F618" s="62">
        <v>40</v>
      </c>
      <c r="G618" s="58">
        <v>500</v>
      </c>
      <c r="H618" s="49">
        <v>1000000010406</v>
      </c>
      <c r="I618" s="66">
        <v>0</v>
      </c>
      <c r="J618" s="63">
        <v>34559</v>
      </c>
      <c r="K618" s="63">
        <v>3791</v>
      </c>
      <c r="L618" s="64">
        <v>38350</v>
      </c>
      <c r="M618" s="67" t="s">
        <v>1064</v>
      </c>
    </row>
    <row r="619" spans="1:13" x14ac:dyDescent="0.25">
      <c r="A619" s="57">
        <v>231</v>
      </c>
      <c r="B619" s="58">
        <v>0</v>
      </c>
      <c r="C619" s="59">
        <v>3122</v>
      </c>
      <c r="D619" s="58">
        <v>2132</v>
      </c>
      <c r="E619" s="61">
        <v>0</v>
      </c>
      <c r="F619" s="62">
        <v>40</v>
      </c>
      <c r="G619" s="58">
        <v>500</v>
      </c>
      <c r="H619" s="49">
        <v>1000000010408</v>
      </c>
      <c r="I619" s="66">
        <v>0</v>
      </c>
      <c r="J619" s="63">
        <v>87804</v>
      </c>
      <c r="K619" s="63">
        <v>158296</v>
      </c>
      <c r="L619" s="64">
        <v>246100</v>
      </c>
      <c r="M619" s="67" t="s">
        <v>1064</v>
      </c>
    </row>
    <row r="620" spans="1:13" x14ac:dyDescent="0.25">
      <c r="A620" s="57">
        <v>231</v>
      </c>
      <c r="B620" s="58">
        <v>0</v>
      </c>
      <c r="C620" s="59">
        <v>3122</v>
      </c>
      <c r="D620" s="58">
        <v>2132</v>
      </c>
      <c r="E620" s="61">
        <v>0</v>
      </c>
      <c r="F620" s="62">
        <v>40</v>
      </c>
      <c r="G620" s="58">
        <v>500</v>
      </c>
      <c r="H620" s="49">
        <v>1000000010409</v>
      </c>
      <c r="I620" s="66">
        <v>0</v>
      </c>
      <c r="J620" s="63">
        <v>41943</v>
      </c>
      <c r="K620" s="63">
        <v>57053</v>
      </c>
      <c r="L620" s="64">
        <v>98996</v>
      </c>
      <c r="M620" s="67" t="s">
        <v>1064</v>
      </c>
    </row>
    <row r="621" spans="1:13" x14ac:dyDescent="0.25">
      <c r="A621" s="57">
        <v>231</v>
      </c>
      <c r="B621" s="58">
        <v>0</v>
      </c>
      <c r="C621" s="59">
        <v>3122</v>
      </c>
      <c r="D621" s="58">
        <v>2132</v>
      </c>
      <c r="E621" s="61">
        <v>0</v>
      </c>
      <c r="F621" s="62">
        <v>40</v>
      </c>
      <c r="G621" s="58">
        <v>500</v>
      </c>
      <c r="H621" s="49">
        <v>1000000010411</v>
      </c>
      <c r="I621" s="66">
        <v>0</v>
      </c>
      <c r="J621" s="63">
        <v>4800</v>
      </c>
      <c r="K621" s="63">
        <v>4800</v>
      </c>
      <c r="L621" s="64">
        <v>9600</v>
      </c>
      <c r="M621" s="67" t="s">
        <v>1064</v>
      </c>
    </row>
    <row r="622" spans="1:13" x14ac:dyDescent="0.25">
      <c r="A622" s="57">
        <v>231</v>
      </c>
      <c r="B622" s="58">
        <v>0</v>
      </c>
      <c r="C622" s="59">
        <v>3122</v>
      </c>
      <c r="D622" s="58">
        <v>2132</v>
      </c>
      <c r="E622" s="61">
        <v>0</v>
      </c>
      <c r="F622" s="62">
        <v>40</v>
      </c>
      <c r="G622" s="58">
        <v>500</v>
      </c>
      <c r="H622" s="49">
        <v>1000000010504</v>
      </c>
      <c r="I622" s="66">
        <v>0</v>
      </c>
      <c r="J622" s="63">
        <v>44477</v>
      </c>
      <c r="K622" s="63">
        <v>47268</v>
      </c>
      <c r="L622" s="64">
        <v>91745</v>
      </c>
      <c r="M622" s="67" t="s">
        <v>1064</v>
      </c>
    </row>
    <row r="623" spans="1:13" x14ac:dyDescent="0.25">
      <c r="A623" s="57">
        <v>231</v>
      </c>
      <c r="B623" s="58">
        <v>0</v>
      </c>
      <c r="C623" s="59">
        <v>3122</v>
      </c>
      <c r="D623" s="58">
        <v>2132</v>
      </c>
      <c r="E623" s="61">
        <v>0</v>
      </c>
      <c r="F623" s="62">
        <v>40</v>
      </c>
      <c r="G623" s="58">
        <v>500</v>
      </c>
      <c r="H623" s="49">
        <v>1000000010506</v>
      </c>
      <c r="I623" s="66">
        <v>0</v>
      </c>
      <c r="J623" s="63">
        <v>123385</v>
      </c>
      <c r="K623" s="63">
        <v>103191</v>
      </c>
      <c r="L623" s="64">
        <v>226576</v>
      </c>
      <c r="M623" s="67" t="s">
        <v>1064</v>
      </c>
    </row>
    <row r="624" spans="1:13" x14ac:dyDescent="0.25">
      <c r="A624" s="57">
        <v>231</v>
      </c>
      <c r="B624" s="58">
        <v>0</v>
      </c>
      <c r="C624" s="59">
        <v>3122</v>
      </c>
      <c r="D624" s="58">
        <v>2132</v>
      </c>
      <c r="E624" s="61">
        <v>0</v>
      </c>
      <c r="F624" s="62">
        <v>40</v>
      </c>
      <c r="G624" s="58">
        <v>500</v>
      </c>
      <c r="H624" s="49">
        <v>1000000010507</v>
      </c>
      <c r="I624" s="66">
        <v>0</v>
      </c>
      <c r="J624" s="63">
        <v>132803</v>
      </c>
      <c r="K624" s="63">
        <v>160509</v>
      </c>
      <c r="L624" s="64">
        <v>293312</v>
      </c>
      <c r="M624" s="67" t="s">
        <v>1064</v>
      </c>
    </row>
    <row r="625" spans="1:13" x14ac:dyDescent="0.25">
      <c r="A625" s="57">
        <v>231</v>
      </c>
      <c r="B625" s="58">
        <v>0</v>
      </c>
      <c r="C625" s="59">
        <v>3122</v>
      </c>
      <c r="D625" s="58">
        <v>2132</v>
      </c>
      <c r="E625" s="61">
        <v>0</v>
      </c>
      <c r="F625" s="62">
        <v>40</v>
      </c>
      <c r="G625" s="58">
        <v>500</v>
      </c>
      <c r="H625" s="49">
        <v>1000000010605</v>
      </c>
      <c r="I625" s="66">
        <v>0</v>
      </c>
      <c r="J625" s="63">
        <v>57582</v>
      </c>
      <c r="K625" s="63">
        <v>39988</v>
      </c>
      <c r="L625" s="64">
        <v>97570</v>
      </c>
      <c r="M625" s="67" t="s">
        <v>1064</v>
      </c>
    </row>
    <row r="626" spans="1:13" x14ac:dyDescent="0.25">
      <c r="A626" s="57">
        <v>231</v>
      </c>
      <c r="B626" s="58">
        <v>0</v>
      </c>
      <c r="C626" s="59">
        <v>3122</v>
      </c>
      <c r="D626" s="58">
        <v>2132</v>
      </c>
      <c r="E626" s="61">
        <v>0</v>
      </c>
      <c r="F626" s="62">
        <v>40</v>
      </c>
      <c r="G626" s="58">
        <v>500</v>
      </c>
      <c r="H626" s="49">
        <v>1000000010606</v>
      </c>
      <c r="I626" s="66">
        <v>0</v>
      </c>
      <c r="J626" s="63">
        <v>0</v>
      </c>
      <c r="K626" s="63">
        <v>29430</v>
      </c>
      <c r="L626" s="64">
        <v>29430</v>
      </c>
      <c r="M626" s="67" t="s">
        <v>1064</v>
      </c>
    </row>
    <row r="627" spans="1:13" x14ac:dyDescent="0.25">
      <c r="A627" s="57">
        <v>231</v>
      </c>
      <c r="B627" s="58">
        <v>0</v>
      </c>
      <c r="C627" s="59">
        <v>3122</v>
      </c>
      <c r="D627" s="58">
        <v>2132</v>
      </c>
      <c r="E627" s="61">
        <v>0</v>
      </c>
      <c r="F627" s="62">
        <v>40</v>
      </c>
      <c r="G627" s="58">
        <v>500</v>
      </c>
      <c r="H627" s="49">
        <v>1000000010706</v>
      </c>
      <c r="I627" s="66">
        <v>0</v>
      </c>
      <c r="J627" s="63">
        <v>108424</v>
      </c>
      <c r="K627" s="63">
        <v>90574</v>
      </c>
      <c r="L627" s="64">
        <v>198998</v>
      </c>
      <c r="M627" s="67" t="s">
        <v>1064</v>
      </c>
    </row>
    <row r="628" spans="1:13" x14ac:dyDescent="0.25">
      <c r="A628" s="57">
        <v>231</v>
      </c>
      <c r="B628" s="58">
        <v>0</v>
      </c>
      <c r="C628" s="59">
        <v>3122</v>
      </c>
      <c r="D628" s="58">
        <v>2132</v>
      </c>
      <c r="E628" s="61">
        <v>0</v>
      </c>
      <c r="F628" s="62">
        <v>40</v>
      </c>
      <c r="G628" s="58">
        <v>500</v>
      </c>
      <c r="H628" s="49">
        <v>1000000010709</v>
      </c>
      <c r="I628" s="66">
        <v>0</v>
      </c>
      <c r="J628" s="63">
        <v>54261.2</v>
      </c>
      <c r="K628" s="63">
        <v>23449.5</v>
      </c>
      <c r="L628" s="64">
        <v>77710.7</v>
      </c>
      <c r="M628" s="67" t="s">
        <v>1064</v>
      </c>
    </row>
    <row r="629" spans="1:13" x14ac:dyDescent="0.25">
      <c r="A629" s="57">
        <v>231</v>
      </c>
      <c r="B629" s="58">
        <v>0</v>
      </c>
      <c r="C629" s="59">
        <v>3122</v>
      </c>
      <c r="D629" s="58">
        <v>2132</v>
      </c>
      <c r="E629" s="61">
        <v>0</v>
      </c>
      <c r="F629" s="62">
        <v>40</v>
      </c>
      <c r="G629" s="58">
        <v>500</v>
      </c>
      <c r="H629" s="49">
        <v>1000000010804</v>
      </c>
      <c r="I629" s="66">
        <v>0</v>
      </c>
      <c r="J629" s="63">
        <v>35832</v>
      </c>
      <c r="K629" s="63">
        <v>0</v>
      </c>
      <c r="L629" s="64">
        <v>35832</v>
      </c>
      <c r="M629" s="67" t="s">
        <v>1064</v>
      </c>
    </row>
    <row r="630" spans="1:13" x14ac:dyDescent="0.25">
      <c r="A630" s="57">
        <v>231</v>
      </c>
      <c r="B630" s="58">
        <v>0</v>
      </c>
      <c r="C630" s="59">
        <v>3122</v>
      </c>
      <c r="D630" s="58">
        <v>2132</v>
      </c>
      <c r="E630" s="61">
        <v>0</v>
      </c>
      <c r="F630" s="62">
        <v>40</v>
      </c>
      <c r="G630" s="58">
        <v>500</v>
      </c>
      <c r="H630" s="49">
        <v>1000000010805</v>
      </c>
      <c r="I630" s="66">
        <v>0</v>
      </c>
      <c r="J630" s="63">
        <v>20130</v>
      </c>
      <c r="K630" s="63">
        <v>19767</v>
      </c>
      <c r="L630" s="64">
        <v>39897</v>
      </c>
      <c r="M630" s="67" t="s">
        <v>1064</v>
      </c>
    </row>
    <row r="631" spans="1:13" x14ac:dyDescent="0.25">
      <c r="A631" s="57">
        <v>231</v>
      </c>
      <c r="B631" s="58">
        <v>0</v>
      </c>
      <c r="C631" s="59">
        <v>3122</v>
      </c>
      <c r="D631" s="58">
        <v>2132</v>
      </c>
      <c r="E631" s="61">
        <v>0</v>
      </c>
      <c r="F631" s="62">
        <v>40</v>
      </c>
      <c r="G631" s="58">
        <v>500</v>
      </c>
      <c r="H631" s="49">
        <v>1000000010807</v>
      </c>
      <c r="I631" s="66">
        <v>0</v>
      </c>
      <c r="J631" s="63">
        <v>28038</v>
      </c>
      <c r="K631" s="63">
        <v>28643</v>
      </c>
      <c r="L631" s="64">
        <v>56681</v>
      </c>
      <c r="M631" s="67" t="s">
        <v>1064</v>
      </c>
    </row>
    <row r="632" spans="1:13" x14ac:dyDescent="0.25">
      <c r="A632" s="57">
        <v>231</v>
      </c>
      <c r="B632" s="58">
        <v>0</v>
      </c>
      <c r="C632" s="59">
        <v>3122</v>
      </c>
      <c r="D632" s="58">
        <v>2132</v>
      </c>
      <c r="E632" s="61">
        <v>0</v>
      </c>
      <c r="F632" s="62">
        <v>40</v>
      </c>
      <c r="G632" s="58">
        <v>500</v>
      </c>
      <c r="H632" s="49">
        <v>1000000010902</v>
      </c>
      <c r="I632" s="66">
        <v>0</v>
      </c>
      <c r="J632" s="63">
        <v>36878.01</v>
      </c>
      <c r="K632" s="63">
        <v>17122.25</v>
      </c>
      <c r="L632" s="64">
        <v>54000.26</v>
      </c>
      <c r="M632" s="67" t="s">
        <v>1064</v>
      </c>
    </row>
    <row r="633" spans="1:13" x14ac:dyDescent="0.25">
      <c r="A633" s="57">
        <v>231</v>
      </c>
      <c r="B633" s="58">
        <v>0</v>
      </c>
      <c r="C633" s="59">
        <v>3122</v>
      </c>
      <c r="D633" s="58">
        <v>2132</v>
      </c>
      <c r="E633" s="61">
        <v>0</v>
      </c>
      <c r="F633" s="62">
        <v>40</v>
      </c>
      <c r="G633" s="58">
        <v>500</v>
      </c>
      <c r="H633" s="49">
        <v>1000000010903</v>
      </c>
      <c r="I633" s="66">
        <v>0</v>
      </c>
      <c r="J633" s="63">
        <v>85375.5</v>
      </c>
      <c r="K633" s="63">
        <v>114349</v>
      </c>
      <c r="L633" s="64">
        <v>199724.5</v>
      </c>
      <c r="M633" s="67" t="s">
        <v>1064</v>
      </c>
    </row>
    <row r="634" spans="1:13" x14ac:dyDescent="0.25">
      <c r="A634" s="57">
        <v>231</v>
      </c>
      <c r="B634" s="58">
        <v>0</v>
      </c>
      <c r="C634" s="59">
        <v>3122</v>
      </c>
      <c r="D634" s="58">
        <v>2132</v>
      </c>
      <c r="E634" s="61">
        <v>0</v>
      </c>
      <c r="F634" s="62">
        <v>40</v>
      </c>
      <c r="G634" s="58">
        <v>500</v>
      </c>
      <c r="H634" s="49">
        <v>1000000011102</v>
      </c>
      <c r="I634" s="66">
        <v>0</v>
      </c>
      <c r="J634" s="63">
        <v>6169</v>
      </c>
      <c r="K634" s="63">
        <v>1786</v>
      </c>
      <c r="L634" s="64">
        <v>7955</v>
      </c>
      <c r="M634" s="67" t="s">
        <v>1064</v>
      </c>
    </row>
    <row r="635" spans="1:13" x14ac:dyDescent="0.25">
      <c r="A635" s="57">
        <v>231</v>
      </c>
      <c r="B635" s="58">
        <v>0</v>
      </c>
      <c r="C635" s="59">
        <v>3122</v>
      </c>
      <c r="D635" s="58">
        <v>2132</v>
      </c>
      <c r="E635" s="61">
        <v>0</v>
      </c>
      <c r="F635" s="62">
        <v>40</v>
      </c>
      <c r="G635" s="58">
        <v>500</v>
      </c>
      <c r="H635" s="49">
        <v>1000000011103</v>
      </c>
      <c r="I635" s="66">
        <v>0</v>
      </c>
      <c r="J635" s="63">
        <v>5460</v>
      </c>
      <c r="K635" s="63">
        <v>2620</v>
      </c>
      <c r="L635" s="64">
        <v>8080</v>
      </c>
      <c r="M635" s="67" t="s">
        <v>1064</v>
      </c>
    </row>
    <row r="636" spans="1:13" x14ac:dyDescent="0.25">
      <c r="A636" s="57">
        <v>231</v>
      </c>
      <c r="B636" s="58">
        <v>0</v>
      </c>
      <c r="C636" s="59">
        <v>3122</v>
      </c>
      <c r="D636" s="58">
        <v>2132</v>
      </c>
      <c r="E636" s="61">
        <v>0</v>
      </c>
      <c r="F636" s="62">
        <v>40</v>
      </c>
      <c r="G636" s="58">
        <v>500</v>
      </c>
      <c r="H636" s="49">
        <v>1000000011106</v>
      </c>
      <c r="I636" s="66">
        <v>0</v>
      </c>
      <c r="J636" s="63">
        <v>81898</v>
      </c>
      <c r="K636" s="63">
        <v>80097</v>
      </c>
      <c r="L636" s="64">
        <v>161995</v>
      </c>
      <c r="M636" s="67" t="s">
        <v>1064</v>
      </c>
    </row>
    <row r="637" spans="1:13" x14ac:dyDescent="0.25">
      <c r="A637" s="57">
        <v>231</v>
      </c>
      <c r="B637" s="58">
        <v>0</v>
      </c>
      <c r="C637" s="59">
        <v>3122</v>
      </c>
      <c r="D637" s="58">
        <v>2132</v>
      </c>
      <c r="E637" s="61">
        <v>0</v>
      </c>
      <c r="F637" s="62">
        <v>40</v>
      </c>
      <c r="G637" s="58">
        <v>500</v>
      </c>
      <c r="H637" s="49">
        <v>1000000011206</v>
      </c>
      <c r="I637" s="66">
        <v>0</v>
      </c>
      <c r="J637" s="63">
        <v>25050.5</v>
      </c>
      <c r="K637" s="63">
        <v>708</v>
      </c>
      <c r="L637" s="64">
        <v>25758.5</v>
      </c>
      <c r="M637" s="67" t="s">
        <v>1064</v>
      </c>
    </row>
    <row r="638" spans="1:13" x14ac:dyDescent="0.25">
      <c r="A638" s="57">
        <v>231</v>
      </c>
      <c r="B638" s="58">
        <v>0</v>
      </c>
      <c r="C638" s="59">
        <v>3122</v>
      </c>
      <c r="D638" s="58">
        <v>2132</v>
      </c>
      <c r="E638" s="61">
        <v>0</v>
      </c>
      <c r="F638" s="62">
        <v>40</v>
      </c>
      <c r="G638" s="58">
        <v>500</v>
      </c>
      <c r="H638" s="49">
        <v>1000000011215</v>
      </c>
      <c r="I638" s="66">
        <v>0</v>
      </c>
      <c r="J638" s="63">
        <v>30000</v>
      </c>
      <c r="K638" s="63">
        <v>36725</v>
      </c>
      <c r="L638" s="64">
        <v>66725</v>
      </c>
      <c r="M638" s="67" t="s">
        <v>1064</v>
      </c>
    </row>
    <row r="639" spans="1:13" x14ac:dyDescent="0.25">
      <c r="A639" s="57">
        <v>231</v>
      </c>
      <c r="B639" s="58">
        <v>0</v>
      </c>
      <c r="C639" s="59">
        <v>3123</v>
      </c>
      <c r="D639" s="58">
        <v>2132</v>
      </c>
      <c r="E639" s="61">
        <v>0</v>
      </c>
      <c r="F639" s="62">
        <v>40</v>
      </c>
      <c r="G639" s="58">
        <v>500</v>
      </c>
      <c r="H639" s="49">
        <v>1000000000000</v>
      </c>
      <c r="I639" s="66">
        <v>6480000</v>
      </c>
      <c r="J639" s="63">
        <v>5023717.45</v>
      </c>
      <c r="K639" s="63">
        <v>-1489038.63</v>
      </c>
      <c r="L639" s="284">
        <f>J639+K639</f>
        <v>3534678.8200000003</v>
      </c>
      <c r="M639" s="67" t="s">
        <v>1065</v>
      </c>
    </row>
    <row r="640" spans="1:13" x14ac:dyDescent="0.25">
      <c r="A640" s="57">
        <v>231</v>
      </c>
      <c r="B640" s="58">
        <v>0</v>
      </c>
      <c r="C640" s="59">
        <v>3123</v>
      </c>
      <c r="D640" s="58">
        <v>2132</v>
      </c>
      <c r="E640" s="61">
        <v>0</v>
      </c>
      <c r="F640" s="62">
        <v>40</v>
      </c>
      <c r="G640" s="58">
        <v>500</v>
      </c>
      <c r="H640" s="49">
        <v>1000000010110</v>
      </c>
      <c r="I640" s="66">
        <v>0</v>
      </c>
      <c r="J640" s="63">
        <v>14310</v>
      </c>
      <c r="K640" s="63">
        <v>15105</v>
      </c>
      <c r="L640" s="64">
        <v>29415</v>
      </c>
      <c r="M640" s="67" t="s">
        <v>1065</v>
      </c>
    </row>
    <row r="641" spans="1:13" x14ac:dyDescent="0.25">
      <c r="A641" s="57">
        <v>231</v>
      </c>
      <c r="B641" s="58">
        <v>0</v>
      </c>
      <c r="C641" s="59">
        <v>3123</v>
      </c>
      <c r="D641" s="58">
        <v>2132</v>
      </c>
      <c r="E641" s="61">
        <v>0</v>
      </c>
      <c r="F641" s="62">
        <v>40</v>
      </c>
      <c r="G641" s="58">
        <v>500</v>
      </c>
      <c r="H641" s="49">
        <v>1000000010125</v>
      </c>
      <c r="I641" s="66">
        <v>0</v>
      </c>
      <c r="J641" s="63">
        <v>237607</v>
      </c>
      <c r="K641" s="63">
        <v>160951</v>
      </c>
      <c r="L641" s="64">
        <v>398558</v>
      </c>
      <c r="M641" s="67" t="s">
        <v>1065</v>
      </c>
    </row>
    <row r="642" spans="1:13" x14ac:dyDescent="0.25">
      <c r="A642" s="57">
        <v>231</v>
      </c>
      <c r="B642" s="58">
        <v>0</v>
      </c>
      <c r="C642" s="59">
        <v>3123</v>
      </c>
      <c r="D642" s="58">
        <v>2132</v>
      </c>
      <c r="E642" s="61">
        <v>0</v>
      </c>
      <c r="F642" s="62">
        <v>40</v>
      </c>
      <c r="G642" s="58">
        <v>500</v>
      </c>
      <c r="H642" s="49">
        <v>1000000010127</v>
      </c>
      <c r="I642" s="66">
        <v>0</v>
      </c>
      <c r="J642" s="63">
        <v>3600</v>
      </c>
      <c r="K642" s="63">
        <v>3600</v>
      </c>
      <c r="L642" s="64">
        <v>7200</v>
      </c>
      <c r="M642" s="67" t="s">
        <v>1065</v>
      </c>
    </row>
    <row r="643" spans="1:13" x14ac:dyDescent="0.25">
      <c r="A643" s="57">
        <v>231</v>
      </c>
      <c r="B643" s="58">
        <v>0</v>
      </c>
      <c r="C643" s="59">
        <v>3123</v>
      </c>
      <c r="D643" s="58">
        <v>2132</v>
      </c>
      <c r="E643" s="61">
        <v>0</v>
      </c>
      <c r="F643" s="62">
        <v>40</v>
      </c>
      <c r="G643" s="58">
        <v>500</v>
      </c>
      <c r="H643" s="49">
        <v>1000000010311</v>
      </c>
      <c r="I643" s="66">
        <v>0</v>
      </c>
      <c r="J643" s="63">
        <v>1210</v>
      </c>
      <c r="K643" s="63">
        <v>2420</v>
      </c>
      <c r="L643" s="64">
        <v>3630</v>
      </c>
      <c r="M643" s="67" t="s">
        <v>1065</v>
      </c>
    </row>
    <row r="644" spans="1:13" x14ac:dyDescent="0.25">
      <c r="A644" s="57">
        <v>231</v>
      </c>
      <c r="B644" s="58">
        <v>0</v>
      </c>
      <c r="C644" s="59">
        <v>3123</v>
      </c>
      <c r="D644" s="58">
        <v>2132</v>
      </c>
      <c r="E644" s="61">
        <v>0</v>
      </c>
      <c r="F644" s="62">
        <v>40</v>
      </c>
      <c r="G644" s="58">
        <v>500</v>
      </c>
      <c r="H644" s="49">
        <v>1000000010313</v>
      </c>
      <c r="I644" s="66">
        <v>0</v>
      </c>
      <c r="J644" s="63">
        <v>23216.400000000001</v>
      </c>
      <c r="K644" s="63">
        <v>32141.4</v>
      </c>
      <c r="L644" s="64">
        <v>55357.8</v>
      </c>
      <c r="M644" s="67" t="s">
        <v>1065</v>
      </c>
    </row>
    <row r="645" spans="1:13" x14ac:dyDescent="0.25">
      <c r="A645" s="57">
        <v>231</v>
      </c>
      <c r="B645" s="58">
        <v>0</v>
      </c>
      <c r="C645" s="59">
        <v>3123</v>
      </c>
      <c r="D645" s="58">
        <v>2132</v>
      </c>
      <c r="E645" s="61">
        <v>0</v>
      </c>
      <c r="F645" s="62">
        <v>40</v>
      </c>
      <c r="G645" s="58">
        <v>500</v>
      </c>
      <c r="H645" s="49">
        <v>1000000010330</v>
      </c>
      <c r="I645" s="66">
        <v>0</v>
      </c>
      <c r="J645" s="63">
        <v>0</v>
      </c>
      <c r="K645" s="63">
        <v>118068.5</v>
      </c>
      <c r="L645" s="64">
        <v>118068.5</v>
      </c>
      <c r="M645" s="67" t="s">
        <v>1065</v>
      </c>
    </row>
    <row r="646" spans="1:13" x14ac:dyDescent="0.25">
      <c r="A646" s="57">
        <v>231</v>
      </c>
      <c r="B646" s="58">
        <v>0</v>
      </c>
      <c r="C646" s="59">
        <v>3123</v>
      </c>
      <c r="D646" s="58">
        <v>2132</v>
      </c>
      <c r="E646" s="61">
        <v>0</v>
      </c>
      <c r="F646" s="62">
        <v>40</v>
      </c>
      <c r="G646" s="58">
        <v>500</v>
      </c>
      <c r="H646" s="49">
        <v>1000000010410</v>
      </c>
      <c r="I646" s="66">
        <v>0</v>
      </c>
      <c r="J646" s="63">
        <v>200079.17</v>
      </c>
      <c r="K646" s="63">
        <v>114123.41</v>
      </c>
      <c r="L646" s="64">
        <v>314202.58</v>
      </c>
      <c r="M646" s="67" t="s">
        <v>1065</v>
      </c>
    </row>
    <row r="647" spans="1:13" x14ac:dyDescent="0.25">
      <c r="A647" s="57">
        <v>231</v>
      </c>
      <c r="B647" s="58">
        <v>0</v>
      </c>
      <c r="C647" s="59">
        <v>3123</v>
      </c>
      <c r="D647" s="58">
        <v>2132</v>
      </c>
      <c r="E647" s="61">
        <v>0</v>
      </c>
      <c r="F647" s="62">
        <v>40</v>
      </c>
      <c r="G647" s="58">
        <v>500</v>
      </c>
      <c r="H647" s="49">
        <v>1000000010422</v>
      </c>
      <c r="I647" s="66">
        <v>0</v>
      </c>
      <c r="J647" s="63">
        <v>75580.179999999993</v>
      </c>
      <c r="K647" s="63">
        <v>53161.56</v>
      </c>
      <c r="L647" s="64">
        <v>128741.74</v>
      </c>
      <c r="M647" s="67" t="s">
        <v>1065</v>
      </c>
    </row>
    <row r="648" spans="1:13" x14ac:dyDescent="0.25">
      <c r="A648" s="57">
        <v>231</v>
      </c>
      <c r="B648" s="58">
        <v>0</v>
      </c>
      <c r="C648" s="59">
        <v>3123</v>
      </c>
      <c r="D648" s="58">
        <v>2132</v>
      </c>
      <c r="E648" s="61">
        <v>0</v>
      </c>
      <c r="F648" s="62">
        <v>40</v>
      </c>
      <c r="G648" s="58">
        <v>500</v>
      </c>
      <c r="H648" s="49">
        <v>1000000010423</v>
      </c>
      <c r="I648" s="66">
        <v>0</v>
      </c>
      <c r="J648" s="63">
        <v>22928.06</v>
      </c>
      <c r="K648" s="63">
        <v>13728</v>
      </c>
      <c r="L648" s="64">
        <v>36656.06</v>
      </c>
      <c r="M648" s="67" t="s">
        <v>1065</v>
      </c>
    </row>
    <row r="649" spans="1:13" x14ac:dyDescent="0.25">
      <c r="A649" s="57">
        <v>231</v>
      </c>
      <c r="B649" s="58">
        <v>0</v>
      </c>
      <c r="C649" s="59">
        <v>3123</v>
      </c>
      <c r="D649" s="58">
        <v>2132</v>
      </c>
      <c r="E649" s="61">
        <v>0</v>
      </c>
      <c r="F649" s="62">
        <v>40</v>
      </c>
      <c r="G649" s="58">
        <v>500</v>
      </c>
      <c r="H649" s="49">
        <v>1000000010505</v>
      </c>
      <c r="I649" s="66">
        <v>0</v>
      </c>
      <c r="J649" s="63">
        <v>907.5</v>
      </c>
      <c r="K649" s="63">
        <v>907.5</v>
      </c>
      <c r="L649" s="64">
        <v>1815</v>
      </c>
      <c r="M649" s="67" t="s">
        <v>1065</v>
      </c>
    </row>
    <row r="650" spans="1:13" x14ac:dyDescent="0.25">
      <c r="A650" s="57">
        <v>231</v>
      </c>
      <c r="B650" s="58">
        <v>0</v>
      </c>
      <c r="C650" s="59">
        <v>3123</v>
      </c>
      <c r="D650" s="58">
        <v>2132</v>
      </c>
      <c r="E650" s="61">
        <v>0</v>
      </c>
      <c r="F650" s="62">
        <v>40</v>
      </c>
      <c r="G650" s="58">
        <v>500</v>
      </c>
      <c r="H650" s="49">
        <v>1000000010508</v>
      </c>
      <c r="I650" s="66">
        <v>0</v>
      </c>
      <c r="J650" s="63">
        <v>24109.48</v>
      </c>
      <c r="K650" s="63">
        <v>26795</v>
      </c>
      <c r="L650" s="64">
        <v>50904.480000000003</v>
      </c>
      <c r="M650" s="67" t="s">
        <v>1065</v>
      </c>
    </row>
    <row r="651" spans="1:13" x14ac:dyDescent="0.25">
      <c r="A651" s="57">
        <v>231</v>
      </c>
      <c r="B651" s="58">
        <v>0</v>
      </c>
      <c r="C651" s="59">
        <v>3123</v>
      </c>
      <c r="D651" s="58">
        <v>2132</v>
      </c>
      <c r="E651" s="61">
        <v>0</v>
      </c>
      <c r="F651" s="62">
        <v>40</v>
      </c>
      <c r="G651" s="58">
        <v>500</v>
      </c>
      <c r="H651" s="49">
        <v>1000000010517</v>
      </c>
      <c r="I651" s="66">
        <v>0</v>
      </c>
      <c r="J651" s="63">
        <v>18400</v>
      </c>
      <c r="K651" s="63">
        <v>0</v>
      </c>
      <c r="L651" s="64">
        <v>18400</v>
      </c>
      <c r="M651" s="67" t="s">
        <v>1065</v>
      </c>
    </row>
    <row r="652" spans="1:13" x14ac:dyDescent="0.25">
      <c r="A652" s="57">
        <v>231</v>
      </c>
      <c r="B652" s="58">
        <v>0</v>
      </c>
      <c r="C652" s="59">
        <v>3123</v>
      </c>
      <c r="D652" s="58">
        <v>2132</v>
      </c>
      <c r="E652" s="61">
        <v>0</v>
      </c>
      <c r="F652" s="62">
        <v>40</v>
      </c>
      <c r="G652" s="58">
        <v>500</v>
      </c>
      <c r="H652" s="49">
        <v>1000000010614</v>
      </c>
      <c r="I652" s="66">
        <v>0</v>
      </c>
      <c r="J652" s="63">
        <v>17945</v>
      </c>
      <c r="K652" s="63">
        <v>18292.5</v>
      </c>
      <c r="L652" s="64">
        <v>36237.5</v>
      </c>
      <c r="M652" s="67" t="s">
        <v>1065</v>
      </c>
    </row>
    <row r="653" spans="1:13" x14ac:dyDescent="0.25">
      <c r="A653" s="57">
        <v>231</v>
      </c>
      <c r="B653" s="58">
        <v>0</v>
      </c>
      <c r="C653" s="59">
        <v>3123</v>
      </c>
      <c r="D653" s="58">
        <v>2132</v>
      </c>
      <c r="E653" s="61">
        <v>0</v>
      </c>
      <c r="F653" s="62">
        <v>40</v>
      </c>
      <c r="G653" s="58">
        <v>500</v>
      </c>
      <c r="H653" s="49">
        <v>1000000010615</v>
      </c>
      <c r="I653" s="66">
        <v>0</v>
      </c>
      <c r="J653" s="63">
        <v>31950</v>
      </c>
      <c r="K653" s="63">
        <v>22565</v>
      </c>
      <c r="L653" s="64">
        <v>54515</v>
      </c>
      <c r="M653" s="67" t="s">
        <v>1065</v>
      </c>
    </row>
    <row r="654" spans="1:13" x14ac:dyDescent="0.25">
      <c r="A654" s="57">
        <v>231</v>
      </c>
      <c r="B654" s="58">
        <v>0</v>
      </c>
      <c r="C654" s="59">
        <v>3123</v>
      </c>
      <c r="D654" s="58">
        <v>2132</v>
      </c>
      <c r="E654" s="61">
        <v>0</v>
      </c>
      <c r="F654" s="62">
        <v>40</v>
      </c>
      <c r="G654" s="58">
        <v>500</v>
      </c>
      <c r="H654" s="49">
        <v>1000000010616</v>
      </c>
      <c r="I654" s="66">
        <v>0</v>
      </c>
      <c r="J654" s="63">
        <v>50375</v>
      </c>
      <c r="K654" s="63">
        <v>47725</v>
      </c>
      <c r="L654" s="64">
        <v>98100</v>
      </c>
      <c r="M654" s="67" t="s">
        <v>1065</v>
      </c>
    </row>
    <row r="655" spans="1:13" x14ac:dyDescent="0.25">
      <c r="A655" s="57">
        <v>231</v>
      </c>
      <c r="B655" s="58">
        <v>0</v>
      </c>
      <c r="C655" s="59">
        <v>3123</v>
      </c>
      <c r="D655" s="58">
        <v>2132</v>
      </c>
      <c r="E655" s="61">
        <v>0</v>
      </c>
      <c r="F655" s="62">
        <v>40</v>
      </c>
      <c r="G655" s="58">
        <v>500</v>
      </c>
      <c r="H655" s="49">
        <v>1000000010722</v>
      </c>
      <c r="I655" s="66">
        <v>0</v>
      </c>
      <c r="J655" s="63">
        <v>100536.51</v>
      </c>
      <c r="K655" s="63">
        <v>119851.51</v>
      </c>
      <c r="L655" s="64">
        <v>220388.02</v>
      </c>
      <c r="M655" s="67" t="s">
        <v>1065</v>
      </c>
    </row>
    <row r="656" spans="1:13" x14ac:dyDescent="0.25">
      <c r="A656" s="57">
        <v>231</v>
      </c>
      <c r="B656" s="58">
        <v>0</v>
      </c>
      <c r="C656" s="59">
        <v>3123</v>
      </c>
      <c r="D656" s="58">
        <v>2132</v>
      </c>
      <c r="E656" s="61">
        <v>0</v>
      </c>
      <c r="F656" s="62">
        <v>40</v>
      </c>
      <c r="G656" s="58">
        <v>500</v>
      </c>
      <c r="H656" s="49">
        <v>1000000010723</v>
      </c>
      <c r="I656" s="66">
        <v>0</v>
      </c>
      <c r="J656" s="63">
        <v>15566</v>
      </c>
      <c r="K656" s="63">
        <v>21432</v>
      </c>
      <c r="L656" s="64">
        <v>36998</v>
      </c>
      <c r="M656" s="67" t="s">
        <v>1065</v>
      </c>
    </row>
    <row r="657" spans="1:13" x14ac:dyDescent="0.25">
      <c r="A657" s="57">
        <v>231</v>
      </c>
      <c r="B657" s="58">
        <v>0</v>
      </c>
      <c r="C657" s="59">
        <v>3123</v>
      </c>
      <c r="D657" s="58">
        <v>2132</v>
      </c>
      <c r="E657" s="61">
        <v>0</v>
      </c>
      <c r="F657" s="62">
        <v>40</v>
      </c>
      <c r="G657" s="58">
        <v>500</v>
      </c>
      <c r="H657" s="49">
        <v>1000000010724</v>
      </c>
      <c r="I657" s="66">
        <v>0</v>
      </c>
      <c r="J657" s="63">
        <v>70141</v>
      </c>
      <c r="K657" s="63">
        <v>72541</v>
      </c>
      <c r="L657" s="64">
        <v>142682</v>
      </c>
      <c r="M657" s="67" t="s">
        <v>1065</v>
      </c>
    </row>
    <row r="658" spans="1:13" x14ac:dyDescent="0.25">
      <c r="A658" s="57">
        <v>231</v>
      </c>
      <c r="B658" s="58">
        <v>0</v>
      </c>
      <c r="C658" s="59">
        <v>3123</v>
      </c>
      <c r="D658" s="58">
        <v>2132</v>
      </c>
      <c r="E658" s="61">
        <v>0</v>
      </c>
      <c r="F658" s="62">
        <v>40</v>
      </c>
      <c r="G658" s="58">
        <v>500</v>
      </c>
      <c r="H658" s="49">
        <v>1000000010824</v>
      </c>
      <c r="I658" s="66">
        <v>0</v>
      </c>
      <c r="J658" s="63">
        <v>92902.25</v>
      </c>
      <c r="K658" s="63">
        <v>65223.25</v>
      </c>
      <c r="L658" s="64">
        <v>158125.5</v>
      </c>
      <c r="M658" s="67" t="s">
        <v>1065</v>
      </c>
    </row>
    <row r="659" spans="1:13" x14ac:dyDescent="0.25">
      <c r="A659" s="57">
        <v>231</v>
      </c>
      <c r="B659" s="58">
        <v>0</v>
      </c>
      <c r="C659" s="59">
        <v>3123</v>
      </c>
      <c r="D659" s="58">
        <v>2132</v>
      </c>
      <c r="E659" s="61">
        <v>0</v>
      </c>
      <c r="F659" s="62">
        <v>40</v>
      </c>
      <c r="G659" s="58">
        <v>500</v>
      </c>
      <c r="H659" s="49">
        <v>1000000010825</v>
      </c>
      <c r="I659" s="66">
        <v>0</v>
      </c>
      <c r="J659" s="63">
        <v>34538</v>
      </c>
      <c r="K659" s="63">
        <v>0</v>
      </c>
      <c r="L659" s="64">
        <v>34538</v>
      </c>
      <c r="M659" s="67" t="s">
        <v>1065</v>
      </c>
    </row>
    <row r="660" spans="1:13" x14ac:dyDescent="0.25">
      <c r="A660" s="57">
        <v>231</v>
      </c>
      <c r="B660" s="58">
        <v>0</v>
      </c>
      <c r="C660" s="59">
        <v>3123</v>
      </c>
      <c r="D660" s="58">
        <v>2132</v>
      </c>
      <c r="E660" s="61">
        <v>0</v>
      </c>
      <c r="F660" s="62">
        <v>40</v>
      </c>
      <c r="G660" s="58">
        <v>500</v>
      </c>
      <c r="H660" s="49">
        <v>1000000011003</v>
      </c>
      <c r="I660" s="66">
        <v>0</v>
      </c>
      <c r="J660" s="63">
        <v>57482</v>
      </c>
      <c r="K660" s="63">
        <v>74409</v>
      </c>
      <c r="L660" s="64">
        <v>131891</v>
      </c>
      <c r="M660" s="67" t="s">
        <v>1065</v>
      </c>
    </row>
    <row r="661" spans="1:13" x14ac:dyDescent="0.25">
      <c r="A661" s="57">
        <v>231</v>
      </c>
      <c r="B661" s="58">
        <v>0</v>
      </c>
      <c r="C661" s="59">
        <v>3123</v>
      </c>
      <c r="D661" s="58">
        <v>2132</v>
      </c>
      <c r="E661" s="61">
        <v>0</v>
      </c>
      <c r="F661" s="62">
        <v>40</v>
      </c>
      <c r="G661" s="58">
        <v>500</v>
      </c>
      <c r="H661" s="49">
        <v>1000000011004</v>
      </c>
      <c r="I661" s="66">
        <v>0</v>
      </c>
      <c r="J661" s="63">
        <v>4107</v>
      </c>
      <c r="K661" s="63">
        <v>3627</v>
      </c>
      <c r="L661" s="64">
        <v>7734</v>
      </c>
      <c r="M661" s="67" t="s">
        <v>1065</v>
      </c>
    </row>
    <row r="662" spans="1:13" x14ac:dyDescent="0.25">
      <c r="A662" s="57">
        <v>231</v>
      </c>
      <c r="B662" s="58">
        <v>0</v>
      </c>
      <c r="C662" s="59">
        <v>3123</v>
      </c>
      <c r="D662" s="58">
        <v>2132</v>
      </c>
      <c r="E662" s="61">
        <v>0</v>
      </c>
      <c r="F662" s="62">
        <v>40</v>
      </c>
      <c r="G662" s="58">
        <v>500</v>
      </c>
      <c r="H662" s="49">
        <v>1000000011108</v>
      </c>
      <c r="I662" s="66">
        <v>0</v>
      </c>
      <c r="J662" s="63">
        <v>7410</v>
      </c>
      <c r="K662" s="63">
        <v>7410</v>
      </c>
      <c r="L662" s="64">
        <v>14820</v>
      </c>
      <c r="M662" s="67" t="s">
        <v>1065</v>
      </c>
    </row>
    <row r="663" spans="1:13" x14ac:dyDescent="0.25">
      <c r="A663" s="57">
        <v>231</v>
      </c>
      <c r="B663" s="58">
        <v>0</v>
      </c>
      <c r="C663" s="59">
        <v>3123</v>
      </c>
      <c r="D663" s="58">
        <v>2132</v>
      </c>
      <c r="E663" s="61">
        <v>0</v>
      </c>
      <c r="F663" s="62">
        <v>40</v>
      </c>
      <c r="G663" s="58">
        <v>500</v>
      </c>
      <c r="H663" s="49">
        <v>1000000011120</v>
      </c>
      <c r="I663" s="66">
        <v>0</v>
      </c>
      <c r="J663" s="63">
        <v>144940</v>
      </c>
      <c r="K663" s="63">
        <v>143740</v>
      </c>
      <c r="L663" s="64">
        <v>288680</v>
      </c>
      <c r="M663" s="67" t="s">
        <v>1065</v>
      </c>
    </row>
    <row r="664" spans="1:13" x14ac:dyDescent="0.25">
      <c r="A664" s="57">
        <v>231</v>
      </c>
      <c r="B664" s="58">
        <v>0</v>
      </c>
      <c r="C664" s="59">
        <v>3123</v>
      </c>
      <c r="D664" s="58">
        <v>2132</v>
      </c>
      <c r="E664" s="61">
        <v>0</v>
      </c>
      <c r="F664" s="62">
        <v>40</v>
      </c>
      <c r="G664" s="58">
        <v>500</v>
      </c>
      <c r="H664" s="49">
        <v>1000000011121</v>
      </c>
      <c r="I664" s="66">
        <v>0</v>
      </c>
      <c r="J664" s="63">
        <v>3300</v>
      </c>
      <c r="K664" s="63">
        <v>3300</v>
      </c>
      <c r="L664" s="64">
        <v>6600</v>
      </c>
      <c r="M664" s="67" t="s">
        <v>1065</v>
      </c>
    </row>
    <row r="665" spans="1:13" x14ac:dyDescent="0.25">
      <c r="A665" s="57">
        <v>231</v>
      </c>
      <c r="B665" s="58">
        <v>0</v>
      </c>
      <c r="C665" s="59">
        <v>3123</v>
      </c>
      <c r="D665" s="58">
        <v>2132</v>
      </c>
      <c r="E665" s="61">
        <v>0</v>
      </c>
      <c r="F665" s="62">
        <v>40</v>
      </c>
      <c r="G665" s="58">
        <v>500</v>
      </c>
      <c r="H665" s="49">
        <v>1000000011122</v>
      </c>
      <c r="I665" s="66">
        <v>0</v>
      </c>
      <c r="J665" s="63">
        <v>8103</v>
      </c>
      <c r="K665" s="63">
        <v>13028</v>
      </c>
      <c r="L665" s="64">
        <v>21131</v>
      </c>
      <c r="M665" s="67" t="s">
        <v>1065</v>
      </c>
    </row>
    <row r="666" spans="1:13" x14ac:dyDescent="0.25">
      <c r="A666" s="57">
        <v>231</v>
      </c>
      <c r="B666" s="58">
        <v>0</v>
      </c>
      <c r="C666" s="59">
        <v>3123</v>
      </c>
      <c r="D666" s="58">
        <v>2132</v>
      </c>
      <c r="E666" s="61">
        <v>0</v>
      </c>
      <c r="F666" s="62">
        <v>40</v>
      </c>
      <c r="G666" s="58">
        <v>500</v>
      </c>
      <c r="H666" s="49">
        <v>1000000011123</v>
      </c>
      <c r="I666" s="66">
        <v>0</v>
      </c>
      <c r="J666" s="63">
        <v>74068</v>
      </c>
      <c r="K666" s="63">
        <v>42252</v>
      </c>
      <c r="L666" s="64">
        <v>116320</v>
      </c>
      <c r="M666" s="67" t="s">
        <v>1065</v>
      </c>
    </row>
    <row r="667" spans="1:13" x14ac:dyDescent="0.25">
      <c r="A667" s="57">
        <v>231</v>
      </c>
      <c r="B667" s="58">
        <v>0</v>
      </c>
      <c r="C667" s="59">
        <v>3123</v>
      </c>
      <c r="D667" s="58">
        <v>2132</v>
      </c>
      <c r="E667" s="61">
        <v>0</v>
      </c>
      <c r="F667" s="62">
        <v>40</v>
      </c>
      <c r="G667" s="58">
        <v>500</v>
      </c>
      <c r="H667" s="49">
        <v>1000000011216</v>
      </c>
      <c r="I667" s="66">
        <v>0</v>
      </c>
      <c r="J667" s="63">
        <v>18978</v>
      </c>
      <c r="K667" s="63">
        <v>18978</v>
      </c>
      <c r="L667" s="64">
        <v>37956</v>
      </c>
      <c r="M667" s="67" t="s">
        <v>1065</v>
      </c>
    </row>
    <row r="668" spans="1:13" x14ac:dyDescent="0.25">
      <c r="A668" s="57">
        <v>231</v>
      </c>
      <c r="B668" s="58">
        <v>0</v>
      </c>
      <c r="C668" s="59">
        <v>3123</v>
      </c>
      <c r="D668" s="58">
        <v>2132</v>
      </c>
      <c r="E668" s="61">
        <v>0</v>
      </c>
      <c r="F668" s="62">
        <v>40</v>
      </c>
      <c r="G668" s="58">
        <v>500</v>
      </c>
      <c r="H668" s="49">
        <v>1000000011219</v>
      </c>
      <c r="I668" s="66">
        <v>0</v>
      </c>
      <c r="J668" s="63">
        <v>0</v>
      </c>
      <c r="K668" s="63">
        <v>193895</v>
      </c>
      <c r="L668" s="64">
        <v>193895</v>
      </c>
      <c r="M668" s="67" t="s">
        <v>1065</v>
      </c>
    </row>
    <row r="669" spans="1:13" x14ac:dyDescent="0.25">
      <c r="A669" s="57">
        <v>231</v>
      </c>
      <c r="B669" s="58">
        <v>0</v>
      </c>
      <c r="C669" s="59">
        <v>3123</v>
      </c>
      <c r="D669" s="58">
        <v>2132</v>
      </c>
      <c r="E669" s="61">
        <v>0</v>
      </c>
      <c r="F669" s="62">
        <v>40</v>
      </c>
      <c r="G669" s="58">
        <v>500</v>
      </c>
      <c r="H669" s="49">
        <v>1000000011220</v>
      </c>
      <c r="I669" s="66">
        <v>0</v>
      </c>
      <c r="J669" s="63">
        <v>101993</v>
      </c>
      <c r="K669" s="63">
        <v>79768</v>
      </c>
      <c r="L669" s="64">
        <v>181761</v>
      </c>
      <c r="M669" s="67" t="s">
        <v>1065</v>
      </c>
    </row>
    <row r="670" spans="1:13" x14ac:dyDescent="0.25">
      <c r="A670" s="57">
        <v>231</v>
      </c>
      <c r="B670" s="58">
        <v>0</v>
      </c>
      <c r="C670" s="59">
        <v>3125</v>
      </c>
      <c r="D670" s="58">
        <v>2132</v>
      </c>
      <c r="E670" s="61">
        <v>0</v>
      </c>
      <c r="F670" s="62">
        <v>40</v>
      </c>
      <c r="G670" s="58">
        <v>500</v>
      </c>
      <c r="H670" s="49">
        <v>1000000000000</v>
      </c>
      <c r="I670" s="66">
        <v>1600000</v>
      </c>
      <c r="J670" s="63">
        <v>1226964</v>
      </c>
      <c r="K670" s="63">
        <v>-314586</v>
      </c>
      <c r="L670" s="284">
        <f>J670+K670</f>
        <v>912378</v>
      </c>
      <c r="M670" s="67" t="s">
        <v>1066</v>
      </c>
    </row>
    <row r="671" spans="1:13" x14ac:dyDescent="0.25">
      <c r="A671" s="57">
        <v>231</v>
      </c>
      <c r="B671" s="58">
        <v>0</v>
      </c>
      <c r="C671" s="59">
        <v>3125</v>
      </c>
      <c r="D671" s="58">
        <v>2119</v>
      </c>
      <c r="E671" s="61">
        <v>0</v>
      </c>
      <c r="F671" s="62">
        <v>40</v>
      </c>
      <c r="G671" s="58">
        <v>500</v>
      </c>
      <c r="H671" s="49">
        <v>1000000010916</v>
      </c>
      <c r="I671" s="66">
        <v>0</v>
      </c>
      <c r="J671" s="63">
        <v>10500</v>
      </c>
      <c r="K671" s="63">
        <v>0</v>
      </c>
      <c r="L671" s="64">
        <v>10500</v>
      </c>
      <c r="M671" s="67" t="s">
        <v>1067</v>
      </c>
    </row>
    <row r="672" spans="1:13" x14ac:dyDescent="0.25">
      <c r="A672" s="57">
        <v>231</v>
      </c>
      <c r="B672" s="58">
        <v>0</v>
      </c>
      <c r="C672" s="59">
        <v>3125</v>
      </c>
      <c r="D672" s="58">
        <v>2132</v>
      </c>
      <c r="E672" s="61">
        <v>0</v>
      </c>
      <c r="F672" s="62">
        <v>40</v>
      </c>
      <c r="G672" s="58">
        <v>500</v>
      </c>
      <c r="H672" s="49">
        <v>1000000010916</v>
      </c>
      <c r="I672" s="66">
        <v>0</v>
      </c>
      <c r="J672" s="63">
        <v>362536</v>
      </c>
      <c r="K672" s="63">
        <v>314586</v>
      </c>
      <c r="L672" s="64">
        <v>677122</v>
      </c>
      <c r="M672" s="67" t="s">
        <v>1066</v>
      </c>
    </row>
    <row r="673" spans="1:13" x14ac:dyDescent="0.25">
      <c r="A673" s="57">
        <v>231</v>
      </c>
      <c r="B673" s="58">
        <v>0</v>
      </c>
      <c r="C673" s="59">
        <v>3133</v>
      </c>
      <c r="D673" s="58">
        <v>2132</v>
      </c>
      <c r="E673" s="61">
        <v>0</v>
      </c>
      <c r="F673" s="62">
        <v>40</v>
      </c>
      <c r="G673" s="58">
        <v>500</v>
      </c>
      <c r="H673" s="49">
        <v>1000000000000</v>
      </c>
      <c r="I673" s="66">
        <v>380000</v>
      </c>
      <c r="J673" s="63">
        <v>284010</v>
      </c>
      <c r="K673" s="63">
        <v>-88110</v>
      </c>
      <c r="L673" s="284">
        <f>J673+K673</f>
        <v>195900</v>
      </c>
      <c r="M673" s="67" t="s">
        <v>1068</v>
      </c>
    </row>
    <row r="674" spans="1:13" x14ac:dyDescent="0.25">
      <c r="A674" s="57">
        <v>231</v>
      </c>
      <c r="B674" s="58">
        <v>0</v>
      </c>
      <c r="C674" s="59">
        <v>3133</v>
      </c>
      <c r="D674" s="58">
        <v>2132</v>
      </c>
      <c r="E674" s="61">
        <v>0</v>
      </c>
      <c r="F674" s="62">
        <v>40</v>
      </c>
      <c r="G674" s="58">
        <v>500</v>
      </c>
      <c r="H674" s="49">
        <v>1000000010325</v>
      </c>
      <c r="I674" s="66">
        <v>0</v>
      </c>
      <c r="J674" s="63">
        <v>7880</v>
      </c>
      <c r="K674" s="63">
        <v>0</v>
      </c>
      <c r="L674" s="63">
        <v>7880</v>
      </c>
      <c r="M674" s="67" t="s">
        <v>1068</v>
      </c>
    </row>
    <row r="675" spans="1:13" x14ac:dyDescent="0.25">
      <c r="A675" s="57">
        <v>231</v>
      </c>
      <c r="B675" s="58">
        <v>0</v>
      </c>
      <c r="C675" s="59">
        <v>3133</v>
      </c>
      <c r="D675" s="58">
        <v>2132</v>
      </c>
      <c r="E675" s="61">
        <v>0</v>
      </c>
      <c r="F675" s="62">
        <v>40</v>
      </c>
      <c r="G675" s="58">
        <v>500</v>
      </c>
      <c r="H675" s="49">
        <v>1000000010512</v>
      </c>
      <c r="I675" s="66">
        <v>0</v>
      </c>
      <c r="J675" s="63">
        <v>74610</v>
      </c>
      <c r="K675" s="63">
        <v>74610</v>
      </c>
      <c r="L675" s="63">
        <v>149220</v>
      </c>
      <c r="M675" s="67" t="s">
        <v>1068</v>
      </c>
    </row>
    <row r="676" spans="1:13" x14ac:dyDescent="0.25">
      <c r="A676" s="57">
        <v>231</v>
      </c>
      <c r="B676" s="58">
        <v>0</v>
      </c>
      <c r="C676" s="59">
        <v>3133</v>
      </c>
      <c r="D676" s="58">
        <v>2132</v>
      </c>
      <c r="E676" s="61">
        <v>0</v>
      </c>
      <c r="F676" s="62">
        <v>40</v>
      </c>
      <c r="G676" s="58">
        <v>500</v>
      </c>
      <c r="H676" s="49">
        <v>1000000010716</v>
      </c>
      <c r="I676" s="66">
        <v>0</v>
      </c>
      <c r="J676" s="63">
        <v>13500</v>
      </c>
      <c r="K676" s="63">
        <v>13500</v>
      </c>
      <c r="L676" s="63">
        <v>27000</v>
      </c>
      <c r="M676" s="67" t="s">
        <v>1068</v>
      </c>
    </row>
    <row r="677" spans="1:13" x14ac:dyDescent="0.25">
      <c r="A677" s="57">
        <v>231</v>
      </c>
      <c r="B677" s="58">
        <v>0</v>
      </c>
      <c r="C677" s="59">
        <v>3421</v>
      </c>
      <c r="D677" s="58">
        <v>2132</v>
      </c>
      <c r="E677" s="61">
        <v>0</v>
      </c>
      <c r="F677" s="62">
        <v>40</v>
      </c>
      <c r="G677" s="58">
        <v>500</v>
      </c>
      <c r="H677" s="49">
        <v>1000000000000</v>
      </c>
      <c r="I677" s="66">
        <v>370000</v>
      </c>
      <c r="J677" s="63">
        <v>256987.43</v>
      </c>
      <c r="K677" s="63">
        <v>-51554.5</v>
      </c>
      <c r="L677" s="284">
        <f>J677+K677</f>
        <v>205432.93</v>
      </c>
      <c r="M677" s="67" t="s">
        <v>1069</v>
      </c>
    </row>
    <row r="678" spans="1:13" x14ac:dyDescent="0.25">
      <c r="A678" s="57">
        <v>231</v>
      </c>
      <c r="B678" s="58">
        <v>0</v>
      </c>
      <c r="C678" s="59">
        <v>3421</v>
      </c>
      <c r="D678" s="58">
        <v>2132</v>
      </c>
      <c r="E678" s="61">
        <v>0</v>
      </c>
      <c r="F678" s="62">
        <v>40</v>
      </c>
      <c r="G678" s="58">
        <v>500</v>
      </c>
      <c r="H678" s="49">
        <v>1000000010326</v>
      </c>
      <c r="I678" s="66">
        <v>0</v>
      </c>
      <c r="J678" s="63">
        <v>38316</v>
      </c>
      <c r="K678" s="63">
        <v>42791.5</v>
      </c>
      <c r="L678" s="63">
        <v>81107.5</v>
      </c>
      <c r="M678" s="67" t="s">
        <v>1069</v>
      </c>
    </row>
    <row r="679" spans="1:13" x14ac:dyDescent="0.25">
      <c r="A679" s="57">
        <v>231</v>
      </c>
      <c r="B679" s="58">
        <v>0</v>
      </c>
      <c r="C679" s="59">
        <v>3421</v>
      </c>
      <c r="D679" s="58">
        <v>2132</v>
      </c>
      <c r="E679" s="61">
        <v>0</v>
      </c>
      <c r="F679" s="62">
        <v>40</v>
      </c>
      <c r="G679" s="58">
        <v>500</v>
      </c>
      <c r="H679" s="49">
        <v>1000000010327</v>
      </c>
      <c r="I679" s="66">
        <v>0</v>
      </c>
      <c r="J679" s="63">
        <v>8898</v>
      </c>
      <c r="K679" s="63">
        <v>4386</v>
      </c>
      <c r="L679" s="63">
        <v>13284</v>
      </c>
      <c r="M679" s="67" t="s">
        <v>1069</v>
      </c>
    </row>
    <row r="680" spans="1:13" x14ac:dyDescent="0.25">
      <c r="A680" s="57">
        <v>231</v>
      </c>
      <c r="B680" s="58">
        <v>0</v>
      </c>
      <c r="C680" s="59">
        <v>3421</v>
      </c>
      <c r="D680" s="58">
        <v>2132</v>
      </c>
      <c r="E680" s="61">
        <v>0</v>
      </c>
      <c r="F680" s="62">
        <v>40</v>
      </c>
      <c r="G680" s="58">
        <v>500</v>
      </c>
      <c r="H680" s="49">
        <v>1000000010816</v>
      </c>
      <c r="I680" s="66">
        <v>0</v>
      </c>
      <c r="J680" s="63">
        <v>61421.57</v>
      </c>
      <c r="K680" s="63">
        <v>0</v>
      </c>
      <c r="L680" s="63">
        <v>61421.57</v>
      </c>
      <c r="M680" s="67" t="s">
        <v>1069</v>
      </c>
    </row>
    <row r="681" spans="1:13" ht="15.75" thickBot="1" x14ac:dyDescent="0.3">
      <c r="A681" s="57">
        <v>231</v>
      </c>
      <c r="B681" s="58">
        <v>0</v>
      </c>
      <c r="C681" s="59">
        <v>3421</v>
      </c>
      <c r="D681" s="58">
        <v>2132</v>
      </c>
      <c r="E681" s="61">
        <v>0</v>
      </c>
      <c r="F681" s="62">
        <v>40</v>
      </c>
      <c r="G681" s="58">
        <v>500</v>
      </c>
      <c r="H681" s="49">
        <v>1000000011117</v>
      </c>
      <c r="I681" s="66">
        <v>0</v>
      </c>
      <c r="J681" s="285">
        <v>4377</v>
      </c>
      <c r="K681" s="285">
        <v>4377</v>
      </c>
      <c r="L681" s="63">
        <v>8754</v>
      </c>
      <c r="M681" s="67" t="s">
        <v>1069</v>
      </c>
    </row>
    <row r="682" spans="1:13" ht="16.5" thickBot="1" x14ac:dyDescent="0.3">
      <c r="A682" s="22"/>
      <c r="B682" s="53" t="s">
        <v>23</v>
      </c>
      <c r="C682" s="54"/>
      <c r="D682" s="23"/>
      <c r="E682" s="23"/>
      <c r="F682" s="24"/>
      <c r="G682" s="25"/>
      <c r="H682" s="23"/>
      <c r="I682" s="26">
        <f>SUM(I582:I681)</f>
        <v>17000000</v>
      </c>
      <c r="J682" s="26">
        <f>SUM(J582:J681)</f>
        <v>17000000</v>
      </c>
      <c r="K682" s="286">
        <v>0</v>
      </c>
      <c r="L682" s="26">
        <f>SUM(L582:L681)</f>
        <v>17000000.000000004</v>
      </c>
      <c r="M682" s="27"/>
    </row>
    <row r="683" spans="1:13" ht="16.5" thickBot="1" x14ac:dyDescent="0.3">
      <c r="A683" s="28"/>
      <c r="B683" s="28"/>
      <c r="C683" s="28"/>
      <c r="D683" s="29"/>
      <c r="E683" s="29"/>
      <c r="F683" s="30"/>
      <c r="G683" s="31"/>
      <c r="H683" s="29"/>
      <c r="I683" s="32"/>
      <c r="J683" s="29"/>
      <c r="K683" s="26">
        <f>SUM(K582:K682)</f>
        <v>0</v>
      </c>
      <c r="L683" s="29"/>
      <c r="M683" s="1280"/>
    </row>
    <row r="684" spans="1:13" ht="15.75" x14ac:dyDescent="0.25">
      <c r="A684" s="1280"/>
      <c r="B684" s="29" t="s">
        <v>1070</v>
      </c>
      <c r="C684" s="28"/>
      <c r="D684" s="29"/>
      <c r="E684" s="29"/>
      <c r="F684" s="30"/>
      <c r="G684" s="31"/>
      <c r="H684" s="29"/>
      <c r="I684" s="32"/>
      <c r="J684" s="34" t="s">
        <v>3460</v>
      </c>
      <c r="K684" s="33"/>
      <c r="L684" s="29"/>
      <c r="M684" s="1280"/>
    </row>
    <row r="685" spans="1:13" ht="15.75" x14ac:dyDescent="0.25">
      <c r="A685" s="29"/>
      <c r="B685" s="28"/>
      <c r="C685" s="28"/>
      <c r="D685" s="29"/>
      <c r="E685" s="29"/>
      <c r="F685" s="30"/>
      <c r="G685" s="31"/>
      <c r="H685" s="29"/>
      <c r="I685" s="32"/>
      <c r="J685" s="29"/>
      <c r="K685" s="35"/>
      <c r="L685" s="29"/>
      <c r="M685" s="1280"/>
    </row>
    <row r="686" spans="1:13" x14ac:dyDescent="0.25">
      <c r="A686" s="1280"/>
      <c r="B686" s="1280"/>
      <c r="C686" s="1280"/>
      <c r="D686" s="1280"/>
      <c r="E686" s="1280"/>
      <c r="F686" s="2"/>
      <c r="G686" s="3"/>
      <c r="H686" s="1280"/>
      <c r="I686" s="4"/>
      <c r="J686" s="1280"/>
      <c r="K686" s="33"/>
      <c r="L686" s="1280"/>
      <c r="M686" s="1280"/>
    </row>
    <row r="687" spans="1:13" x14ac:dyDescent="0.25">
      <c r="A687" s="1280"/>
      <c r="B687" s="1280" t="s">
        <v>27</v>
      </c>
      <c r="C687" s="1280"/>
      <c r="D687" s="1280"/>
      <c r="E687" s="1280"/>
      <c r="F687" s="2"/>
      <c r="G687" s="3"/>
      <c r="H687" s="1280"/>
      <c r="I687" s="4"/>
      <c r="J687" s="1280" t="s">
        <v>27</v>
      </c>
      <c r="K687" s="1280"/>
      <c r="L687" s="1280"/>
      <c r="M687" s="1280"/>
    </row>
    <row r="688" spans="1:13" x14ac:dyDescent="0.25">
      <c r="A688" s="1280"/>
      <c r="B688" s="1280"/>
      <c r="C688" s="1280"/>
      <c r="D688" s="1280"/>
      <c r="E688" s="1280"/>
      <c r="F688" s="2"/>
      <c r="G688" s="3"/>
      <c r="H688" s="1280"/>
      <c r="I688" s="4"/>
      <c r="J688" s="1280"/>
      <c r="K688" s="1280"/>
      <c r="L688" s="1280"/>
      <c r="M688" s="1280"/>
    </row>
    <row r="689" spans="1:13" x14ac:dyDescent="0.25">
      <c r="A689" s="1280"/>
      <c r="B689" s="1280" t="s">
        <v>1001</v>
      </c>
      <c r="C689" s="1280"/>
      <c r="D689" s="1280"/>
      <c r="E689" s="1280"/>
      <c r="F689" s="2"/>
      <c r="G689" s="3"/>
      <c r="H689" s="1280"/>
      <c r="I689" s="4"/>
      <c r="J689" s="1280" t="s">
        <v>76</v>
      </c>
      <c r="K689" s="1280"/>
      <c r="L689" s="1280"/>
      <c r="M689" s="1280"/>
    </row>
    <row r="690" spans="1:13" x14ac:dyDescent="0.25">
      <c r="A690" s="1280"/>
      <c r="B690" s="1280"/>
      <c r="C690" s="1280"/>
      <c r="D690" s="1280"/>
      <c r="E690" s="1280"/>
      <c r="F690" s="2"/>
      <c r="G690" s="3"/>
      <c r="H690" s="1280"/>
      <c r="I690" s="4"/>
      <c r="J690" s="1280"/>
      <c r="K690" s="1280"/>
      <c r="L690" s="1280"/>
      <c r="M690" s="1280"/>
    </row>
    <row r="691" spans="1:13" x14ac:dyDescent="0.25">
      <c r="A691" s="1280"/>
      <c r="B691" s="1280"/>
      <c r="C691" s="1280"/>
      <c r="D691" s="1280"/>
      <c r="E691" s="1280"/>
      <c r="F691" s="2"/>
      <c r="G691" s="3"/>
      <c r="H691" s="1280"/>
      <c r="I691" s="4"/>
      <c r="J691" s="1280"/>
      <c r="K691" s="1280"/>
      <c r="L691" s="1280"/>
      <c r="M691" s="1280"/>
    </row>
    <row r="692" spans="1:13" ht="18.75" x14ac:dyDescent="0.3">
      <c r="A692" s="785" t="s">
        <v>46</v>
      </c>
      <c r="B692" s="785"/>
      <c r="C692" s="785"/>
      <c r="D692" s="233"/>
      <c r="E692" s="233"/>
      <c r="F692" s="786"/>
      <c r="G692" s="787"/>
      <c r="H692" s="233"/>
      <c r="I692" s="234"/>
      <c r="J692" s="233"/>
      <c r="K692" s="233"/>
      <c r="L692" s="233"/>
      <c r="M692" s="233"/>
    </row>
    <row r="693" spans="1:13" x14ac:dyDescent="0.25">
      <c r="A693" s="233"/>
      <c r="B693" s="233"/>
      <c r="C693" s="233"/>
      <c r="D693" s="235"/>
      <c r="E693" s="235"/>
      <c r="F693" s="788"/>
      <c r="G693" s="789"/>
      <c r="H693" s="235"/>
      <c r="I693" s="236"/>
      <c r="J693" s="235"/>
      <c r="K693" s="233"/>
      <c r="L693" s="233"/>
      <c r="M693" s="233"/>
    </row>
    <row r="694" spans="1:13" ht="18.75" x14ac:dyDescent="0.3">
      <c r="A694" s="3157" t="s">
        <v>2027</v>
      </c>
      <c r="B694" s="3157"/>
      <c r="C694" s="3157"/>
      <c r="D694" s="3157"/>
      <c r="E694" s="3157"/>
      <c r="F694" s="3157"/>
      <c r="G694" s="3157"/>
      <c r="H694" s="3157"/>
      <c r="I694" s="3157"/>
      <c r="J694" s="3157"/>
      <c r="K694" s="3157"/>
      <c r="L694" s="3157"/>
      <c r="M694" s="233"/>
    </row>
    <row r="695" spans="1:13" x14ac:dyDescent="0.25">
      <c r="A695" s="237"/>
      <c r="B695" s="237"/>
      <c r="C695" s="237"/>
      <c r="D695" s="237"/>
      <c r="E695" s="237"/>
      <c r="F695" s="237"/>
      <c r="G695" s="237"/>
      <c r="H695" s="237"/>
      <c r="I695" s="237"/>
      <c r="J695" s="237"/>
      <c r="K695" s="237"/>
      <c r="L695" s="237"/>
      <c r="M695" s="237"/>
    </row>
    <row r="696" spans="1:13" ht="15.75" x14ac:dyDescent="0.25">
      <c r="A696" s="790" t="s">
        <v>2028</v>
      </c>
      <c r="B696" s="233"/>
      <c r="C696" s="233"/>
      <c r="D696" s="233"/>
      <c r="E696" s="233"/>
      <c r="F696" s="791"/>
      <c r="G696" s="787"/>
      <c r="H696" s="233"/>
      <c r="I696" s="234"/>
      <c r="J696" s="233"/>
      <c r="K696" s="233"/>
      <c r="L696" s="233"/>
      <c r="M696" s="233"/>
    </row>
    <row r="697" spans="1:13" ht="15.75" thickBot="1" x14ac:dyDescent="0.3">
      <c r="A697" s="237"/>
      <c r="B697" s="237"/>
      <c r="C697" s="237"/>
      <c r="D697" s="237"/>
      <c r="E697" s="237"/>
      <c r="F697" s="237"/>
      <c r="G697" s="237"/>
      <c r="H697" s="237"/>
      <c r="I697" s="237"/>
      <c r="J697" s="237"/>
      <c r="K697" s="237"/>
      <c r="L697" s="237"/>
      <c r="M697" s="238" t="s">
        <v>964</v>
      </c>
    </row>
    <row r="698" spans="1:13" ht="26.25" thickBot="1" x14ac:dyDescent="0.3">
      <c r="A698" s="239" t="s">
        <v>5</v>
      </c>
      <c r="B698" s="240" t="s">
        <v>6</v>
      </c>
      <c r="C698" s="240" t="s">
        <v>7</v>
      </c>
      <c r="D698" s="240" t="s">
        <v>8</v>
      </c>
      <c r="E698" s="240" t="s">
        <v>9</v>
      </c>
      <c r="F698" s="241" t="s">
        <v>10</v>
      </c>
      <c r="G698" s="242" t="s">
        <v>11</v>
      </c>
      <c r="H698" s="240" t="s">
        <v>12</v>
      </c>
      <c r="I698" s="243" t="s">
        <v>13</v>
      </c>
      <c r="J698" s="244" t="s">
        <v>14</v>
      </c>
      <c r="K698" s="245" t="s">
        <v>271</v>
      </c>
      <c r="L698" s="244" t="s">
        <v>16</v>
      </c>
      <c r="M698" s="246" t="s">
        <v>17</v>
      </c>
    </row>
    <row r="699" spans="1:13" x14ac:dyDescent="0.25">
      <c r="A699" s="247">
        <v>231</v>
      </c>
      <c r="B699" s="248">
        <v>90</v>
      </c>
      <c r="C699" s="249">
        <v>3269</v>
      </c>
      <c r="D699" s="248">
        <v>5909</v>
      </c>
      <c r="E699" s="250">
        <v>0</v>
      </c>
      <c r="F699" s="251">
        <v>103100888</v>
      </c>
      <c r="G699" s="248">
        <v>500</v>
      </c>
      <c r="H699" s="252">
        <v>4867000000</v>
      </c>
      <c r="I699" s="253">
        <v>0</v>
      </c>
      <c r="J699" s="253">
        <v>4406487.57</v>
      </c>
      <c r="K699" s="254">
        <v>-120700</v>
      </c>
      <c r="L699" s="255">
        <f>J699+(K699)</f>
        <v>4285787.57</v>
      </c>
      <c r="M699" s="256" t="s">
        <v>965</v>
      </c>
    </row>
    <row r="700" spans="1:13" x14ac:dyDescent="0.25">
      <c r="A700" s="257">
        <v>231</v>
      </c>
      <c r="B700" s="258">
        <v>90</v>
      </c>
      <c r="C700" s="259">
        <v>3269</v>
      </c>
      <c r="D700" s="258">
        <v>5909</v>
      </c>
      <c r="E700" s="260">
        <v>0</v>
      </c>
      <c r="F700" s="261">
        <v>103133063</v>
      </c>
      <c r="G700" s="258">
        <v>500</v>
      </c>
      <c r="H700" s="262">
        <v>4867000000</v>
      </c>
      <c r="I700" s="263">
        <v>0</v>
      </c>
      <c r="J700" s="263">
        <v>559337.98</v>
      </c>
      <c r="K700" s="254">
        <v>-241400</v>
      </c>
      <c r="L700" s="264">
        <f t="shared" ref="L700:L716" si="12">J700+(K700)</f>
        <v>317937.98</v>
      </c>
      <c r="M700" s="265" t="s">
        <v>966</v>
      </c>
    </row>
    <row r="701" spans="1:13" x14ac:dyDescent="0.25">
      <c r="A701" s="257">
        <v>231</v>
      </c>
      <c r="B701" s="258">
        <v>90</v>
      </c>
      <c r="C701" s="259">
        <v>3269</v>
      </c>
      <c r="D701" s="258">
        <v>5909</v>
      </c>
      <c r="E701" s="260">
        <v>0</v>
      </c>
      <c r="F701" s="261">
        <v>103533063</v>
      </c>
      <c r="G701" s="258">
        <v>500</v>
      </c>
      <c r="H701" s="262">
        <v>4867000000</v>
      </c>
      <c r="I701" s="263">
        <v>0</v>
      </c>
      <c r="J701" s="263">
        <v>4754373.04</v>
      </c>
      <c r="K701" s="254">
        <v>-2051900</v>
      </c>
      <c r="L701" s="264">
        <f t="shared" si="12"/>
        <v>2702473.04</v>
      </c>
      <c r="M701" s="265" t="s">
        <v>967</v>
      </c>
    </row>
    <row r="702" spans="1:13" x14ac:dyDescent="0.25">
      <c r="A702" s="257">
        <v>231</v>
      </c>
      <c r="B702" s="258">
        <v>90</v>
      </c>
      <c r="C702" s="259">
        <v>3269</v>
      </c>
      <c r="D702" s="258">
        <v>5011</v>
      </c>
      <c r="E702" s="260">
        <v>0</v>
      </c>
      <c r="F702" s="261">
        <v>103100888</v>
      </c>
      <c r="G702" s="258">
        <v>500</v>
      </c>
      <c r="H702" s="262">
        <v>4867000000</v>
      </c>
      <c r="I702" s="263">
        <v>0</v>
      </c>
      <c r="J702" s="263">
        <v>140000</v>
      </c>
      <c r="K702" s="263">
        <v>70000</v>
      </c>
      <c r="L702" s="264">
        <f t="shared" si="12"/>
        <v>210000</v>
      </c>
      <c r="M702" s="265" t="s">
        <v>968</v>
      </c>
    </row>
    <row r="703" spans="1:13" x14ac:dyDescent="0.25">
      <c r="A703" s="257">
        <v>231</v>
      </c>
      <c r="B703" s="258">
        <v>90</v>
      </c>
      <c r="C703" s="259">
        <v>3269</v>
      </c>
      <c r="D703" s="258">
        <v>5011</v>
      </c>
      <c r="E703" s="260">
        <v>0</v>
      </c>
      <c r="F703" s="266">
        <v>103133063</v>
      </c>
      <c r="G703" s="258">
        <v>500</v>
      </c>
      <c r="H703" s="262">
        <v>4867000000</v>
      </c>
      <c r="I703" s="263">
        <v>0</v>
      </c>
      <c r="J703" s="267">
        <v>280000</v>
      </c>
      <c r="K703" s="267">
        <v>140000</v>
      </c>
      <c r="L703" s="264">
        <f t="shared" si="12"/>
        <v>420000</v>
      </c>
      <c r="M703" s="268" t="s">
        <v>969</v>
      </c>
    </row>
    <row r="704" spans="1:13" x14ac:dyDescent="0.25">
      <c r="A704" s="257">
        <v>231</v>
      </c>
      <c r="B704" s="258">
        <v>90</v>
      </c>
      <c r="C704" s="259">
        <v>3269</v>
      </c>
      <c r="D704" s="258">
        <v>5011</v>
      </c>
      <c r="E704" s="260">
        <v>0</v>
      </c>
      <c r="F704" s="261">
        <v>103533063</v>
      </c>
      <c r="G704" s="258">
        <v>500</v>
      </c>
      <c r="H704" s="262">
        <v>4867000000</v>
      </c>
      <c r="I704" s="263">
        <v>0</v>
      </c>
      <c r="J704" s="267">
        <v>2380000</v>
      </c>
      <c r="K704" s="267">
        <v>1190000</v>
      </c>
      <c r="L704" s="264">
        <f t="shared" si="12"/>
        <v>3570000</v>
      </c>
      <c r="M704" s="268" t="s">
        <v>970</v>
      </c>
    </row>
    <row r="705" spans="1:13" x14ac:dyDescent="0.25">
      <c r="A705" s="257">
        <v>231</v>
      </c>
      <c r="B705" s="258">
        <v>90</v>
      </c>
      <c r="C705" s="259">
        <v>3269</v>
      </c>
      <c r="D705" s="269" t="s">
        <v>971</v>
      </c>
      <c r="E705" s="260">
        <v>0</v>
      </c>
      <c r="F705" s="261">
        <v>103100888</v>
      </c>
      <c r="G705" s="258">
        <v>500</v>
      </c>
      <c r="H705" s="262">
        <v>4867000000</v>
      </c>
      <c r="I705" s="263">
        <v>0</v>
      </c>
      <c r="J705" s="267">
        <v>40000</v>
      </c>
      <c r="K705" s="267">
        <v>20000</v>
      </c>
      <c r="L705" s="264">
        <f t="shared" si="12"/>
        <v>60000</v>
      </c>
      <c r="M705" s="268" t="s">
        <v>972</v>
      </c>
    </row>
    <row r="706" spans="1:13" x14ac:dyDescent="0.25">
      <c r="A706" s="257">
        <v>231</v>
      </c>
      <c r="B706" s="258">
        <v>90</v>
      </c>
      <c r="C706" s="259">
        <v>3269</v>
      </c>
      <c r="D706" s="269" t="s">
        <v>971</v>
      </c>
      <c r="E706" s="260">
        <v>0</v>
      </c>
      <c r="F706" s="266">
        <v>103133063</v>
      </c>
      <c r="G706" s="258">
        <v>500</v>
      </c>
      <c r="H706" s="262">
        <v>4867000000</v>
      </c>
      <c r="I706" s="263">
        <v>0</v>
      </c>
      <c r="J706" s="267">
        <v>80000</v>
      </c>
      <c r="K706" s="267">
        <v>40000</v>
      </c>
      <c r="L706" s="264">
        <f t="shared" si="12"/>
        <v>120000</v>
      </c>
      <c r="M706" s="268" t="s">
        <v>973</v>
      </c>
    </row>
    <row r="707" spans="1:13" x14ac:dyDescent="0.25">
      <c r="A707" s="257">
        <v>231</v>
      </c>
      <c r="B707" s="258">
        <v>90</v>
      </c>
      <c r="C707" s="259">
        <v>3269</v>
      </c>
      <c r="D707" s="269" t="s">
        <v>971</v>
      </c>
      <c r="E707" s="260">
        <v>0</v>
      </c>
      <c r="F707" s="261">
        <v>103533063</v>
      </c>
      <c r="G707" s="258">
        <v>500</v>
      </c>
      <c r="H707" s="262">
        <v>4867000000</v>
      </c>
      <c r="I707" s="263">
        <v>0</v>
      </c>
      <c r="J707" s="267">
        <v>680000</v>
      </c>
      <c r="K707" s="267">
        <v>340000</v>
      </c>
      <c r="L707" s="264">
        <f t="shared" si="12"/>
        <v>1020000</v>
      </c>
      <c r="M707" s="268" t="s">
        <v>974</v>
      </c>
    </row>
    <row r="708" spans="1:13" x14ac:dyDescent="0.25">
      <c r="A708" s="257">
        <v>231</v>
      </c>
      <c r="B708" s="258">
        <v>90</v>
      </c>
      <c r="C708" s="259">
        <v>3269</v>
      </c>
      <c r="D708" s="269" t="s">
        <v>975</v>
      </c>
      <c r="E708" s="260">
        <v>0</v>
      </c>
      <c r="F708" s="261">
        <v>103100888</v>
      </c>
      <c r="G708" s="258">
        <v>500</v>
      </c>
      <c r="H708" s="262">
        <v>4867000000</v>
      </c>
      <c r="I708" s="263">
        <v>0</v>
      </c>
      <c r="J708" s="267">
        <v>45000</v>
      </c>
      <c r="K708" s="267">
        <v>22500</v>
      </c>
      <c r="L708" s="264">
        <f t="shared" si="12"/>
        <v>67500</v>
      </c>
      <c r="M708" s="268" t="s">
        <v>976</v>
      </c>
    </row>
    <row r="709" spans="1:13" x14ac:dyDescent="0.25">
      <c r="A709" s="257">
        <v>231</v>
      </c>
      <c r="B709" s="258">
        <v>90</v>
      </c>
      <c r="C709" s="259">
        <v>3269</v>
      </c>
      <c r="D709" s="269" t="s">
        <v>975</v>
      </c>
      <c r="E709" s="260">
        <v>0</v>
      </c>
      <c r="F709" s="266">
        <v>103133063</v>
      </c>
      <c r="G709" s="258">
        <v>500</v>
      </c>
      <c r="H709" s="262">
        <v>4867000000</v>
      </c>
      <c r="I709" s="263">
        <v>0</v>
      </c>
      <c r="J709" s="267">
        <v>90000</v>
      </c>
      <c r="K709" s="267">
        <v>45000</v>
      </c>
      <c r="L709" s="264">
        <f t="shared" si="12"/>
        <v>135000</v>
      </c>
      <c r="M709" s="268" t="s">
        <v>977</v>
      </c>
    </row>
    <row r="710" spans="1:13" x14ac:dyDescent="0.25">
      <c r="A710" s="257">
        <v>231</v>
      </c>
      <c r="B710" s="258">
        <v>90</v>
      </c>
      <c r="C710" s="259">
        <v>3269</v>
      </c>
      <c r="D710" s="269" t="s">
        <v>975</v>
      </c>
      <c r="E710" s="260">
        <v>0</v>
      </c>
      <c r="F710" s="261">
        <v>103533063</v>
      </c>
      <c r="G710" s="258">
        <v>500</v>
      </c>
      <c r="H710" s="262">
        <v>4867000000</v>
      </c>
      <c r="I710" s="263">
        <v>0</v>
      </c>
      <c r="J710" s="267">
        <v>765000</v>
      </c>
      <c r="K710" s="267">
        <v>382500</v>
      </c>
      <c r="L710" s="264">
        <f t="shared" si="12"/>
        <v>1147500</v>
      </c>
      <c r="M710" s="268" t="s">
        <v>978</v>
      </c>
    </row>
    <row r="711" spans="1:13" x14ac:dyDescent="0.25">
      <c r="A711" s="257">
        <v>231</v>
      </c>
      <c r="B711" s="258">
        <v>90</v>
      </c>
      <c r="C711" s="259">
        <v>3269</v>
      </c>
      <c r="D711" s="269" t="s">
        <v>979</v>
      </c>
      <c r="E711" s="260">
        <v>0</v>
      </c>
      <c r="F711" s="261">
        <v>103100888</v>
      </c>
      <c r="G711" s="258">
        <v>500</v>
      </c>
      <c r="H711" s="262">
        <v>4867000000</v>
      </c>
      <c r="I711" s="263">
        <v>0</v>
      </c>
      <c r="J711" s="267">
        <v>16000</v>
      </c>
      <c r="K711" s="267">
        <v>8000</v>
      </c>
      <c r="L711" s="264">
        <f t="shared" si="12"/>
        <v>24000</v>
      </c>
      <c r="M711" s="268" t="s">
        <v>980</v>
      </c>
    </row>
    <row r="712" spans="1:13" x14ac:dyDescent="0.25">
      <c r="A712" s="257">
        <v>231</v>
      </c>
      <c r="B712" s="258">
        <v>90</v>
      </c>
      <c r="C712" s="259">
        <v>3269</v>
      </c>
      <c r="D712" s="269" t="s">
        <v>979</v>
      </c>
      <c r="E712" s="260">
        <v>0</v>
      </c>
      <c r="F712" s="266">
        <v>103133063</v>
      </c>
      <c r="G712" s="258">
        <v>500</v>
      </c>
      <c r="H712" s="262">
        <v>4867000000</v>
      </c>
      <c r="I712" s="263">
        <v>0</v>
      </c>
      <c r="J712" s="267">
        <v>32000</v>
      </c>
      <c r="K712" s="267">
        <v>16000</v>
      </c>
      <c r="L712" s="264">
        <f t="shared" si="12"/>
        <v>48000</v>
      </c>
      <c r="M712" s="268" t="s">
        <v>981</v>
      </c>
    </row>
    <row r="713" spans="1:13" x14ac:dyDescent="0.25">
      <c r="A713" s="257">
        <v>231</v>
      </c>
      <c r="B713" s="258">
        <v>90</v>
      </c>
      <c r="C713" s="259">
        <v>3269</v>
      </c>
      <c r="D713" s="269" t="s">
        <v>979</v>
      </c>
      <c r="E713" s="260">
        <v>0</v>
      </c>
      <c r="F713" s="261">
        <v>103533063</v>
      </c>
      <c r="G713" s="258">
        <v>500</v>
      </c>
      <c r="H713" s="262">
        <v>4867000000</v>
      </c>
      <c r="I713" s="263">
        <v>0</v>
      </c>
      <c r="J713" s="267">
        <v>272000</v>
      </c>
      <c r="K713" s="267">
        <v>136000</v>
      </c>
      <c r="L713" s="264">
        <f t="shared" si="12"/>
        <v>408000</v>
      </c>
      <c r="M713" s="268" t="s">
        <v>982</v>
      </c>
    </row>
    <row r="714" spans="1:13" x14ac:dyDescent="0.25">
      <c r="A714" s="257">
        <v>231</v>
      </c>
      <c r="B714" s="258">
        <v>90</v>
      </c>
      <c r="C714" s="259">
        <v>3269</v>
      </c>
      <c r="D714" s="269" t="s">
        <v>983</v>
      </c>
      <c r="E714" s="260">
        <v>0</v>
      </c>
      <c r="F714" s="261">
        <v>103100888</v>
      </c>
      <c r="G714" s="258">
        <v>500</v>
      </c>
      <c r="H714" s="262">
        <v>4867000000</v>
      </c>
      <c r="I714" s="263">
        <v>0</v>
      </c>
      <c r="J714" s="267">
        <v>800</v>
      </c>
      <c r="K714" s="267">
        <v>200</v>
      </c>
      <c r="L714" s="264">
        <f t="shared" si="12"/>
        <v>1000</v>
      </c>
      <c r="M714" s="268" t="s">
        <v>984</v>
      </c>
    </row>
    <row r="715" spans="1:13" x14ac:dyDescent="0.25">
      <c r="A715" s="270">
        <v>231</v>
      </c>
      <c r="B715" s="258">
        <v>90</v>
      </c>
      <c r="C715" s="259">
        <v>3269</v>
      </c>
      <c r="D715" s="269" t="s">
        <v>983</v>
      </c>
      <c r="E715" s="260">
        <v>0</v>
      </c>
      <c r="F715" s="266">
        <v>103133063</v>
      </c>
      <c r="G715" s="258">
        <v>500</v>
      </c>
      <c r="H715" s="262">
        <v>4867000000</v>
      </c>
      <c r="I715" s="263">
        <v>0</v>
      </c>
      <c r="J715" s="271">
        <v>1600</v>
      </c>
      <c r="K715" s="271">
        <v>400</v>
      </c>
      <c r="L715" s="264">
        <f t="shared" si="12"/>
        <v>2000</v>
      </c>
      <c r="M715" s="268" t="s">
        <v>985</v>
      </c>
    </row>
    <row r="716" spans="1:13" ht="15.75" thickBot="1" x14ac:dyDescent="0.3">
      <c r="A716" s="270">
        <v>231</v>
      </c>
      <c r="B716" s="258">
        <v>90</v>
      </c>
      <c r="C716" s="259">
        <v>3269</v>
      </c>
      <c r="D716" s="269" t="s">
        <v>983</v>
      </c>
      <c r="E716" s="260">
        <v>0</v>
      </c>
      <c r="F716" s="261">
        <v>103533063</v>
      </c>
      <c r="G716" s="258">
        <v>500</v>
      </c>
      <c r="H716" s="262">
        <v>4867000000</v>
      </c>
      <c r="I716" s="263">
        <v>0</v>
      </c>
      <c r="J716" s="267">
        <v>13600</v>
      </c>
      <c r="K716" s="267">
        <v>3400</v>
      </c>
      <c r="L716" s="264">
        <f t="shared" si="12"/>
        <v>17000</v>
      </c>
      <c r="M716" s="268" t="s">
        <v>986</v>
      </c>
    </row>
    <row r="717" spans="1:13" ht="16.5" thickBot="1" x14ac:dyDescent="0.3">
      <c r="A717" s="800"/>
      <c r="B717" s="2117" t="s">
        <v>23</v>
      </c>
      <c r="C717" s="272"/>
      <c r="D717" s="273"/>
      <c r="E717" s="273"/>
      <c r="F717" s="274"/>
      <c r="G717" s="275"/>
      <c r="H717" s="273"/>
      <c r="I717" s="276">
        <f>SUM(I699:I716)</f>
        <v>0</v>
      </c>
      <c r="J717" s="276">
        <f>SUM(J699:J716)</f>
        <v>14556198.59</v>
      </c>
      <c r="K717" s="276">
        <f>SUM(K699:K716)</f>
        <v>0</v>
      </c>
      <c r="L717" s="276">
        <f>SUM(L699:L716)</f>
        <v>14556198.59</v>
      </c>
      <c r="M717" s="277"/>
    </row>
    <row r="718" spans="1:13" x14ac:dyDescent="0.25">
      <c r="A718" s="237"/>
      <c r="B718" s="237"/>
      <c r="C718" s="237"/>
      <c r="D718" s="237"/>
      <c r="E718" s="237"/>
      <c r="F718" s="237"/>
      <c r="G718" s="237"/>
      <c r="H718" s="237"/>
      <c r="I718" s="237"/>
      <c r="J718" s="237"/>
      <c r="K718" s="237"/>
      <c r="L718" s="237"/>
      <c r="M718" s="237"/>
    </row>
    <row r="719" spans="1:13" x14ac:dyDescent="0.25">
      <c r="A719" s="237"/>
      <c r="B719" s="233"/>
      <c r="C719" s="233" t="s">
        <v>999</v>
      </c>
      <c r="D719" s="233"/>
      <c r="E719" s="233"/>
      <c r="F719" s="233"/>
      <c r="G719" s="786"/>
      <c r="H719" s="787"/>
      <c r="I719" s="233"/>
      <c r="J719" s="234"/>
      <c r="K719" s="233" t="s">
        <v>2029</v>
      </c>
      <c r="L719" s="278"/>
      <c r="M719" s="233"/>
    </row>
    <row r="720" spans="1:13" x14ac:dyDescent="0.25">
      <c r="A720" s="237"/>
      <c r="B720" s="233"/>
      <c r="C720" s="233"/>
      <c r="D720" s="233"/>
      <c r="E720" s="233"/>
      <c r="F720" s="233"/>
      <c r="G720" s="786"/>
      <c r="H720" s="787"/>
      <c r="I720" s="233"/>
      <c r="J720" s="234"/>
      <c r="K720" s="233"/>
      <c r="L720" s="279"/>
      <c r="M720" s="233"/>
    </row>
    <row r="721" spans="1:13" x14ac:dyDescent="0.25">
      <c r="A721" s="237"/>
      <c r="B721" s="233"/>
      <c r="C721" s="233"/>
      <c r="D721" s="233"/>
      <c r="E721" s="233"/>
      <c r="F721" s="233"/>
      <c r="G721" s="786"/>
      <c r="H721" s="787"/>
      <c r="I721" s="233"/>
      <c r="J721" s="234"/>
      <c r="K721" s="233"/>
      <c r="L721" s="233"/>
      <c r="M721" s="233"/>
    </row>
    <row r="722" spans="1:13" x14ac:dyDescent="0.25">
      <c r="A722" s="237"/>
      <c r="B722" s="233"/>
      <c r="C722" s="233" t="s">
        <v>27</v>
      </c>
      <c r="D722" s="233"/>
      <c r="E722" s="233"/>
      <c r="F722" s="233"/>
      <c r="G722" s="786"/>
      <c r="H722" s="787"/>
      <c r="I722" s="233"/>
      <c r="J722" s="234"/>
      <c r="K722" s="233" t="s">
        <v>27</v>
      </c>
      <c r="L722" s="233"/>
      <c r="M722" s="233"/>
    </row>
    <row r="723" spans="1:13" x14ac:dyDescent="0.25">
      <c r="A723" s="237"/>
      <c r="B723" s="233"/>
      <c r="C723" s="233"/>
      <c r="D723" s="233"/>
      <c r="E723" s="233"/>
      <c r="F723" s="233"/>
      <c r="G723" s="786"/>
      <c r="H723" s="787"/>
      <c r="I723" s="233"/>
      <c r="J723" s="234"/>
      <c r="K723" s="233"/>
      <c r="L723" s="233"/>
      <c r="M723" s="233"/>
    </row>
    <row r="724" spans="1:13" x14ac:dyDescent="0.25">
      <c r="A724" s="237"/>
      <c r="B724" s="233"/>
      <c r="C724" s="233" t="s">
        <v>1001</v>
      </c>
      <c r="D724" s="233"/>
      <c r="E724" s="233"/>
      <c r="F724" s="233"/>
      <c r="G724" s="786"/>
      <c r="H724" s="787"/>
      <c r="I724" s="233"/>
      <c r="J724" s="234"/>
      <c r="K724" s="233" t="s">
        <v>76</v>
      </c>
      <c r="L724" s="233"/>
      <c r="M724" s="233"/>
    </row>
    <row r="725" spans="1:13" x14ac:dyDescent="0.25">
      <c r="A725" s="237"/>
      <c r="B725" s="233"/>
      <c r="C725" s="233"/>
      <c r="D725" s="233"/>
      <c r="E725" s="233"/>
      <c r="F725" s="233"/>
      <c r="G725" s="786"/>
      <c r="H725" s="787"/>
      <c r="I725" s="233"/>
      <c r="J725" s="234"/>
      <c r="K725" s="233"/>
      <c r="L725" s="233"/>
      <c r="M725" s="233"/>
    </row>
    <row r="726" spans="1:13" x14ac:dyDescent="0.25">
      <c r="A726" s="237"/>
      <c r="B726" s="233"/>
      <c r="C726" s="233"/>
      <c r="D726" s="233"/>
      <c r="E726" s="233"/>
      <c r="F726" s="233"/>
      <c r="G726" s="786"/>
      <c r="H726" s="787"/>
      <c r="I726" s="233"/>
      <c r="J726" s="234"/>
      <c r="K726" s="233"/>
      <c r="L726" s="233"/>
      <c r="M726" s="233"/>
    </row>
    <row r="727" spans="1:13" ht="18.75" x14ac:dyDescent="0.3">
      <c r="A727" s="1" t="s">
        <v>46</v>
      </c>
      <c r="B727" s="1"/>
      <c r="C727" s="1"/>
      <c r="D727" s="1280"/>
      <c r="E727" s="1280"/>
      <c r="F727" s="2"/>
      <c r="G727" s="3"/>
      <c r="H727" s="1280"/>
      <c r="I727" s="4"/>
      <c r="J727" s="1280"/>
      <c r="K727" s="1280"/>
      <c r="L727" s="1280"/>
      <c r="M727" s="1280"/>
    </row>
    <row r="728" spans="1:13" x14ac:dyDescent="0.25">
      <c r="A728" s="1280"/>
      <c r="B728" s="1280"/>
      <c r="C728" s="1280"/>
      <c r="D728" s="1279"/>
      <c r="E728" s="1279"/>
      <c r="F728" s="6"/>
      <c r="G728" s="7"/>
      <c r="H728" s="1279"/>
      <c r="I728" s="8"/>
      <c r="J728" s="1279"/>
      <c r="K728" s="1280"/>
      <c r="L728" s="1280"/>
      <c r="M728" s="1280"/>
    </row>
    <row r="729" spans="1:13" ht="18.75" x14ac:dyDescent="0.3">
      <c r="A729" s="3102" t="s">
        <v>2920</v>
      </c>
      <c r="B729" s="3103"/>
      <c r="C729" s="3103"/>
      <c r="D729" s="3103"/>
      <c r="E729" s="3103"/>
      <c r="F729" s="3103"/>
      <c r="G729" s="3103"/>
      <c r="H729" s="3103"/>
      <c r="I729" s="3103"/>
      <c r="J729" s="3103"/>
      <c r="K729" s="3103"/>
      <c r="L729" s="3103"/>
      <c r="M729" s="1280"/>
    </row>
    <row r="730" spans="1:13" ht="15.75" x14ac:dyDescent="0.25">
      <c r="A730" s="1280"/>
      <c r="B730" s="1280"/>
      <c r="C730" s="1280"/>
      <c r="D730" s="1279"/>
      <c r="E730" s="1279"/>
      <c r="F730" s="9"/>
      <c r="G730" s="7"/>
      <c r="H730" s="1279"/>
      <c r="I730" s="8"/>
      <c r="J730" s="1279"/>
      <c r="K730" s="1280"/>
      <c r="L730" s="1280"/>
      <c r="M730" s="1280"/>
    </row>
    <row r="731" spans="1:13" ht="15.75" x14ac:dyDescent="0.25">
      <c r="A731" s="10" t="s">
        <v>2921</v>
      </c>
      <c r="B731" s="11"/>
      <c r="C731" s="11"/>
      <c r="D731" s="11"/>
      <c r="E731" s="11"/>
      <c r="F731" s="9"/>
      <c r="G731" s="3"/>
      <c r="H731" s="1280"/>
      <c r="I731" s="4"/>
      <c r="J731" s="1280"/>
      <c r="K731" s="1280"/>
      <c r="L731" s="1280"/>
      <c r="M731" s="1280"/>
    </row>
    <row r="732" spans="1:13" ht="15.75" thickBot="1" x14ac:dyDescent="0.3">
      <c r="A732" s="1284"/>
      <c r="B732" s="1280"/>
      <c r="C732" s="1280"/>
      <c r="D732" s="1280"/>
      <c r="E732" s="1280"/>
      <c r="F732" s="2"/>
      <c r="G732" s="3"/>
      <c r="H732" s="1280"/>
      <c r="I732" s="4"/>
      <c r="J732" s="1280"/>
      <c r="K732" s="13"/>
      <c r="L732" s="13"/>
      <c r="M732" s="14" t="s">
        <v>270</v>
      </c>
    </row>
    <row r="733" spans="1:13" ht="27" thickBot="1" x14ac:dyDescent="0.3">
      <c r="A733" s="87" t="s">
        <v>5</v>
      </c>
      <c r="B733" s="88" t="s">
        <v>6</v>
      </c>
      <c r="C733" s="88" t="s">
        <v>7</v>
      </c>
      <c r="D733" s="88" t="s">
        <v>8</v>
      </c>
      <c r="E733" s="88" t="s">
        <v>9</v>
      </c>
      <c r="F733" s="89" t="s">
        <v>10</v>
      </c>
      <c r="G733" s="90" t="s">
        <v>11</v>
      </c>
      <c r="H733" s="88" t="s">
        <v>12</v>
      </c>
      <c r="I733" s="91" t="s">
        <v>13</v>
      </c>
      <c r="J733" s="92" t="s">
        <v>14</v>
      </c>
      <c r="K733" s="92" t="s">
        <v>271</v>
      </c>
      <c r="L733" s="176" t="s">
        <v>16</v>
      </c>
      <c r="M733" s="177" t="s">
        <v>17</v>
      </c>
    </row>
    <row r="734" spans="1:13" ht="15.75" thickBot="1" x14ac:dyDescent="0.3">
      <c r="A734" s="93">
        <v>231</v>
      </c>
      <c r="B734" s="94" t="s">
        <v>272</v>
      </c>
      <c r="C734" s="95">
        <v>3269</v>
      </c>
      <c r="D734" s="96">
        <v>5909</v>
      </c>
      <c r="E734" s="96">
        <v>0</v>
      </c>
      <c r="F734" s="96">
        <v>103533063</v>
      </c>
      <c r="G734" s="96">
        <v>500</v>
      </c>
      <c r="H734" s="96">
        <v>3702000000</v>
      </c>
      <c r="I734" s="97">
        <v>0</v>
      </c>
      <c r="J734" s="97">
        <v>1640549.67</v>
      </c>
      <c r="K734" s="98">
        <v>-170000</v>
      </c>
      <c r="L734" s="99">
        <f t="shared" ref="L734:L739" si="13">SUM(J734--K734)</f>
        <v>1470549.67</v>
      </c>
      <c r="M734" s="178" t="s">
        <v>1014</v>
      </c>
    </row>
    <row r="735" spans="1:13" ht="15.75" thickBot="1" x14ac:dyDescent="0.3">
      <c r="A735" s="101">
        <v>231</v>
      </c>
      <c r="B735" s="102" t="s">
        <v>272</v>
      </c>
      <c r="C735" s="103">
        <v>3269</v>
      </c>
      <c r="D735" s="96">
        <v>5909</v>
      </c>
      <c r="E735" s="104">
        <v>0</v>
      </c>
      <c r="F735" s="104">
        <v>103133063</v>
      </c>
      <c r="G735" s="104">
        <v>500</v>
      </c>
      <c r="H735" s="104">
        <v>3702000000</v>
      </c>
      <c r="I735" s="106">
        <v>0</v>
      </c>
      <c r="J735" s="106">
        <v>190652.9</v>
      </c>
      <c r="K735" s="106">
        <v>-20000</v>
      </c>
      <c r="L735" s="107">
        <f t="shared" si="13"/>
        <v>170652.9</v>
      </c>
      <c r="M735" s="179" t="s">
        <v>1015</v>
      </c>
    </row>
    <row r="736" spans="1:13" x14ac:dyDescent="0.25">
      <c r="A736" s="101">
        <v>231</v>
      </c>
      <c r="B736" s="102" t="s">
        <v>272</v>
      </c>
      <c r="C736" s="103">
        <v>3269</v>
      </c>
      <c r="D736" s="96">
        <v>5909</v>
      </c>
      <c r="E736" s="104">
        <v>0</v>
      </c>
      <c r="F736" s="104">
        <v>103100888</v>
      </c>
      <c r="G736" s="104">
        <v>500</v>
      </c>
      <c r="H736" s="104">
        <v>3702000000</v>
      </c>
      <c r="I736" s="106">
        <v>0</v>
      </c>
      <c r="J736" s="106">
        <v>70380</v>
      </c>
      <c r="K736" s="111">
        <v>-10000</v>
      </c>
      <c r="L736" s="107">
        <f t="shared" si="13"/>
        <v>60380</v>
      </c>
      <c r="M736" s="179" t="s">
        <v>1016</v>
      </c>
    </row>
    <row r="737" spans="1:13" x14ac:dyDescent="0.25">
      <c r="A737" s="103">
        <v>231</v>
      </c>
      <c r="B737" s="102" t="s">
        <v>272</v>
      </c>
      <c r="C737" s="103">
        <v>3269</v>
      </c>
      <c r="D737" s="104">
        <v>5169</v>
      </c>
      <c r="E737" s="104">
        <v>0</v>
      </c>
      <c r="F737" s="104">
        <v>103533063</v>
      </c>
      <c r="G737" s="104">
        <v>500</v>
      </c>
      <c r="H737" s="104">
        <v>3702000000</v>
      </c>
      <c r="I737" s="106">
        <v>0</v>
      </c>
      <c r="J737" s="106">
        <v>478188.38</v>
      </c>
      <c r="K737" s="106">
        <v>170000</v>
      </c>
      <c r="L737" s="113">
        <f t="shared" si="13"/>
        <v>648188.38</v>
      </c>
      <c r="M737" s="179" t="s">
        <v>1017</v>
      </c>
    </row>
    <row r="738" spans="1:13" x14ac:dyDescent="0.25">
      <c r="A738" s="103">
        <v>231</v>
      </c>
      <c r="B738" s="102" t="s">
        <v>272</v>
      </c>
      <c r="C738" s="103">
        <v>3269</v>
      </c>
      <c r="D738" s="104">
        <v>5169</v>
      </c>
      <c r="E738" s="104">
        <v>0</v>
      </c>
      <c r="F738" s="104">
        <v>103133063</v>
      </c>
      <c r="G738" s="104">
        <v>500</v>
      </c>
      <c r="H738" s="104">
        <v>3702000000</v>
      </c>
      <c r="I738" s="106">
        <v>0</v>
      </c>
      <c r="J738" s="106">
        <v>58610.31</v>
      </c>
      <c r="K738" s="106">
        <v>20000</v>
      </c>
      <c r="L738" s="115">
        <f t="shared" si="13"/>
        <v>78610.31</v>
      </c>
      <c r="M738" s="179" t="s">
        <v>1018</v>
      </c>
    </row>
    <row r="739" spans="1:13" ht="15.75" thickBot="1" x14ac:dyDescent="0.3">
      <c r="A739" s="103">
        <v>231</v>
      </c>
      <c r="B739" s="102" t="s">
        <v>272</v>
      </c>
      <c r="C739" s="103" t="s">
        <v>278</v>
      </c>
      <c r="D739" s="104">
        <v>5169</v>
      </c>
      <c r="E739" s="104">
        <v>0</v>
      </c>
      <c r="F739" s="104">
        <v>103100888</v>
      </c>
      <c r="G739" s="104">
        <v>500</v>
      </c>
      <c r="H739" s="104">
        <v>3702000000</v>
      </c>
      <c r="I739" s="106">
        <v>0</v>
      </c>
      <c r="J739" s="106">
        <v>30279.85</v>
      </c>
      <c r="K739" s="106">
        <v>10000</v>
      </c>
      <c r="L739" s="115">
        <f t="shared" si="13"/>
        <v>40279.85</v>
      </c>
      <c r="M739" s="179" t="s">
        <v>1019</v>
      </c>
    </row>
    <row r="740" spans="1:13" ht="16.5" thickBot="1" x14ac:dyDescent="0.3">
      <c r="A740" s="3164" t="s">
        <v>280</v>
      </c>
      <c r="B740" s="3165"/>
      <c r="C740" s="3165"/>
      <c r="D740" s="3165"/>
      <c r="E740" s="3165"/>
      <c r="F740" s="3165"/>
      <c r="G740" s="3165"/>
      <c r="H740" s="3166"/>
      <c r="I740" s="116">
        <f>SUM(I734:I739)</f>
        <v>0</v>
      </c>
      <c r="J740" s="117">
        <f>SUM(J734:J739)</f>
        <v>2468661.11</v>
      </c>
      <c r="K740" s="118">
        <f>SUM(K734:K739)</f>
        <v>0</v>
      </c>
      <c r="L740" s="117">
        <f>SUM(L734:L739)</f>
        <v>2468661.11</v>
      </c>
      <c r="M740" s="119"/>
    </row>
    <row r="741" spans="1:13" ht="15.75" x14ac:dyDescent="0.25">
      <c r="A741" s="28"/>
      <c r="B741" s="28"/>
      <c r="C741" s="28"/>
      <c r="D741" s="29"/>
      <c r="E741" s="29"/>
      <c r="F741" s="30"/>
      <c r="G741" s="31"/>
      <c r="H741" s="29"/>
      <c r="I741" s="32"/>
      <c r="J741" s="29"/>
      <c r="K741" s="33"/>
      <c r="L741" s="29"/>
      <c r="M741" s="1280"/>
    </row>
    <row r="742" spans="1:13" ht="15.75" x14ac:dyDescent="0.25">
      <c r="A742" s="1280"/>
      <c r="B742" s="29" t="s">
        <v>461</v>
      </c>
      <c r="C742" s="28"/>
      <c r="D742" s="29"/>
      <c r="E742" s="29"/>
      <c r="F742" s="30"/>
      <c r="G742" s="31"/>
      <c r="H742" s="29"/>
      <c r="I742" s="32"/>
      <c r="J742" s="34" t="s">
        <v>25</v>
      </c>
      <c r="K742" s="120" t="s">
        <v>2922</v>
      </c>
      <c r="L742" s="29"/>
      <c r="M742" s="1280"/>
    </row>
    <row r="743" spans="1:13" ht="15.75" x14ac:dyDescent="0.25">
      <c r="A743" s="29"/>
      <c r="B743" s="28"/>
      <c r="C743" s="28"/>
      <c r="D743" s="29"/>
      <c r="E743" s="29"/>
      <c r="F743" s="30"/>
      <c r="G743" s="31"/>
      <c r="H743" s="29"/>
      <c r="I743" s="32"/>
      <c r="J743" s="29"/>
      <c r="K743" s="33"/>
      <c r="L743" s="29"/>
      <c r="M743" s="1280"/>
    </row>
    <row r="744" spans="1:13" x14ac:dyDescent="0.25">
      <c r="A744" s="1280"/>
      <c r="B744" s="1280"/>
      <c r="C744" s="1280"/>
      <c r="D744" s="1280"/>
      <c r="E744" s="1280"/>
      <c r="F744" s="2"/>
      <c r="G744" s="3"/>
      <c r="H744" s="1280"/>
      <c r="I744" s="4"/>
      <c r="J744" s="1280"/>
      <c r="K744" s="1280"/>
      <c r="L744" s="1280"/>
      <c r="M744" s="1280"/>
    </row>
    <row r="745" spans="1:13" x14ac:dyDescent="0.25">
      <c r="A745" s="1280"/>
      <c r="B745" s="1280" t="s">
        <v>27</v>
      </c>
      <c r="C745" s="1280"/>
      <c r="D745" s="1280"/>
      <c r="E745" s="1280"/>
      <c r="F745" s="2"/>
      <c r="G745" s="3"/>
      <c r="H745" s="1280"/>
      <c r="I745" s="4"/>
      <c r="J745" s="1280" t="s">
        <v>27</v>
      </c>
      <c r="K745" s="1280"/>
      <c r="L745" s="1280"/>
      <c r="M745" s="1280"/>
    </row>
    <row r="746" spans="1:13" x14ac:dyDescent="0.25">
      <c r="A746" s="1280"/>
      <c r="B746" s="1280"/>
      <c r="C746" s="1280"/>
      <c r="D746" s="1280"/>
      <c r="E746" s="1280"/>
      <c r="F746" s="2"/>
      <c r="G746" s="3"/>
      <c r="H746" s="1280"/>
      <c r="I746" s="4"/>
      <c r="J746" s="1280"/>
      <c r="K746" s="1280"/>
      <c r="L746" s="1280"/>
      <c r="M746" s="1280"/>
    </row>
    <row r="747" spans="1:13" x14ac:dyDescent="0.25">
      <c r="A747" s="1280"/>
      <c r="B747" s="1280" t="s">
        <v>283</v>
      </c>
      <c r="C747" s="1280"/>
      <c r="D747" s="1280"/>
      <c r="E747" s="1280"/>
      <c r="F747" s="2"/>
      <c r="G747" s="3"/>
      <c r="H747" s="1280"/>
      <c r="I747" s="4"/>
      <c r="J747" s="1280" t="s">
        <v>76</v>
      </c>
      <c r="K747" s="1280"/>
      <c r="L747" s="1280"/>
      <c r="M747" s="1280"/>
    </row>
    <row r="748" spans="1:13" x14ac:dyDescent="0.25">
      <c r="A748" s="1280"/>
      <c r="B748" s="1280"/>
      <c r="C748" s="1280"/>
      <c r="D748" s="1280"/>
      <c r="E748" s="1280"/>
      <c r="F748" s="2"/>
      <c r="G748" s="3"/>
      <c r="H748" s="1280"/>
      <c r="I748" s="4"/>
      <c r="J748" s="1280"/>
      <c r="K748" s="1280"/>
      <c r="L748" s="1280"/>
      <c r="M748" s="1280"/>
    </row>
    <row r="750" spans="1:13" ht="18.75" x14ac:dyDescent="0.3">
      <c r="A750" s="1" t="s">
        <v>46</v>
      </c>
      <c r="B750" s="1"/>
      <c r="C750" s="1"/>
      <c r="D750" s="1280"/>
      <c r="E750" s="1280"/>
      <c r="F750" s="2"/>
      <c r="G750" s="3"/>
      <c r="H750" s="1280"/>
      <c r="I750" s="4"/>
      <c r="J750" s="1280"/>
      <c r="K750" s="1280"/>
      <c r="L750" s="1280"/>
      <c r="M750" s="1280"/>
    </row>
    <row r="751" spans="1:13" x14ac:dyDescent="0.25">
      <c r="A751" s="1280"/>
      <c r="B751" s="1280"/>
      <c r="C751" s="1280"/>
      <c r="D751" s="1279"/>
      <c r="E751" s="1279"/>
      <c r="F751" s="6"/>
      <c r="G751" s="7"/>
      <c r="H751" s="1279"/>
      <c r="I751" s="8"/>
      <c r="J751" s="1279"/>
      <c r="K751" s="1280"/>
      <c r="L751" s="1280"/>
      <c r="M751" s="1280"/>
    </row>
    <row r="752" spans="1:13" ht="18.75" x14ac:dyDescent="0.3">
      <c r="A752" s="3102" t="s">
        <v>2789</v>
      </c>
      <c r="B752" s="3103"/>
      <c r="C752" s="3103"/>
      <c r="D752" s="3103"/>
      <c r="E752" s="3103"/>
      <c r="F752" s="3103"/>
      <c r="G752" s="3103"/>
      <c r="H752" s="3103"/>
      <c r="I752" s="3103"/>
      <c r="J752" s="3103"/>
      <c r="K752" s="3103"/>
      <c r="L752" s="3103"/>
      <c r="M752" s="1280"/>
    </row>
    <row r="753" spans="1:13" ht="15.75" x14ac:dyDescent="0.25">
      <c r="A753" s="1280"/>
      <c r="B753" s="1280"/>
      <c r="C753" s="1280"/>
      <c r="D753" s="1279"/>
      <c r="E753" s="1279"/>
      <c r="F753" s="9"/>
      <c r="G753" s="7"/>
      <c r="H753" s="1279"/>
      <c r="I753" s="8"/>
      <c r="J753" s="1279"/>
      <c r="K753" s="1280"/>
      <c r="L753" s="1280"/>
      <c r="M753" s="1280"/>
    </row>
    <row r="754" spans="1:13" ht="15.75" x14ac:dyDescent="0.25">
      <c r="A754" s="10" t="s">
        <v>2790</v>
      </c>
      <c r="B754" s="11"/>
      <c r="C754" s="11"/>
      <c r="D754" s="11"/>
      <c r="E754" s="11"/>
      <c r="F754" s="9"/>
      <c r="G754" s="3"/>
      <c r="H754" s="1280"/>
      <c r="I754" s="4"/>
      <c r="J754" s="1280"/>
      <c r="K754" s="1280"/>
      <c r="L754" s="1280"/>
      <c r="M754" s="1280"/>
    </row>
    <row r="755" spans="1:13" ht="15.75" thickBot="1" x14ac:dyDescent="0.3">
      <c r="A755" s="1284"/>
      <c r="B755" s="1280"/>
      <c r="C755" s="1280"/>
      <c r="D755" s="1280"/>
      <c r="E755" s="1280"/>
      <c r="F755" s="2"/>
      <c r="G755" s="3"/>
      <c r="H755" s="1280"/>
      <c r="I755" s="4"/>
      <c r="J755" s="1280"/>
      <c r="K755" s="13"/>
      <c r="L755" s="13"/>
      <c r="M755" s="14" t="s">
        <v>270</v>
      </c>
    </row>
    <row r="756" spans="1:13" ht="27" thickBot="1" x14ac:dyDescent="0.3">
      <c r="A756" s="87" t="s">
        <v>5</v>
      </c>
      <c r="B756" s="88" t="s">
        <v>6</v>
      </c>
      <c r="C756" s="88" t="s">
        <v>7</v>
      </c>
      <c r="D756" s="88" t="s">
        <v>8</v>
      </c>
      <c r="E756" s="88" t="s">
        <v>9</v>
      </c>
      <c r="F756" s="89" t="s">
        <v>10</v>
      </c>
      <c r="G756" s="90" t="s">
        <v>11</v>
      </c>
      <c r="H756" s="88" t="s">
        <v>12</v>
      </c>
      <c r="I756" s="91" t="s">
        <v>13</v>
      </c>
      <c r="J756" s="92" t="s">
        <v>14</v>
      </c>
      <c r="K756" s="92" t="s">
        <v>271</v>
      </c>
      <c r="L756" s="176" t="s">
        <v>16</v>
      </c>
      <c r="M756" s="177" t="s">
        <v>17</v>
      </c>
    </row>
    <row r="757" spans="1:13" x14ac:dyDescent="0.25">
      <c r="A757" s="93">
        <v>231</v>
      </c>
      <c r="B757" s="94" t="s">
        <v>272</v>
      </c>
      <c r="C757" s="95">
        <v>3269</v>
      </c>
      <c r="D757" s="95">
        <v>5909</v>
      </c>
      <c r="E757" s="96">
        <v>0</v>
      </c>
      <c r="F757" s="96">
        <v>103533063</v>
      </c>
      <c r="G757" s="96">
        <v>500</v>
      </c>
      <c r="H757" s="96">
        <v>3702000000</v>
      </c>
      <c r="I757" s="97">
        <v>0</v>
      </c>
      <c r="J757" s="97">
        <v>1470549.67</v>
      </c>
      <c r="K757" s="98">
        <v>-588710</v>
      </c>
      <c r="L757" s="99">
        <f t="shared" ref="L757:L777" si="14">SUM(J757--K757)</f>
        <v>881839.66999999993</v>
      </c>
      <c r="M757" s="178" t="s">
        <v>1014</v>
      </c>
    </row>
    <row r="758" spans="1:13" x14ac:dyDescent="0.25">
      <c r="A758" s="101">
        <v>231</v>
      </c>
      <c r="B758" s="102" t="s">
        <v>272</v>
      </c>
      <c r="C758" s="103">
        <v>3269</v>
      </c>
      <c r="D758" s="103">
        <v>5909</v>
      </c>
      <c r="E758" s="104">
        <v>0</v>
      </c>
      <c r="F758" s="104">
        <v>103133063</v>
      </c>
      <c r="G758" s="104">
        <v>500</v>
      </c>
      <c r="H758" s="104">
        <v>3702000000</v>
      </c>
      <c r="I758" s="106">
        <v>0</v>
      </c>
      <c r="J758" s="106">
        <v>170652.9</v>
      </c>
      <c r="K758" s="106">
        <v>-69260</v>
      </c>
      <c r="L758" s="107">
        <f t="shared" si="14"/>
        <v>101392.9</v>
      </c>
      <c r="M758" s="179" t="s">
        <v>1015</v>
      </c>
    </row>
    <row r="759" spans="1:13" x14ac:dyDescent="0.25">
      <c r="A759" s="101">
        <v>231</v>
      </c>
      <c r="B759" s="102" t="s">
        <v>272</v>
      </c>
      <c r="C759" s="103">
        <v>3269</v>
      </c>
      <c r="D759" s="103">
        <v>5909</v>
      </c>
      <c r="E759" s="104">
        <v>0</v>
      </c>
      <c r="F759" s="104">
        <v>103100888</v>
      </c>
      <c r="G759" s="104">
        <v>500</v>
      </c>
      <c r="H759" s="104">
        <v>3702000000</v>
      </c>
      <c r="I759" s="106">
        <v>0</v>
      </c>
      <c r="J759" s="106">
        <v>60380</v>
      </c>
      <c r="K759" s="111">
        <v>-34630</v>
      </c>
      <c r="L759" s="107">
        <f t="shared" si="14"/>
        <v>25750</v>
      </c>
      <c r="M759" s="179" t="s">
        <v>1016</v>
      </c>
    </row>
    <row r="760" spans="1:13" x14ac:dyDescent="0.25">
      <c r="A760" s="103">
        <v>231</v>
      </c>
      <c r="B760" s="102" t="s">
        <v>272</v>
      </c>
      <c r="C760" s="103">
        <v>3269</v>
      </c>
      <c r="D760" s="103">
        <v>5011</v>
      </c>
      <c r="E760" s="104">
        <v>0</v>
      </c>
      <c r="F760" s="104">
        <v>103533063</v>
      </c>
      <c r="G760" s="104">
        <v>500</v>
      </c>
      <c r="H760" s="104">
        <v>3702000000</v>
      </c>
      <c r="I760" s="106">
        <v>0</v>
      </c>
      <c r="J760" s="106">
        <v>1006298.85</v>
      </c>
      <c r="K760" s="106">
        <v>340000</v>
      </c>
      <c r="L760" s="113">
        <f t="shared" si="14"/>
        <v>1346298.85</v>
      </c>
      <c r="M760" s="179" t="s">
        <v>446</v>
      </c>
    </row>
    <row r="761" spans="1:13" x14ac:dyDescent="0.25">
      <c r="A761" s="103">
        <v>231</v>
      </c>
      <c r="B761" s="102" t="s">
        <v>272</v>
      </c>
      <c r="C761" s="103">
        <v>3269</v>
      </c>
      <c r="D761" s="103">
        <v>5011</v>
      </c>
      <c r="E761" s="104">
        <v>0</v>
      </c>
      <c r="F761" s="104">
        <v>103133063</v>
      </c>
      <c r="G761" s="104">
        <v>500</v>
      </c>
      <c r="H761" s="104">
        <v>3702000000</v>
      </c>
      <c r="I761" s="106">
        <v>0</v>
      </c>
      <c r="J761" s="106">
        <v>118388.1</v>
      </c>
      <c r="K761" s="106">
        <v>40000</v>
      </c>
      <c r="L761" s="115">
        <f t="shared" si="14"/>
        <v>158388.1</v>
      </c>
      <c r="M761" s="179" t="s">
        <v>447</v>
      </c>
    </row>
    <row r="762" spans="1:13" x14ac:dyDescent="0.25">
      <c r="A762" s="103">
        <v>231</v>
      </c>
      <c r="B762" s="102" t="s">
        <v>272</v>
      </c>
      <c r="C762" s="103" t="s">
        <v>278</v>
      </c>
      <c r="D762" s="104">
        <v>5011</v>
      </c>
      <c r="E762" s="104">
        <v>0</v>
      </c>
      <c r="F762" s="104">
        <v>103100888</v>
      </c>
      <c r="G762" s="104">
        <v>500</v>
      </c>
      <c r="H762" s="104">
        <v>3702000000</v>
      </c>
      <c r="I762" s="106">
        <v>0</v>
      </c>
      <c r="J762" s="106">
        <v>59194.05</v>
      </c>
      <c r="K762" s="106">
        <v>20000</v>
      </c>
      <c r="L762" s="115">
        <f t="shared" si="14"/>
        <v>79194.05</v>
      </c>
      <c r="M762" s="179" t="s">
        <v>448</v>
      </c>
    </row>
    <row r="763" spans="1:13" x14ac:dyDescent="0.25">
      <c r="A763" s="103">
        <v>231</v>
      </c>
      <c r="B763" s="102" t="s">
        <v>272</v>
      </c>
      <c r="C763" s="103" t="s">
        <v>278</v>
      </c>
      <c r="D763" s="104">
        <v>5021</v>
      </c>
      <c r="E763" s="104">
        <v>0</v>
      </c>
      <c r="F763" s="104">
        <v>103533063</v>
      </c>
      <c r="G763" s="104">
        <v>500</v>
      </c>
      <c r="H763" s="104">
        <v>3702000000</v>
      </c>
      <c r="I763" s="106">
        <v>0</v>
      </c>
      <c r="J763" s="106">
        <v>179987.5</v>
      </c>
      <c r="K763" s="106">
        <v>68000</v>
      </c>
      <c r="L763" s="115">
        <f t="shared" si="14"/>
        <v>247987.5</v>
      </c>
      <c r="M763" s="179" t="s">
        <v>699</v>
      </c>
    </row>
    <row r="764" spans="1:13" x14ac:dyDescent="0.25">
      <c r="A764" s="103">
        <v>231</v>
      </c>
      <c r="B764" s="102" t="s">
        <v>272</v>
      </c>
      <c r="C764" s="103" t="s">
        <v>278</v>
      </c>
      <c r="D764" s="104">
        <v>5021</v>
      </c>
      <c r="E764" s="104">
        <v>0</v>
      </c>
      <c r="F764" s="104">
        <v>103133063</v>
      </c>
      <c r="G764" s="104">
        <v>500</v>
      </c>
      <c r="H764" s="104">
        <v>3702000000</v>
      </c>
      <c r="I764" s="106">
        <v>0</v>
      </c>
      <c r="J764" s="106">
        <v>21175</v>
      </c>
      <c r="K764" s="106">
        <v>8000</v>
      </c>
      <c r="L764" s="115">
        <f t="shared" si="14"/>
        <v>29175</v>
      </c>
      <c r="M764" s="179" t="s">
        <v>700</v>
      </c>
    </row>
    <row r="765" spans="1:13" x14ac:dyDescent="0.25">
      <c r="A765" s="103">
        <v>231</v>
      </c>
      <c r="B765" s="102" t="s">
        <v>272</v>
      </c>
      <c r="C765" s="103" t="s">
        <v>278</v>
      </c>
      <c r="D765" s="104">
        <v>5021</v>
      </c>
      <c r="E765" s="104">
        <v>0</v>
      </c>
      <c r="F765" s="104">
        <v>103100888</v>
      </c>
      <c r="G765" s="104">
        <v>500</v>
      </c>
      <c r="H765" s="104">
        <v>3702000000</v>
      </c>
      <c r="I765" s="106">
        <v>0</v>
      </c>
      <c r="J765" s="106">
        <v>10587.5</v>
      </c>
      <c r="K765" s="106">
        <v>4000</v>
      </c>
      <c r="L765" s="115">
        <f t="shared" si="14"/>
        <v>14587.5</v>
      </c>
      <c r="M765" s="179" t="s">
        <v>701</v>
      </c>
    </row>
    <row r="766" spans="1:13" x14ac:dyDescent="0.25">
      <c r="A766" s="103">
        <v>231</v>
      </c>
      <c r="B766" s="103" t="s">
        <v>272</v>
      </c>
      <c r="C766" s="103" t="s">
        <v>278</v>
      </c>
      <c r="D766" s="103">
        <v>5031</v>
      </c>
      <c r="E766" s="103">
        <v>0</v>
      </c>
      <c r="F766" s="104">
        <v>103533063</v>
      </c>
      <c r="G766" s="103">
        <v>500</v>
      </c>
      <c r="H766" s="103">
        <v>3702000000</v>
      </c>
      <c r="I766" s="106">
        <v>0</v>
      </c>
      <c r="J766" s="106">
        <v>244137.21</v>
      </c>
      <c r="K766" s="106">
        <v>102000</v>
      </c>
      <c r="L766" s="115">
        <f t="shared" si="14"/>
        <v>346137.20999999996</v>
      </c>
      <c r="M766" s="180" t="s">
        <v>449</v>
      </c>
    </row>
    <row r="767" spans="1:13" x14ac:dyDescent="0.25">
      <c r="A767" s="103">
        <v>231</v>
      </c>
      <c r="B767" s="103" t="s">
        <v>272</v>
      </c>
      <c r="C767" s="103" t="s">
        <v>278</v>
      </c>
      <c r="D767" s="103">
        <v>5031</v>
      </c>
      <c r="E767" s="103">
        <v>0</v>
      </c>
      <c r="F767" s="104">
        <v>103133063</v>
      </c>
      <c r="G767" s="103">
        <v>500</v>
      </c>
      <c r="H767" s="103">
        <v>3702000000</v>
      </c>
      <c r="I767" s="106">
        <v>0</v>
      </c>
      <c r="J767" s="106">
        <v>28722.03</v>
      </c>
      <c r="K767" s="106">
        <v>12000</v>
      </c>
      <c r="L767" s="107">
        <f t="shared" si="14"/>
        <v>40722.03</v>
      </c>
      <c r="M767" s="180" t="s">
        <v>450</v>
      </c>
    </row>
    <row r="768" spans="1:13" x14ac:dyDescent="0.25">
      <c r="A768" s="103">
        <v>231</v>
      </c>
      <c r="B768" s="103" t="s">
        <v>272</v>
      </c>
      <c r="C768" s="103" t="s">
        <v>278</v>
      </c>
      <c r="D768" s="103">
        <v>5031</v>
      </c>
      <c r="E768" s="103">
        <v>0</v>
      </c>
      <c r="F768" s="104">
        <v>103100888</v>
      </c>
      <c r="G768" s="103">
        <v>500</v>
      </c>
      <c r="H768" s="103">
        <v>3702000000</v>
      </c>
      <c r="I768" s="106">
        <v>0</v>
      </c>
      <c r="J768" s="106">
        <v>14361.01</v>
      </c>
      <c r="K768" s="106">
        <v>6000</v>
      </c>
      <c r="L768" s="107">
        <f t="shared" si="14"/>
        <v>20361.010000000002</v>
      </c>
      <c r="M768" s="180" t="s">
        <v>451</v>
      </c>
    </row>
    <row r="769" spans="1:13" x14ac:dyDescent="0.25">
      <c r="A769" s="103">
        <v>231</v>
      </c>
      <c r="B769" s="103" t="s">
        <v>272</v>
      </c>
      <c r="C769" s="103" t="s">
        <v>278</v>
      </c>
      <c r="D769" s="103">
        <v>5032</v>
      </c>
      <c r="E769" s="103">
        <v>0</v>
      </c>
      <c r="F769" s="104">
        <v>103533063</v>
      </c>
      <c r="G769" s="103">
        <v>500</v>
      </c>
      <c r="H769" s="103">
        <v>3702000000</v>
      </c>
      <c r="I769" s="106">
        <v>0</v>
      </c>
      <c r="J769" s="106">
        <v>112879.15</v>
      </c>
      <c r="K769" s="106">
        <v>71910</v>
      </c>
      <c r="L769" s="113">
        <f t="shared" si="14"/>
        <v>184789.15</v>
      </c>
      <c r="M769" s="180" t="s">
        <v>452</v>
      </c>
    </row>
    <row r="770" spans="1:13" x14ac:dyDescent="0.25">
      <c r="A770" s="103">
        <v>231</v>
      </c>
      <c r="B770" s="103" t="s">
        <v>272</v>
      </c>
      <c r="C770" s="103" t="s">
        <v>278</v>
      </c>
      <c r="D770" s="103">
        <v>5032</v>
      </c>
      <c r="E770" s="103">
        <v>0</v>
      </c>
      <c r="F770" s="104">
        <v>103133063</v>
      </c>
      <c r="G770" s="103">
        <v>500</v>
      </c>
      <c r="H770" s="103">
        <v>3702000000</v>
      </c>
      <c r="I770" s="106">
        <v>0</v>
      </c>
      <c r="J770" s="106">
        <v>13279.9</v>
      </c>
      <c r="K770" s="106">
        <v>8460</v>
      </c>
      <c r="L770" s="115">
        <f t="shared" si="14"/>
        <v>21739.9</v>
      </c>
      <c r="M770" s="180" t="s">
        <v>453</v>
      </c>
    </row>
    <row r="771" spans="1:13" x14ac:dyDescent="0.25">
      <c r="A771" s="103">
        <v>231</v>
      </c>
      <c r="B771" s="103" t="s">
        <v>272</v>
      </c>
      <c r="C771" s="103" t="s">
        <v>278</v>
      </c>
      <c r="D771" s="103">
        <v>5032</v>
      </c>
      <c r="E771" s="103">
        <v>0</v>
      </c>
      <c r="F771" s="104">
        <v>103100888</v>
      </c>
      <c r="G771" s="103">
        <v>500</v>
      </c>
      <c r="H771" s="103">
        <v>3702000000</v>
      </c>
      <c r="I771" s="106">
        <v>0</v>
      </c>
      <c r="J771" s="106">
        <v>6639.95</v>
      </c>
      <c r="K771" s="106">
        <v>4230</v>
      </c>
      <c r="L771" s="115">
        <f t="shared" si="14"/>
        <v>10869.95</v>
      </c>
      <c r="M771" s="180" t="s">
        <v>454</v>
      </c>
    </row>
    <row r="772" spans="1:13" x14ac:dyDescent="0.25">
      <c r="A772" s="103">
        <v>231</v>
      </c>
      <c r="B772" s="103" t="s">
        <v>272</v>
      </c>
      <c r="C772" s="103" t="s">
        <v>278</v>
      </c>
      <c r="D772" s="103">
        <v>5038</v>
      </c>
      <c r="E772" s="103">
        <v>0</v>
      </c>
      <c r="F772" s="104">
        <v>103533063</v>
      </c>
      <c r="G772" s="103">
        <v>500</v>
      </c>
      <c r="H772" s="103">
        <v>3702000000</v>
      </c>
      <c r="I772" s="106">
        <v>0</v>
      </c>
      <c r="J772" s="106">
        <v>5674.84</v>
      </c>
      <c r="K772" s="106">
        <v>2550</v>
      </c>
      <c r="L772" s="115">
        <f t="shared" si="14"/>
        <v>8224.84</v>
      </c>
      <c r="M772" s="180" t="s">
        <v>455</v>
      </c>
    </row>
    <row r="773" spans="1:13" x14ac:dyDescent="0.25">
      <c r="A773" s="103">
        <v>231</v>
      </c>
      <c r="B773" s="103" t="s">
        <v>272</v>
      </c>
      <c r="C773" s="103" t="s">
        <v>278</v>
      </c>
      <c r="D773" s="103">
        <v>5038</v>
      </c>
      <c r="E773" s="103">
        <v>0</v>
      </c>
      <c r="F773" s="104">
        <v>103133063</v>
      </c>
      <c r="G773" s="103">
        <v>500</v>
      </c>
      <c r="H773" s="103">
        <v>3702000000</v>
      </c>
      <c r="I773" s="106">
        <v>0</v>
      </c>
      <c r="J773" s="106">
        <v>667.64</v>
      </c>
      <c r="K773" s="106">
        <v>300</v>
      </c>
      <c r="L773" s="107">
        <f t="shared" si="14"/>
        <v>967.64</v>
      </c>
      <c r="M773" s="180" t="s">
        <v>456</v>
      </c>
    </row>
    <row r="774" spans="1:13" x14ac:dyDescent="0.25">
      <c r="A774" s="103">
        <v>231</v>
      </c>
      <c r="B774" s="103" t="s">
        <v>272</v>
      </c>
      <c r="C774" s="103" t="s">
        <v>278</v>
      </c>
      <c r="D774" s="103">
        <v>5038</v>
      </c>
      <c r="E774" s="103">
        <v>0</v>
      </c>
      <c r="F774" s="104">
        <v>103100888</v>
      </c>
      <c r="G774" s="103">
        <v>500</v>
      </c>
      <c r="H774" s="103">
        <v>3702000000</v>
      </c>
      <c r="I774" s="106">
        <v>0</v>
      </c>
      <c r="J774" s="106">
        <v>333.82</v>
      </c>
      <c r="K774" s="106">
        <v>150</v>
      </c>
      <c r="L774" s="107">
        <f t="shared" si="14"/>
        <v>483.82</v>
      </c>
      <c r="M774" s="180" t="s">
        <v>457</v>
      </c>
    </row>
    <row r="775" spans="1:13" x14ac:dyDescent="0.25">
      <c r="A775" s="103">
        <v>231</v>
      </c>
      <c r="B775" s="103" t="s">
        <v>272</v>
      </c>
      <c r="C775" s="103" t="s">
        <v>278</v>
      </c>
      <c r="D775" s="103">
        <v>5173</v>
      </c>
      <c r="E775" s="103">
        <v>0</v>
      </c>
      <c r="F775" s="104">
        <v>103533063</v>
      </c>
      <c r="G775" s="103">
        <v>500</v>
      </c>
      <c r="H775" s="103">
        <v>3702000000</v>
      </c>
      <c r="I775" s="106">
        <v>0</v>
      </c>
      <c r="J775" s="106">
        <v>8500</v>
      </c>
      <c r="K775" s="106">
        <v>4250</v>
      </c>
      <c r="L775" s="106">
        <f t="shared" si="14"/>
        <v>12750</v>
      </c>
      <c r="M775" s="180" t="s">
        <v>1518</v>
      </c>
    </row>
    <row r="776" spans="1:13" x14ac:dyDescent="0.25">
      <c r="A776" s="103">
        <v>231</v>
      </c>
      <c r="B776" s="103" t="s">
        <v>272</v>
      </c>
      <c r="C776" s="103" t="s">
        <v>278</v>
      </c>
      <c r="D776" s="103">
        <v>5173</v>
      </c>
      <c r="E776" s="103">
        <v>0</v>
      </c>
      <c r="F776" s="104">
        <v>103133063</v>
      </c>
      <c r="G776" s="103">
        <v>500</v>
      </c>
      <c r="H776" s="103">
        <v>3702000000</v>
      </c>
      <c r="I776" s="106">
        <v>0</v>
      </c>
      <c r="J776" s="106">
        <v>1000</v>
      </c>
      <c r="K776" s="106">
        <v>500</v>
      </c>
      <c r="L776" s="106">
        <f t="shared" si="14"/>
        <v>1500</v>
      </c>
      <c r="M776" s="180" t="s">
        <v>1519</v>
      </c>
    </row>
    <row r="777" spans="1:13" ht="15.75" thickBot="1" x14ac:dyDescent="0.3">
      <c r="A777" s="103">
        <v>231</v>
      </c>
      <c r="B777" s="103" t="s">
        <v>272</v>
      </c>
      <c r="C777" s="103" t="s">
        <v>278</v>
      </c>
      <c r="D777" s="103">
        <v>5173</v>
      </c>
      <c r="E777" s="103">
        <v>0</v>
      </c>
      <c r="F777" s="104">
        <v>103100888</v>
      </c>
      <c r="G777" s="103">
        <v>500</v>
      </c>
      <c r="H777" s="103">
        <v>3702000000</v>
      </c>
      <c r="I777" s="106">
        <v>0</v>
      </c>
      <c r="J777" s="106">
        <v>500</v>
      </c>
      <c r="K777" s="106">
        <v>250</v>
      </c>
      <c r="L777" s="106">
        <f t="shared" si="14"/>
        <v>750</v>
      </c>
      <c r="M777" s="180" t="s">
        <v>1520</v>
      </c>
    </row>
    <row r="778" spans="1:13" ht="16.5" thickBot="1" x14ac:dyDescent="0.3">
      <c r="A778" s="3164" t="s">
        <v>280</v>
      </c>
      <c r="B778" s="3165"/>
      <c r="C778" s="3165"/>
      <c r="D778" s="3165"/>
      <c r="E778" s="3165"/>
      <c r="F778" s="3165"/>
      <c r="G778" s="3165"/>
      <c r="H778" s="3166"/>
      <c r="I778" s="116">
        <f>SUM(I757:I774)</f>
        <v>0</v>
      </c>
      <c r="J778" s="117">
        <f>SUM(J757:J777)</f>
        <v>3533909.1199999992</v>
      </c>
      <c r="K778" s="118">
        <f>SUM(K757:K777)</f>
        <v>0</v>
      </c>
      <c r="L778" s="117">
        <f>SUM(L757:L777)</f>
        <v>3533909.1199999992</v>
      </c>
      <c r="M778" s="119"/>
    </row>
    <row r="779" spans="1:13" ht="15.75" x14ac:dyDescent="0.25">
      <c r="A779" s="28"/>
      <c r="B779" s="28"/>
      <c r="C779" s="28"/>
      <c r="D779" s="29"/>
      <c r="E779" s="29"/>
      <c r="F779" s="30"/>
      <c r="G779" s="31"/>
      <c r="H779" s="29"/>
      <c r="I779" s="32"/>
      <c r="J779" s="29"/>
      <c r="K779" s="33"/>
      <c r="L779" s="29"/>
      <c r="M779" s="1280"/>
    </row>
    <row r="780" spans="1:13" ht="15.75" x14ac:dyDescent="0.25">
      <c r="A780" s="1280"/>
      <c r="B780" s="29" t="s">
        <v>461</v>
      </c>
      <c r="C780" s="28"/>
      <c r="D780" s="29"/>
      <c r="E780" s="29"/>
      <c r="F780" s="30"/>
      <c r="G780" s="31"/>
      <c r="H780" s="29"/>
      <c r="I780" s="32"/>
      <c r="J780" s="34" t="s">
        <v>25</v>
      </c>
      <c r="K780" s="120" t="s">
        <v>2791</v>
      </c>
      <c r="L780" s="29"/>
      <c r="M780" s="1280"/>
    </row>
    <row r="781" spans="1:13" ht="15.75" x14ac:dyDescent="0.25">
      <c r="A781" s="29"/>
      <c r="B781" s="28"/>
      <c r="C781" s="28"/>
      <c r="D781" s="29"/>
      <c r="E781" s="29"/>
      <c r="F781" s="30"/>
      <c r="G781" s="31"/>
      <c r="H781" s="29"/>
      <c r="I781" s="32"/>
      <c r="J781" s="29"/>
      <c r="K781" s="33"/>
      <c r="L781" s="29"/>
      <c r="M781" s="1280"/>
    </row>
    <row r="782" spans="1:13" x14ac:dyDescent="0.25">
      <c r="A782" s="1280"/>
      <c r="B782" s="1280"/>
      <c r="C782" s="1280"/>
      <c r="D782" s="1280"/>
      <c r="E782" s="1280"/>
      <c r="F782" s="2"/>
      <c r="G782" s="3"/>
      <c r="H782" s="1280"/>
      <c r="I782" s="4"/>
      <c r="J782" s="1280"/>
      <c r="K782" s="1280"/>
      <c r="L782" s="1280"/>
      <c r="M782" s="1280"/>
    </row>
    <row r="783" spans="1:13" x14ac:dyDescent="0.25">
      <c r="A783" s="1280"/>
      <c r="B783" s="1280" t="s">
        <v>27</v>
      </c>
      <c r="C783" s="1280"/>
      <c r="D783" s="1280"/>
      <c r="E783" s="1280"/>
      <c r="F783" s="2"/>
      <c r="G783" s="3"/>
      <c r="H783" s="1280"/>
      <c r="I783" s="4"/>
      <c r="J783" s="1280" t="s">
        <v>27</v>
      </c>
      <c r="K783" s="1280"/>
      <c r="L783" s="1280"/>
      <c r="M783" s="1280"/>
    </row>
    <row r="784" spans="1:13" x14ac:dyDescent="0.25">
      <c r="A784" s="1280"/>
      <c r="B784" s="1280"/>
      <c r="C784" s="1280"/>
      <c r="D784" s="1280"/>
      <c r="E784" s="1280"/>
      <c r="F784" s="2"/>
      <c r="G784" s="3"/>
      <c r="H784" s="1280"/>
      <c r="I784" s="4"/>
      <c r="J784" s="1280"/>
      <c r="K784" s="1280"/>
      <c r="L784" s="1280"/>
      <c r="M784" s="1280"/>
    </row>
    <row r="785" spans="1:13" x14ac:dyDescent="0.25">
      <c r="A785" s="1280"/>
      <c r="B785" s="1280" t="s">
        <v>2792</v>
      </c>
      <c r="C785" s="1280"/>
      <c r="D785" s="1280"/>
      <c r="E785" s="1280"/>
      <c r="F785" s="2"/>
      <c r="G785" s="3"/>
      <c r="H785" s="1280"/>
      <c r="I785" s="4"/>
      <c r="J785" s="1280" t="s">
        <v>76</v>
      </c>
      <c r="K785" s="1280"/>
      <c r="L785" s="1280"/>
      <c r="M785" s="1280"/>
    </row>
    <row r="788" spans="1:13" ht="18.75" x14ac:dyDescent="0.3">
      <c r="A788" s="785" t="s">
        <v>46</v>
      </c>
      <c r="B788" s="785"/>
      <c r="C788" s="785"/>
      <c r="D788" s="233"/>
      <c r="E788" s="233"/>
      <c r="F788" s="786"/>
      <c r="G788" s="787"/>
      <c r="H788" s="233"/>
      <c r="I788" s="234"/>
      <c r="J788" s="233"/>
      <c r="K788" s="233"/>
      <c r="L788" s="233"/>
      <c r="M788" s="233"/>
    </row>
    <row r="789" spans="1:13" x14ac:dyDescent="0.25">
      <c r="A789" s="233"/>
      <c r="B789" s="233"/>
      <c r="C789" s="233"/>
      <c r="D789" s="235"/>
      <c r="E789" s="235"/>
      <c r="F789" s="788"/>
      <c r="G789" s="789"/>
      <c r="H789" s="235"/>
      <c r="I789" s="236"/>
      <c r="J789" s="235"/>
      <c r="K789" s="233"/>
      <c r="L789" s="233"/>
      <c r="M789" s="233"/>
    </row>
    <row r="790" spans="1:13" ht="18.75" x14ac:dyDescent="0.3">
      <c r="A790" s="3157" t="s">
        <v>2975</v>
      </c>
      <c r="B790" s="3157"/>
      <c r="C790" s="3157"/>
      <c r="D790" s="3157"/>
      <c r="E790" s="3157"/>
      <c r="F790" s="3157"/>
      <c r="G790" s="3157"/>
      <c r="H790" s="3157"/>
      <c r="I790" s="3157"/>
      <c r="J790" s="3157"/>
      <c r="K790" s="3157"/>
      <c r="L790" s="3157"/>
      <c r="M790" s="233"/>
    </row>
    <row r="791" spans="1:13" x14ac:dyDescent="0.25">
      <c r="A791" s="237"/>
      <c r="B791" s="237"/>
      <c r="C791" s="237"/>
      <c r="D791" s="237"/>
      <c r="E791" s="237"/>
      <c r="F791" s="237"/>
      <c r="G791" s="237"/>
      <c r="H791" s="237"/>
      <c r="I791" s="237"/>
      <c r="J791" s="237"/>
      <c r="K791" s="237"/>
      <c r="L791" s="237"/>
      <c r="M791" s="237"/>
    </row>
    <row r="792" spans="1:13" ht="15.75" x14ac:dyDescent="0.25">
      <c r="A792" s="790" t="s">
        <v>2976</v>
      </c>
      <c r="B792" s="233"/>
      <c r="C792" s="233"/>
      <c r="D792" s="233"/>
      <c r="E792" s="233"/>
      <c r="F792" s="791"/>
      <c r="G792" s="787"/>
      <c r="H792" s="233"/>
      <c r="I792" s="234"/>
      <c r="J792" s="233"/>
      <c r="K792" s="233"/>
      <c r="L792" s="233"/>
      <c r="M792" s="233"/>
    </row>
    <row r="793" spans="1:13" ht="15.75" thickBot="1" x14ac:dyDescent="0.3">
      <c r="A793" s="237"/>
      <c r="B793" s="237"/>
      <c r="C793" s="237"/>
      <c r="D793" s="237"/>
      <c r="E793" s="237"/>
      <c r="F793" s="237"/>
      <c r="G793" s="237"/>
      <c r="H793" s="237"/>
      <c r="I793" s="237"/>
      <c r="J793" s="237"/>
      <c r="K793" s="237"/>
      <c r="L793" s="237"/>
      <c r="M793" s="238" t="s">
        <v>964</v>
      </c>
    </row>
    <row r="794" spans="1:13" ht="26.25" thickBot="1" x14ac:dyDescent="0.3">
      <c r="A794" s="239" t="s">
        <v>5</v>
      </c>
      <c r="B794" s="240" t="s">
        <v>6</v>
      </c>
      <c r="C794" s="240" t="s">
        <v>7</v>
      </c>
      <c r="D794" s="240" t="s">
        <v>8</v>
      </c>
      <c r="E794" s="240" t="s">
        <v>9</v>
      </c>
      <c r="F794" s="241" t="s">
        <v>10</v>
      </c>
      <c r="G794" s="242" t="s">
        <v>11</v>
      </c>
      <c r="H794" s="240" t="s">
        <v>12</v>
      </c>
      <c r="I794" s="243" t="s">
        <v>13</v>
      </c>
      <c r="J794" s="244" t="s">
        <v>14</v>
      </c>
      <c r="K794" s="245" t="s">
        <v>271</v>
      </c>
      <c r="L794" s="244" t="s">
        <v>16</v>
      </c>
      <c r="M794" s="246" t="s">
        <v>17</v>
      </c>
    </row>
    <row r="795" spans="1:13" x14ac:dyDescent="0.25">
      <c r="A795" s="247">
        <v>231</v>
      </c>
      <c r="B795" s="248">
        <v>90</v>
      </c>
      <c r="C795" s="249">
        <v>3269</v>
      </c>
      <c r="D795" s="248">
        <v>5909</v>
      </c>
      <c r="E795" s="250">
        <v>0</v>
      </c>
      <c r="F795" s="251">
        <v>103100888</v>
      </c>
      <c r="G795" s="248">
        <v>500</v>
      </c>
      <c r="H795" s="252">
        <v>4867000000</v>
      </c>
      <c r="I795" s="253">
        <v>0</v>
      </c>
      <c r="J795" s="253">
        <v>4285787.57</v>
      </c>
      <c r="K795" s="298">
        <v>-17750</v>
      </c>
      <c r="L795" s="255">
        <f>J795+(K795)</f>
        <v>4268037.57</v>
      </c>
      <c r="M795" s="256" t="s">
        <v>965</v>
      </c>
    </row>
    <row r="796" spans="1:13" x14ac:dyDescent="0.25">
      <c r="A796" s="257">
        <v>231</v>
      </c>
      <c r="B796" s="258">
        <v>90</v>
      </c>
      <c r="C796" s="259">
        <v>3269</v>
      </c>
      <c r="D796" s="258">
        <v>5909</v>
      </c>
      <c r="E796" s="260">
        <v>0</v>
      </c>
      <c r="F796" s="261">
        <v>103133063</v>
      </c>
      <c r="G796" s="258">
        <v>500</v>
      </c>
      <c r="H796" s="262">
        <v>4867000000</v>
      </c>
      <c r="I796" s="263">
        <v>0</v>
      </c>
      <c r="J796" s="263">
        <v>317937.98</v>
      </c>
      <c r="K796" s="254">
        <v>-35500</v>
      </c>
      <c r="L796" s="264">
        <f t="shared" ref="L796:L809" si="15">J796+(K796)</f>
        <v>282437.98</v>
      </c>
      <c r="M796" s="265" t="s">
        <v>966</v>
      </c>
    </row>
    <row r="797" spans="1:13" x14ac:dyDescent="0.25">
      <c r="A797" s="257">
        <v>231</v>
      </c>
      <c r="B797" s="258">
        <v>90</v>
      </c>
      <c r="C797" s="259">
        <v>3269</v>
      </c>
      <c r="D797" s="258">
        <v>5909</v>
      </c>
      <c r="E797" s="260">
        <v>0</v>
      </c>
      <c r="F797" s="261">
        <v>103533063</v>
      </c>
      <c r="G797" s="258">
        <v>500</v>
      </c>
      <c r="H797" s="262">
        <v>4867000000</v>
      </c>
      <c r="I797" s="263">
        <v>0</v>
      </c>
      <c r="J797" s="263">
        <v>2702473.04</v>
      </c>
      <c r="K797" s="254">
        <v>-301750</v>
      </c>
      <c r="L797" s="264">
        <f t="shared" si="15"/>
        <v>2400723.04</v>
      </c>
      <c r="M797" s="265" t="s">
        <v>967</v>
      </c>
    </row>
    <row r="798" spans="1:13" x14ac:dyDescent="0.25">
      <c r="A798" s="257">
        <v>231</v>
      </c>
      <c r="B798" s="258">
        <v>90</v>
      </c>
      <c r="C798" s="259">
        <v>3269</v>
      </c>
      <c r="D798" s="299">
        <v>5139</v>
      </c>
      <c r="E798" s="260">
        <v>0</v>
      </c>
      <c r="F798" s="261">
        <v>103100888</v>
      </c>
      <c r="G798" s="258">
        <v>500</v>
      </c>
      <c r="H798" s="262">
        <v>4867000000</v>
      </c>
      <c r="I798" s="263">
        <v>0</v>
      </c>
      <c r="J798" s="267">
        <v>1000</v>
      </c>
      <c r="K798" s="267">
        <v>5500</v>
      </c>
      <c r="L798" s="264">
        <f t="shared" si="15"/>
        <v>6500</v>
      </c>
      <c r="M798" s="268" t="s">
        <v>2977</v>
      </c>
    </row>
    <row r="799" spans="1:13" x14ac:dyDescent="0.25">
      <c r="A799" s="257">
        <v>231</v>
      </c>
      <c r="B799" s="258">
        <v>90</v>
      </c>
      <c r="C799" s="259">
        <v>3269</v>
      </c>
      <c r="D799" s="299">
        <v>5139</v>
      </c>
      <c r="E799" s="260">
        <v>0</v>
      </c>
      <c r="F799" s="266">
        <v>103133063</v>
      </c>
      <c r="G799" s="258">
        <v>500</v>
      </c>
      <c r="H799" s="262">
        <v>4867000000</v>
      </c>
      <c r="I799" s="263">
        <v>0</v>
      </c>
      <c r="J799" s="267">
        <v>2000</v>
      </c>
      <c r="K799" s="267">
        <v>11000</v>
      </c>
      <c r="L799" s="264">
        <f t="shared" si="15"/>
        <v>13000</v>
      </c>
      <c r="M799" s="268" t="s">
        <v>2978</v>
      </c>
    </row>
    <row r="800" spans="1:13" x14ac:dyDescent="0.25">
      <c r="A800" s="257">
        <v>231</v>
      </c>
      <c r="B800" s="258">
        <v>90</v>
      </c>
      <c r="C800" s="259">
        <v>3269</v>
      </c>
      <c r="D800" s="299">
        <v>5139</v>
      </c>
      <c r="E800" s="260">
        <v>0</v>
      </c>
      <c r="F800" s="261">
        <v>103533063</v>
      </c>
      <c r="G800" s="258">
        <v>500</v>
      </c>
      <c r="H800" s="262">
        <v>4867000000</v>
      </c>
      <c r="I800" s="263">
        <v>0</v>
      </c>
      <c r="J800" s="267">
        <v>17000</v>
      </c>
      <c r="K800" s="267">
        <v>93500</v>
      </c>
      <c r="L800" s="264">
        <f t="shared" si="15"/>
        <v>110500</v>
      </c>
      <c r="M800" s="268" t="s">
        <v>2979</v>
      </c>
    </row>
    <row r="801" spans="1:13" x14ac:dyDescent="0.25">
      <c r="A801" s="257">
        <v>231</v>
      </c>
      <c r="B801" s="258">
        <v>90</v>
      </c>
      <c r="C801" s="259">
        <v>3269</v>
      </c>
      <c r="D801" s="299">
        <v>5164</v>
      </c>
      <c r="E801" s="260">
        <v>0</v>
      </c>
      <c r="F801" s="261">
        <v>103100888</v>
      </c>
      <c r="G801" s="258">
        <v>500</v>
      </c>
      <c r="H801" s="262">
        <v>4867000000</v>
      </c>
      <c r="I801" s="263">
        <v>0</v>
      </c>
      <c r="J801" s="267">
        <v>4250</v>
      </c>
      <c r="K801" s="267">
        <v>1000</v>
      </c>
      <c r="L801" s="264">
        <f t="shared" si="15"/>
        <v>5250</v>
      </c>
      <c r="M801" s="268" t="s">
        <v>1108</v>
      </c>
    </row>
    <row r="802" spans="1:13" x14ac:dyDescent="0.25">
      <c r="A802" s="257">
        <v>231</v>
      </c>
      <c r="B802" s="258">
        <v>90</v>
      </c>
      <c r="C802" s="259">
        <v>3269</v>
      </c>
      <c r="D802" s="299">
        <v>5164</v>
      </c>
      <c r="E802" s="260">
        <v>0</v>
      </c>
      <c r="F802" s="266">
        <v>103133063</v>
      </c>
      <c r="G802" s="258">
        <v>500</v>
      </c>
      <c r="H802" s="262">
        <v>4867000000</v>
      </c>
      <c r="I802" s="263">
        <v>0</v>
      </c>
      <c r="J802" s="267">
        <v>8500</v>
      </c>
      <c r="K802" s="267">
        <v>2000</v>
      </c>
      <c r="L802" s="264">
        <f t="shared" si="15"/>
        <v>10500</v>
      </c>
      <c r="M802" s="268" t="s">
        <v>1109</v>
      </c>
    </row>
    <row r="803" spans="1:13" x14ac:dyDescent="0.25">
      <c r="A803" s="257">
        <v>231</v>
      </c>
      <c r="B803" s="258">
        <v>90</v>
      </c>
      <c r="C803" s="259">
        <v>3269</v>
      </c>
      <c r="D803" s="299">
        <v>5164</v>
      </c>
      <c r="E803" s="260">
        <v>0</v>
      </c>
      <c r="F803" s="261">
        <v>103533063</v>
      </c>
      <c r="G803" s="258">
        <v>500</v>
      </c>
      <c r="H803" s="262">
        <v>4867000000</v>
      </c>
      <c r="I803" s="263">
        <v>0</v>
      </c>
      <c r="J803" s="267">
        <v>72250</v>
      </c>
      <c r="K803" s="267">
        <v>17000</v>
      </c>
      <c r="L803" s="264">
        <f t="shared" si="15"/>
        <v>89250</v>
      </c>
      <c r="M803" s="268" t="s">
        <v>1110</v>
      </c>
    </row>
    <row r="804" spans="1:13" x14ac:dyDescent="0.25">
      <c r="A804" s="257">
        <v>231</v>
      </c>
      <c r="B804" s="258">
        <v>90</v>
      </c>
      <c r="C804" s="259">
        <v>3269</v>
      </c>
      <c r="D804" s="299">
        <v>5175</v>
      </c>
      <c r="E804" s="260">
        <v>0</v>
      </c>
      <c r="F804" s="261">
        <v>103100888</v>
      </c>
      <c r="G804" s="258">
        <v>500</v>
      </c>
      <c r="H804" s="262">
        <v>4867000000</v>
      </c>
      <c r="I804" s="263">
        <v>0</v>
      </c>
      <c r="J804" s="267">
        <v>7500</v>
      </c>
      <c r="K804" s="267">
        <v>250</v>
      </c>
      <c r="L804" s="264">
        <f t="shared" si="15"/>
        <v>7750</v>
      </c>
      <c r="M804" s="268" t="s">
        <v>1102</v>
      </c>
    </row>
    <row r="805" spans="1:13" x14ac:dyDescent="0.25">
      <c r="A805" s="257">
        <v>231</v>
      </c>
      <c r="B805" s="258">
        <v>90</v>
      </c>
      <c r="C805" s="259">
        <v>3269</v>
      </c>
      <c r="D805" s="299">
        <v>5175</v>
      </c>
      <c r="E805" s="260">
        <v>0</v>
      </c>
      <c r="F805" s="266">
        <v>103133063</v>
      </c>
      <c r="G805" s="258">
        <v>500</v>
      </c>
      <c r="H805" s="262">
        <v>4867000000</v>
      </c>
      <c r="I805" s="263">
        <v>0</v>
      </c>
      <c r="J805" s="267">
        <v>15000</v>
      </c>
      <c r="K805" s="267">
        <v>500</v>
      </c>
      <c r="L805" s="264">
        <f t="shared" si="15"/>
        <v>15500</v>
      </c>
      <c r="M805" s="268" t="s">
        <v>1103</v>
      </c>
    </row>
    <row r="806" spans="1:13" x14ac:dyDescent="0.25">
      <c r="A806" s="257">
        <v>231</v>
      </c>
      <c r="B806" s="258">
        <v>90</v>
      </c>
      <c r="C806" s="259">
        <v>3269</v>
      </c>
      <c r="D806" s="299">
        <v>5175</v>
      </c>
      <c r="E806" s="260">
        <v>0</v>
      </c>
      <c r="F806" s="261">
        <v>103533063</v>
      </c>
      <c r="G806" s="258">
        <v>500</v>
      </c>
      <c r="H806" s="262">
        <v>4867000000</v>
      </c>
      <c r="I806" s="263">
        <v>0</v>
      </c>
      <c r="J806" s="267">
        <v>127500</v>
      </c>
      <c r="K806" s="267">
        <v>4250</v>
      </c>
      <c r="L806" s="264">
        <f t="shared" si="15"/>
        <v>131750</v>
      </c>
      <c r="M806" s="268" t="s">
        <v>1104</v>
      </c>
    </row>
    <row r="807" spans="1:13" x14ac:dyDescent="0.25">
      <c r="A807" s="270">
        <v>231</v>
      </c>
      <c r="B807" s="258">
        <v>90</v>
      </c>
      <c r="C807" s="259">
        <v>3269</v>
      </c>
      <c r="D807" s="299">
        <v>5194</v>
      </c>
      <c r="E807" s="260">
        <v>0</v>
      </c>
      <c r="F807" s="261">
        <v>103100888</v>
      </c>
      <c r="G807" s="258">
        <v>500</v>
      </c>
      <c r="H807" s="262">
        <v>4867000000</v>
      </c>
      <c r="I807" s="263">
        <v>0</v>
      </c>
      <c r="J807" s="267">
        <v>67000</v>
      </c>
      <c r="K807" s="267">
        <v>11000</v>
      </c>
      <c r="L807" s="264">
        <f t="shared" si="15"/>
        <v>78000</v>
      </c>
      <c r="M807" s="268" t="s">
        <v>1328</v>
      </c>
    </row>
    <row r="808" spans="1:13" x14ac:dyDescent="0.25">
      <c r="A808" s="270">
        <v>231</v>
      </c>
      <c r="B808" s="258">
        <v>90</v>
      </c>
      <c r="C808" s="259">
        <v>3269</v>
      </c>
      <c r="D808" s="299">
        <v>5194</v>
      </c>
      <c r="E808" s="260">
        <v>0</v>
      </c>
      <c r="F808" s="266">
        <v>103133063</v>
      </c>
      <c r="G808" s="258">
        <v>500</v>
      </c>
      <c r="H808" s="262">
        <v>4867000000</v>
      </c>
      <c r="I808" s="263">
        <v>0</v>
      </c>
      <c r="J808" s="267">
        <v>134000</v>
      </c>
      <c r="K808" s="267">
        <v>22000</v>
      </c>
      <c r="L808" s="264">
        <f t="shared" si="15"/>
        <v>156000</v>
      </c>
      <c r="M808" s="268" t="s">
        <v>1329</v>
      </c>
    </row>
    <row r="809" spans="1:13" ht="15.75" thickBot="1" x14ac:dyDescent="0.3">
      <c r="A809" s="270">
        <v>231</v>
      </c>
      <c r="B809" s="258">
        <v>90</v>
      </c>
      <c r="C809" s="300">
        <v>3269</v>
      </c>
      <c r="D809" s="301">
        <v>5194</v>
      </c>
      <c r="E809" s="260">
        <v>0</v>
      </c>
      <c r="F809" s="261">
        <v>103533063</v>
      </c>
      <c r="G809" s="258">
        <v>500</v>
      </c>
      <c r="H809" s="262">
        <v>4867000000</v>
      </c>
      <c r="I809" s="302">
        <v>0</v>
      </c>
      <c r="J809" s="303">
        <v>1139000</v>
      </c>
      <c r="K809" s="303">
        <v>187000</v>
      </c>
      <c r="L809" s="304">
        <f t="shared" si="15"/>
        <v>1326000</v>
      </c>
      <c r="M809" s="305" t="s">
        <v>1330</v>
      </c>
    </row>
    <row r="810" spans="1:13" ht="16.5" thickBot="1" x14ac:dyDescent="0.3">
      <c r="A810" s="800"/>
      <c r="B810" s="2117" t="s">
        <v>23</v>
      </c>
      <c r="C810" s="272"/>
      <c r="D810" s="273"/>
      <c r="E810" s="273"/>
      <c r="F810" s="274"/>
      <c r="G810" s="275"/>
      <c r="H810" s="273"/>
      <c r="I810" s="276">
        <f>SUM(I795:I809)</f>
        <v>0</v>
      </c>
      <c r="J810" s="276">
        <f>SUM(J795:J809)</f>
        <v>8901198.5899999999</v>
      </c>
      <c r="K810" s="276">
        <f>SUM(K795:K809)</f>
        <v>0</v>
      </c>
      <c r="L810" s="276">
        <f>SUM(L795:L809)</f>
        <v>8901198.5899999999</v>
      </c>
      <c r="M810" s="277"/>
    </row>
    <row r="811" spans="1:13" x14ac:dyDescent="0.25">
      <c r="A811" s="237"/>
      <c r="B811" s="237"/>
      <c r="C811" s="237"/>
      <c r="D811" s="237"/>
      <c r="E811" s="237"/>
      <c r="F811" s="237"/>
      <c r="G811" s="237"/>
      <c r="H811" s="237"/>
      <c r="I811" s="237"/>
      <c r="J811" s="237"/>
      <c r="K811" s="237"/>
      <c r="L811" s="237"/>
      <c r="M811" s="237"/>
    </row>
    <row r="812" spans="1:13" x14ac:dyDescent="0.25">
      <c r="A812" s="237"/>
      <c r="B812" s="233"/>
      <c r="C812" s="233" t="s">
        <v>999</v>
      </c>
      <c r="D812" s="233"/>
      <c r="E812" s="233"/>
      <c r="F812" s="233"/>
      <c r="G812" s="786"/>
      <c r="H812" s="787"/>
      <c r="I812" s="233"/>
      <c r="J812" s="234"/>
      <c r="K812" s="237" t="s">
        <v>2980</v>
      </c>
      <c r="L812" s="278"/>
      <c r="M812" s="233"/>
    </row>
    <row r="813" spans="1:13" x14ac:dyDescent="0.25">
      <c r="A813" s="237"/>
      <c r="B813" s="233"/>
      <c r="C813" s="233"/>
      <c r="D813" s="233"/>
      <c r="E813" s="233"/>
      <c r="F813" s="233"/>
      <c r="G813" s="786"/>
      <c r="H813" s="787"/>
      <c r="I813" s="233"/>
      <c r="J813" s="234"/>
      <c r="K813" s="233"/>
      <c r="L813" s="279"/>
      <c r="M813" s="233"/>
    </row>
    <row r="814" spans="1:13" x14ac:dyDescent="0.25">
      <c r="A814" s="237"/>
      <c r="B814" s="233"/>
      <c r="C814" s="233"/>
      <c r="D814" s="233"/>
      <c r="E814" s="233"/>
      <c r="F814" s="233"/>
      <c r="G814" s="786"/>
      <c r="H814" s="787"/>
      <c r="I814" s="233"/>
      <c r="J814" s="234"/>
      <c r="K814" s="233"/>
      <c r="L814" s="233"/>
      <c r="M814" s="233"/>
    </row>
    <row r="815" spans="1:13" x14ac:dyDescent="0.25">
      <c r="A815" s="237"/>
      <c r="B815" s="233"/>
      <c r="C815" s="233" t="s">
        <v>27</v>
      </c>
      <c r="D815" s="233"/>
      <c r="E815" s="233"/>
      <c r="F815" s="233"/>
      <c r="G815" s="786"/>
      <c r="H815" s="787"/>
      <c r="I815" s="233"/>
      <c r="J815" s="234"/>
      <c r="K815" s="233" t="s">
        <v>27</v>
      </c>
      <c r="L815" s="233"/>
      <c r="M815" s="233"/>
    </row>
    <row r="816" spans="1:13" x14ac:dyDescent="0.25">
      <c r="A816" s="237"/>
      <c r="B816" s="233"/>
      <c r="C816" s="233"/>
      <c r="D816" s="233"/>
      <c r="E816" s="233"/>
      <c r="F816" s="233"/>
      <c r="G816" s="786"/>
      <c r="H816" s="787"/>
      <c r="I816" s="233"/>
      <c r="J816" s="234"/>
      <c r="K816" s="233"/>
      <c r="L816" s="233"/>
      <c r="M816" s="233"/>
    </row>
    <row r="817" spans="1:13" x14ac:dyDescent="0.25">
      <c r="A817" s="237"/>
      <c r="B817" s="233"/>
      <c r="C817" s="233" t="s">
        <v>2981</v>
      </c>
      <c r="D817" s="233"/>
      <c r="E817" s="233"/>
      <c r="F817" s="233"/>
      <c r="G817" s="786"/>
      <c r="H817" s="787"/>
      <c r="I817" s="233"/>
      <c r="J817" s="234"/>
      <c r="K817" s="233" t="s">
        <v>76</v>
      </c>
      <c r="L817" s="233"/>
      <c r="M817" s="233"/>
    </row>
    <row r="820" spans="1:13" ht="18.75" x14ac:dyDescent="0.3">
      <c r="A820" s="1" t="s">
        <v>46</v>
      </c>
      <c r="B820" s="1"/>
      <c r="C820" s="1"/>
      <c r="D820" s="1280"/>
      <c r="E820" s="1280"/>
      <c r="F820" s="2"/>
      <c r="G820" s="3"/>
      <c r="H820" s="1280"/>
      <c r="I820" s="4"/>
      <c r="J820" s="1280"/>
      <c r="K820" s="1280"/>
      <c r="L820" s="1280"/>
    </row>
    <row r="821" spans="1:13" x14ac:dyDescent="0.25">
      <c r="A821" s="1280"/>
      <c r="B821" s="1280"/>
      <c r="C821" s="1280"/>
      <c r="D821" s="1279"/>
      <c r="E821" s="1279"/>
      <c r="F821" s="6"/>
      <c r="G821" s="7"/>
      <c r="H821" s="1279"/>
      <c r="I821" s="8"/>
      <c r="J821" s="1279"/>
      <c r="K821" s="1280"/>
      <c r="L821" s="1280"/>
    </row>
    <row r="822" spans="1:13" ht="18.75" x14ac:dyDescent="0.3">
      <c r="A822" s="3102" t="s">
        <v>2964</v>
      </c>
      <c r="B822" s="3103"/>
      <c r="C822" s="3103"/>
      <c r="D822" s="3103"/>
      <c r="E822" s="3103"/>
      <c r="F822" s="3103"/>
      <c r="G822" s="3103"/>
      <c r="H822" s="3103"/>
      <c r="I822" s="3103"/>
      <c r="J822" s="3103"/>
      <c r="K822" s="3103"/>
      <c r="L822" s="3103"/>
    </row>
    <row r="823" spans="1:13" ht="15.75" x14ac:dyDescent="0.25">
      <c r="A823" s="1280"/>
      <c r="B823" s="1280"/>
      <c r="C823" s="1280"/>
      <c r="D823" s="1279"/>
      <c r="E823" s="1279"/>
      <c r="F823" s="9"/>
      <c r="G823" s="7"/>
      <c r="H823" s="1279"/>
      <c r="I823" s="8"/>
      <c r="J823" s="1279"/>
      <c r="K823" s="1280"/>
      <c r="L823" s="1280"/>
    </row>
    <row r="824" spans="1:13" ht="15.75" x14ac:dyDescent="0.25">
      <c r="A824" s="10" t="s">
        <v>2965</v>
      </c>
      <c r="B824" s="11"/>
      <c r="C824" s="11"/>
      <c r="D824" s="11"/>
      <c r="E824" s="11"/>
      <c r="F824" s="9"/>
      <c r="G824" s="3"/>
      <c r="H824" s="1280"/>
      <c r="I824" s="4"/>
      <c r="J824" s="1280"/>
      <c r="K824" s="1280"/>
      <c r="L824" s="1280"/>
    </row>
    <row r="825" spans="1:13" ht="15.75" thickBot="1" x14ac:dyDescent="0.3">
      <c r="A825" s="1284"/>
      <c r="B825" s="1280"/>
      <c r="C825" s="1280"/>
      <c r="D825" s="1280"/>
      <c r="E825" s="1280"/>
      <c r="F825" s="2"/>
      <c r="G825" s="3"/>
      <c r="H825" s="1280"/>
      <c r="I825" s="4"/>
      <c r="J825" s="1280"/>
      <c r="K825" s="13"/>
      <c r="L825" s="13"/>
    </row>
    <row r="826" spans="1:13" ht="27" thickBot="1" x14ac:dyDescent="0.3">
      <c r="A826" s="87" t="s">
        <v>5</v>
      </c>
      <c r="B826" s="88" t="s">
        <v>6</v>
      </c>
      <c r="C826" s="1216" t="s">
        <v>7</v>
      </c>
      <c r="D826" s="1217" t="s">
        <v>8</v>
      </c>
      <c r="E826" s="1218" t="s">
        <v>9</v>
      </c>
      <c r="F826" s="1217" t="s">
        <v>10</v>
      </c>
      <c r="G826" s="1219" t="s">
        <v>11</v>
      </c>
      <c r="H826" s="88" t="s">
        <v>12</v>
      </c>
      <c r="I826" s="91" t="s">
        <v>13</v>
      </c>
      <c r="J826" s="92" t="s">
        <v>14</v>
      </c>
      <c r="K826" s="92" t="s">
        <v>271</v>
      </c>
      <c r="L826" s="176" t="s">
        <v>16</v>
      </c>
    </row>
    <row r="827" spans="1:13" x14ac:dyDescent="0.25">
      <c r="A827" s="93">
        <v>231</v>
      </c>
      <c r="B827" s="94" t="s">
        <v>272</v>
      </c>
      <c r="C827" s="95">
        <v>3269</v>
      </c>
      <c r="D827" s="1220">
        <v>5909</v>
      </c>
      <c r="E827" s="96">
        <v>0</v>
      </c>
      <c r="F827" s="112">
        <v>103533063</v>
      </c>
      <c r="G827" s="96">
        <v>500</v>
      </c>
      <c r="H827" s="96">
        <v>3702000000</v>
      </c>
      <c r="I827" s="97">
        <v>0</v>
      </c>
      <c r="J827" s="97">
        <v>881839.67</v>
      </c>
      <c r="K827" s="97">
        <v>-25500</v>
      </c>
      <c r="L827" s="99">
        <f t="shared" ref="L827:L832" si="16">SUM(J827--K827)</f>
        <v>856339.67</v>
      </c>
    </row>
    <row r="828" spans="1:13" x14ac:dyDescent="0.25">
      <c r="A828" s="101">
        <v>231</v>
      </c>
      <c r="B828" s="102" t="s">
        <v>272</v>
      </c>
      <c r="C828" s="103">
        <v>3269</v>
      </c>
      <c r="D828" s="103">
        <v>5909</v>
      </c>
      <c r="E828" s="104">
        <v>0</v>
      </c>
      <c r="F828" s="104">
        <v>103133063</v>
      </c>
      <c r="G828" s="104">
        <v>500</v>
      </c>
      <c r="H828" s="104">
        <v>3702000000</v>
      </c>
      <c r="I828" s="106">
        <v>0</v>
      </c>
      <c r="J828" s="106">
        <v>101392.9</v>
      </c>
      <c r="K828" s="106">
        <v>-3000</v>
      </c>
      <c r="L828" s="107">
        <f t="shared" si="16"/>
        <v>98392.9</v>
      </c>
    </row>
    <row r="829" spans="1:13" x14ac:dyDescent="0.25">
      <c r="A829" s="101">
        <v>231</v>
      </c>
      <c r="B829" s="102" t="s">
        <v>272</v>
      </c>
      <c r="C829" s="103">
        <v>3269</v>
      </c>
      <c r="D829" s="103">
        <v>5909</v>
      </c>
      <c r="E829" s="104">
        <v>0</v>
      </c>
      <c r="F829" s="104">
        <v>103100888</v>
      </c>
      <c r="G829" s="104">
        <v>500</v>
      </c>
      <c r="H829" s="104">
        <v>3702000000</v>
      </c>
      <c r="I829" s="106">
        <v>0</v>
      </c>
      <c r="J829" s="106">
        <v>25750</v>
      </c>
      <c r="K829" s="106">
        <v>-1500</v>
      </c>
      <c r="L829" s="107">
        <f t="shared" si="16"/>
        <v>24250</v>
      </c>
    </row>
    <row r="830" spans="1:13" x14ac:dyDescent="0.25">
      <c r="A830" s="103">
        <v>231</v>
      </c>
      <c r="B830" s="103" t="s">
        <v>272</v>
      </c>
      <c r="C830" s="103" t="s">
        <v>278</v>
      </c>
      <c r="D830" s="103">
        <v>5167</v>
      </c>
      <c r="E830" s="103">
        <v>0</v>
      </c>
      <c r="F830" s="104">
        <v>103533063</v>
      </c>
      <c r="G830" s="103">
        <v>500</v>
      </c>
      <c r="H830" s="103">
        <v>3702000000</v>
      </c>
      <c r="I830" s="106">
        <v>0</v>
      </c>
      <c r="J830" s="106">
        <v>35870</v>
      </c>
      <c r="K830" s="106">
        <v>25500</v>
      </c>
      <c r="L830" s="115">
        <f t="shared" si="16"/>
        <v>61370</v>
      </c>
    </row>
    <row r="831" spans="1:13" x14ac:dyDescent="0.25">
      <c r="A831" s="103">
        <v>231</v>
      </c>
      <c r="B831" s="103" t="s">
        <v>272</v>
      </c>
      <c r="C831" s="103" t="s">
        <v>278</v>
      </c>
      <c r="D831" s="103">
        <v>5167</v>
      </c>
      <c r="E831" s="103">
        <v>0</v>
      </c>
      <c r="F831" s="104">
        <v>103133063</v>
      </c>
      <c r="G831" s="103">
        <v>500</v>
      </c>
      <c r="H831" s="103">
        <v>3702000000</v>
      </c>
      <c r="I831" s="106">
        <v>0</v>
      </c>
      <c r="J831" s="106">
        <v>4220</v>
      </c>
      <c r="K831" s="106">
        <v>3000</v>
      </c>
      <c r="L831" s="107">
        <f t="shared" si="16"/>
        <v>7220</v>
      </c>
    </row>
    <row r="832" spans="1:13" ht="15.75" thickBot="1" x14ac:dyDescent="0.3">
      <c r="A832" s="103">
        <v>231</v>
      </c>
      <c r="B832" s="103" t="s">
        <v>272</v>
      </c>
      <c r="C832" s="103" t="s">
        <v>278</v>
      </c>
      <c r="D832" s="103">
        <v>5167</v>
      </c>
      <c r="E832" s="103">
        <v>0</v>
      </c>
      <c r="F832" s="104">
        <v>103100888</v>
      </c>
      <c r="G832" s="103">
        <v>500</v>
      </c>
      <c r="H832" s="103">
        <v>3702000000</v>
      </c>
      <c r="I832" s="106">
        <v>0</v>
      </c>
      <c r="J832" s="106">
        <v>2110</v>
      </c>
      <c r="K832" s="106">
        <v>1500</v>
      </c>
      <c r="L832" s="107">
        <f t="shared" si="16"/>
        <v>3610</v>
      </c>
    </row>
    <row r="833" spans="1:13" ht="16.5" thickBot="1" x14ac:dyDescent="0.3">
      <c r="A833" s="3164" t="s">
        <v>280</v>
      </c>
      <c r="B833" s="3165"/>
      <c r="C833" s="3165"/>
      <c r="D833" s="3165"/>
      <c r="E833" s="3165"/>
      <c r="F833" s="3165"/>
      <c r="G833" s="3165"/>
      <c r="H833" s="3166"/>
      <c r="I833" s="116">
        <f>SUM(I827:I832)</f>
        <v>0</v>
      </c>
      <c r="J833" s="118">
        <f>SUM(J827:J832)</f>
        <v>1051182.57</v>
      </c>
      <c r="K833" s="118">
        <f>SUM(K827:K832)</f>
        <v>0</v>
      </c>
      <c r="L833" s="118">
        <f>SUM(L827:L832)</f>
        <v>1051182.57</v>
      </c>
    </row>
    <row r="834" spans="1:13" ht="15.75" x14ac:dyDescent="0.25">
      <c r="A834" s="28"/>
      <c r="B834" s="28"/>
      <c r="C834" s="28"/>
      <c r="D834" s="29"/>
      <c r="E834" s="29"/>
      <c r="F834" s="30"/>
      <c r="G834" s="31"/>
      <c r="H834" s="29"/>
      <c r="I834" s="32"/>
      <c r="J834" s="29"/>
      <c r="K834" s="33"/>
      <c r="L834" s="29"/>
    </row>
    <row r="835" spans="1:13" ht="15.75" x14ac:dyDescent="0.25">
      <c r="A835" s="1280"/>
      <c r="B835" s="29" t="s">
        <v>461</v>
      </c>
      <c r="C835" s="28"/>
      <c r="D835" s="29"/>
      <c r="E835" s="29"/>
      <c r="F835" s="30"/>
      <c r="G835" s="31"/>
      <c r="H835" s="29"/>
      <c r="I835" s="32"/>
      <c r="J835" s="34" t="s">
        <v>25</v>
      </c>
      <c r="K835" s="120" t="s">
        <v>2966</v>
      </c>
      <c r="L835" s="29"/>
    </row>
    <row r="836" spans="1:13" ht="15.75" x14ac:dyDescent="0.25">
      <c r="A836" s="29"/>
      <c r="B836" s="28"/>
      <c r="C836" s="28"/>
      <c r="D836" s="29"/>
      <c r="E836" s="29"/>
      <c r="F836" s="30"/>
      <c r="G836" s="31"/>
      <c r="H836" s="29"/>
      <c r="I836" s="32"/>
      <c r="J836" s="29"/>
      <c r="K836" s="33"/>
      <c r="L836" s="29"/>
    </row>
    <row r="837" spans="1:13" x14ac:dyDescent="0.25">
      <c r="A837" s="1280"/>
      <c r="B837" s="1280"/>
      <c r="C837" s="1280"/>
      <c r="D837" s="1280"/>
      <c r="E837" s="1280"/>
      <c r="F837" s="2"/>
      <c r="G837" s="3"/>
      <c r="H837" s="1280"/>
      <c r="I837" s="4"/>
      <c r="J837" s="1280"/>
      <c r="K837" s="1280"/>
      <c r="L837" s="1280"/>
    </row>
    <row r="838" spans="1:13" x14ac:dyDescent="0.25">
      <c r="A838" s="1280"/>
      <c r="B838" s="1280" t="s">
        <v>27</v>
      </c>
      <c r="C838" s="1280"/>
      <c r="D838" s="1280"/>
      <c r="E838" s="1280"/>
      <c r="F838" s="2"/>
      <c r="G838" s="3"/>
      <c r="H838" s="1280"/>
      <c r="I838" s="4"/>
      <c r="J838" s="1280" t="s">
        <v>27</v>
      </c>
      <c r="K838" s="1280"/>
      <c r="L838" s="1280"/>
    </row>
    <row r="839" spans="1:13" x14ac:dyDescent="0.25">
      <c r="A839" s="1280"/>
      <c r="B839" s="1280"/>
      <c r="C839" s="1280"/>
      <c r="D839" s="1280"/>
      <c r="E839" s="1280"/>
      <c r="F839" s="2"/>
      <c r="G839" s="3"/>
      <c r="H839" s="1280"/>
      <c r="I839" s="4"/>
      <c r="J839" s="1280"/>
      <c r="K839" s="1280"/>
      <c r="L839" s="1280"/>
    </row>
    <row r="840" spans="1:13" x14ac:dyDescent="0.25">
      <c r="A840" s="1280"/>
      <c r="B840" s="1280" t="s">
        <v>2967</v>
      </c>
      <c r="C840" s="1280"/>
      <c r="D840" s="1280"/>
      <c r="E840" s="1280"/>
      <c r="F840" s="2"/>
      <c r="G840" s="3"/>
      <c r="H840" s="1280"/>
      <c r="I840" s="4"/>
      <c r="J840" s="1280" t="s">
        <v>76</v>
      </c>
      <c r="K840" s="1280"/>
      <c r="L840" s="1280"/>
    </row>
    <row r="843" spans="1:13" ht="18.75" x14ac:dyDescent="0.3">
      <c r="A843" s="1" t="s">
        <v>46</v>
      </c>
      <c r="B843" s="1"/>
      <c r="C843" s="1"/>
      <c r="D843" s="1280"/>
      <c r="E843" s="1280"/>
      <c r="F843" s="2"/>
      <c r="G843" s="3"/>
      <c r="H843" s="1280"/>
      <c r="I843" s="4"/>
      <c r="J843" s="1280"/>
      <c r="K843" s="1280"/>
      <c r="L843" s="1280"/>
      <c r="M843" s="1280"/>
    </row>
    <row r="844" spans="1:13" x14ac:dyDescent="0.25">
      <c r="A844" s="1280"/>
      <c r="B844" s="1280"/>
      <c r="C844" s="1280"/>
      <c r="D844" s="1279"/>
      <c r="E844" s="1279"/>
      <c r="F844" s="6"/>
      <c r="G844" s="7"/>
      <c r="H844" s="1279"/>
      <c r="I844" s="8"/>
      <c r="J844" s="1279"/>
      <c r="K844" s="1280"/>
      <c r="L844" s="1280"/>
      <c r="M844" s="1280"/>
    </row>
    <row r="845" spans="1:13" ht="18.75" x14ac:dyDescent="0.3">
      <c r="A845" s="3102" t="s">
        <v>3020</v>
      </c>
      <c r="B845" s="3103"/>
      <c r="C845" s="3103"/>
      <c r="D845" s="3103"/>
      <c r="E845" s="3103"/>
      <c r="F845" s="3103"/>
      <c r="G845" s="3103"/>
      <c r="H845" s="3103"/>
      <c r="I845" s="3103"/>
      <c r="J845" s="3103"/>
      <c r="K845" s="3103"/>
      <c r="L845" s="3103"/>
      <c r="M845" s="1280"/>
    </row>
    <row r="846" spans="1:13" ht="15.75" x14ac:dyDescent="0.25">
      <c r="A846" s="1280"/>
      <c r="B846" s="1280"/>
      <c r="C846" s="1280"/>
      <c r="D846" s="1279"/>
      <c r="E846" s="1279"/>
      <c r="F846" s="9"/>
      <c r="G846" s="7"/>
      <c r="H846" s="1279"/>
      <c r="I846" s="8"/>
      <c r="J846" s="1279"/>
      <c r="K846" s="1280"/>
      <c r="L846" s="1280"/>
      <c r="M846" s="1280"/>
    </row>
    <row r="847" spans="1:13" ht="15.75" x14ac:dyDescent="0.25">
      <c r="A847" s="10" t="s">
        <v>367</v>
      </c>
      <c r="B847" s="11"/>
      <c r="C847" s="11"/>
      <c r="D847" s="11"/>
      <c r="E847" s="11"/>
      <c r="F847" s="9"/>
      <c r="G847" s="3"/>
      <c r="H847" s="1280"/>
      <c r="I847" s="4"/>
      <c r="J847" s="1280"/>
      <c r="K847" s="1280"/>
      <c r="L847" s="1280"/>
      <c r="M847" s="1280"/>
    </row>
    <row r="848" spans="1:13" ht="15.75" thickBot="1" x14ac:dyDescent="0.3">
      <c r="A848" s="1284"/>
      <c r="B848" s="1280"/>
      <c r="C848" s="1280"/>
      <c r="D848" s="1280"/>
      <c r="E848" s="1280"/>
      <c r="F848" s="2"/>
      <c r="G848" s="3"/>
      <c r="H848" s="1280"/>
      <c r="I848" s="4"/>
      <c r="J848" s="1280"/>
      <c r="K848" s="13"/>
      <c r="L848" s="1280"/>
      <c r="M848" s="14" t="s">
        <v>4</v>
      </c>
    </row>
    <row r="849" spans="1:13" ht="27" thickBot="1" x14ac:dyDescent="0.3">
      <c r="A849" s="15" t="s">
        <v>5</v>
      </c>
      <c r="B849" s="16" t="s">
        <v>6</v>
      </c>
      <c r="C849" s="16" t="s">
        <v>7</v>
      </c>
      <c r="D849" s="16" t="s">
        <v>8</v>
      </c>
      <c r="E849" s="16" t="s">
        <v>9</v>
      </c>
      <c r="F849" s="17" t="s">
        <v>10</v>
      </c>
      <c r="G849" s="18" t="s">
        <v>11</v>
      </c>
      <c r="H849" s="16" t="s">
        <v>12</v>
      </c>
      <c r="I849" s="19" t="s">
        <v>13</v>
      </c>
      <c r="J849" s="20" t="s">
        <v>14</v>
      </c>
      <c r="K849" s="20" t="s">
        <v>15</v>
      </c>
      <c r="L849" s="20" t="s">
        <v>16</v>
      </c>
      <c r="M849" s="21" t="s">
        <v>17</v>
      </c>
    </row>
    <row r="850" spans="1:13" x14ac:dyDescent="0.25">
      <c r="A850" s="133">
        <v>231</v>
      </c>
      <c r="B850" s="134">
        <v>0</v>
      </c>
      <c r="C850" s="135">
        <v>3541</v>
      </c>
      <c r="D850" s="134">
        <v>5331</v>
      </c>
      <c r="E850" s="136">
        <v>0</v>
      </c>
      <c r="F850" s="137">
        <v>2</v>
      </c>
      <c r="G850" s="134">
        <v>500</v>
      </c>
      <c r="H850" s="41">
        <v>5000000</v>
      </c>
      <c r="I850" s="42">
        <v>1500000</v>
      </c>
      <c r="J850" s="42">
        <v>67406</v>
      </c>
      <c r="K850" s="138">
        <f>0-13700</f>
        <v>-13700</v>
      </c>
      <c r="L850" s="42">
        <f>J850+K850</f>
        <v>53706</v>
      </c>
      <c r="M850" s="43" t="s">
        <v>368</v>
      </c>
    </row>
    <row r="851" spans="1:13" x14ac:dyDescent="0.25">
      <c r="A851" s="57">
        <v>231</v>
      </c>
      <c r="B851" s="58">
        <v>0</v>
      </c>
      <c r="C851" s="59">
        <v>3541</v>
      </c>
      <c r="D851" s="58">
        <v>5167</v>
      </c>
      <c r="E851" s="61">
        <v>0</v>
      </c>
      <c r="F851" s="62">
        <v>2</v>
      </c>
      <c r="G851" s="58">
        <v>500</v>
      </c>
      <c r="H851" s="49">
        <v>5000000</v>
      </c>
      <c r="I851" s="66">
        <v>0</v>
      </c>
      <c r="J851" s="232">
        <v>50000</v>
      </c>
      <c r="K851" s="66">
        <v>9000</v>
      </c>
      <c r="L851" s="66">
        <f>J851+K851</f>
        <v>59000</v>
      </c>
      <c r="M851" s="56" t="s">
        <v>3021</v>
      </c>
    </row>
    <row r="852" spans="1:13" ht="15.75" thickBot="1" x14ac:dyDescent="0.3">
      <c r="A852" s="57">
        <v>231</v>
      </c>
      <c r="B852" s="58">
        <v>0</v>
      </c>
      <c r="C852" s="59">
        <v>3541</v>
      </c>
      <c r="D852" s="58">
        <v>5175</v>
      </c>
      <c r="E852" s="61">
        <v>0</v>
      </c>
      <c r="F852" s="62">
        <v>2</v>
      </c>
      <c r="G852" s="58">
        <v>500</v>
      </c>
      <c r="H852" s="49">
        <v>5000000</v>
      </c>
      <c r="I852" s="66">
        <v>0</v>
      </c>
      <c r="J852" s="66">
        <v>0</v>
      </c>
      <c r="K852" s="66">
        <v>4700</v>
      </c>
      <c r="L852" s="85">
        <f>J852+K852</f>
        <v>4700</v>
      </c>
      <c r="M852" s="56" t="s">
        <v>1420</v>
      </c>
    </row>
    <row r="853" spans="1:13" ht="16.5" thickBot="1" x14ac:dyDescent="0.3">
      <c r="A853" s="22"/>
      <c r="B853" s="53" t="s">
        <v>23</v>
      </c>
      <c r="C853" s="54"/>
      <c r="D853" s="23"/>
      <c r="E853" s="23"/>
      <c r="F853" s="24"/>
      <c r="G853" s="25"/>
      <c r="H853" s="23"/>
      <c r="I853" s="26">
        <f>SUM(I850:I852)</f>
        <v>1500000</v>
      </c>
      <c r="J853" s="26">
        <f>SUM(J850:J852)</f>
        <v>117406</v>
      </c>
      <c r="K853" s="26">
        <f>SUM(K850:K852)</f>
        <v>0</v>
      </c>
      <c r="L853" s="26">
        <f>SUM(L850:L852)</f>
        <v>117406</v>
      </c>
      <c r="M853" s="27"/>
    </row>
    <row r="854" spans="1:13" ht="15.75" x14ac:dyDescent="0.25">
      <c r="A854" s="28"/>
      <c r="B854" s="28"/>
      <c r="C854" s="28"/>
      <c r="D854" s="29"/>
      <c r="E854" s="29"/>
      <c r="F854" s="30"/>
      <c r="G854" s="31"/>
      <c r="H854" s="29"/>
      <c r="I854" s="32"/>
      <c r="J854" s="29"/>
      <c r="K854" s="33"/>
      <c r="L854" s="29"/>
      <c r="M854" s="1280"/>
    </row>
    <row r="855" spans="1:13" ht="15.75" x14ac:dyDescent="0.25">
      <c r="A855" s="1280"/>
      <c r="B855" s="29" t="s">
        <v>370</v>
      </c>
      <c r="C855" s="28"/>
      <c r="D855" s="29"/>
      <c r="E855" s="29"/>
      <c r="F855" s="30"/>
      <c r="G855" s="31"/>
      <c r="H855" s="29"/>
      <c r="I855" s="32"/>
      <c r="J855" s="34" t="s">
        <v>25</v>
      </c>
      <c r="K855" s="2182">
        <v>43717</v>
      </c>
      <c r="L855" s="29"/>
      <c r="M855" s="1280"/>
    </row>
    <row r="856" spans="1:13" ht="15.75" x14ac:dyDescent="0.25">
      <c r="A856" s="29"/>
      <c r="B856" s="28"/>
      <c r="C856" s="28"/>
      <c r="D856" s="29"/>
      <c r="E856" s="29"/>
      <c r="F856" s="30"/>
      <c r="G856" s="31"/>
      <c r="H856" s="29"/>
      <c r="I856" s="32"/>
      <c r="J856" s="29"/>
      <c r="K856" s="33"/>
      <c r="L856" s="29"/>
      <c r="M856" s="1280"/>
    </row>
    <row r="857" spans="1:13" x14ac:dyDescent="0.25">
      <c r="A857" s="1280"/>
      <c r="B857" s="1280"/>
      <c r="C857" s="1280"/>
      <c r="D857" s="1280"/>
      <c r="E857" s="1280"/>
      <c r="F857" s="2"/>
      <c r="G857" s="3"/>
      <c r="H857" s="1280"/>
      <c r="I857" s="4"/>
      <c r="J857" s="1280"/>
      <c r="K857" s="1280"/>
      <c r="L857" s="1280"/>
      <c r="M857" s="1280"/>
    </row>
    <row r="858" spans="1:13" x14ac:dyDescent="0.25">
      <c r="A858" s="1280"/>
      <c r="B858" s="1280" t="s">
        <v>27</v>
      </c>
      <c r="C858" s="1280"/>
      <c r="D858" s="1280"/>
      <c r="E858" s="1280"/>
      <c r="F858" s="2"/>
      <c r="G858" s="3"/>
      <c r="H858" s="1280"/>
      <c r="I858" s="4"/>
      <c r="J858" s="1280" t="s">
        <v>27</v>
      </c>
      <c r="K858" s="1280"/>
      <c r="L858" s="1280"/>
      <c r="M858" s="1280"/>
    </row>
    <row r="859" spans="1:13" x14ac:dyDescent="0.25">
      <c r="A859" s="1280"/>
      <c r="B859" s="1280"/>
      <c r="C859" s="1280"/>
      <c r="D859" s="1280"/>
      <c r="E859" s="1280"/>
      <c r="F859" s="2"/>
      <c r="G859" s="3"/>
      <c r="H859" s="1280"/>
      <c r="I859" s="4"/>
      <c r="J859" s="1280"/>
      <c r="K859" s="1280"/>
      <c r="L859" s="1280"/>
      <c r="M859" s="1280"/>
    </row>
    <row r="860" spans="1:13" x14ac:dyDescent="0.25">
      <c r="A860" s="1280"/>
      <c r="B860" s="1280" t="s">
        <v>3022</v>
      </c>
      <c r="C860" s="1280"/>
      <c r="D860" s="1280"/>
      <c r="E860" s="1280"/>
      <c r="F860" s="2"/>
      <c r="G860" s="3"/>
      <c r="H860" s="1280"/>
      <c r="I860" s="4"/>
      <c r="J860" s="1280" t="s">
        <v>76</v>
      </c>
      <c r="K860" s="1280"/>
      <c r="L860" s="1280"/>
      <c r="M860" s="1280"/>
    </row>
    <row r="861" spans="1:13" x14ac:dyDescent="0.25">
      <c r="A861" s="1280"/>
      <c r="B861" s="1280"/>
      <c r="C861" s="1280"/>
      <c r="D861" s="1280"/>
      <c r="E861" s="1280"/>
      <c r="F861" s="2"/>
      <c r="G861" s="3"/>
      <c r="H861" s="1280"/>
      <c r="I861" s="4"/>
      <c r="J861" s="1280"/>
      <c r="K861" s="1280"/>
      <c r="L861" s="1280"/>
      <c r="M861" s="1280"/>
    </row>
    <row r="863" spans="1:13" ht="18.75" x14ac:dyDescent="0.3">
      <c r="A863" s="1" t="s">
        <v>1332</v>
      </c>
      <c r="B863" s="1"/>
      <c r="C863" s="1"/>
      <c r="D863" s="1280"/>
      <c r="E863" s="1280"/>
      <c r="F863" s="2"/>
      <c r="G863" s="3"/>
      <c r="H863" s="1280"/>
      <c r="I863" s="4"/>
      <c r="J863" s="1280"/>
      <c r="K863" s="1280"/>
      <c r="L863" s="1280"/>
      <c r="M863" s="1280"/>
    </row>
    <row r="864" spans="1:13" x14ac:dyDescent="0.25">
      <c r="A864" s="1280"/>
      <c r="B864" s="1280"/>
      <c r="C864" s="1280"/>
      <c r="D864" s="1279"/>
      <c r="E864" s="1279"/>
      <c r="F864" s="6"/>
      <c r="G864" s="7"/>
      <c r="H864" s="1279"/>
      <c r="I864" s="8"/>
      <c r="J864" s="1279"/>
      <c r="K864" s="1280"/>
      <c r="L864" s="1280"/>
      <c r="M864" s="1280"/>
    </row>
    <row r="865" spans="1:13" ht="18.75" x14ac:dyDescent="0.3">
      <c r="A865" s="3102" t="s">
        <v>3286</v>
      </c>
      <c r="B865" s="3103"/>
      <c r="C865" s="3103"/>
      <c r="D865" s="3103"/>
      <c r="E865" s="3103"/>
      <c r="F865" s="3103"/>
      <c r="G865" s="3103"/>
      <c r="H865" s="3103"/>
      <c r="I865" s="3103"/>
      <c r="J865" s="3103"/>
      <c r="K865" s="3103"/>
      <c r="L865" s="3103"/>
      <c r="M865" s="1280"/>
    </row>
    <row r="866" spans="1:13" ht="15.75" x14ac:dyDescent="0.25">
      <c r="A866" s="1280"/>
      <c r="B866" s="1280"/>
      <c r="C866" s="1280"/>
      <c r="D866" s="1279"/>
      <c r="E866" s="1279"/>
      <c r="F866" s="9"/>
      <c r="G866" s="7"/>
      <c r="H866" s="1279"/>
      <c r="I866" s="8"/>
      <c r="J866" s="1279"/>
      <c r="K866" s="1280"/>
      <c r="L866" s="1280"/>
      <c r="M866" s="1280"/>
    </row>
    <row r="867" spans="1:13" x14ac:dyDescent="0.25">
      <c r="A867" s="3158" t="s">
        <v>3287</v>
      </c>
      <c r="B867" s="3158"/>
      <c r="C867" s="3159"/>
      <c r="D867" s="3159"/>
      <c r="E867" s="3159"/>
      <c r="F867" s="3159"/>
      <c r="G867" s="3159"/>
      <c r="H867" s="3159"/>
      <c r="I867" s="3159"/>
      <c r="J867" s="3159"/>
      <c r="K867" s="3159"/>
      <c r="L867" s="3159"/>
      <c r="M867" s="3159"/>
    </row>
    <row r="868" spans="1:13" ht="15.75" x14ac:dyDescent="0.25">
      <c r="A868" s="28"/>
      <c r="B868" s="935"/>
      <c r="C868" s="935"/>
      <c r="D868" s="29"/>
      <c r="E868" s="29"/>
      <c r="F868" s="30"/>
      <c r="G868" s="31"/>
      <c r="H868" s="29"/>
      <c r="I868" s="32"/>
      <c r="J868" s="29"/>
      <c r="K868" s="33"/>
      <c r="L868" s="29"/>
      <c r="M868" s="1280"/>
    </row>
    <row r="869" spans="1:13" s="233" customFormat="1" ht="13.5" thickBot="1" x14ac:dyDescent="0.25">
      <c r="A869" s="29" t="s">
        <v>1335</v>
      </c>
      <c r="B869" s="1285"/>
      <c r="C869" s="1285"/>
      <c r="D869" s="29"/>
      <c r="E869" s="29"/>
      <c r="F869" s="30"/>
      <c r="G869" s="31"/>
      <c r="H869" s="29"/>
      <c r="I869" s="32"/>
      <c r="J869" s="29"/>
      <c r="K869" s="33"/>
      <c r="L869" s="29"/>
      <c r="M869" s="14" t="s">
        <v>4</v>
      </c>
    </row>
    <row r="870" spans="1:13" s="233" customFormat="1" ht="26.25" thickBot="1" x14ac:dyDescent="0.25">
      <c r="A870" s="15" t="s">
        <v>5</v>
      </c>
      <c r="B870" s="16" t="s">
        <v>6</v>
      </c>
      <c r="C870" s="16" t="s">
        <v>7</v>
      </c>
      <c r="D870" s="16" t="s">
        <v>8</v>
      </c>
      <c r="E870" s="16" t="s">
        <v>9</v>
      </c>
      <c r="F870" s="17" t="s">
        <v>10</v>
      </c>
      <c r="G870" s="18" t="s">
        <v>11</v>
      </c>
      <c r="H870" s="16" t="s">
        <v>12</v>
      </c>
      <c r="I870" s="19" t="s">
        <v>13</v>
      </c>
      <c r="J870" s="20" t="s">
        <v>14</v>
      </c>
      <c r="K870" s="20" t="s">
        <v>1336</v>
      </c>
      <c r="L870" s="1286" t="s">
        <v>16</v>
      </c>
      <c r="M870" s="122" t="s">
        <v>17</v>
      </c>
    </row>
    <row r="871" spans="1:13" s="233" customFormat="1" ht="25.5" x14ac:dyDescent="0.2">
      <c r="A871" s="36">
        <v>231</v>
      </c>
      <c r="B871" s="139" t="s">
        <v>1337</v>
      </c>
      <c r="C871" s="139" t="s">
        <v>278</v>
      </c>
      <c r="D871" s="37">
        <v>5331</v>
      </c>
      <c r="E871" s="39">
        <v>0</v>
      </c>
      <c r="F871" s="139" t="s">
        <v>707</v>
      </c>
      <c r="G871" s="37">
        <v>500</v>
      </c>
      <c r="H871" s="41">
        <v>5000000</v>
      </c>
      <c r="I871" s="98">
        <v>14700000</v>
      </c>
      <c r="J871" s="98">
        <v>2905000</v>
      </c>
      <c r="K871" s="98">
        <v>-60000</v>
      </c>
      <c r="L871" s="1287">
        <f>SUM(J871--K871)</f>
        <v>2845000</v>
      </c>
      <c r="M871" s="1288" t="s">
        <v>3288</v>
      </c>
    </row>
    <row r="872" spans="1:13" s="233" customFormat="1" ht="26.25" thickBot="1" x14ac:dyDescent="0.25">
      <c r="A872" s="333">
        <v>231</v>
      </c>
      <c r="B872" s="2113" t="s">
        <v>1337</v>
      </c>
      <c r="C872" s="2113" t="s">
        <v>278</v>
      </c>
      <c r="D872" s="334">
        <v>5021</v>
      </c>
      <c r="E872" s="337">
        <v>0</v>
      </c>
      <c r="F872" s="2113" t="s">
        <v>707</v>
      </c>
      <c r="G872" s="334">
        <v>500</v>
      </c>
      <c r="H872" s="339">
        <v>3229000000</v>
      </c>
      <c r="I872" s="2114">
        <v>0</v>
      </c>
      <c r="J872" s="2114">
        <v>0</v>
      </c>
      <c r="K872" s="2114">
        <v>60000</v>
      </c>
      <c r="L872" s="2115">
        <f>SUM(J872--K872)</f>
        <v>60000</v>
      </c>
      <c r="M872" s="2116" t="s">
        <v>3289</v>
      </c>
    </row>
    <row r="873" spans="1:13" s="233" customFormat="1" ht="13.5" thickBot="1" x14ac:dyDescent="0.25">
      <c r="A873" s="3162" t="s">
        <v>594</v>
      </c>
      <c r="B873" s="3163"/>
      <c r="C873" s="3163"/>
      <c r="D873" s="3163"/>
      <c r="E873" s="3163"/>
      <c r="F873" s="3163"/>
      <c r="G873" s="3163"/>
      <c r="H873" s="3163"/>
      <c r="I873" s="347">
        <f>SUM(I871:I872)</f>
        <v>14700000</v>
      </c>
      <c r="J873" s="347">
        <f>SUM(J871:J872)</f>
        <v>2905000</v>
      </c>
      <c r="K873" s="347">
        <f>SUM(K871:K872)</f>
        <v>0</v>
      </c>
      <c r="L873" s="347">
        <f>SUM(L871:L872)</f>
        <v>2905000</v>
      </c>
      <c r="M873" s="119"/>
    </row>
    <row r="874" spans="1:13" s="233" customFormat="1" ht="12.75" x14ac:dyDescent="0.2">
      <c r="A874" s="29"/>
      <c r="B874" s="29"/>
      <c r="C874" s="29"/>
      <c r="D874" s="29"/>
      <c r="E874" s="29"/>
      <c r="F874" s="30"/>
      <c r="G874" s="31"/>
      <c r="H874" s="29"/>
      <c r="I874" s="32"/>
      <c r="J874" s="29"/>
      <c r="K874" s="33"/>
      <c r="L874" s="29"/>
      <c r="M874" s="1280"/>
    </row>
    <row r="875" spans="1:13" s="233" customFormat="1" ht="12.75" x14ac:dyDescent="0.2">
      <c r="A875" s="29" t="s">
        <v>1340</v>
      </c>
      <c r="B875" s="1280"/>
      <c r="C875" s="29"/>
      <c r="D875" s="29"/>
      <c r="E875" s="29"/>
      <c r="F875" s="30"/>
      <c r="G875" s="31"/>
      <c r="H875" s="29"/>
      <c r="I875" s="32"/>
      <c r="J875" s="34" t="s">
        <v>3290</v>
      </c>
      <c r="K875" s="120"/>
      <c r="L875" s="29"/>
      <c r="M875" s="1280"/>
    </row>
    <row r="876" spans="1:13" s="233" customFormat="1" ht="12.75" x14ac:dyDescent="0.2">
      <c r="A876" s="29"/>
      <c r="B876" s="1280"/>
      <c r="C876" s="29"/>
      <c r="D876" s="29"/>
      <c r="E876" s="29"/>
      <c r="F876" s="30"/>
      <c r="G876" s="31"/>
      <c r="H876" s="29"/>
      <c r="I876" s="32"/>
      <c r="J876" s="29"/>
      <c r="K876" s="33"/>
      <c r="L876" s="29"/>
      <c r="M876" s="1280"/>
    </row>
    <row r="877" spans="1:13" s="233" customFormat="1" ht="12.75" x14ac:dyDescent="0.2">
      <c r="A877" s="1280"/>
      <c r="B877" s="1280"/>
      <c r="C877" s="1280"/>
      <c r="D877" s="1280"/>
      <c r="E877" s="1280"/>
      <c r="F877" s="2"/>
      <c r="G877" s="3"/>
      <c r="H877" s="1280"/>
      <c r="I877" s="4"/>
      <c r="J877" s="1280"/>
      <c r="K877" s="1280"/>
      <c r="L877" s="1280"/>
      <c r="M877" s="1280"/>
    </row>
    <row r="878" spans="1:13" s="233" customFormat="1" ht="12.75" x14ac:dyDescent="0.2">
      <c r="A878" s="1280" t="s">
        <v>1342</v>
      </c>
      <c r="B878" s="1280"/>
      <c r="C878" s="1280"/>
      <c r="D878" s="1280"/>
      <c r="E878" s="1280"/>
      <c r="F878" s="2"/>
      <c r="G878" s="3"/>
      <c r="H878" s="1280"/>
      <c r="I878" s="4"/>
      <c r="J878" s="1280" t="s">
        <v>1342</v>
      </c>
      <c r="K878" s="1280"/>
      <c r="L878" s="1280"/>
      <c r="M878" s="1280"/>
    </row>
    <row r="879" spans="1:13" s="233" customFormat="1" ht="12.75" x14ac:dyDescent="0.2">
      <c r="A879" s="1280"/>
      <c r="B879" s="1280"/>
      <c r="C879" s="1280"/>
      <c r="D879" s="1280"/>
      <c r="E879" s="1280"/>
      <c r="F879" s="2"/>
      <c r="G879" s="3"/>
      <c r="H879" s="1280"/>
      <c r="I879" s="4"/>
      <c r="J879" s="1280"/>
      <c r="K879" s="1280"/>
      <c r="L879" s="1280"/>
      <c r="M879" s="1280"/>
    </row>
    <row r="880" spans="1:13" s="233" customFormat="1" ht="12.75" x14ac:dyDescent="0.2">
      <c r="A880" s="1280"/>
      <c r="B880" s="1280"/>
      <c r="C880" s="1280"/>
      <c r="D880" s="1280"/>
      <c r="E880" s="1280"/>
      <c r="F880" s="2"/>
      <c r="G880" s="3"/>
      <c r="H880" s="1280"/>
      <c r="I880" s="4"/>
      <c r="J880" s="1280"/>
      <c r="K880" s="1280"/>
      <c r="L880" s="1280"/>
      <c r="M880" s="1280"/>
    </row>
    <row r="881" spans="1:13" s="233" customFormat="1" ht="12.75" x14ac:dyDescent="0.2">
      <c r="A881" s="1289" t="s">
        <v>3291</v>
      </c>
      <c r="B881" s="1280"/>
      <c r="C881" s="1280"/>
      <c r="D881" s="1280"/>
      <c r="E881" s="1280"/>
      <c r="F881" s="2"/>
      <c r="G881" s="3"/>
      <c r="H881" s="1280"/>
      <c r="I881" s="4"/>
      <c r="J881" s="1280" t="s">
        <v>1344</v>
      </c>
      <c r="K881" s="1280"/>
      <c r="L881" s="1280"/>
      <c r="M881" s="1280"/>
    </row>
    <row r="882" spans="1:13" s="233" customFormat="1" ht="12.75" x14ac:dyDescent="0.2">
      <c r="A882" s="1280" t="s">
        <v>3292</v>
      </c>
      <c r="B882" s="1280"/>
      <c r="C882" s="1280"/>
      <c r="D882" s="1280"/>
      <c r="E882" s="1280"/>
      <c r="F882" s="2"/>
      <c r="G882" s="3"/>
      <c r="H882" s="1280"/>
      <c r="I882" s="4"/>
      <c r="J882" s="1280" t="s">
        <v>1346</v>
      </c>
      <c r="K882" s="1280"/>
      <c r="L882" s="1280"/>
      <c r="M882" s="1280"/>
    </row>
    <row r="883" spans="1:13" s="233" customFormat="1" ht="12.75" x14ac:dyDescent="0.2">
      <c r="A883" s="1280"/>
      <c r="B883" s="1280"/>
      <c r="C883" s="1280"/>
      <c r="D883" s="1280"/>
      <c r="E883" s="1280"/>
      <c r="F883" s="2"/>
      <c r="G883" s="3"/>
      <c r="H883" s="1280"/>
      <c r="I883" s="4"/>
      <c r="J883" s="1280"/>
      <c r="K883" s="1280"/>
      <c r="L883" s="1280"/>
      <c r="M883" s="1280"/>
    </row>
    <row r="884" spans="1:13" s="233" customFormat="1" ht="12.75" x14ac:dyDescent="0.2">
      <c r="A884" s="577"/>
      <c r="B884" s="577"/>
      <c r="C884" s="577"/>
      <c r="D884" s="577"/>
      <c r="E884" s="577"/>
      <c r="F884" s="577"/>
      <c r="G884" s="577"/>
      <c r="H884" s="577"/>
    </row>
    <row r="885" spans="1:13" s="233" customFormat="1" ht="18.75" x14ac:dyDescent="0.3">
      <c r="A885" s="1" t="s">
        <v>1332</v>
      </c>
      <c r="B885" s="1"/>
      <c r="C885" s="1"/>
      <c r="D885" s="1280"/>
      <c r="E885" s="1280"/>
      <c r="F885" s="2"/>
      <c r="G885" s="3"/>
      <c r="H885" s="1280"/>
      <c r="I885" s="4"/>
      <c r="J885" s="1280"/>
      <c r="K885" s="1280"/>
      <c r="L885" s="1280"/>
      <c r="M885" s="1280"/>
    </row>
    <row r="886" spans="1:13" s="233" customFormat="1" ht="12.75" x14ac:dyDescent="0.2">
      <c r="A886" s="1280"/>
      <c r="B886" s="1280"/>
      <c r="C886" s="1280"/>
      <c r="D886" s="1279"/>
      <c r="E886" s="1279"/>
      <c r="F886" s="6"/>
      <c r="G886" s="7"/>
      <c r="H886" s="1279"/>
      <c r="I886" s="8"/>
      <c r="J886" s="1279"/>
      <c r="K886" s="1280"/>
      <c r="L886" s="1280"/>
      <c r="M886" s="1280"/>
    </row>
    <row r="887" spans="1:13" s="233" customFormat="1" ht="18.75" x14ac:dyDescent="0.3">
      <c r="A887" s="3102" t="s">
        <v>3445</v>
      </c>
      <c r="B887" s="3103"/>
      <c r="C887" s="3103"/>
      <c r="D887" s="3103"/>
      <c r="E887" s="3103"/>
      <c r="F887" s="3103"/>
      <c r="G887" s="3103"/>
      <c r="H887" s="3103"/>
      <c r="I887" s="3103"/>
      <c r="J887" s="3103"/>
      <c r="K887" s="3103"/>
      <c r="L887" s="3103"/>
      <c r="M887" s="1280"/>
    </row>
    <row r="888" spans="1:13" s="233" customFormat="1" ht="15.75" x14ac:dyDescent="0.25">
      <c r="A888" s="1280"/>
      <c r="B888" s="1280"/>
      <c r="C888" s="1280"/>
      <c r="D888" s="1279"/>
      <c r="E888" s="1279"/>
      <c r="F888" s="9"/>
      <c r="G888" s="7"/>
      <c r="H888" s="1279"/>
      <c r="I888" s="8"/>
      <c r="J888" s="1279"/>
      <c r="K888" s="1280"/>
      <c r="L888" s="1280"/>
      <c r="M888" s="1280"/>
    </row>
    <row r="889" spans="1:13" x14ac:dyDescent="0.25">
      <c r="A889" s="3158" t="s">
        <v>3438</v>
      </c>
      <c r="B889" s="3158"/>
      <c r="C889" s="3159"/>
      <c r="D889" s="3159"/>
      <c r="E889" s="3159"/>
      <c r="F889" s="3159"/>
      <c r="G889" s="3159"/>
      <c r="H889" s="3159"/>
      <c r="I889" s="3159"/>
      <c r="J889" s="3159"/>
      <c r="K889" s="3159"/>
      <c r="L889" s="3159"/>
      <c r="M889" s="3159"/>
    </row>
    <row r="890" spans="1:13" ht="15.75" x14ac:dyDescent="0.25">
      <c r="A890" s="28"/>
      <c r="B890" s="935"/>
      <c r="C890" s="935"/>
      <c r="D890" s="29"/>
      <c r="E890" s="29"/>
      <c r="F890" s="30"/>
      <c r="G890" s="31"/>
      <c r="H890" s="29"/>
      <c r="I890" s="32"/>
      <c r="J890" s="29"/>
      <c r="K890" s="33"/>
      <c r="L890" s="29"/>
      <c r="M890" s="1280"/>
    </row>
    <row r="891" spans="1:13" ht="16.5" thickBot="1" x14ac:dyDescent="0.3">
      <c r="A891" s="29" t="s">
        <v>1335</v>
      </c>
      <c r="B891" s="935"/>
      <c r="C891" s="935"/>
      <c r="D891" s="29"/>
      <c r="E891" s="29"/>
      <c r="F891" s="30"/>
      <c r="G891" s="31"/>
      <c r="H891" s="29"/>
      <c r="I891" s="32"/>
      <c r="J891" s="29"/>
      <c r="K891" s="33"/>
      <c r="L891" s="29"/>
      <c r="M891" s="14" t="s">
        <v>4</v>
      </c>
    </row>
    <row r="892" spans="1:13" s="233" customFormat="1" ht="26.25" thickBot="1" x14ac:dyDescent="0.25">
      <c r="A892" s="87" t="s">
        <v>5</v>
      </c>
      <c r="B892" s="88" t="s">
        <v>6</v>
      </c>
      <c r="C892" s="88" t="s">
        <v>7</v>
      </c>
      <c r="D892" s="88" t="s">
        <v>8</v>
      </c>
      <c r="E892" s="88" t="s">
        <v>9</v>
      </c>
      <c r="F892" s="89" t="s">
        <v>10</v>
      </c>
      <c r="G892" s="90" t="s">
        <v>11</v>
      </c>
      <c r="H892" s="88" t="s">
        <v>12</v>
      </c>
      <c r="I892" s="91" t="s">
        <v>13</v>
      </c>
      <c r="J892" s="92" t="s">
        <v>14</v>
      </c>
      <c r="K892" s="92" t="s">
        <v>1336</v>
      </c>
      <c r="L892" s="176" t="s">
        <v>16</v>
      </c>
      <c r="M892" s="174" t="s">
        <v>17</v>
      </c>
    </row>
    <row r="893" spans="1:13" s="233" customFormat="1" ht="25.5" x14ac:dyDescent="0.2">
      <c r="A893" s="36">
        <v>231</v>
      </c>
      <c r="B893" s="139" t="s">
        <v>1337</v>
      </c>
      <c r="C893" s="139" t="s">
        <v>3439</v>
      </c>
      <c r="D893" s="37">
        <v>6451</v>
      </c>
      <c r="E893" s="39">
        <v>0</v>
      </c>
      <c r="F893" s="139" t="s">
        <v>319</v>
      </c>
      <c r="G893" s="37">
        <v>500</v>
      </c>
      <c r="H893" s="41">
        <v>5785010208</v>
      </c>
      <c r="I893" s="98">
        <v>0</v>
      </c>
      <c r="J893" s="98">
        <v>11000000</v>
      </c>
      <c r="K893" s="98">
        <v>-11000000</v>
      </c>
      <c r="L893" s="1287">
        <f t="shared" ref="L893:L898" si="17">SUM(J893--K893)</f>
        <v>0</v>
      </c>
      <c r="M893" s="1288" t="s">
        <v>3440</v>
      </c>
    </row>
    <row r="894" spans="1:13" s="233" customFormat="1" ht="25.5" x14ac:dyDescent="0.2">
      <c r="A894" s="57">
        <v>231</v>
      </c>
      <c r="B894" s="190" t="s">
        <v>1337</v>
      </c>
      <c r="C894" s="190" t="s">
        <v>3439</v>
      </c>
      <c r="D894" s="58">
        <v>6451</v>
      </c>
      <c r="E894" s="61">
        <v>0</v>
      </c>
      <c r="F894" s="190" t="s">
        <v>319</v>
      </c>
      <c r="G894" s="58">
        <v>500</v>
      </c>
      <c r="H894" s="49">
        <v>3712010208</v>
      </c>
      <c r="I894" s="111">
        <v>0</v>
      </c>
      <c r="J894" s="111">
        <v>0</v>
      </c>
      <c r="K894" s="111">
        <v>11000000</v>
      </c>
      <c r="L894" s="181">
        <f t="shared" si="17"/>
        <v>11000000</v>
      </c>
      <c r="M894" s="969" t="s">
        <v>3440</v>
      </c>
    </row>
    <row r="895" spans="1:13" s="233" customFormat="1" ht="25.5" x14ac:dyDescent="0.2">
      <c r="A895" s="57">
        <v>231</v>
      </c>
      <c r="B895" s="190" t="s">
        <v>1337</v>
      </c>
      <c r="C895" s="190" t="s">
        <v>3439</v>
      </c>
      <c r="D895" s="58">
        <v>6351</v>
      </c>
      <c r="E895" s="61">
        <v>0</v>
      </c>
      <c r="F895" s="190" t="s">
        <v>323</v>
      </c>
      <c r="G895" s="58">
        <v>500</v>
      </c>
      <c r="H895" s="49">
        <v>5785010208</v>
      </c>
      <c r="I895" s="111">
        <v>0</v>
      </c>
      <c r="J895" s="111">
        <v>1225000</v>
      </c>
      <c r="K895" s="111">
        <v>-1225000</v>
      </c>
      <c r="L895" s="181">
        <f t="shared" si="17"/>
        <v>0</v>
      </c>
      <c r="M895" s="969" t="s">
        <v>3441</v>
      </c>
    </row>
    <row r="896" spans="1:13" s="233" customFormat="1" ht="25.5" x14ac:dyDescent="0.2">
      <c r="A896" s="57">
        <v>231</v>
      </c>
      <c r="B896" s="190" t="s">
        <v>1337</v>
      </c>
      <c r="C896" s="190" t="s">
        <v>3439</v>
      </c>
      <c r="D896" s="58">
        <v>6351</v>
      </c>
      <c r="E896" s="61">
        <v>0</v>
      </c>
      <c r="F896" s="190" t="s">
        <v>323</v>
      </c>
      <c r="G896" s="58">
        <v>500</v>
      </c>
      <c r="H896" s="49">
        <v>3712010208</v>
      </c>
      <c r="I896" s="111">
        <v>0</v>
      </c>
      <c r="J896" s="111">
        <v>0</v>
      </c>
      <c r="K896" s="111">
        <v>1225000</v>
      </c>
      <c r="L896" s="181">
        <f t="shared" si="17"/>
        <v>1225000</v>
      </c>
      <c r="M896" s="969" t="s">
        <v>3441</v>
      </c>
    </row>
    <row r="897" spans="1:13" s="233" customFormat="1" ht="25.5" x14ac:dyDescent="0.2">
      <c r="A897" s="57">
        <v>231</v>
      </c>
      <c r="B897" s="190" t="s">
        <v>1337</v>
      </c>
      <c r="C897" s="190" t="s">
        <v>3439</v>
      </c>
      <c r="D897" s="58">
        <v>6351</v>
      </c>
      <c r="E897" s="61">
        <v>0</v>
      </c>
      <c r="F897" s="190" t="s">
        <v>3442</v>
      </c>
      <c r="G897" s="58">
        <v>500</v>
      </c>
      <c r="H897" s="49">
        <v>5785010208</v>
      </c>
      <c r="I897" s="111">
        <v>0</v>
      </c>
      <c r="J897" s="111">
        <v>800000</v>
      </c>
      <c r="K897" s="111">
        <v>-800000</v>
      </c>
      <c r="L897" s="181">
        <f t="shared" si="17"/>
        <v>0</v>
      </c>
      <c r="M897" s="969" t="s">
        <v>3443</v>
      </c>
    </row>
    <row r="898" spans="1:13" s="233" customFormat="1" ht="26.25" thickBot="1" x14ac:dyDescent="0.25">
      <c r="A898" s="574">
        <v>231</v>
      </c>
      <c r="B898" s="804" t="s">
        <v>1337</v>
      </c>
      <c r="C898" s="804" t="s">
        <v>3439</v>
      </c>
      <c r="D898" s="575">
        <v>6351</v>
      </c>
      <c r="E898" s="776">
        <v>0</v>
      </c>
      <c r="F898" s="804" t="s">
        <v>3442</v>
      </c>
      <c r="G898" s="575">
        <v>500</v>
      </c>
      <c r="H898" s="1062">
        <v>3712010208</v>
      </c>
      <c r="I898" s="972">
        <v>0</v>
      </c>
      <c r="J898" s="972">
        <v>0</v>
      </c>
      <c r="K898" s="972">
        <v>800000</v>
      </c>
      <c r="L898" s="967">
        <f t="shared" si="17"/>
        <v>800000</v>
      </c>
      <c r="M898" s="1291" t="s">
        <v>3443</v>
      </c>
    </row>
    <row r="899" spans="1:13" s="233" customFormat="1" ht="13.5" thickBot="1" x14ac:dyDescent="0.25">
      <c r="A899" s="3160" t="s">
        <v>594</v>
      </c>
      <c r="B899" s="3161"/>
      <c r="C899" s="3161"/>
      <c r="D899" s="3161"/>
      <c r="E899" s="3161"/>
      <c r="F899" s="3161"/>
      <c r="G899" s="3161"/>
      <c r="H899" s="3161"/>
      <c r="I899" s="465">
        <f>SUM(I893:I897)</f>
        <v>0</v>
      </c>
      <c r="J899" s="465">
        <f>SUM(J893:J898)</f>
        <v>13025000</v>
      </c>
      <c r="K899" s="465">
        <f>SUM(K893:K898)</f>
        <v>0</v>
      </c>
      <c r="L899" s="465">
        <f>SUM(L893:L898)</f>
        <v>13025000</v>
      </c>
      <c r="M899" s="1292"/>
    </row>
    <row r="900" spans="1:13" x14ac:dyDescent="0.25">
      <c r="A900" s="953"/>
      <c r="B900" s="953"/>
      <c r="C900" s="953"/>
      <c r="D900" s="953"/>
      <c r="E900" s="953"/>
      <c r="F900" s="954"/>
      <c r="G900" s="955"/>
      <c r="H900" s="953"/>
      <c r="I900" s="956"/>
      <c r="J900" s="953"/>
      <c r="K900" s="957"/>
      <c r="L900" s="953"/>
      <c r="M900" s="958"/>
    </row>
    <row r="901" spans="1:13" x14ac:dyDescent="0.25">
      <c r="A901" s="953" t="s">
        <v>1340</v>
      </c>
      <c r="B901" s="1280"/>
      <c r="C901" s="953"/>
      <c r="D901" s="953"/>
      <c r="E901" s="953"/>
      <c r="F901" s="954"/>
      <c r="G901" s="955"/>
      <c r="H901" s="953"/>
      <c r="I901" s="956"/>
      <c r="J901" s="959" t="s">
        <v>3444</v>
      </c>
      <c r="K901" s="960"/>
      <c r="L901" s="953"/>
      <c r="M901" s="958"/>
    </row>
    <row r="902" spans="1:13" x14ac:dyDescent="0.25">
      <c r="A902" s="953"/>
      <c r="B902" s="1280"/>
      <c r="C902" s="953"/>
      <c r="D902" s="953"/>
      <c r="E902" s="953"/>
      <c r="F902" s="954"/>
      <c r="G902" s="955"/>
      <c r="H902" s="953"/>
      <c r="I902" s="956"/>
      <c r="J902" s="953"/>
      <c r="K902" s="957"/>
      <c r="L902" s="953"/>
      <c r="M902" s="958"/>
    </row>
    <row r="903" spans="1:13" x14ac:dyDescent="0.25">
      <c r="A903" s="958"/>
      <c r="B903" s="1280"/>
      <c r="C903" s="958"/>
      <c r="D903" s="958"/>
      <c r="E903" s="958"/>
      <c r="F903" s="961"/>
      <c r="G903" s="962"/>
      <c r="H903" s="958"/>
      <c r="I903" s="963"/>
      <c r="J903" s="958"/>
      <c r="K903" s="958"/>
      <c r="L903" s="958"/>
      <c r="M903" s="958"/>
    </row>
    <row r="904" spans="1:13" x14ac:dyDescent="0.25">
      <c r="A904" s="958" t="s">
        <v>1342</v>
      </c>
      <c r="B904" s="1280"/>
      <c r="C904" s="958"/>
      <c r="D904" s="958"/>
      <c r="E904" s="958"/>
      <c r="F904" s="961"/>
      <c r="G904" s="962"/>
      <c r="H904" s="958"/>
      <c r="I904" s="963"/>
      <c r="J904" s="958" t="s">
        <v>1342</v>
      </c>
      <c r="K904" s="958"/>
      <c r="L904" s="958"/>
      <c r="M904" s="958"/>
    </row>
    <row r="905" spans="1:13" x14ac:dyDescent="0.25">
      <c r="A905" s="958"/>
      <c r="B905" s="1280"/>
      <c r="C905" s="958"/>
      <c r="D905" s="958"/>
      <c r="E905" s="958"/>
      <c r="F905" s="961"/>
      <c r="G905" s="962"/>
      <c r="H905" s="958"/>
      <c r="I905" s="963"/>
      <c r="J905" s="958"/>
      <c r="K905" s="958"/>
      <c r="L905" s="958"/>
      <c r="M905" s="958"/>
    </row>
    <row r="906" spans="1:13" x14ac:dyDescent="0.25">
      <c r="A906" s="958"/>
      <c r="B906" s="1280"/>
      <c r="C906" s="958"/>
      <c r="D906" s="958"/>
      <c r="E906" s="958"/>
      <c r="F906" s="961"/>
      <c r="G906" s="962"/>
      <c r="H906" s="958"/>
      <c r="I906" s="963"/>
      <c r="J906" s="958"/>
      <c r="K906" s="958"/>
      <c r="L906" s="958"/>
      <c r="M906" s="958"/>
    </row>
    <row r="907" spans="1:13" x14ac:dyDescent="0.25">
      <c r="A907" s="964" t="s">
        <v>3291</v>
      </c>
      <c r="B907" s="1280"/>
      <c r="C907" s="958"/>
      <c r="D907" s="958"/>
      <c r="E907" s="958"/>
      <c r="F907" s="961"/>
      <c r="G907" s="962"/>
      <c r="H907" s="958"/>
      <c r="I907" s="963"/>
      <c r="J907" s="958" t="s">
        <v>1344</v>
      </c>
      <c r="K907" s="958"/>
      <c r="L907" s="958"/>
      <c r="M907" s="958"/>
    </row>
    <row r="908" spans="1:13" x14ac:dyDescent="0.25">
      <c r="A908" s="958" t="s">
        <v>3292</v>
      </c>
      <c r="B908" s="1280"/>
      <c r="C908" s="958"/>
      <c r="D908" s="958"/>
      <c r="E908" s="958"/>
      <c r="F908" s="961"/>
      <c r="G908" s="962"/>
      <c r="H908" s="958"/>
      <c r="I908" s="963"/>
      <c r="J908" s="958" t="s">
        <v>1346</v>
      </c>
      <c r="K908" s="958"/>
      <c r="L908" s="958"/>
      <c r="M908" s="958"/>
    </row>
    <row r="909" spans="1:13" x14ac:dyDescent="0.25">
      <c r="A909" s="1280"/>
      <c r="B909" s="1280"/>
      <c r="C909" s="1280"/>
      <c r="D909" s="1280"/>
      <c r="E909" s="1280"/>
      <c r="F909" s="2"/>
      <c r="G909" s="3"/>
      <c r="H909" s="1280"/>
      <c r="I909" s="4"/>
      <c r="J909" s="1280"/>
      <c r="K909" s="1280"/>
      <c r="L909" s="1280"/>
      <c r="M909" s="1280"/>
    </row>
    <row r="910" spans="1:13" x14ac:dyDescent="0.25">
      <c r="A910" s="1280"/>
      <c r="B910" s="1280"/>
      <c r="C910" s="1280"/>
      <c r="D910" s="1280"/>
      <c r="E910" s="1280"/>
      <c r="F910" s="2"/>
      <c r="G910" s="3"/>
      <c r="H910" s="1280"/>
      <c r="I910" s="4"/>
      <c r="J910" s="1280"/>
      <c r="K910" s="1280"/>
      <c r="L910" s="1280"/>
      <c r="M910" s="1280"/>
    </row>
    <row r="911" spans="1:13" ht="18.75" x14ac:dyDescent="0.3">
      <c r="A911" s="1" t="s">
        <v>1332</v>
      </c>
      <c r="B911" s="1"/>
      <c r="C911" s="1"/>
      <c r="D911" s="1280"/>
      <c r="E911" s="1280"/>
      <c r="F911" s="2"/>
      <c r="G911" s="3"/>
      <c r="H911" s="1280"/>
      <c r="I911" s="4"/>
      <c r="J911" s="1280"/>
      <c r="K911" s="1280"/>
      <c r="L911" s="1280"/>
      <c r="M911" s="1280"/>
    </row>
    <row r="912" spans="1:13" x14ac:dyDescent="0.25">
      <c r="A912" s="1280"/>
      <c r="B912" s="1280"/>
      <c r="C912" s="1280"/>
      <c r="D912" s="1279"/>
      <c r="E912" s="1279"/>
      <c r="F912" s="6"/>
      <c r="G912" s="7"/>
      <c r="H912" s="1279"/>
      <c r="I912" s="8"/>
      <c r="J912" s="1279"/>
      <c r="K912" s="1280"/>
      <c r="L912" s="1280"/>
      <c r="M912" s="1280"/>
    </row>
    <row r="913" spans="1:14" ht="18.75" x14ac:dyDescent="0.3">
      <c r="A913" s="3102" t="s">
        <v>3456</v>
      </c>
      <c r="B913" s="3103"/>
      <c r="C913" s="3103"/>
      <c r="D913" s="3103"/>
      <c r="E913" s="3103"/>
      <c r="F913" s="3103"/>
      <c r="G913" s="3103"/>
      <c r="H913" s="3103"/>
      <c r="I913" s="3103"/>
      <c r="J913" s="3103"/>
      <c r="K913" s="3103"/>
      <c r="L913" s="3103"/>
      <c r="M913" s="1280"/>
    </row>
    <row r="914" spans="1:14" ht="15.75" x14ac:dyDescent="0.25">
      <c r="A914" s="1280"/>
      <c r="B914" s="1280"/>
      <c r="C914" s="1280"/>
      <c r="D914" s="1279"/>
      <c r="E914" s="1279"/>
      <c r="F914" s="9"/>
      <c r="G914" s="7"/>
      <c r="H914" s="1279"/>
      <c r="I914" s="8"/>
      <c r="J914" s="1279"/>
      <c r="K914" s="1280"/>
      <c r="L914" s="1280"/>
      <c r="M914" s="1280"/>
    </row>
    <row r="915" spans="1:14" x14ac:dyDescent="0.25">
      <c r="A915" s="3158" t="s">
        <v>3446</v>
      </c>
      <c r="B915" s="3158"/>
      <c r="C915" s="3159"/>
      <c r="D915" s="3159"/>
      <c r="E915" s="3159"/>
      <c r="F915" s="3159"/>
      <c r="G915" s="3159"/>
      <c r="H915" s="3159"/>
      <c r="I915" s="3159"/>
      <c r="J915" s="3159"/>
      <c r="K915" s="3159"/>
      <c r="L915" s="3159"/>
      <c r="M915" s="3159"/>
    </row>
    <row r="916" spans="1:14" ht="15.75" x14ac:dyDescent="0.25">
      <c r="A916" s="28"/>
      <c r="B916" s="935"/>
      <c r="C916" s="935"/>
      <c r="D916" s="29"/>
      <c r="E916" s="29"/>
      <c r="F916" s="30"/>
      <c r="G916" s="31"/>
      <c r="H916" s="29"/>
      <c r="I916" s="32"/>
      <c r="J916" s="29"/>
      <c r="K916" s="33"/>
      <c r="L916" s="29"/>
      <c r="M916" s="1280"/>
    </row>
    <row r="917" spans="1:14" ht="16.5" thickBot="1" x14ac:dyDescent="0.3">
      <c r="A917" s="29" t="s">
        <v>1335</v>
      </c>
      <c r="B917" s="935"/>
      <c r="C917" s="935"/>
      <c r="D917" s="29"/>
      <c r="E917" s="29"/>
      <c r="F917" s="30"/>
      <c r="G917" s="31"/>
      <c r="H917" s="29"/>
      <c r="I917" s="32"/>
      <c r="J917" s="29"/>
      <c r="K917" s="33"/>
      <c r="L917" s="29"/>
      <c r="M917" s="14" t="s">
        <v>4</v>
      </c>
    </row>
    <row r="918" spans="1:14" s="233" customFormat="1" ht="26.25" thickBot="1" x14ac:dyDescent="0.25">
      <c r="A918" s="87" t="s">
        <v>5</v>
      </c>
      <c r="B918" s="88" t="s">
        <v>6</v>
      </c>
      <c r="C918" s="88" t="s">
        <v>7</v>
      </c>
      <c r="D918" s="88" t="s">
        <v>8</v>
      </c>
      <c r="E918" s="88" t="s">
        <v>9</v>
      </c>
      <c r="F918" s="89" t="s">
        <v>10</v>
      </c>
      <c r="G918" s="90" t="s">
        <v>11</v>
      </c>
      <c r="H918" s="88" t="s">
        <v>12</v>
      </c>
      <c r="I918" s="91" t="s">
        <v>13</v>
      </c>
      <c r="J918" s="92" t="s">
        <v>14</v>
      </c>
      <c r="K918" s="92" t="s">
        <v>1336</v>
      </c>
      <c r="L918" s="176" t="s">
        <v>16</v>
      </c>
      <c r="M918" s="174" t="s">
        <v>17</v>
      </c>
    </row>
    <row r="919" spans="1:14" s="233" customFormat="1" ht="25.5" x14ac:dyDescent="0.2">
      <c r="A919" s="36">
        <v>231</v>
      </c>
      <c r="B919" s="139" t="s">
        <v>1337</v>
      </c>
      <c r="C919" s="139" t="s">
        <v>3447</v>
      </c>
      <c r="D919" s="37">
        <v>2229</v>
      </c>
      <c r="E919" s="39">
        <v>0</v>
      </c>
      <c r="F919" s="139" t="s">
        <v>3448</v>
      </c>
      <c r="G919" s="37">
        <v>500</v>
      </c>
      <c r="H919" s="41">
        <v>1004012010323</v>
      </c>
      <c r="I919" s="98">
        <v>0</v>
      </c>
      <c r="J919" s="98">
        <v>428845.51</v>
      </c>
      <c r="K919" s="98">
        <v>22570.82</v>
      </c>
      <c r="L919" s="1287">
        <f>SUM(J919--K919)</f>
        <v>451416.33</v>
      </c>
      <c r="M919" s="1288" t="s">
        <v>3449</v>
      </c>
    </row>
    <row r="920" spans="1:14" s="233" customFormat="1" ht="25.5" x14ac:dyDescent="0.2">
      <c r="A920" s="57">
        <v>231</v>
      </c>
      <c r="B920" s="190" t="s">
        <v>1337</v>
      </c>
      <c r="C920" s="190" t="s">
        <v>3447</v>
      </c>
      <c r="D920" s="58">
        <v>2229</v>
      </c>
      <c r="E920" s="61">
        <v>0</v>
      </c>
      <c r="F920" s="190" t="s">
        <v>3450</v>
      </c>
      <c r="G920" s="58">
        <v>500</v>
      </c>
      <c r="H920" s="49">
        <v>1004012010323</v>
      </c>
      <c r="I920" s="111">
        <v>0</v>
      </c>
      <c r="J920" s="111">
        <v>75678.62</v>
      </c>
      <c r="K920" s="111">
        <v>-22570.82</v>
      </c>
      <c r="L920" s="181">
        <f>SUM(J920--K920)</f>
        <v>53107.799999999996</v>
      </c>
      <c r="M920" s="969" t="s">
        <v>3451</v>
      </c>
    </row>
    <row r="921" spans="1:14" s="233" customFormat="1" ht="25.5" x14ac:dyDescent="0.2">
      <c r="A921" s="57">
        <v>231</v>
      </c>
      <c r="B921" s="190" t="s">
        <v>1337</v>
      </c>
      <c r="C921" s="190" t="s">
        <v>3452</v>
      </c>
      <c r="D921" s="58">
        <v>5364</v>
      </c>
      <c r="E921" s="61">
        <v>0</v>
      </c>
      <c r="F921" s="190" t="s">
        <v>3448</v>
      </c>
      <c r="G921" s="58">
        <v>500</v>
      </c>
      <c r="H921" s="49">
        <v>4012000000</v>
      </c>
      <c r="I921" s="111">
        <v>0</v>
      </c>
      <c r="J921" s="111">
        <v>428845.51</v>
      </c>
      <c r="K921" s="111">
        <v>22570.82</v>
      </c>
      <c r="L921" s="181">
        <f>SUM(J921--K921)</f>
        <v>451416.33</v>
      </c>
      <c r="M921" s="969" t="s">
        <v>3453</v>
      </c>
    </row>
    <row r="922" spans="1:14" s="233" customFormat="1" ht="26.25" thickBot="1" x14ac:dyDescent="0.25">
      <c r="A922" s="333">
        <v>231</v>
      </c>
      <c r="B922" s="2113" t="s">
        <v>1337</v>
      </c>
      <c r="C922" s="2113" t="s">
        <v>3452</v>
      </c>
      <c r="D922" s="334">
        <v>5364</v>
      </c>
      <c r="E922" s="337">
        <v>0</v>
      </c>
      <c r="F922" s="2113" t="s">
        <v>3450</v>
      </c>
      <c r="G922" s="334">
        <v>500</v>
      </c>
      <c r="H922" s="339">
        <v>4012000000</v>
      </c>
      <c r="I922" s="2114">
        <v>0</v>
      </c>
      <c r="J922" s="2114">
        <v>75678.62</v>
      </c>
      <c r="K922" s="2114">
        <v>-22570.82</v>
      </c>
      <c r="L922" s="2115">
        <f>SUM(J922--K922)</f>
        <v>53107.799999999996</v>
      </c>
      <c r="M922" s="2116" t="s">
        <v>3454</v>
      </c>
    </row>
    <row r="923" spans="1:14" s="233" customFormat="1" ht="13.5" thickBot="1" x14ac:dyDescent="0.25">
      <c r="A923" s="3162" t="s">
        <v>594</v>
      </c>
      <c r="B923" s="3163"/>
      <c r="C923" s="3163"/>
      <c r="D923" s="3163"/>
      <c r="E923" s="3163"/>
      <c r="F923" s="3163"/>
      <c r="G923" s="3163"/>
      <c r="H923" s="3163"/>
      <c r="I923" s="347">
        <f>SUM(I919:I922)</f>
        <v>0</v>
      </c>
      <c r="J923" s="347">
        <f>SUM(J919:J922)</f>
        <v>1009048.26</v>
      </c>
      <c r="K923" s="347">
        <f>SUM(K919:K922)</f>
        <v>0</v>
      </c>
      <c r="L923" s="347">
        <f>SUM(L919:L922)</f>
        <v>1009048.26</v>
      </c>
      <c r="M923" s="119"/>
      <c r="N923" s="1280"/>
    </row>
    <row r="924" spans="1:14" x14ac:dyDescent="0.25">
      <c r="A924" s="953"/>
      <c r="B924" s="953"/>
      <c r="C924" s="953"/>
      <c r="D924" s="953"/>
      <c r="E924" s="953"/>
      <c r="F924" s="954"/>
      <c r="G924" s="955"/>
      <c r="H924" s="953"/>
      <c r="I924" s="956"/>
      <c r="J924" s="953"/>
      <c r="K924" s="957"/>
      <c r="L924" s="953"/>
      <c r="M924" s="958"/>
      <c r="N924" s="958"/>
    </row>
    <row r="925" spans="1:14" x14ac:dyDescent="0.25">
      <c r="A925" s="953" t="s">
        <v>1340</v>
      </c>
      <c r="B925" s="1280"/>
      <c r="C925" s="953"/>
      <c r="D925" s="953"/>
      <c r="E925" s="953"/>
      <c r="F925" s="954"/>
      <c r="G925" s="955"/>
      <c r="H925" s="953"/>
      <c r="I925" s="956"/>
      <c r="J925" s="959" t="s">
        <v>3455</v>
      </c>
      <c r="K925" s="960"/>
      <c r="L925" s="953"/>
      <c r="M925" s="958"/>
      <c r="N925" s="958"/>
    </row>
    <row r="926" spans="1:14" x14ac:dyDescent="0.25">
      <c r="A926" s="953"/>
      <c r="B926" s="1280"/>
      <c r="C926" s="953"/>
      <c r="D926" s="953"/>
      <c r="E926" s="953"/>
      <c r="F926" s="954"/>
      <c r="G926" s="955"/>
      <c r="H926" s="953"/>
      <c r="I926" s="956"/>
      <c r="J926" s="953"/>
      <c r="K926" s="957"/>
      <c r="L926" s="953"/>
      <c r="M926" s="958"/>
      <c r="N926" s="1290"/>
    </row>
    <row r="927" spans="1:14" x14ac:dyDescent="0.25">
      <c r="A927" s="958"/>
      <c r="B927" s="1280"/>
      <c r="C927" s="958"/>
      <c r="D927" s="958"/>
      <c r="E927" s="958"/>
      <c r="F927" s="961"/>
      <c r="G927" s="962"/>
      <c r="H927" s="958"/>
      <c r="I927" s="963"/>
      <c r="J927" s="958"/>
      <c r="K927" s="958"/>
      <c r="L927" s="958"/>
      <c r="M927" s="958"/>
      <c r="N927" s="1290"/>
    </row>
    <row r="928" spans="1:14" x14ac:dyDescent="0.25">
      <c r="A928" s="958" t="s">
        <v>1342</v>
      </c>
      <c r="B928" s="1280"/>
      <c r="C928" s="958"/>
      <c r="D928" s="958"/>
      <c r="E928" s="958"/>
      <c r="F928" s="961"/>
      <c r="G928" s="962"/>
      <c r="H928" s="958"/>
      <c r="I928" s="963"/>
      <c r="J928" s="958" t="s">
        <v>1342</v>
      </c>
      <c r="K928" s="958"/>
      <c r="L928" s="958"/>
      <c r="M928" s="958"/>
      <c r="N928" s="958"/>
    </row>
    <row r="929" spans="1:14" x14ac:dyDescent="0.25">
      <c r="A929" s="958"/>
      <c r="B929" s="1280"/>
      <c r="C929" s="958"/>
      <c r="D929" s="958"/>
      <c r="E929" s="958"/>
      <c r="F929" s="961"/>
      <c r="G929" s="962"/>
      <c r="H929" s="958"/>
      <c r="I929" s="963"/>
      <c r="J929" s="958"/>
      <c r="K929" s="958"/>
      <c r="L929" s="958"/>
      <c r="M929" s="958"/>
      <c r="N929" s="958"/>
    </row>
    <row r="930" spans="1:14" x14ac:dyDescent="0.25">
      <c r="A930" s="958"/>
      <c r="B930" s="1280"/>
      <c r="C930" s="958"/>
      <c r="D930" s="958"/>
      <c r="E930" s="958"/>
      <c r="F930" s="961"/>
      <c r="G930" s="962"/>
      <c r="H930" s="958"/>
      <c r="I930" s="963"/>
      <c r="J930" s="958"/>
      <c r="K930" s="958"/>
      <c r="L930" s="958"/>
      <c r="M930" s="958"/>
      <c r="N930" s="958"/>
    </row>
    <row r="931" spans="1:14" x14ac:dyDescent="0.25">
      <c r="A931" s="964" t="s">
        <v>3291</v>
      </c>
      <c r="B931" s="1280"/>
      <c r="C931" s="958"/>
      <c r="D931" s="958"/>
      <c r="E931" s="958"/>
      <c r="F931" s="961"/>
      <c r="G931" s="962"/>
      <c r="H931" s="958"/>
      <c r="I931" s="963"/>
      <c r="J931" s="958" t="s">
        <v>1344</v>
      </c>
      <c r="K931" s="958"/>
      <c r="L931" s="958"/>
      <c r="M931" s="958"/>
      <c r="N931" s="958"/>
    </row>
    <row r="932" spans="1:14" x14ac:dyDescent="0.25">
      <c r="A932" s="958" t="s">
        <v>3292</v>
      </c>
      <c r="B932" s="1280"/>
      <c r="C932" s="958"/>
      <c r="D932" s="958"/>
      <c r="E932" s="958"/>
      <c r="F932" s="961"/>
      <c r="G932" s="962"/>
      <c r="H932" s="958"/>
      <c r="I932" s="963"/>
      <c r="J932" s="958" t="s">
        <v>1346</v>
      </c>
      <c r="K932" s="958"/>
      <c r="L932" s="958"/>
      <c r="M932" s="958"/>
      <c r="N932" s="958"/>
    </row>
    <row r="933" spans="1:14" x14ac:dyDescent="0.25">
      <c r="A933" s="1280"/>
      <c r="B933" s="1280"/>
      <c r="C933" s="1280"/>
      <c r="D933" s="1280"/>
      <c r="E933" s="1280"/>
      <c r="F933" s="2"/>
      <c r="G933" s="3"/>
      <c r="H933" s="1280"/>
      <c r="I933" s="4"/>
      <c r="J933" s="1280"/>
      <c r="K933" s="1280"/>
      <c r="L933" s="1280"/>
      <c r="M933" s="1280"/>
    </row>
    <row r="934" spans="1:14" x14ac:dyDescent="0.25">
      <c r="A934" s="1280"/>
      <c r="B934" s="1280"/>
      <c r="C934" s="1280"/>
      <c r="D934" s="1280"/>
      <c r="E934" s="1280"/>
      <c r="F934" s="2"/>
      <c r="G934" s="3"/>
      <c r="H934" s="1280"/>
      <c r="I934" s="4"/>
      <c r="J934" s="1280"/>
      <c r="K934" s="1280"/>
      <c r="L934" s="1280"/>
      <c r="M934" s="1280"/>
    </row>
    <row r="935" spans="1:14" ht="18.75" x14ac:dyDescent="0.3">
      <c r="A935" s="1" t="s">
        <v>46</v>
      </c>
      <c r="B935" s="1"/>
      <c r="C935" s="1"/>
      <c r="D935" s="1280"/>
      <c r="E935" s="1280"/>
      <c r="F935" s="2"/>
      <c r="G935" s="3"/>
      <c r="H935" s="1280"/>
      <c r="I935" s="4"/>
      <c r="J935" s="1280"/>
      <c r="K935" s="1280"/>
      <c r="L935" s="1280"/>
      <c r="M935" s="1280"/>
    </row>
    <row r="936" spans="1:14" x14ac:dyDescent="0.25">
      <c r="A936" s="1280"/>
      <c r="B936" s="1280"/>
      <c r="C936" s="1280"/>
      <c r="D936" s="1279"/>
      <c r="E936" s="1279"/>
      <c r="F936" s="6"/>
      <c r="G936" s="7"/>
      <c r="H936" s="1279"/>
      <c r="I936" s="8"/>
      <c r="J936" s="1279"/>
      <c r="K936" s="1280"/>
      <c r="L936" s="1280"/>
      <c r="M936" s="1280"/>
    </row>
    <row r="937" spans="1:14" ht="18.75" x14ac:dyDescent="0.3">
      <c r="A937" s="3102" t="s">
        <v>3461</v>
      </c>
      <c r="B937" s="3103"/>
      <c r="C937" s="3103"/>
      <c r="D937" s="3103"/>
      <c r="E937" s="3103"/>
      <c r="F937" s="3103"/>
      <c r="G937" s="3103"/>
      <c r="H937" s="3103"/>
      <c r="I937" s="3103"/>
      <c r="J937" s="3103"/>
      <c r="K937" s="3103"/>
      <c r="L937" s="3103"/>
      <c r="M937" s="1280"/>
    </row>
    <row r="938" spans="1:14" ht="15.75" x14ac:dyDescent="0.25">
      <c r="A938" s="1280"/>
      <c r="B938" s="1280"/>
      <c r="C938" s="1280"/>
      <c r="D938" s="1279"/>
      <c r="E938" s="1279"/>
      <c r="F938" s="9"/>
      <c r="G938" s="7"/>
      <c r="H938" s="1279"/>
      <c r="I938" s="8"/>
      <c r="J938" s="1279"/>
      <c r="K938" s="1280"/>
      <c r="L938" s="1280"/>
      <c r="M938" s="1280"/>
    </row>
    <row r="939" spans="1:14" ht="15.75" x14ac:dyDescent="0.25">
      <c r="A939" s="10" t="s">
        <v>3462</v>
      </c>
      <c r="B939" s="11"/>
      <c r="C939" s="11"/>
      <c r="D939" s="11"/>
      <c r="E939" s="11"/>
      <c r="F939" s="9"/>
      <c r="G939" s="3"/>
      <c r="H939" s="1280"/>
      <c r="I939" s="4"/>
      <c r="J939" s="1280"/>
      <c r="K939" s="1280"/>
      <c r="L939" s="1280"/>
      <c r="M939" s="1280"/>
    </row>
    <row r="940" spans="1:14" ht="15.75" thickBot="1" x14ac:dyDescent="0.3">
      <c r="A940" s="1284"/>
      <c r="B940" s="1280"/>
      <c r="C940" s="1280"/>
      <c r="D940" s="1280"/>
      <c r="E940" s="1280"/>
      <c r="F940" s="2"/>
      <c r="G940" s="3"/>
      <c r="H940" s="1280"/>
      <c r="I940" s="4"/>
      <c r="J940" s="1280"/>
      <c r="K940" s="13"/>
      <c r="L940" s="1280"/>
      <c r="M940" s="14" t="s">
        <v>4</v>
      </c>
    </row>
    <row r="941" spans="1:14" ht="27" thickBot="1" x14ac:dyDescent="0.3">
      <c r="A941" s="87" t="s">
        <v>5</v>
      </c>
      <c r="B941" s="16" t="s">
        <v>6</v>
      </c>
      <c r="C941" s="16" t="s">
        <v>7</v>
      </c>
      <c r="D941" s="16" t="s">
        <v>8</v>
      </c>
      <c r="E941" s="16" t="s">
        <v>9</v>
      </c>
      <c r="F941" s="17" t="s">
        <v>10</v>
      </c>
      <c r="G941" s="18" t="s">
        <v>11</v>
      </c>
      <c r="H941" s="16" t="s">
        <v>12</v>
      </c>
      <c r="I941" s="19" t="s">
        <v>13</v>
      </c>
      <c r="J941" s="20" t="s">
        <v>14</v>
      </c>
      <c r="K941" s="20" t="s">
        <v>15</v>
      </c>
      <c r="L941" s="20" t="s">
        <v>16</v>
      </c>
      <c r="M941" s="21" t="s">
        <v>17</v>
      </c>
    </row>
    <row r="942" spans="1:14" x14ac:dyDescent="0.25">
      <c r="A942" s="133">
        <v>231</v>
      </c>
      <c r="B942" s="134">
        <v>0</v>
      </c>
      <c r="C942" s="135">
        <v>3112</v>
      </c>
      <c r="D942" s="134">
        <v>2132</v>
      </c>
      <c r="E942" s="136">
        <v>0</v>
      </c>
      <c r="F942" s="137">
        <v>40</v>
      </c>
      <c r="G942" s="134">
        <v>500</v>
      </c>
      <c r="H942" s="154">
        <v>1000000000000</v>
      </c>
      <c r="I942" s="280">
        <v>2000</v>
      </c>
      <c r="J942" s="280">
        <v>2000</v>
      </c>
      <c r="K942" s="280">
        <v>0</v>
      </c>
      <c r="L942" s="281">
        <f>J942+K942</f>
        <v>2000</v>
      </c>
      <c r="M942" s="282" t="s">
        <v>1061</v>
      </c>
    </row>
    <row r="943" spans="1:14" x14ac:dyDescent="0.25">
      <c r="A943" s="57">
        <v>231</v>
      </c>
      <c r="B943" s="58">
        <v>0</v>
      </c>
      <c r="C943" s="59">
        <v>3114</v>
      </c>
      <c r="D943" s="58">
        <v>2132</v>
      </c>
      <c r="E943" s="61">
        <v>0</v>
      </c>
      <c r="F943" s="62">
        <v>40</v>
      </c>
      <c r="G943" s="58">
        <v>500</v>
      </c>
      <c r="H943" s="49">
        <v>1000000000000</v>
      </c>
      <c r="I943" s="66">
        <v>248000</v>
      </c>
      <c r="J943" s="66">
        <v>134113.74</v>
      </c>
      <c r="K943" s="66">
        <v>-64231.73</v>
      </c>
      <c r="L943" s="283">
        <f>J943+K943</f>
        <v>69882.00999999998</v>
      </c>
      <c r="M943" s="56" t="s">
        <v>1062</v>
      </c>
    </row>
    <row r="944" spans="1:14" x14ac:dyDescent="0.25">
      <c r="A944" s="57">
        <v>231</v>
      </c>
      <c r="B944" s="58">
        <v>0</v>
      </c>
      <c r="C944" s="59">
        <v>3114</v>
      </c>
      <c r="D944" s="58">
        <v>2132</v>
      </c>
      <c r="E944" s="61">
        <v>0</v>
      </c>
      <c r="F944" s="62">
        <v>40</v>
      </c>
      <c r="G944" s="58">
        <v>500</v>
      </c>
      <c r="H944" s="49">
        <v>1000000010412</v>
      </c>
      <c r="I944" s="66">
        <v>0</v>
      </c>
      <c r="J944" s="66">
        <v>12145</v>
      </c>
      <c r="K944" s="66">
        <v>17955</v>
      </c>
      <c r="L944" s="66">
        <v>30100</v>
      </c>
      <c r="M944" s="56" t="s">
        <v>1062</v>
      </c>
    </row>
    <row r="945" spans="1:13" x14ac:dyDescent="0.25">
      <c r="A945" s="57">
        <v>231</v>
      </c>
      <c r="B945" s="58">
        <v>0</v>
      </c>
      <c r="C945" s="59">
        <v>3114</v>
      </c>
      <c r="D945" s="58">
        <v>2132</v>
      </c>
      <c r="E945" s="61">
        <v>0</v>
      </c>
      <c r="F945" s="62">
        <v>40</v>
      </c>
      <c r="G945" s="58">
        <v>500</v>
      </c>
      <c r="H945" s="49">
        <v>1000000010721</v>
      </c>
      <c r="I945" s="66">
        <v>0</v>
      </c>
      <c r="J945" s="66">
        <v>79601.259999999995</v>
      </c>
      <c r="K945" s="66">
        <v>35116.730000000003</v>
      </c>
      <c r="L945" s="66">
        <v>114717.99</v>
      </c>
      <c r="M945" s="56" t="s">
        <v>1062</v>
      </c>
    </row>
    <row r="946" spans="1:13" x14ac:dyDescent="0.25">
      <c r="A946" s="57">
        <v>231</v>
      </c>
      <c r="B946" s="58">
        <v>0</v>
      </c>
      <c r="C946" s="59">
        <v>3114</v>
      </c>
      <c r="D946" s="58">
        <v>2132</v>
      </c>
      <c r="E946" s="61">
        <v>0</v>
      </c>
      <c r="F946" s="62">
        <v>40</v>
      </c>
      <c r="G946" s="58">
        <v>500</v>
      </c>
      <c r="H946" s="49">
        <v>1000000010819</v>
      </c>
      <c r="I946" s="66">
        <v>0</v>
      </c>
      <c r="J946" s="66">
        <v>22140</v>
      </c>
      <c r="K946" s="66">
        <v>11070</v>
      </c>
      <c r="L946" s="66">
        <v>33210</v>
      </c>
      <c r="M946" s="56" t="s">
        <v>1062</v>
      </c>
    </row>
    <row r="947" spans="1:13" x14ac:dyDescent="0.25">
      <c r="A947" s="57">
        <v>231</v>
      </c>
      <c r="B947" s="58">
        <v>0</v>
      </c>
      <c r="C947" s="59">
        <v>3114</v>
      </c>
      <c r="D947" s="58">
        <v>2132</v>
      </c>
      <c r="E947" s="61">
        <v>0</v>
      </c>
      <c r="F947" s="62">
        <v>40</v>
      </c>
      <c r="G947" s="58">
        <v>500</v>
      </c>
      <c r="H947" s="49">
        <v>1000000011208</v>
      </c>
      <c r="I947" s="66">
        <v>0</v>
      </c>
      <c r="J947" s="66">
        <v>0</v>
      </c>
      <c r="K947" s="66">
        <v>90</v>
      </c>
      <c r="L947" s="66">
        <v>90</v>
      </c>
      <c r="M947" s="56" t="s">
        <v>1062</v>
      </c>
    </row>
    <row r="948" spans="1:13" x14ac:dyDescent="0.25">
      <c r="A948" s="57">
        <v>231</v>
      </c>
      <c r="B948" s="58">
        <v>0</v>
      </c>
      <c r="C948" s="59">
        <v>3121</v>
      </c>
      <c r="D948" s="58">
        <v>2132</v>
      </c>
      <c r="E948" s="61">
        <v>0</v>
      </c>
      <c r="F948" s="62">
        <v>40</v>
      </c>
      <c r="G948" s="58">
        <v>500</v>
      </c>
      <c r="H948" s="49">
        <v>1000000000000</v>
      </c>
      <c r="I948" s="66">
        <v>2300000</v>
      </c>
      <c r="J948" s="63">
        <v>1054274.26</v>
      </c>
      <c r="K948" s="63">
        <v>-421113.58</v>
      </c>
      <c r="L948" s="284">
        <f>J948+K948</f>
        <v>633160.67999999993</v>
      </c>
      <c r="M948" s="67" t="s">
        <v>1063</v>
      </c>
    </row>
    <row r="949" spans="1:13" x14ac:dyDescent="0.25">
      <c r="A949" s="57">
        <v>231</v>
      </c>
      <c r="B949" s="58">
        <v>0</v>
      </c>
      <c r="C949" s="59">
        <v>3121</v>
      </c>
      <c r="D949" s="58">
        <v>2132</v>
      </c>
      <c r="E949" s="61">
        <v>0</v>
      </c>
      <c r="F949" s="62">
        <v>40</v>
      </c>
      <c r="G949" s="58">
        <v>500</v>
      </c>
      <c r="H949" s="49">
        <v>1000000010111</v>
      </c>
      <c r="I949" s="66">
        <v>0</v>
      </c>
      <c r="J949" s="64">
        <v>12845</v>
      </c>
      <c r="K949" s="63">
        <v>2582.5</v>
      </c>
      <c r="L949" s="64">
        <v>15427.5</v>
      </c>
      <c r="M949" s="67" t="s">
        <v>1063</v>
      </c>
    </row>
    <row r="950" spans="1:13" x14ac:dyDescent="0.25">
      <c r="A950" s="57">
        <v>231</v>
      </c>
      <c r="B950" s="58">
        <v>0</v>
      </c>
      <c r="C950" s="59">
        <v>3121</v>
      </c>
      <c r="D950" s="58">
        <v>2132</v>
      </c>
      <c r="E950" s="61">
        <v>0</v>
      </c>
      <c r="F950" s="62">
        <v>40</v>
      </c>
      <c r="G950" s="58">
        <v>500</v>
      </c>
      <c r="H950" s="49">
        <v>1000000010203</v>
      </c>
      <c r="I950" s="66">
        <v>0</v>
      </c>
      <c r="J950" s="64">
        <v>49320</v>
      </c>
      <c r="K950" s="63">
        <v>21825</v>
      </c>
      <c r="L950" s="64">
        <v>71145</v>
      </c>
      <c r="M950" s="67" t="s">
        <v>1063</v>
      </c>
    </row>
    <row r="951" spans="1:13" x14ac:dyDescent="0.25">
      <c r="A951" s="57">
        <v>231</v>
      </c>
      <c r="B951" s="58">
        <v>0</v>
      </c>
      <c r="C951" s="59">
        <v>3121</v>
      </c>
      <c r="D951" s="58">
        <v>2132</v>
      </c>
      <c r="E951" s="61">
        <v>0</v>
      </c>
      <c r="F951" s="62">
        <v>40</v>
      </c>
      <c r="G951" s="58">
        <v>500</v>
      </c>
      <c r="H951" s="49">
        <v>1000000010331</v>
      </c>
      <c r="I951" s="66">
        <v>0</v>
      </c>
      <c r="J951" s="64">
        <v>106981.5</v>
      </c>
      <c r="K951" s="63">
        <v>17552.5</v>
      </c>
      <c r="L951" s="64">
        <v>124534</v>
      </c>
      <c r="M951" s="67" t="s">
        <v>1063</v>
      </c>
    </row>
    <row r="952" spans="1:13" x14ac:dyDescent="0.25">
      <c r="A952" s="57">
        <v>231</v>
      </c>
      <c r="B952" s="58">
        <v>0</v>
      </c>
      <c r="C952" s="59">
        <v>3121</v>
      </c>
      <c r="D952" s="58">
        <v>2132</v>
      </c>
      <c r="E952" s="61">
        <v>0</v>
      </c>
      <c r="F952" s="62">
        <v>40</v>
      </c>
      <c r="G952" s="58">
        <v>500</v>
      </c>
      <c r="H952" s="49">
        <v>1000000010407</v>
      </c>
      <c r="I952" s="66">
        <v>0</v>
      </c>
      <c r="J952" s="64">
        <v>88087</v>
      </c>
      <c r="K952" s="63">
        <v>44837</v>
      </c>
      <c r="L952" s="64">
        <v>132924</v>
      </c>
      <c r="M952" s="67" t="s">
        <v>1063</v>
      </c>
    </row>
    <row r="953" spans="1:13" x14ac:dyDescent="0.25">
      <c r="A953" s="57">
        <v>231</v>
      </c>
      <c r="B953" s="58">
        <v>0</v>
      </c>
      <c r="C953" s="59">
        <v>3121</v>
      </c>
      <c r="D953" s="58">
        <v>2132</v>
      </c>
      <c r="E953" s="61">
        <v>0</v>
      </c>
      <c r="F953" s="62">
        <v>40</v>
      </c>
      <c r="G953" s="58">
        <v>500</v>
      </c>
      <c r="H953" s="49">
        <v>1000000010501</v>
      </c>
      <c r="I953" s="66">
        <v>0</v>
      </c>
      <c r="J953" s="64">
        <v>141851</v>
      </c>
      <c r="K953" s="63">
        <v>30530</v>
      </c>
      <c r="L953" s="64">
        <v>172381</v>
      </c>
      <c r="M953" s="67" t="s">
        <v>1063</v>
      </c>
    </row>
    <row r="954" spans="1:13" x14ac:dyDescent="0.25">
      <c r="A954" s="57">
        <v>231</v>
      </c>
      <c r="B954" s="58">
        <v>0</v>
      </c>
      <c r="C954" s="59">
        <v>3121</v>
      </c>
      <c r="D954" s="58">
        <v>2132</v>
      </c>
      <c r="E954" s="61">
        <v>0</v>
      </c>
      <c r="F954" s="62">
        <v>40</v>
      </c>
      <c r="G954" s="58">
        <v>500</v>
      </c>
      <c r="H954" s="49">
        <v>1000000010503</v>
      </c>
      <c r="I954" s="66">
        <v>0</v>
      </c>
      <c r="J954" s="64">
        <v>73002.600000000006</v>
      </c>
      <c r="K954" s="63">
        <v>25986</v>
      </c>
      <c r="L954" s="64">
        <v>98988.6</v>
      </c>
      <c r="M954" s="67" t="s">
        <v>1063</v>
      </c>
    </row>
    <row r="955" spans="1:13" x14ac:dyDescent="0.25">
      <c r="A955" s="57">
        <v>231</v>
      </c>
      <c r="B955" s="58">
        <v>0</v>
      </c>
      <c r="C955" s="59">
        <v>3121</v>
      </c>
      <c r="D955" s="58">
        <v>2132</v>
      </c>
      <c r="E955" s="61">
        <v>0</v>
      </c>
      <c r="F955" s="62">
        <v>40</v>
      </c>
      <c r="G955" s="58">
        <v>500</v>
      </c>
      <c r="H955" s="49">
        <v>1000000010601</v>
      </c>
      <c r="I955" s="66">
        <v>0</v>
      </c>
      <c r="J955" s="64">
        <v>93955</v>
      </c>
      <c r="K955" s="63">
        <v>30815</v>
      </c>
      <c r="L955" s="64">
        <v>124770</v>
      </c>
      <c r="M955" s="67" t="s">
        <v>1063</v>
      </c>
    </row>
    <row r="956" spans="1:13" x14ac:dyDescent="0.25">
      <c r="A956" s="57">
        <v>231</v>
      </c>
      <c r="B956" s="58">
        <v>0</v>
      </c>
      <c r="C956" s="59">
        <v>3121</v>
      </c>
      <c r="D956" s="58">
        <v>2132</v>
      </c>
      <c r="E956" s="61">
        <v>0</v>
      </c>
      <c r="F956" s="62">
        <v>40</v>
      </c>
      <c r="G956" s="58">
        <v>500</v>
      </c>
      <c r="H956" s="49">
        <v>1000000010602</v>
      </c>
      <c r="I956" s="66">
        <v>0</v>
      </c>
      <c r="J956" s="64">
        <v>117402</v>
      </c>
      <c r="K956" s="63">
        <v>45765</v>
      </c>
      <c r="L956" s="64">
        <v>163167</v>
      </c>
      <c r="M956" s="67" t="s">
        <v>1063</v>
      </c>
    </row>
    <row r="957" spans="1:13" x14ac:dyDescent="0.25">
      <c r="A957" s="57">
        <v>231</v>
      </c>
      <c r="B957" s="58">
        <v>0</v>
      </c>
      <c r="C957" s="59">
        <v>3121</v>
      </c>
      <c r="D957" s="58">
        <v>2132</v>
      </c>
      <c r="E957" s="61">
        <v>0</v>
      </c>
      <c r="F957" s="62">
        <v>40</v>
      </c>
      <c r="G957" s="58">
        <v>500</v>
      </c>
      <c r="H957" s="49">
        <v>1000000010603</v>
      </c>
      <c r="I957" s="66">
        <v>0</v>
      </c>
      <c r="J957" s="64">
        <v>98555.75</v>
      </c>
      <c r="K957" s="63">
        <v>37527</v>
      </c>
      <c r="L957" s="64">
        <v>136082.75</v>
      </c>
      <c r="M957" s="67" t="s">
        <v>1063</v>
      </c>
    </row>
    <row r="958" spans="1:13" x14ac:dyDescent="0.25">
      <c r="A958" s="57">
        <v>231</v>
      </c>
      <c r="B958" s="58">
        <v>0</v>
      </c>
      <c r="C958" s="59">
        <v>3121</v>
      </c>
      <c r="D958" s="58">
        <v>2132</v>
      </c>
      <c r="E958" s="61">
        <v>0</v>
      </c>
      <c r="F958" s="62">
        <v>40</v>
      </c>
      <c r="G958" s="58">
        <v>500</v>
      </c>
      <c r="H958" s="49">
        <v>1000000010704</v>
      </c>
      <c r="I958" s="66">
        <v>0</v>
      </c>
      <c r="J958" s="64">
        <v>4392</v>
      </c>
      <c r="K958" s="63">
        <v>732</v>
      </c>
      <c r="L958" s="64">
        <v>5124</v>
      </c>
      <c r="M958" s="67" t="s">
        <v>1063</v>
      </c>
    </row>
    <row r="959" spans="1:13" x14ac:dyDescent="0.25">
      <c r="A959" s="57">
        <v>231</v>
      </c>
      <c r="B959" s="58">
        <v>0</v>
      </c>
      <c r="C959" s="59">
        <v>3121</v>
      </c>
      <c r="D959" s="58">
        <v>2132</v>
      </c>
      <c r="E959" s="61">
        <v>0</v>
      </c>
      <c r="F959" s="62">
        <v>40</v>
      </c>
      <c r="G959" s="58">
        <v>500</v>
      </c>
      <c r="H959" s="49">
        <v>1000000010707</v>
      </c>
      <c r="I959" s="66">
        <v>0</v>
      </c>
      <c r="J959" s="64">
        <v>113427.49</v>
      </c>
      <c r="K959" s="63">
        <v>30743.52</v>
      </c>
      <c r="L959" s="64">
        <v>144171.01</v>
      </c>
      <c r="M959" s="67" t="s">
        <v>1063</v>
      </c>
    </row>
    <row r="960" spans="1:13" x14ac:dyDescent="0.25">
      <c r="A960" s="57">
        <v>231</v>
      </c>
      <c r="B960" s="58">
        <v>0</v>
      </c>
      <c r="C960" s="59">
        <v>3121</v>
      </c>
      <c r="D960" s="58">
        <v>2132</v>
      </c>
      <c r="E960" s="61">
        <v>0</v>
      </c>
      <c r="F960" s="62">
        <v>40</v>
      </c>
      <c r="G960" s="58">
        <v>500</v>
      </c>
      <c r="H960" s="49">
        <v>1000000010803</v>
      </c>
      <c r="I960" s="66">
        <v>0</v>
      </c>
      <c r="J960" s="64">
        <v>7525</v>
      </c>
      <c r="K960" s="63">
        <v>12700</v>
      </c>
      <c r="L960" s="64">
        <v>20225</v>
      </c>
      <c r="M960" s="67" t="s">
        <v>1063</v>
      </c>
    </row>
    <row r="961" spans="1:13" x14ac:dyDescent="0.25">
      <c r="A961" s="57">
        <v>231</v>
      </c>
      <c r="B961" s="58">
        <v>0</v>
      </c>
      <c r="C961" s="59">
        <v>3121</v>
      </c>
      <c r="D961" s="58">
        <v>2132</v>
      </c>
      <c r="E961" s="61">
        <v>0</v>
      </c>
      <c r="F961" s="62">
        <v>40</v>
      </c>
      <c r="G961" s="58">
        <v>500</v>
      </c>
      <c r="H961" s="49">
        <v>1000000010904</v>
      </c>
      <c r="I961" s="66">
        <v>0</v>
      </c>
      <c r="J961" s="64">
        <v>39820</v>
      </c>
      <c r="K961" s="63">
        <v>15635</v>
      </c>
      <c r="L961" s="64">
        <v>55455</v>
      </c>
      <c r="M961" s="67" t="s">
        <v>1063</v>
      </c>
    </row>
    <row r="962" spans="1:13" x14ac:dyDescent="0.25">
      <c r="A962" s="57">
        <v>231</v>
      </c>
      <c r="B962" s="58">
        <v>0</v>
      </c>
      <c r="C962" s="59">
        <v>3121</v>
      </c>
      <c r="D962" s="58">
        <v>2132</v>
      </c>
      <c r="E962" s="61">
        <v>0</v>
      </c>
      <c r="F962" s="62">
        <v>40</v>
      </c>
      <c r="G962" s="58">
        <v>500</v>
      </c>
      <c r="H962" s="49">
        <v>1000000010905</v>
      </c>
      <c r="I962" s="66">
        <v>0</v>
      </c>
      <c r="J962" s="64">
        <v>60941</v>
      </c>
      <c r="K962" s="63">
        <v>26283</v>
      </c>
      <c r="L962" s="64">
        <v>87224</v>
      </c>
      <c r="M962" s="67" t="s">
        <v>1063</v>
      </c>
    </row>
    <row r="963" spans="1:13" x14ac:dyDescent="0.25">
      <c r="A963" s="57">
        <v>231</v>
      </c>
      <c r="B963" s="58">
        <v>0</v>
      </c>
      <c r="C963" s="59">
        <v>3121</v>
      </c>
      <c r="D963" s="58">
        <v>2132</v>
      </c>
      <c r="E963" s="61">
        <v>0</v>
      </c>
      <c r="F963" s="62">
        <v>40</v>
      </c>
      <c r="G963" s="58">
        <v>500</v>
      </c>
      <c r="H963" s="49">
        <v>1000000011005</v>
      </c>
      <c r="I963" s="66">
        <v>0</v>
      </c>
      <c r="J963" s="64">
        <v>89000</v>
      </c>
      <c r="K963" s="63">
        <v>45000</v>
      </c>
      <c r="L963" s="64">
        <v>134000</v>
      </c>
      <c r="M963" s="67" t="s">
        <v>1063</v>
      </c>
    </row>
    <row r="964" spans="1:13" x14ac:dyDescent="0.25">
      <c r="A964" s="57">
        <v>231</v>
      </c>
      <c r="B964" s="58">
        <v>0</v>
      </c>
      <c r="C964" s="59">
        <v>3121</v>
      </c>
      <c r="D964" s="58">
        <v>2132</v>
      </c>
      <c r="E964" s="61">
        <v>0</v>
      </c>
      <c r="F964" s="62">
        <v>40</v>
      </c>
      <c r="G964" s="58">
        <v>500</v>
      </c>
      <c r="H964" s="49">
        <v>1000000011104</v>
      </c>
      <c r="I964" s="66">
        <v>0</v>
      </c>
      <c r="J964" s="64">
        <v>69020.399999999994</v>
      </c>
      <c r="K964" s="63">
        <v>9748.06</v>
      </c>
      <c r="L964" s="64">
        <v>78768.460000000006</v>
      </c>
      <c r="M964" s="67" t="s">
        <v>1063</v>
      </c>
    </row>
    <row r="965" spans="1:13" x14ac:dyDescent="0.25">
      <c r="A965" s="57">
        <v>231</v>
      </c>
      <c r="B965" s="58">
        <v>0</v>
      </c>
      <c r="C965" s="59">
        <v>3121</v>
      </c>
      <c r="D965" s="58">
        <v>2132</v>
      </c>
      <c r="E965" s="61">
        <v>0</v>
      </c>
      <c r="F965" s="62">
        <v>40</v>
      </c>
      <c r="G965" s="58">
        <v>500</v>
      </c>
      <c r="H965" s="49">
        <v>1000000011105</v>
      </c>
      <c r="I965" s="66">
        <v>0</v>
      </c>
      <c r="J965" s="64">
        <v>48122</v>
      </c>
      <c r="K965" s="63">
        <v>11112</v>
      </c>
      <c r="L965" s="64">
        <v>59234</v>
      </c>
      <c r="M965" s="67" t="s">
        <v>1063</v>
      </c>
    </row>
    <row r="966" spans="1:13" x14ac:dyDescent="0.25">
      <c r="A966" s="57">
        <v>231</v>
      </c>
      <c r="B966" s="58">
        <v>0</v>
      </c>
      <c r="C966" s="59">
        <v>3121</v>
      </c>
      <c r="D966" s="58">
        <v>2132</v>
      </c>
      <c r="E966" s="61">
        <v>0</v>
      </c>
      <c r="F966" s="62">
        <v>40</v>
      </c>
      <c r="G966" s="58">
        <v>500</v>
      </c>
      <c r="H966" s="49">
        <v>1000000011204</v>
      </c>
      <c r="I966" s="66">
        <v>0</v>
      </c>
      <c r="J966" s="64">
        <v>31478</v>
      </c>
      <c r="K966" s="63">
        <v>11740</v>
      </c>
      <c r="L966" s="64">
        <v>43218</v>
      </c>
      <c r="M966" s="67" t="s">
        <v>1063</v>
      </c>
    </row>
    <row r="967" spans="1:13" x14ac:dyDescent="0.25">
      <c r="A967" s="57">
        <v>231</v>
      </c>
      <c r="B967" s="58">
        <v>0</v>
      </c>
      <c r="C967" s="59">
        <v>3122</v>
      </c>
      <c r="D967" s="58">
        <v>2132</v>
      </c>
      <c r="E967" s="61">
        <v>0</v>
      </c>
      <c r="F967" s="62">
        <v>40</v>
      </c>
      <c r="G967" s="58">
        <v>500</v>
      </c>
      <c r="H967" s="49">
        <v>1000000000000</v>
      </c>
      <c r="I967" s="66">
        <v>5620000</v>
      </c>
      <c r="J967" s="63">
        <v>3138699.23</v>
      </c>
      <c r="K967" s="63">
        <v>-1192123.06</v>
      </c>
      <c r="L967" s="284">
        <f>J967+K967</f>
        <v>1946576.17</v>
      </c>
      <c r="M967" s="67" t="s">
        <v>1064</v>
      </c>
    </row>
    <row r="968" spans="1:13" x14ac:dyDescent="0.25">
      <c r="A968" s="57">
        <v>231</v>
      </c>
      <c r="B968" s="58">
        <v>0</v>
      </c>
      <c r="C968" s="59">
        <v>3122</v>
      </c>
      <c r="D968" s="58">
        <v>2119</v>
      </c>
      <c r="E968" s="61">
        <v>0</v>
      </c>
      <c r="F968" s="62">
        <v>40</v>
      </c>
      <c r="G968" s="58">
        <v>500</v>
      </c>
      <c r="H968" s="49">
        <v>1000000010314</v>
      </c>
      <c r="I968" s="66">
        <v>0</v>
      </c>
      <c r="J968" s="64">
        <v>8167.5</v>
      </c>
      <c r="K968" s="63">
        <v>0</v>
      </c>
      <c r="L968" s="64">
        <v>8167.5</v>
      </c>
      <c r="M968" s="67" t="s">
        <v>2017</v>
      </c>
    </row>
    <row r="969" spans="1:13" x14ac:dyDescent="0.25">
      <c r="A969" s="57">
        <v>231</v>
      </c>
      <c r="B969" s="58">
        <v>0</v>
      </c>
      <c r="C969" s="59">
        <v>3122</v>
      </c>
      <c r="D969" s="58">
        <v>2119</v>
      </c>
      <c r="E969" s="61">
        <v>0</v>
      </c>
      <c r="F969" s="62">
        <v>40</v>
      </c>
      <c r="G969" s="58">
        <v>500</v>
      </c>
      <c r="H969" s="49">
        <v>1000000010807</v>
      </c>
      <c r="I969" s="66">
        <v>0</v>
      </c>
      <c r="J969" s="64">
        <v>0</v>
      </c>
      <c r="K969" s="63">
        <v>605</v>
      </c>
      <c r="L969" s="64">
        <v>605</v>
      </c>
      <c r="M969" s="67" t="s">
        <v>2017</v>
      </c>
    </row>
    <row r="970" spans="1:13" x14ac:dyDescent="0.25">
      <c r="A970" s="57">
        <v>231</v>
      </c>
      <c r="B970" s="58">
        <v>0</v>
      </c>
      <c r="C970" s="59">
        <v>3122</v>
      </c>
      <c r="D970" s="58">
        <v>2132</v>
      </c>
      <c r="E970" s="61">
        <v>0</v>
      </c>
      <c r="F970" s="62">
        <v>40</v>
      </c>
      <c r="G970" s="58">
        <v>500</v>
      </c>
      <c r="H970" s="49">
        <v>1000000010105</v>
      </c>
      <c r="I970" s="66">
        <v>0</v>
      </c>
      <c r="J970" s="64">
        <v>83506</v>
      </c>
      <c r="K970" s="63">
        <v>11026</v>
      </c>
      <c r="L970" s="64">
        <v>94532</v>
      </c>
      <c r="M970" s="67" t="s">
        <v>1064</v>
      </c>
    </row>
    <row r="971" spans="1:13" x14ac:dyDescent="0.25">
      <c r="A971" s="57">
        <v>231</v>
      </c>
      <c r="B971" s="58">
        <v>0</v>
      </c>
      <c r="C971" s="59">
        <v>3122</v>
      </c>
      <c r="D971" s="58">
        <v>2132</v>
      </c>
      <c r="E971" s="61">
        <v>0</v>
      </c>
      <c r="F971" s="62">
        <v>40</v>
      </c>
      <c r="G971" s="58">
        <v>500</v>
      </c>
      <c r="H971" s="49">
        <v>1000000010106</v>
      </c>
      <c r="I971" s="66">
        <v>0</v>
      </c>
      <c r="J971" s="64">
        <v>15990</v>
      </c>
      <c r="K971" s="63">
        <v>5184</v>
      </c>
      <c r="L971" s="64">
        <v>21174</v>
      </c>
      <c r="M971" s="67" t="s">
        <v>1064</v>
      </c>
    </row>
    <row r="972" spans="1:13" x14ac:dyDescent="0.25">
      <c r="A972" s="57">
        <v>231</v>
      </c>
      <c r="B972" s="58">
        <v>0</v>
      </c>
      <c r="C972" s="59">
        <v>3122</v>
      </c>
      <c r="D972" s="58">
        <v>2132</v>
      </c>
      <c r="E972" s="61">
        <v>0</v>
      </c>
      <c r="F972" s="62">
        <v>40</v>
      </c>
      <c r="G972" s="58">
        <v>500</v>
      </c>
      <c r="H972" s="49">
        <v>1000000010107</v>
      </c>
      <c r="I972" s="66">
        <v>0</v>
      </c>
      <c r="J972" s="64">
        <v>17224</v>
      </c>
      <c r="K972" s="63">
        <v>9825</v>
      </c>
      <c r="L972" s="64">
        <v>27049</v>
      </c>
      <c r="M972" s="67" t="s">
        <v>1064</v>
      </c>
    </row>
    <row r="973" spans="1:13" x14ac:dyDescent="0.25">
      <c r="A973" s="57">
        <v>231</v>
      </c>
      <c r="B973" s="58">
        <v>0</v>
      </c>
      <c r="C973" s="59">
        <v>3122</v>
      </c>
      <c r="D973" s="58">
        <v>2132</v>
      </c>
      <c r="E973" s="61">
        <v>0</v>
      </c>
      <c r="F973" s="62">
        <v>40</v>
      </c>
      <c r="G973" s="58">
        <v>500</v>
      </c>
      <c r="H973" s="49">
        <v>1000000010205</v>
      </c>
      <c r="I973" s="66">
        <v>0</v>
      </c>
      <c r="J973" s="64">
        <v>44134.03</v>
      </c>
      <c r="K973" s="63">
        <v>22719.97</v>
      </c>
      <c r="L973" s="64">
        <v>66854</v>
      </c>
      <c r="M973" s="67" t="s">
        <v>1064</v>
      </c>
    </row>
    <row r="974" spans="1:13" x14ac:dyDescent="0.25">
      <c r="A974" s="57">
        <v>231</v>
      </c>
      <c r="B974" s="58">
        <v>0</v>
      </c>
      <c r="C974" s="59">
        <v>3122</v>
      </c>
      <c r="D974" s="58">
        <v>2132</v>
      </c>
      <c r="E974" s="61">
        <v>0</v>
      </c>
      <c r="F974" s="62">
        <v>40</v>
      </c>
      <c r="G974" s="58">
        <v>500</v>
      </c>
      <c r="H974" s="49">
        <v>1000000010206</v>
      </c>
      <c r="I974" s="66">
        <v>0</v>
      </c>
      <c r="J974" s="64">
        <v>24188</v>
      </c>
      <c r="K974" s="63">
        <v>10187.5</v>
      </c>
      <c r="L974" s="64">
        <v>34375.5</v>
      </c>
      <c r="M974" s="67" t="s">
        <v>1064</v>
      </c>
    </row>
    <row r="975" spans="1:13" x14ac:dyDescent="0.25">
      <c r="A975" s="57">
        <v>231</v>
      </c>
      <c r="B975" s="58">
        <v>0</v>
      </c>
      <c r="C975" s="59">
        <v>3122</v>
      </c>
      <c r="D975" s="58">
        <v>2132</v>
      </c>
      <c r="E975" s="61">
        <v>0</v>
      </c>
      <c r="F975" s="62">
        <v>40</v>
      </c>
      <c r="G975" s="58">
        <v>500</v>
      </c>
      <c r="H975" s="49">
        <v>1000000010208</v>
      </c>
      <c r="I975" s="66">
        <v>0</v>
      </c>
      <c r="J975" s="64">
        <v>137240.47</v>
      </c>
      <c r="K975" s="63">
        <v>78154.62</v>
      </c>
      <c r="L975" s="64">
        <v>215395.09</v>
      </c>
      <c r="M975" s="67" t="s">
        <v>1064</v>
      </c>
    </row>
    <row r="976" spans="1:13" x14ac:dyDescent="0.25">
      <c r="A976" s="57">
        <v>231</v>
      </c>
      <c r="B976" s="58">
        <v>0</v>
      </c>
      <c r="C976" s="59">
        <v>3122</v>
      </c>
      <c r="D976" s="58">
        <v>2132</v>
      </c>
      <c r="E976" s="61">
        <v>0</v>
      </c>
      <c r="F976" s="62">
        <v>40</v>
      </c>
      <c r="G976" s="58">
        <v>500</v>
      </c>
      <c r="H976" s="49">
        <v>1000000010211</v>
      </c>
      <c r="I976" s="66">
        <v>0</v>
      </c>
      <c r="J976" s="64">
        <v>13933</v>
      </c>
      <c r="K976" s="63">
        <v>26366</v>
      </c>
      <c r="L976" s="64">
        <v>40299</v>
      </c>
      <c r="M976" s="67" t="s">
        <v>1064</v>
      </c>
    </row>
    <row r="977" spans="1:13" x14ac:dyDescent="0.25">
      <c r="A977" s="57">
        <v>231</v>
      </c>
      <c r="B977" s="58">
        <v>0</v>
      </c>
      <c r="C977" s="59">
        <v>3122</v>
      </c>
      <c r="D977" s="58">
        <v>2132</v>
      </c>
      <c r="E977" s="61">
        <v>0</v>
      </c>
      <c r="F977" s="62">
        <v>40</v>
      </c>
      <c r="G977" s="58">
        <v>500</v>
      </c>
      <c r="H977" s="49">
        <v>1000000010304</v>
      </c>
      <c r="I977" s="66">
        <v>0</v>
      </c>
      <c r="J977" s="64">
        <v>17520</v>
      </c>
      <c r="K977" s="63">
        <v>9813.07</v>
      </c>
      <c r="L977" s="64">
        <v>27333.07</v>
      </c>
      <c r="M977" s="67" t="s">
        <v>1064</v>
      </c>
    </row>
    <row r="978" spans="1:13" x14ac:dyDescent="0.25">
      <c r="A978" s="57">
        <v>231</v>
      </c>
      <c r="B978" s="58">
        <v>0</v>
      </c>
      <c r="C978" s="59">
        <v>3122</v>
      </c>
      <c r="D978" s="58">
        <v>2132</v>
      </c>
      <c r="E978" s="61">
        <v>0</v>
      </c>
      <c r="F978" s="62">
        <v>40</v>
      </c>
      <c r="G978" s="58">
        <v>500</v>
      </c>
      <c r="H978" s="49">
        <v>1000000010307</v>
      </c>
      <c r="I978" s="66">
        <v>0</v>
      </c>
      <c r="J978" s="64">
        <v>34921.81</v>
      </c>
      <c r="K978" s="63">
        <v>16106.14</v>
      </c>
      <c r="L978" s="64">
        <v>51027.95</v>
      </c>
      <c r="M978" s="67" t="s">
        <v>1064</v>
      </c>
    </row>
    <row r="979" spans="1:13" x14ac:dyDescent="0.25">
      <c r="A979" s="57">
        <v>231</v>
      </c>
      <c r="B979" s="58">
        <v>0</v>
      </c>
      <c r="C979" s="59">
        <v>3122</v>
      </c>
      <c r="D979" s="58">
        <v>2132</v>
      </c>
      <c r="E979" s="61">
        <v>0</v>
      </c>
      <c r="F979" s="62">
        <v>40</v>
      </c>
      <c r="G979" s="58">
        <v>500</v>
      </c>
      <c r="H979" s="49">
        <v>1000000010314</v>
      </c>
      <c r="I979" s="66">
        <v>0</v>
      </c>
      <c r="J979" s="64">
        <v>19440</v>
      </c>
      <c r="K979" s="63">
        <v>9549</v>
      </c>
      <c r="L979" s="64">
        <v>28989</v>
      </c>
      <c r="M979" s="67" t="s">
        <v>1064</v>
      </c>
    </row>
    <row r="980" spans="1:13" x14ac:dyDescent="0.25">
      <c r="A980" s="57">
        <v>231</v>
      </c>
      <c r="B980" s="58">
        <v>0</v>
      </c>
      <c r="C980" s="59">
        <v>3122</v>
      </c>
      <c r="D980" s="58">
        <v>2132</v>
      </c>
      <c r="E980" s="61">
        <v>0</v>
      </c>
      <c r="F980" s="62">
        <v>40</v>
      </c>
      <c r="G980" s="58">
        <v>500</v>
      </c>
      <c r="H980" s="49">
        <v>1000000010406</v>
      </c>
      <c r="I980" s="66">
        <v>0</v>
      </c>
      <c r="J980" s="64">
        <v>38350</v>
      </c>
      <c r="K980" s="63">
        <v>6060</v>
      </c>
      <c r="L980" s="64">
        <v>44410</v>
      </c>
      <c r="M980" s="67" t="s">
        <v>1064</v>
      </c>
    </row>
    <row r="981" spans="1:13" x14ac:dyDescent="0.25">
      <c r="A981" s="57">
        <v>231</v>
      </c>
      <c r="B981" s="58">
        <v>0</v>
      </c>
      <c r="C981" s="59">
        <v>3122</v>
      </c>
      <c r="D981" s="58">
        <v>2132</v>
      </c>
      <c r="E981" s="61">
        <v>0</v>
      </c>
      <c r="F981" s="62">
        <v>40</v>
      </c>
      <c r="G981" s="58">
        <v>500</v>
      </c>
      <c r="H981" s="49">
        <v>1000000010408</v>
      </c>
      <c r="I981" s="66">
        <v>0</v>
      </c>
      <c r="J981" s="64">
        <v>246100</v>
      </c>
      <c r="K981" s="63">
        <v>120612</v>
      </c>
      <c r="L981" s="64">
        <v>366712</v>
      </c>
      <c r="M981" s="67" t="s">
        <v>1064</v>
      </c>
    </row>
    <row r="982" spans="1:13" x14ac:dyDescent="0.25">
      <c r="A982" s="57">
        <v>231</v>
      </c>
      <c r="B982" s="58">
        <v>0</v>
      </c>
      <c r="C982" s="59">
        <v>3122</v>
      </c>
      <c r="D982" s="58">
        <v>2132</v>
      </c>
      <c r="E982" s="61">
        <v>0</v>
      </c>
      <c r="F982" s="62">
        <v>40</v>
      </c>
      <c r="G982" s="58">
        <v>500</v>
      </c>
      <c r="H982" s="49">
        <v>1000000010409</v>
      </c>
      <c r="I982" s="66">
        <v>0</v>
      </c>
      <c r="J982" s="64">
        <v>98996</v>
      </c>
      <c r="K982" s="63">
        <v>29166</v>
      </c>
      <c r="L982" s="64">
        <v>128162</v>
      </c>
      <c r="M982" s="67" t="s">
        <v>1064</v>
      </c>
    </row>
    <row r="983" spans="1:13" x14ac:dyDescent="0.25">
      <c r="A983" s="57">
        <v>231</v>
      </c>
      <c r="B983" s="58">
        <v>0</v>
      </c>
      <c r="C983" s="59">
        <v>3122</v>
      </c>
      <c r="D983" s="58">
        <v>2132</v>
      </c>
      <c r="E983" s="61">
        <v>0</v>
      </c>
      <c r="F983" s="62">
        <v>40</v>
      </c>
      <c r="G983" s="58">
        <v>500</v>
      </c>
      <c r="H983" s="49">
        <v>1000000010411</v>
      </c>
      <c r="I983" s="66">
        <v>0</v>
      </c>
      <c r="J983" s="64">
        <v>9600</v>
      </c>
      <c r="K983" s="63">
        <v>4800</v>
      </c>
      <c r="L983" s="64">
        <v>14400</v>
      </c>
      <c r="M983" s="67" t="s">
        <v>1064</v>
      </c>
    </row>
    <row r="984" spans="1:13" x14ac:dyDescent="0.25">
      <c r="A984" s="57">
        <v>231</v>
      </c>
      <c r="B984" s="58">
        <v>0</v>
      </c>
      <c r="C984" s="59">
        <v>3122</v>
      </c>
      <c r="D984" s="58">
        <v>2132</v>
      </c>
      <c r="E984" s="61">
        <v>0</v>
      </c>
      <c r="F984" s="62">
        <v>40</v>
      </c>
      <c r="G984" s="58">
        <v>500</v>
      </c>
      <c r="H984" s="49">
        <v>1000000010504</v>
      </c>
      <c r="I984" s="66">
        <v>0</v>
      </c>
      <c r="J984" s="64">
        <v>91745</v>
      </c>
      <c r="K984" s="63">
        <v>65132</v>
      </c>
      <c r="L984" s="64">
        <v>156877</v>
      </c>
      <c r="M984" s="67" t="s">
        <v>1064</v>
      </c>
    </row>
    <row r="985" spans="1:13" x14ac:dyDescent="0.25">
      <c r="A985" s="57">
        <v>231</v>
      </c>
      <c r="B985" s="58">
        <v>0</v>
      </c>
      <c r="C985" s="59">
        <v>3122</v>
      </c>
      <c r="D985" s="58">
        <v>2132</v>
      </c>
      <c r="E985" s="61">
        <v>0</v>
      </c>
      <c r="F985" s="62">
        <v>40</v>
      </c>
      <c r="G985" s="58">
        <v>500</v>
      </c>
      <c r="H985" s="49">
        <v>1000000010506</v>
      </c>
      <c r="I985" s="66">
        <v>0</v>
      </c>
      <c r="J985" s="64">
        <v>226576</v>
      </c>
      <c r="K985" s="63">
        <v>129129</v>
      </c>
      <c r="L985" s="64">
        <v>355705</v>
      </c>
      <c r="M985" s="67" t="s">
        <v>1064</v>
      </c>
    </row>
    <row r="986" spans="1:13" x14ac:dyDescent="0.25">
      <c r="A986" s="57">
        <v>231</v>
      </c>
      <c r="B986" s="58">
        <v>0</v>
      </c>
      <c r="C986" s="59">
        <v>3122</v>
      </c>
      <c r="D986" s="58">
        <v>2132</v>
      </c>
      <c r="E986" s="61">
        <v>0</v>
      </c>
      <c r="F986" s="62">
        <v>40</v>
      </c>
      <c r="G986" s="58">
        <v>500</v>
      </c>
      <c r="H986" s="49">
        <v>1000000010507</v>
      </c>
      <c r="I986" s="66">
        <v>0</v>
      </c>
      <c r="J986" s="64">
        <v>293312</v>
      </c>
      <c r="K986" s="63">
        <v>156404</v>
      </c>
      <c r="L986" s="64">
        <v>449716</v>
      </c>
      <c r="M986" s="67" t="s">
        <v>1064</v>
      </c>
    </row>
    <row r="987" spans="1:13" x14ac:dyDescent="0.25">
      <c r="A987" s="57">
        <v>231</v>
      </c>
      <c r="B987" s="58">
        <v>0</v>
      </c>
      <c r="C987" s="59">
        <v>3122</v>
      </c>
      <c r="D987" s="58">
        <v>2132</v>
      </c>
      <c r="E987" s="61">
        <v>0</v>
      </c>
      <c r="F987" s="62">
        <v>40</v>
      </c>
      <c r="G987" s="58">
        <v>500</v>
      </c>
      <c r="H987" s="49">
        <v>1000000010605</v>
      </c>
      <c r="I987" s="66">
        <v>0</v>
      </c>
      <c r="J987" s="64">
        <v>97570</v>
      </c>
      <c r="K987" s="63">
        <v>21050</v>
      </c>
      <c r="L987" s="64">
        <v>118620</v>
      </c>
      <c r="M987" s="67" t="s">
        <v>1064</v>
      </c>
    </row>
    <row r="988" spans="1:13" x14ac:dyDescent="0.25">
      <c r="A988" s="57">
        <v>231</v>
      </c>
      <c r="B988" s="58">
        <v>0</v>
      </c>
      <c r="C988" s="59">
        <v>3122</v>
      </c>
      <c r="D988" s="58">
        <v>2132</v>
      </c>
      <c r="E988" s="61">
        <v>0</v>
      </c>
      <c r="F988" s="62">
        <v>40</v>
      </c>
      <c r="G988" s="58">
        <v>500</v>
      </c>
      <c r="H988" s="49">
        <v>1000000010606</v>
      </c>
      <c r="I988" s="66">
        <v>0</v>
      </c>
      <c r="J988" s="64">
        <v>29430</v>
      </c>
      <c r="K988" s="63">
        <v>29430</v>
      </c>
      <c r="L988" s="64">
        <v>58860</v>
      </c>
      <c r="M988" s="67" t="s">
        <v>1064</v>
      </c>
    </row>
    <row r="989" spans="1:13" x14ac:dyDescent="0.25">
      <c r="A989" s="57">
        <v>231</v>
      </c>
      <c r="B989" s="58">
        <v>0</v>
      </c>
      <c r="C989" s="59">
        <v>3122</v>
      </c>
      <c r="D989" s="58">
        <v>2132</v>
      </c>
      <c r="E989" s="61">
        <v>0</v>
      </c>
      <c r="F989" s="62">
        <v>40</v>
      </c>
      <c r="G989" s="58">
        <v>500</v>
      </c>
      <c r="H989" s="49">
        <v>1000000010706</v>
      </c>
      <c r="I989" s="66">
        <v>0</v>
      </c>
      <c r="J989" s="64">
        <v>198998</v>
      </c>
      <c r="K989" s="63">
        <v>115974</v>
      </c>
      <c r="L989" s="64">
        <v>314972</v>
      </c>
      <c r="M989" s="67" t="s">
        <v>1064</v>
      </c>
    </row>
    <row r="990" spans="1:13" x14ac:dyDescent="0.25">
      <c r="A990" s="57">
        <v>231</v>
      </c>
      <c r="B990" s="58">
        <v>0</v>
      </c>
      <c r="C990" s="59">
        <v>3122</v>
      </c>
      <c r="D990" s="58">
        <v>2132</v>
      </c>
      <c r="E990" s="61">
        <v>0</v>
      </c>
      <c r="F990" s="62">
        <v>40</v>
      </c>
      <c r="G990" s="58">
        <v>500</v>
      </c>
      <c r="H990" s="49">
        <v>1000000010709</v>
      </c>
      <c r="I990" s="66">
        <v>0</v>
      </c>
      <c r="J990" s="64">
        <v>77710.7</v>
      </c>
      <c r="K990" s="63">
        <v>20587.5</v>
      </c>
      <c r="L990" s="64">
        <v>98298.2</v>
      </c>
      <c r="M990" s="67" t="s">
        <v>1064</v>
      </c>
    </row>
    <row r="991" spans="1:13" x14ac:dyDescent="0.25">
      <c r="A991" s="57">
        <v>231</v>
      </c>
      <c r="B991" s="58">
        <v>0</v>
      </c>
      <c r="C991" s="59">
        <v>3122</v>
      </c>
      <c r="D991" s="58">
        <v>2132</v>
      </c>
      <c r="E991" s="61">
        <v>0</v>
      </c>
      <c r="F991" s="62">
        <v>40</v>
      </c>
      <c r="G991" s="58">
        <v>500</v>
      </c>
      <c r="H991" s="49">
        <v>1000000010804</v>
      </c>
      <c r="I991" s="66">
        <v>0</v>
      </c>
      <c r="J991" s="64">
        <v>35832</v>
      </c>
      <c r="K991" s="63">
        <v>0</v>
      </c>
      <c r="L991" s="64">
        <v>35832</v>
      </c>
      <c r="M991" s="67" t="s">
        <v>1064</v>
      </c>
    </row>
    <row r="992" spans="1:13" x14ac:dyDescent="0.25">
      <c r="A992" s="57">
        <v>231</v>
      </c>
      <c r="B992" s="58">
        <v>0</v>
      </c>
      <c r="C992" s="59">
        <v>3122</v>
      </c>
      <c r="D992" s="58">
        <v>2132</v>
      </c>
      <c r="E992" s="61">
        <v>0</v>
      </c>
      <c r="F992" s="62">
        <v>40</v>
      </c>
      <c r="G992" s="58">
        <v>500</v>
      </c>
      <c r="H992" s="49">
        <v>1000000010805</v>
      </c>
      <c r="I992" s="66">
        <v>0</v>
      </c>
      <c r="J992" s="64">
        <v>39897</v>
      </c>
      <c r="K992" s="63">
        <v>19767</v>
      </c>
      <c r="L992" s="64">
        <v>59664</v>
      </c>
      <c r="M992" s="67" t="s">
        <v>1064</v>
      </c>
    </row>
    <row r="993" spans="1:13" x14ac:dyDescent="0.25">
      <c r="A993" s="57">
        <v>231</v>
      </c>
      <c r="B993" s="58">
        <v>0</v>
      </c>
      <c r="C993" s="59">
        <v>3122</v>
      </c>
      <c r="D993" s="58">
        <v>2132</v>
      </c>
      <c r="E993" s="61">
        <v>0</v>
      </c>
      <c r="F993" s="62">
        <v>40</v>
      </c>
      <c r="G993" s="58">
        <v>500</v>
      </c>
      <c r="H993" s="49">
        <v>1000000010807</v>
      </c>
      <c r="I993" s="66">
        <v>0</v>
      </c>
      <c r="J993" s="64">
        <v>56681</v>
      </c>
      <c r="K993" s="63">
        <v>37379</v>
      </c>
      <c r="L993" s="64">
        <v>94060</v>
      </c>
      <c r="M993" s="67" t="s">
        <v>1064</v>
      </c>
    </row>
    <row r="994" spans="1:13" x14ac:dyDescent="0.25">
      <c r="A994" s="57">
        <v>231</v>
      </c>
      <c r="B994" s="58">
        <v>0</v>
      </c>
      <c r="C994" s="59">
        <v>3122</v>
      </c>
      <c r="D994" s="58">
        <v>2132</v>
      </c>
      <c r="E994" s="61">
        <v>0</v>
      </c>
      <c r="F994" s="62">
        <v>40</v>
      </c>
      <c r="G994" s="58">
        <v>500</v>
      </c>
      <c r="H994" s="49">
        <v>1000000010902</v>
      </c>
      <c r="I994" s="66">
        <v>0</v>
      </c>
      <c r="J994" s="64">
        <v>54000.26</v>
      </c>
      <c r="K994" s="63">
        <v>17224.259999999998</v>
      </c>
      <c r="L994" s="64">
        <v>71224.52</v>
      </c>
      <c r="M994" s="67" t="s">
        <v>1064</v>
      </c>
    </row>
    <row r="995" spans="1:13" x14ac:dyDescent="0.25">
      <c r="A995" s="57">
        <v>231</v>
      </c>
      <c r="B995" s="58">
        <v>0</v>
      </c>
      <c r="C995" s="59">
        <v>3122</v>
      </c>
      <c r="D995" s="58">
        <v>2132</v>
      </c>
      <c r="E995" s="61">
        <v>0</v>
      </c>
      <c r="F995" s="62">
        <v>40</v>
      </c>
      <c r="G995" s="58">
        <v>500</v>
      </c>
      <c r="H995" s="49">
        <v>1000000010903</v>
      </c>
      <c r="I995" s="66">
        <v>0</v>
      </c>
      <c r="J995" s="64">
        <v>199724.5</v>
      </c>
      <c r="K995" s="63">
        <v>80808</v>
      </c>
      <c r="L995" s="64">
        <v>280532.5</v>
      </c>
      <c r="M995" s="67" t="s">
        <v>1064</v>
      </c>
    </row>
    <row r="996" spans="1:13" x14ac:dyDescent="0.25">
      <c r="A996" s="57">
        <v>231</v>
      </c>
      <c r="B996" s="58">
        <v>0</v>
      </c>
      <c r="C996" s="59">
        <v>3122</v>
      </c>
      <c r="D996" s="58">
        <v>2132</v>
      </c>
      <c r="E996" s="61">
        <v>0</v>
      </c>
      <c r="F996" s="62">
        <v>40</v>
      </c>
      <c r="G996" s="58">
        <v>500</v>
      </c>
      <c r="H996" s="49">
        <v>1000000011102</v>
      </c>
      <c r="I996" s="66">
        <v>0</v>
      </c>
      <c r="J996" s="64">
        <v>7955</v>
      </c>
      <c r="K996" s="63">
        <v>8928</v>
      </c>
      <c r="L996" s="64">
        <v>16883</v>
      </c>
      <c r="M996" s="67" t="s">
        <v>1064</v>
      </c>
    </row>
    <row r="997" spans="1:13" x14ac:dyDescent="0.25">
      <c r="A997" s="57">
        <v>231</v>
      </c>
      <c r="B997" s="58">
        <v>0</v>
      </c>
      <c r="C997" s="59">
        <v>3122</v>
      </c>
      <c r="D997" s="58">
        <v>2132</v>
      </c>
      <c r="E997" s="61">
        <v>0</v>
      </c>
      <c r="F997" s="62">
        <v>40</v>
      </c>
      <c r="G997" s="58">
        <v>500</v>
      </c>
      <c r="H997" s="49">
        <v>1000000011103</v>
      </c>
      <c r="I997" s="66">
        <v>0</v>
      </c>
      <c r="J997" s="64">
        <v>8080</v>
      </c>
      <c r="K997" s="63">
        <v>8400</v>
      </c>
      <c r="L997" s="64">
        <v>16480</v>
      </c>
      <c r="M997" s="67" t="s">
        <v>1064</v>
      </c>
    </row>
    <row r="998" spans="1:13" x14ac:dyDescent="0.25">
      <c r="A998" s="57">
        <v>231</v>
      </c>
      <c r="B998" s="58">
        <v>0</v>
      </c>
      <c r="C998" s="59">
        <v>3122</v>
      </c>
      <c r="D998" s="58">
        <v>2132</v>
      </c>
      <c r="E998" s="61">
        <v>0</v>
      </c>
      <c r="F998" s="62">
        <v>40</v>
      </c>
      <c r="G998" s="58">
        <v>500</v>
      </c>
      <c r="H998" s="49">
        <v>1000000011106</v>
      </c>
      <c r="I998" s="66">
        <v>0</v>
      </c>
      <c r="J998" s="64">
        <v>161995</v>
      </c>
      <c r="K998" s="63">
        <v>91500</v>
      </c>
      <c r="L998" s="64">
        <v>253495</v>
      </c>
      <c r="M998" s="67" t="s">
        <v>1064</v>
      </c>
    </row>
    <row r="999" spans="1:13" x14ac:dyDescent="0.25">
      <c r="A999" s="57">
        <v>231</v>
      </c>
      <c r="B999" s="58">
        <v>0</v>
      </c>
      <c r="C999" s="59">
        <v>3122</v>
      </c>
      <c r="D999" s="58">
        <v>2132</v>
      </c>
      <c r="E999" s="61">
        <v>0</v>
      </c>
      <c r="F999" s="62">
        <v>40</v>
      </c>
      <c r="G999" s="58">
        <v>500</v>
      </c>
      <c r="H999" s="49">
        <v>1000000011206</v>
      </c>
      <c r="I999" s="66">
        <v>0</v>
      </c>
      <c r="J999" s="64">
        <v>25758.5</v>
      </c>
      <c r="K999" s="63">
        <v>236</v>
      </c>
      <c r="L999" s="64">
        <v>25994.5</v>
      </c>
      <c r="M999" s="67" t="s">
        <v>1064</v>
      </c>
    </row>
    <row r="1000" spans="1:13" x14ac:dyDescent="0.25">
      <c r="A1000" s="57">
        <v>231</v>
      </c>
      <c r="B1000" s="58">
        <v>0</v>
      </c>
      <c r="C1000" s="59">
        <v>3122</v>
      </c>
      <c r="D1000" s="58">
        <v>2132</v>
      </c>
      <c r="E1000" s="61">
        <v>0</v>
      </c>
      <c r="F1000" s="62">
        <v>40</v>
      </c>
      <c r="G1000" s="58">
        <v>500</v>
      </c>
      <c r="H1000" s="49">
        <v>1000000011215</v>
      </c>
      <c r="I1000" s="66">
        <v>0</v>
      </c>
      <c r="J1000" s="64">
        <v>66725</v>
      </c>
      <c r="K1000" s="63">
        <v>30000</v>
      </c>
      <c r="L1000" s="64">
        <v>96725</v>
      </c>
      <c r="M1000" s="67" t="s">
        <v>1064</v>
      </c>
    </row>
    <row r="1001" spans="1:13" x14ac:dyDescent="0.25">
      <c r="A1001" s="57">
        <v>231</v>
      </c>
      <c r="B1001" s="58">
        <v>0</v>
      </c>
      <c r="C1001" s="59">
        <v>3123</v>
      </c>
      <c r="D1001" s="58">
        <v>2132</v>
      </c>
      <c r="E1001" s="61">
        <v>0</v>
      </c>
      <c r="F1001" s="62">
        <v>40</v>
      </c>
      <c r="G1001" s="58">
        <v>500</v>
      </c>
      <c r="H1001" s="49">
        <v>1000000000000</v>
      </c>
      <c r="I1001" s="66">
        <v>6480000</v>
      </c>
      <c r="J1001" s="63">
        <v>3534678.82</v>
      </c>
      <c r="K1001" s="63">
        <v>-1704764.67</v>
      </c>
      <c r="L1001" s="284">
        <f>J1001+K1001</f>
        <v>1829914.15</v>
      </c>
      <c r="M1001" s="67" t="s">
        <v>1065</v>
      </c>
    </row>
    <row r="1002" spans="1:13" x14ac:dyDescent="0.25">
      <c r="A1002" s="57">
        <v>231</v>
      </c>
      <c r="B1002" s="58">
        <v>0</v>
      </c>
      <c r="C1002" s="59">
        <v>3123</v>
      </c>
      <c r="D1002" s="58">
        <v>2132</v>
      </c>
      <c r="E1002" s="61">
        <v>0</v>
      </c>
      <c r="F1002" s="62">
        <v>40</v>
      </c>
      <c r="G1002" s="58">
        <v>500</v>
      </c>
      <c r="H1002" s="49">
        <v>1000000010110</v>
      </c>
      <c r="I1002" s="66">
        <v>0</v>
      </c>
      <c r="J1002" s="64">
        <v>29415</v>
      </c>
      <c r="K1002" s="63">
        <v>15105</v>
      </c>
      <c r="L1002" s="64">
        <v>44520</v>
      </c>
      <c r="M1002" s="67" t="s">
        <v>1065</v>
      </c>
    </row>
    <row r="1003" spans="1:13" x14ac:dyDescent="0.25">
      <c r="A1003" s="57">
        <v>231</v>
      </c>
      <c r="B1003" s="58">
        <v>0</v>
      </c>
      <c r="C1003" s="59">
        <v>3123</v>
      </c>
      <c r="D1003" s="58">
        <v>2132</v>
      </c>
      <c r="E1003" s="61">
        <v>0</v>
      </c>
      <c r="F1003" s="62">
        <v>40</v>
      </c>
      <c r="G1003" s="58">
        <v>500</v>
      </c>
      <c r="H1003" s="49">
        <v>1000000010125</v>
      </c>
      <c r="I1003" s="66">
        <v>0</v>
      </c>
      <c r="J1003" s="64">
        <v>398558</v>
      </c>
      <c r="K1003" s="63">
        <v>319220</v>
      </c>
      <c r="L1003" s="64">
        <v>717778</v>
      </c>
      <c r="M1003" s="67" t="s">
        <v>1065</v>
      </c>
    </row>
    <row r="1004" spans="1:13" x14ac:dyDescent="0.25">
      <c r="A1004" s="57">
        <v>231</v>
      </c>
      <c r="B1004" s="58">
        <v>0</v>
      </c>
      <c r="C1004" s="59">
        <v>3123</v>
      </c>
      <c r="D1004" s="58">
        <v>2132</v>
      </c>
      <c r="E1004" s="61">
        <v>0</v>
      </c>
      <c r="F1004" s="62">
        <v>40</v>
      </c>
      <c r="G1004" s="58">
        <v>500</v>
      </c>
      <c r="H1004" s="49">
        <v>1000000010127</v>
      </c>
      <c r="I1004" s="66">
        <v>0</v>
      </c>
      <c r="J1004" s="64">
        <v>7200</v>
      </c>
      <c r="K1004" s="63">
        <v>3600</v>
      </c>
      <c r="L1004" s="64">
        <v>10800</v>
      </c>
      <c r="M1004" s="67" t="s">
        <v>1065</v>
      </c>
    </row>
    <row r="1005" spans="1:13" x14ac:dyDescent="0.25">
      <c r="A1005" s="57">
        <v>231</v>
      </c>
      <c r="B1005" s="58">
        <v>0</v>
      </c>
      <c r="C1005" s="59">
        <v>3123</v>
      </c>
      <c r="D1005" s="58">
        <v>2132</v>
      </c>
      <c r="E1005" s="61">
        <v>0</v>
      </c>
      <c r="F1005" s="62">
        <v>40</v>
      </c>
      <c r="G1005" s="58">
        <v>500</v>
      </c>
      <c r="H1005" s="49">
        <v>1000000010311</v>
      </c>
      <c r="I1005" s="66">
        <v>0</v>
      </c>
      <c r="J1005" s="64">
        <v>3630</v>
      </c>
      <c r="K1005" s="63">
        <v>0</v>
      </c>
      <c r="L1005" s="64">
        <v>3630</v>
      </c>
      <c r="M1005" s="67" t="s">
        <v>1065</v>
      </c>
    </row>
    <row r="1006" spans="1:13" x14ac:dyDescent="0.25">
      <c r="A1006" s="57">
        <v>231</v>
      </c>
      <c r="B1006" s="58">
        <v>0</v>
      </c>
      <c r="C1006" s="59">
        <v>3123</v>
      </c>
      <c r="D1006" s="58">
        <v>2132</v>
      </c>
      <c r="E1006" s="61">
        <v>0</v>
      </c>
      <c r="F1006" s="62">
        <v>40</v>
      </c>
      <c r="G1006" s="58">
        <v>500</v>
      </c>
      <c r="H1006" s="49">
        <v>1000000010313</v>
      </c>
      <c r="I1006" s="66">
        <v>0</v>
      </c>
      <c r="J1006" s="64">
        <v>55357.8</v>
      </c>
      <c r="K1006" s="63">
        <v>27145.4</v>
      </c>
      <c r="L1006" s="64">
        <v>82503.199999999997</v>
      </c>
      <c r="M1006" s="67" t="s">
        <v>1065</v>
      </c>
    </row>
    <row r="1007" spans="1:13" x14ac:dyDescent="0.25">
      <c r="A1007" s="57">
        <v>231</v>
      </c>
      <c r="B1007" s="58">
        <v>0</v>
      </c>
      <c r="C1007" s="59">
        <v>3123</v>
      </c>
      <c r="D1007" s="58">
        <v>2132</v>
      </c>
      <c r="E1007" s="61">
        <v>0</v>
      </c>
      <c r="F1007" s="62">
        <v>40</v>
      </c>
      <c r="G1007" s="58">
        <v>500</v>
      </c>
      <c r="H1007" s="49">
        <v>1000000010330</v>
      </c>
      <c r="I1007" s="66">
        <v>0</v>
      </c>
      <c r="J1007" s="64">
        <v>118068.5</v>
      </c>
      <c r="K1007" s="63">
        <v>119768.5</v>
      </c>
      <c r="L1007" s="64">
        <v>237837</v>
      </c>
      <c r="M1007" s="67" t="s">
        <v>1065</v>
      </c>
    </row>
    <row r="1008" spans="1:13" x14ac:dyDescent="0.25">
      <c r="A1008" s="57">
        <v>231</v>
      </c>
      <c r="B1008" s="58">
        <v>0</v>
      </c>
      <c r="C1008" s="59">
        <v>3123</v>
      </c>
      <c r="D1008" s="58">
        <v>2132</v>
      </c>
      <c r="E1008" s="61">
        <v>0</v>
      </c>
      <c r="F1008" s="62">
        <v>40</v>
      </c>
      <c r="G1008" s="58">
        <v>500</v>
      </c>
      <c r="H1008" s="49">
        <v>1000000010410</v>
      </c>
      <c r="I1008" s="66">
        <v>0</v>
      </c>
      <c r="J1008" s="64">
        <v>314202.58</v>
      </c>
      <c r="K1008" s="63">
        <v>248509.98</v>
      </c>
      <c r="L1008" s="64">
        <v>562712.56000000006</v>
      </c>
      <c r="M1008" s="67" t="s">
        <v>1065</v>
      </c>
    </row>
    <row r="1009" spans="1:13" x14ac:dyDescent="0.25">
      <c r="A1009" s="57">
        <v>231</v>
      </c>
      <c r="B1009" s="58">
        <v>0</v>
      </c>
      <c r="C1009" s="59">
        <v>3123</v>
      </c>
      <c r="D1009" s="58">
        <v>2132</v>
      </c>
      <c r="E1009" s="61">
        <v>0</v>
      </c>
      <c r="F1009" s="62">
        <v>40</v>
      </c>
      <c r="G1009" s="58">
        <v>500</v>
      </c>
      <c r="H1009" s="49">
        <v>1000000010422</v>
      </c>
      <c r="I1009" s="66">
        <v>0</v>
      </c>
      <c r="J1009" s="64">
        <v>128741.74</v>
      </c>
      <c r="K1009" s="63">
        <v>26068.03</v>
      </c>
      <c r="L1009" s="64">
        <v>154809.76999999999</v>
      </c>
      <c r="M1009" s="67" t="s">
        <v>1065</v>
      </c>
    </row>
    <row r="1010" spans="1:13" x14ac:dyDescent="0.25">
      <c r="A1010" s="57">
        <v>231</v>
      </c>
      <c r="B1010" s="58">
        <v>0</v>
      </c>
      <c r="C1010" s="59">
        <v>3123</v>
      </c>
      <c r="D1010" s="58">
        <v>2132</v>
      </c>
      <c r="E1010" s="61">
        <v>0</v>
      </c>
      <c r="F1010" s="62">
        <v>40</v>
      </c>
      <c r="G1010" s="58">
        <v>500</v>
      </c>
      <c r="H1010" s="49">
        <v>1000000010423</v>
      </c>
      <c r="I1010" s="66">
        <v>0</v>
      </c>
      <c r="J1010" s="64">
        <v>36656.06</v>
      </c>
      <c r="K1010" s="63">
        <v>6878</v>
      </c>
      <c r="L1010" s="64">
        <v>43534.06</v>
      </c>
      <c r="M1010" s="67" t="s">
        <v>1065</v>
      </c>
    </row>
    <row r="1011" spans="1:13" x14ac:dyDescent="0.25">
      <c r="A1011" s="57">
        <v>231</v>
      </c>
      <c r="B1011" s="58">
        <v>0</v>
      </c>
      <c r="C1011" s="59">
        <v>3123</v>
      </c>
      <c r="D1011" s="58">
        <v>2132</v>
      </c>
      <c r="E1011" s="61">
        <v>0</v>
      </c>
      <c r="F1011" s="62">
        <v>40</v>
      </c>
      <c r="G1011" s="58">
        <v>500</v>
      </c>
      <c r="H1011" s="49">
        <v>1000000010505</v>
      </c>
      <c r="I1011" s="66">
        <v>0</v>
      </c>
      <c r="J1011" s="64">
        <v>1815</v>
      </c>
      <c r="K1011" s="63">
        <v>302.5</v>
      </c>
      <c r="L1011" s="64">
        <v>2117.5</v>
      </c>
      <c r="M1011" s="67" t="s">
        <v>1065</v>
      </c>
    </row>
    <row r="1012" spans="1:13" x14ac:dyDescent="0.25">
      <c r="A1012" s="57">
        <v>231</v>
      </c>
      <c r="B1012" s="58">
        <v>0</v>
      </c>
      <c r="C1012" s="59">
        <v>3123</v>
      </c>
      <c r="D1012" s="58">
        <v>2132</v>
      </c>
      <c r="E1012" s="61">
        <v>0</v>
      </c>
      <c r="F1012" s="62">
        <v>40</v>
      </c>
      <c r="G1012" s="58">
        <v>500</v>
      </c>
      <c r="H1012" s="49">
        <v>1000000010508</v>
      </c>
      <c r="I1012" s="66">
        <v>0</v>
      </c>
      <c r="J1012" s="64">
        <v>50904.480000000003</v>
      </c>
      <c r="K1012" s="63">
        <v>32878</v>
      </c>
      <c r="L1012" s="64">
        <v>83782.48</v>
      </c>
      <c r="M1012" s="67" t="s">
        <v>1065</v>
      </c>
    </row>
    <row r="1013" spans="1:13" x14ac:dyDescent="0.25">
      <c r="A1013" s="57">
        <v>231</v>
      </c>
      <c r="B1013" s="58">
        <v>0</v>
      </c>
      <c r="C1013" s="59">
        <v>3123</v>
      </c>
      <c r="D1013" s="58">
        <v>2132</v>
      </c>
      <c r="E1013" s="61">
        <v>0</v>
      </c>
      <c r="F1013" s="62">
        <v>40</v>
      </c>
      <c r="G1013" s="58">
        <v>500</v>
      </c>
      <c r="H1013" s="49">
        <v>1000000010517</v>
      </c>
      <c r="I1013" s="66">
        <v>0</v>
      </c>
      <c r="J1013" s="64">
        <v>18400</v>
      </c>
      <c r="K1013" s="63">
        <v>58100</v>
      </c>
      <c r="L1013" s="64">
        <v>76500</v>
      </c>
      <c r="M1013" s="67" t="s">
        <v>1065</v>
      </c>
    </row>
    <row r="1014" spans="1:13" x14ac:dyDescent="0.25">
      <c r="A1014" s="57">
        <v>231</v>
      </c>
      <c r="B1014" s="58">
        <v>0</v>
      </c>
      <c r="C1014" s="59">
        <v>3123</v>
      </c>
      <c r="D1014" s="58">
        <v>2132</v>
      </c>
      <c r="E1014" s="61">
        <v>0</v>
      </c>
      <c r="F1014" s="62">
        <v>40</v>
      </c>
      <c r="G1014" s="58">
        <v>500</v>
      </c>
      <c r="H1014" s="49">
        <v>1000000010614</v>
      </c>
      <c r="I1014" s="66">
        <v>0</v>
      </c>
      <c r="J1014" s="64">
        <v>36237.5</v>
      </c>
      <c r="K1014" s="63">
        <v>10705</v>
      </c>
      <c r="L1014" s="64">
        <v>46942.5</v>
      </c>
      <c r="M1014" s="67" t="s">
        <v>1065</v>
      </c>
    </row>
    <row r="1015" spans="1:13" x14ac:dyDescent="0.25">
      <c r="A1015" s="57">
        <v>231</v>
      </c>
      <c r="B1015" s="58">
        <v>0</v>
      </c>
      <c r="C1015" s="59">
        <v>3123</v>
      </c>
      <c r="D1015" s="58">
        <v>2132</v>
      </c>
      <c r="E1015" s="61">
        <v>0</v>
      </c>
      <c r="F1015" s="62">
        <v>40</v>
      </c>
      <c r="G1015" s="58">
        <v>500</v>
      </c>
      <c r="H1015" s="49">
        <v>1000000010615</v>
      </c>
      <c r="I1015" s="66">
        <v>0</v>
      </c>
      <c r="J1015" s="64">
        <v>54515</v>
      </c>
      <c r="K1015" s="63">
        <v>10690</v>
      </c>
      <c r="L1015" s="64">
        <v>65205</v>
      </c>
      <c r="M1015" s="67" t="s">
        <v>1065</v>
      </c>
    </row>
    <row r="1016" spans="1:13" x14ac:dyDescent="0.25">
      <c r="A1016" s="57">
        <v>231</v>
      </c>
      <c r="B1016" s="58">
        <v>0</v>
      </c>
      <c r="C1016" s="59">
        <v>3123</v>
      </c>
      <c r="D1016" s="58">
        <v>2132</v>
      </c>
      <c r="E1016" s="61">
        <v>0</v>
      </c>
      <c r="F1016" s="62">
        <v>40</v>
      </c>
      <c r="G1016" s="58">
        <v>500</v>
      </c>
      <c r="H1016" s="49">
        <v>1000000010616</v>
      </c>
      <c r="I1016" s="66">
        <v>0</v>
      </c>
      <c r="J1016" s="64">
        <v>98100</v>
      </c>
      <c r="K1016" s="63">
        <v>53025</v>
      </c>
      <c r="L1016" s="64">
        <v>151125</v>
      </c>
      <c r="M1016" s="67" t="s">
        <v>1065</v>
      </c>
    </row>
    <row r="1017" spans="1:13" x14ac:dyDescent="0.25">
      <c r="A1017" s="57">
        <v>231</v>
      </c>
      <c r="B1017" s="58">
        <v>0</v>
      </c>
      <c r="C1017" s="59">
        <v>3123</v>
      </c>
      <c r="D1017" s="58">
        <v>2132</v>
      </c>
      <c r="E1017" s="61">
        <v>0</v>
      </c>
      <c r="F1017" s="62">
        <v>40</v>
      </c>
      <c r="G1017" s="58">
        <v>500</v>
      </c>
      <c r="H1017" s="49">
        <v>1000000010722</v>
      </c>
      <c r="I1017" s="66">
        <v>0</v>
      </c>
      <c r="J1017" s="64">
        <v>220388.02</v>
      </c>
      <c r="K1017" s="63">
        <v>98436.51</v>
      </c>
      <c r="L1017" s="64">
        <v>318824.53000000003</v>
      </c>
      <c r="M1017" s="67" t="s">
        <v>1065</v>
      </c>
    </row>
    <row r="1018" spans="1:13" x14ac:dyDescent="0.25">
      <c r="A1018" s="57">
        <v>231</v>
      </c>
      <c r="B1018" s="58">
        <v>0</v>
      </c>
      <c r="C1018" s="59">
        <v>3123</v>
      </c>
      <c r="D1018" s="58">
        <v>2132</v>
      </c>
      <c r="E1018" s="61">
        <v>0</v>
      </c>
      <c r="F1018" s="62">
        <v>40</v>
      </c>
      <c r="G1018" s="58">
        <v>500</v>
      </c>
      <c r="H1018" s="49">
        <v>1000000010723</v>
      </c>
      <c r="I1018" s="66">
        <v>0</v>
      </c>
      <c r="J1018" s="64">
        <v>36998</v>
      </c>
      <c r="K1018" s="63">
        <v>21432</v>
      </c>
      <c r="L1018" s="64">
        <v>58430</v>
      </c>
      <c r="M1018" s="67" t="s">
        <v>1065</v>
      </c>
    </row>
    <row r="1019" spans="1:13" x14ac:dyDescent="0.25">
      <c r="A1019" s="57">
        <v>231</v>
      </c>
      <c r="B1019" s="58">
        <v>0</v>
      </c>
      <c r="C1019" s="59">
        <v>3123</v>
      </c>
      <c r="D1019" s="58">
        <v>2132</v>
      </c>
      <c r="E1019" s="61">
        <v>0</v>
      </c>
      <c r="F1019" s="62">
        <v>40</v>
      </c>
      <c r="G1019" s="58">
        <v>500</v>
      </c>
      <c r="H1019" s="49">
        <v>1000000010724</v>
      </c>
      <c r="I1019" s="66">
        <v>0</v>
      </c>
      <c r="J1019" s="64">
        <v>142682</v>
      </c>
      <c r="K1019" s="63">
        <v>69141</v>
      </c>
      <c r="L1019" s="64">
        <v>211823</v>
      </c>
      <c r="M1019" s="67" t="s">
        <v>1065</v>
      </c>
    </row>
    <row r="1020" spans="1:13" x14ac:dyDescent="0.25">
      <c r="A1020" s="57">
        <v>231</v>
      </c>
      <c r="B1020" s="58">
        <v>0</v>
      </c>
      <c r="C1020" s="59">
        <v>3123</v>
      </c>
      <c r="D1020" s="58">
        <v>2132</v>
      </c>
      <c r="E1020" s="61">
        <v>0</v>
      </c>
      <c r="F1020" s="62">
        <v>40</v>
      </c>
      <c r="G1020" s="58">
        <v>500</v>
      </c>
      <c r="H1020" s="49">
        <v>1000000010824</v>
      </c>
      <c r="I1020" s="66">
        <v>0</v>
      </c>
      <c r="J1020" s="64">
        <v>158125.5</v>
      </c>
      <c r="K1020" s="63">
        <v>73607.25</v>
      </c>
      <c r="L1020" s="64">
        <v>231732.75</v>
      </c>
      <c r="M1020" s="67" t="s">
        <v>1065</v>
      </c>
    </row>
    <row r="1021" spans="1:13" x14ac:dyDescent="0.25">
      <c r="A1021" s="57">
        <v>231</v>
      </c>
      <c r="B1021" s="58">
        <v>0</v>
      </c>
      <c r="C1021" s="59">
        <v>3123</v>
      </c>
      <c r="D1021" s="58">
        <v>2132</v>
      </c>
      <c r="E1021" s="61">
        <v>0</v>
      </c>
      <c r="F1021" s="62">
        <v>40</v>
      </c>
      <c r="G1021" s="58">
        <v>500</v>
      </c>
      <c r="H1021" s="49">
        <v>1000000010825</v>
      </c>
      <c r="I1021" s="66">
        <v>0</v>
      </c>
      <c r="J1021" s="64">
        <v>34538</v>
      </c>
      <c r="K1021" s="63">
        <v>36902</v>
      </c>
      <c r="L1021" s="64">
        <v>71440</v>
      </c>
      <c r="M1021" s="67" t="s">
        <v>1065</v>
      </c>
    </row>
    <row r="1022" spans="1:13" x14ac:dyDescent="0.25">
      <c r="A1022" s="57">
        <v>231</v>
      </c>
      <c r="B1022" s="58">
        <v>0</v>
      </c>
      <c r="C1022" s="59">
        <v>3123</v>
      </c>
      <c r="D1022" s="58">
        <v>2132</v>
      </c>
      <c r="E1022" s="61">
        <v>0</v>
      </c>
      <c r="F1022" s="62">
        <v>40</v>
      </c>
      <c r="G1022" s="58">
        <v>500</v>
      </c>
      <c r="H1022" s="49">
        <v>1000000010911</v>
      </c>
      <c r="I1022" s="66">
        <v>0</v>
      </c>
      <c r="J1022" s="64">
        <v>0</v>
      </c>
      <c r="K1022" s="63">
        <v>22000</v>
      </c>
      <c r="L1022" s="64">
        <v>22000</v>
      </c>
      <c r="M1022" s="67" t="s">
        <v>1065</v>
      </c>
    </row>
    <row r="1023" spans="1:13" x14ac:dyDescent="0.25">
      <c r="A1023" s="57">
        <v>231</v>
      </c>
      <c r="B1023" s="58">
        <v>0</v>
      </c>
      <c r="C1023" s="59">
        <v>3123</v>
      </c>
      <c r="D1023" s="58">
        <v>2132</v>
      </c>
      <c r="E1023" s="61">
        <v>0</v>
      </c>
      <c r="F1023" s="62">
        <v>40</v>
      </c>
      <c r="G1023" s="58">
        <v>500</v>
      </c>
      <c r="H1023" s="49">
        <v>1000000011003</v>
      </c>
      <c r="I1023" s="66">
        <v>0</v>
      </c>
      <c r="J1023" s="64">
        <v>131891</v>
      </c>
      <c r="K1023" s="63">
        <v>50696.5</v>
      </c>
      <c r="L1023" s="64">
        <v>182587.5</v>
      </c>
      <c r="M1023" s="67" t="s">
        <v>1065</v>
      </c>
    </row>
    <row r="1024" spans="1:13" x14ac:dyDescent="0.25">
      <c r="A1024" s="57">
        <v>231</v>
      </c>
      <c r="B1024" s="58">
        <v>0</v>
      </c>
      <c r="C1024" s="59">
        <v>3123</v>
      </c>
      <c r="D1024" s="58">
        <v>2132</v>
      </c>
      <c r="E1024" s="61">
        <v>0</v>
      </c>
      <c r="F1024" s="62">
        <v>40</v>
      </c>
      <c r="G1024" s="58">
        <v>500</v>
      </c>
      <c r="H1024" s="49">
        <v>1000000011004</v>
      </c>
      <c r="I1024" s="66">
        <v>0</v>
      </c>
      <c r="J1024" s="64">
        <v>7734</v>
      </c>
      <c r="K1024" s="63">
        <v>3627</v>
      </c>
      <c r="L1024" s="64">
        <v>11361</v>
      </c>
      <c r="M1024" s="67" t="s">
        <v>1065</v>
      </c>
    </row>
    <row r="1025" spans="1:13" x14ac:dyDescent="0.25">
      <c r="A1025" s="57">
        <v>231</v>
      </c>
      <c r="B1025" s="58">
        <v>0</v>
      </c>
      <c r="C1025" s="59">
        <v>3123</v>
      </c>
      <c r="D1025" s="58">
        <v>2132</v>
      </c>
      <c r="E1025" s="61">
        <v>0</v>
      </c>
      <c r="F1025" s="62">
        <v>40</v>
      </c>
      <c r="G1025" s="58">
        <v>500</v>
      </c>
      <c r="H1025" s="49">
        <v>1000000011108</v>
      </c>
      <c r="I1025" s="66">
        <v>0</v>
      </c>
      <c r="J1025" s="64">
        <v>14820</v>
      </c>
      <c r="K1025" s="63">
        <v>7410</v>
      </c>
      <c r="L1025" s="64">
        <v>22230</v>
      </c>
      <c r="M1025" s="67" t="s">
        <v>1065</v>
      </c>
    </row>
    <row r="1026" spans="1:13" x14ac:dyDescent="0.25">
      <c r="A1026" s="57">
        <v>231</v>
      </c>
      <c r="B1026" s="58">
        <v>0</v>
      </c>
      <c r="C1026" s="59">
        <v>3123</v>
      </c>
      <c r="D1026" s="58">
        <v>2132</v>
      </c>
      <c r="E1026" s="61">
        <v>0</v>
      </c>
      <c r="F1026" s="62">
        <v>40</v>
      </c>
      <c r="G1026" s="58">
        <v>500</v>
      </c>
      <c r="H1026" s="49">
        <v>1000000011120</v>
      </c>
      <c r="I1026" s="66">
        <v>0</v>
      </c>
      <c r="J1026" s="64">
        <v>288680</v>
      </c>
      <c r="K1026" s="63">
        <v>128240</v>
      </c>
      <c r="L1026" s="64">
        <v>416920</v>
      </c>
      <c r="M1026" s="67" t="s">
        <v>1065</v>
      </c>
    </row>
    <row r="1027" spans="1:13" x14ac:dyDescent="0.25">
      <c r="A1027" s="57">
        <v>231</v>
      </c>
      <c r="B1027" s="58">
        <v>0</v>
      </c>
      <c r="C1027" s="59">
        <v>3123</v>
      </c>
      <c r="D1027" s="58">
        <v>2132</v>
      </c>
      <c r="E1027" s="61">
        <v>0</v>
      </c>
      <c r="F1027" s="62">
        <v>40</v>
      </c>
      <c r="G1027" s="58">
        <v>500</v>
      </c>
      <c r="H1027" s="49">
        <v>1000000011121</v>
      </c>
      <c r="I1027" s="66">
        <v>0</v>
      </c>
      <c r="J1027" s="64">
        <v>6600</v>
      </c>
      <c r="K1027" s="63">
        <v>3300</v>
      </c>
      <c r="L1027" s="64">
        <v>9900</v>
      </c>
      <c r="M1027" s="67" t="s">
        <v>1065</v>
      </c>
    </row>
    <row r="1028" spans="1:13" x14ac:dyDescent="0.25">
      <c r="A1028" s="57">
        <v>231</v>
      </c>
      <c r="B1028" s="58">
        <v>0</v>
      </c>
      <c r="C1028" s="59">
        <v>3123</v>
      </c>
      <c r="D1028" s="58">
        <v>2132</v>
      </c>
      <c r="E1028" s="61">
        <v>0</v>
      </c>
      <c r="F1028" s="62">
        <v>40</v>
      </c>
      <c r="G1028" s="58">
        <v>500</v>
      </c>
      <c r="H1028" s="49">
        <v>1000000011122</v>
      </c>
      <c r="I1028" s="66">
        <v>0</v>
      </c>
      <c r="J1028" s="64">
        <v>21131</v>
      </c>
      <c r="K1028" s="63">
        <v>6852</v>
      </c>
      <c r="L1028" s="64">
        <v>27983</v>
      </c>
      <c r="M1028" s="67" t="s">
        <v>1065</v>
      </c>
    </row>
    <row r="1029" spans="1:13" x14ac:dyDescent="0.25">
      <c r="A1029" s="57">
        <v>231</v>
      </c>
      <c r="B1029" s="58">
        <v>0</v>
      </c>
      <c r="C1029" s="59">
        <v>3123</v>
      </c>
      <c r="D1029" s="58">
        <v>2132</v>
      </c>
      <c r="E1029" s="61">
        <v>0</v>
      </c>
      <c r="F1029" s="62">
        <v>40</v>
      </c>
      <c r="G1029" s="58">
        <v>500</v>
      </c>
      <c r="H1029" s="49">
        <v>1000000011123</v>
      </c>
      <c r="I1029" s="66">
        <v>0</v>
      </c>
      <c r="J1029" s="64">
        <v>116320</v>
      </c>
      <c r="K1029" s="63">
        <v>72611</v>
      </c>
      <c r="L1029" s="64">
        <v>188931</v>
      </c>
      <c r="M1029" s="67" t="s">
        <v>1065</v>
      </c>
    </row>
    <row r="1030" spans="1:13" x14ac:dyDescent="0.25">
      <c r="A1030" s="57">
        <v>231</v>
      </c>
      <c r="B1030" s="58">
        <v>0</v>
      </c>
      <c r="C1030" s="59">
        <v>3123</v>
      </c>
      <c r="D1030" s="58">
        <v>2132</v>
      </c>
      <c r="E1030" s="61">
        <v>0</v>
      </c>
      <c r="F1030" s="62">
        <v>40</v>
      </c>
      <c r="G1030" s="58">
        <v>500</v>
      </c>
      <c r="H1030" s="49">
        <v>1000000011216</v>
      </c>
      <c r="I1030" s="66">
        <v>0</v>
      </c>
      <c r="J1030" s="64">
        <v>37956</v>
      </c>
      <c r="K1030" s="63">
        <v>18978</v>
      </c>
      <c r="L1030" s="64">
        <v>56934</v>
      </c>
      <c r="M1030" s="67" t="s">
        <v>1065</v>
      </c>
    </row>
    <row r="1031" spans="1:13" x14ac:dyDescent="0.25">
      <c r="A1031" s="57">
        <v>231</v>
      </c>
      <c r="B1031" s="58">
        <v>0</v>
      </c>
      <c r="C1031" s="59">
        <v>3123</v>
      </c>
      <c r="D1031" s="58">
        <v>2132</v>
      </c>
      <c r="E1031" s="61">
        <v>0</v>
      </c>
      <c r="F1031" s="62">
        <v>40</v>
      </c>
      <c r="G1031" s="58">
        <v>500</v>
      </c>
      <c r="H1031" s="49">
        <v>1000000011219</v>
      </c>
      <c r="I1031" s="66">
        <v>0</v>
      </c>
      <c r="J1031" s="64">
        <v>193895</v>
      </c>
      <c r="K1031" s="63">
        <v>0</v>
      </c>
      <c r="L1031" s="64">
        <v>193895</v>
      </c>
      <c r="M1031" s="67" t="s">
        <v>1065</v>
      </c>
    </row>
    <row r="1032" spans="1:13" x14ac:dyDescent="0.25">
      <c r="A1032" s="57">
        <v>231</v>
      </c>
      <c r="B1032" s="58">
        <v>0</v>
      </c>
      <c r="C1032" s="59">
        <v>3123</v>
      </c>
      <c r="D1032" s="58">
        <v>2132</v>
      </c>
      <c r="E1032" s="61">
        <v>0</v>
      </c>
      <c r="F1032" s="62">
        <v>40</v>
      </c>
      <c r="G1032" s="58">
        <v>500</v>
      </c>
      <c r="H1032" s="49">
        <v>1000000011220</v>
      </c>
      <c r="I1032" s="66">
        <v>0</v>
      </c>
      <c r="J1032" s="64">
        <v>181761</v>
      </c>
      <c r="K1032" s="63">
        <v>159536</v>
      </c>
      <c r="L1032" s="64">
        <v>341297</v>
      </c>
      <c r="M1032" s="67" t="s">
        <v>1065</v>
      </c>
    </row>
    <row r="1033" spans="1:13" x14ac:dyDescent="0.25">
      <c r="A1033" s="57">
        <v>231</v>
      </c>
      <c r="B1033" s="58">
        <v>0</v>
      </c>
      <c r="C1033" s="59">
        <v>3125</v>
      </c>
      <c r="D1033" s="58">
        <v>2132</v>
      </c>
      <c r="E1033" s="61">
        <v>0</v>
      </c>
      <c r="F1033" s="62">
        <v>40</v>
      </c>
      <c r="G1033" s="58">
        <v>500</v>
      </c>
      <c r="H1033" s="49">
        <v>1000000000000</v>
      </c>
      <c r="I1033" s="66">
        <v>1600000</v>
      </c>
      <c r="J1033" s="63">
        <v>912378</v>
      </c>
      <c r="K1033" s="63">
        <v>-248806</v>
      </c>
      <c r="L1033" s="284">
        <f>J1033+K1033</f>
        <v>663572</v>
      </c>
      <c r="M1033" s="67" t="s">
        <v>1066</v>
      </c>
    </row>
    <row r="1034" spans="1:13" x14ac:dyDescent="0.25">
      <c r="A1034" s="57">
        <v>231</v>
      </c>
      <c r="B1034" s="58">
        <v>0</v>
      </c>
      <c r="C1034" s="59">
        <v>3125</v>
      </c>
      <c r="D1034" s="58">
        <v>2119</v>
      </c>
      <c r="E1034" s="61">
        <v>0</v>
      </c>
      <c r="F1034" s="62">
        <v>40</v>
      </c>
      <c r="G1034" s="58">
        <v>500</v>
      </c>
      <c r="H1034" s="49">
        <v>1000000010916</v>
      </c>
      <c r="I1034" s="66">
        <v>0</v>
      </c>
      <c r="J1034" s="64">
        <v>10500</v>
      </c>
      <c r="K1034" s="63">
        <v>0</v>
      </c>
      <c r="L1034" s="64">
        <v>10500</v>
      </c>
      <c r="M1034" s="67" t="s">
        <v>1067</v>
      </c>
    </row>
    <row r="1035" spans="1:13" x14ac:dyDescent="0.25">
      <c r="A1035" s="57">
        <v>231</v>
      </c>
      <c r="B1035" s="58">
        <v>0</v>
      </c>
      <c r="C1035" s="59">
        <v>3125</v>
      </c>
      <c r="D1035" s="58">
        <v>2132</v>
      </c>
      <c r="E1035" s="61">
        <v>0</v>
      </c>
      <c r="F1035" s="62">
        <v>40</v>
      </c>
      <c r="G1035" s="58">
        <v>500</v>
      </c>
      <c r="H1035" s="49">
        <v>1000000010916</v>
      </c>
      <c r="I1035" s="66">
        <v>0</v>
      </c>
      <c r="J1035" s="64">
        <v>677122</v>
      </c>
      <c r="K1035" s="63">
        <v>248806</v>
      </c>
      <c r="L1035" s="64">
        <v>925928</v>
      </c>
      <c r="M1035" s="67" t="s">
        <v>1066</v>
      </c>
    </row>
    <row r="1036" spans="1:13" x14ac:dyDescent="0.25">
      <c r="A1036" s="57">
        <v>231</v>
      </c>
      <c r="B1036" s="58">
        <v>0</v>
      </c>
      <c r="C1036" s="59">
        <v>3133</v>
      </c>
      <c r="D1036" s="58">
        <v>2132</v>
      </c>
      <c r="E1036" s="61">
        <v>0</v>
      </c>
      <c r="F1036" s="62">
        <v>40</v>
      </c>
      <c r="G1036" s="58">
        <v>500</v>
      </c>
      <c r="H1036" s="49">
        <v>1000000000000</v>
      </c>
      <c r="I1036" s="66">
        <v>380000</v>
      </c>
      <c r="J1036" s="63">
        <v>195900</v>
      </c>
      <c r="K1036" s="63">
        <v>-80610</v>
      </c>
      <c r="L1036" s="284">
        <f>J1036+K1036</f>
        <v>115290</v>
      </c>
      <c r="M1036" s="67" t="s">
        <v>1068</v>
      </c>
    </row>
    <row r="1037" spans="1:13" x14ac:dyDescent="0.25">
      <c r="A1037" s="57">
        <v>231</v>
      </c>
      <c r="B1037" s="58">
        <v>0</v>
      </c>
      <c r="C1037" s="59">
        <v>3133</v>
      </c>
      <c r="D1037" s="58">
        <v>2132</v>
      </c>
      <c r="E1037" s="61">
        <v>0</v>
      </c>
      <c r="F1037" s="62">
        <v>40</v>
      </c>
      <c r="G1037" s="58">
        <v>500</v>
      </c>
      <c r="H1037" s="49">
        <v>1000000010325</v>
      </c>
      <c r="I1037" s="66">
        <v>0</v>
      </c>
      <c r="J1037" s="63">
        <v>7880</v>
      </c>
      <c r="K1037" s="63">
        <v>0</v>
      </c>
      <c r="L1037" s="63">
        <v>7880</v>
      </c>
      <c r="M1037" s="67" t="s">
        <v>1068</v>
      </c>
    </row>
    <row r="1038" spans="1:13" x14ac:dyDescent="0.25">
      <c r="A1038" s="57">
        <v>231</v>
      </c>
      <c r="B1038" s="58">
        <v>0</v>
      </c>
      <c r="C1038" s="59">
        <v>3133</v>
      </c>
      <c r="D1038" s="58">
        <v>2132</v>
      </c>
      <c r="E1038" s="61">
        <v>0</v>
      </c>
      <c r="F1038" s="62">
        <v>40</v>
      </c>
      <c r="G1038" s="58">
        <v>500</v>
      </c>
      <c r="H1038" s="49">
        <v>1000000010512</v>
      </c>
      <c r="I1038" s="66">
        <v>0</v>
      </c>
      <c r="J1038" s="63">
        <v>149220</v>
      </c>
      <c r="K1038" s="63">
        <v>74610</v>
      </c>
      <c r="L1038" s="63">
        <v>223830</v>
      </c>
      <c r="M1038" s="67" t="s">
        <v>1068</v>
      </c>
    </row>
    <row r="1039" spans="1:13" x14ac:dyDescent="0.25">
      <c r="A1039" s="57">
        <v>231</v>
      </c>
      <c r="B1039" s="58">
        <v>0</v>
      </c>
      <c r="C1039" s="59">
        <v>3133</v>
      </c>
      <c r="D1039" s="58">
        <v>2132</v>
      </c>
      <c r="E1039" s="61">
        <v>0</v>
      </c>
      <c r="F1039" s="62">
        <v>40</v>
      </c>
      <c r="G1039" s="58">
        <v>500</v>
      </c>
      <c r="H1039" s="49">
        <v>1000000010716</v>
      </c>
      <c r="I1039" s="66">
        <v>0</v>
      </c>
      <c r="J1039" s="63">
        <v>27000</v>
      </c>
      <c r="K1039" s="63">
        <v>6000</v>
      </c>
      <c r="L1039" s="63">
        <v>33000</v>
      </c>
      <c r="M1039" s="67" t="s">
        <v>1068</v>
      </c>
    </row>
    <row r="1040" spans="1:13" x14ac:dyDescent="0.25">
      <c r="A1040" s="57">
        <v>231</v>
      </c>
      <c r="B1040" s="58">
        <v>0</v>
      </c>
      <c r="C1040" s="59">
        <v>3421</v>
      </c>
      <c r="D1040" s="58">
        <v>2132</v>
      </c>
      <c r="E1040" s="61">
        <v>0</v>
      </c>
      <c r="F1040" s="62">
        <v>40</v>
      </c>
      <c r="G1040" s="58">
        <v>500</v>
      </c>
      <c r="H1040" s="49">
        <v>1000000000000</v>
      </c>
      <c r="I1040" s="66">
        <v>370000</v>
      </c>
      <c r="J1040" s="63">
        <v>205432.93</v>
      </c>
      <c r="K1040" s="63">
        <v>-43428.5</v>
      </c>
      <c r="L1040" s="284">
        <f>J1040+K1040</f>
        <v>162004.43</v>
      </c>
      <c r="M1040" s="67" t="s">
        <v>1069</v>
      </c>
    </row>
    <row r="1041" spans="1:13" x14ac:dyDescent="0.25">
      <c r="A1041" s="57">
        <v>231</v>
      </c>
      <c r="B1041" s="58">
        <v>0</v>
      </c>
      <c r="C1041" s="59">
        <v>3421</v>
      </c>
      <c r="D1041" s="58">
        <v>2132</v>
      </c>
      <c r="E1041" s="61">
        <v>0</v>
      </c>
      <c r="F1041" s="62">
        <v>40</v>
      </c>
      <c r="G1041" s="58">
        <v>500</v>
      </c>
      <c r="H1041" s="49">
        <v>1000000010326</v>
      </c>
      <c r="I1041" s="66">
        <v>0</v>
      </c>
      <c r="J1041" s="63">
        <v>81107.5</v>
      </c>
      <c r="K1041" s="63">
        <v>33840.5</v>
      </c>
      <c r="L1041" s="63">
        <v>114948</v>
      </c>
      <c r="M1041" s="67" t="s">
        <v>1069</v>
      </c>
    </row>
    <row r="1042" spans="1:13" x14ac:dyDescent="0.25">
      <c r="A1042" s="57">
        <v>231</v>
      </c>
      <c r="B1042" s="58">
        <v>0</v>
      </c>
      <c r="C1042" s="59">
        <v>3421</v>
      </c>
      <c r="D1042" s="58">
        <v>2132</v>
      </c>
      <c r="E1042" s="61">
        <v>0</v>
      </c>
      <c r="F1042" s="62">
        <v>40</v>
      </c>
      <c r="G1042" s="58">
        <v>500</v>
      </c>
      <c r="H1042" s="49">
        <v>1000000010327</v>
      </c>
      <c r="I1042" s="66">
        <v>0</v>
      </c>
      <c r="J1042" s="63">
        <v>13284</v>
      </c>
      <c r="K1042" s="63">
        <v>5211</v>
      </c>
      <c r="L1042" s="63">
        <v>18495</v>
      </c>
      <c r="M1042" s="67" t="s">
        <v>1069</v>
      </c>
    </row>
    <row r="1043" spans="1:13" x14ac:dyDescent="0.25">
      <c r="A1043" s="57">
        <v>231</v>
      </c>
      <c r="B1043" s="58">
        <v>0</v>
      </c>
      <c r="C1043" s="59">
        <v>3421</v>
      </c>
      <c r="D1043" s="58">
        <v>2132</v>
      </c>
      <c r="E1043" s="61">
        <v>0</v>
      </c>
      <c r="F1043" s="62">
        <v>40</v>
      </c>
      <c r="G1043" s="58">
        <v>500</v>
      </c>
      <c r="H1043" s="49">
        <v>1000000010816</v>
      </c>
      <c r="I1043" s="66">
        <v>0</v>
      </c>
      <c r="J1043" s="63">
        <v>61421.57</v>
      </c>
      <c r="K1043" s="63">
        <v>0</v>
      </c>
      <c r="L1043" s="63">
        <v>61421.57</v>
      </c>
      <c r="M1043" s="67" t="s">
        <v>1069</v>
      </c>
    </row>
    <row r="1044" spans="1:13" ht="15.75" thickBot="1" x14ac:dyDescent="0.3">
      <c r="A1044" s="57">
        <v>231</v>
      </c>
      <c r="B1044" s="58">
        <v>0</v>
      </c>
      <c r="C1044" s="59">
        <v>3421</v>
      </c>
      <c r="D1044" s="58">
        <v>2132</v>
      </c>
      <c r="E1044" s="61">
        <v>0</v>
      </c>
      <c r="F1044" s="62">
        <v>40</v>
      </c>
      <c r="G1044" s="58">
        <v>500</v>
      </c>
      <c r="H1044" s="49">
        <v>1000000011117</v>
      </c>
      <c r="I1044" s="66">
        <v>0</v>
      </c>
      <c r="J1044" s="63">
        <v>8754</v>
      </c>
      <c r="K1044" s="285">
        <v>4377</v>
      </c>
      <c r="L1044" s="63">
        <v>13131</v>
      </c>
      <c r="M1044" s="67" t="s">
        <v>1069</v>
      </c>
    </row>
    <row r="1045" spans="1:13" ht="16.5" thickBot="1" x14ac:dyDescent="0.3">
      <c r="A1045" s="22"/>
      <c r="B1045" s="53" t="s">
        <v>23</v>
      </c>
      <c r="C1045" s="54"/>
      <c r="D1045" s="23"/>
      <c r="E1045" s="23"/>
      <c r="F1045" s="24"/>
      <c r="G1045" s="25"/>
      <c r="H1045" s="23"/>
      <c r="I1045" s="26">
        <f>SUM(I942:I1044)</f>
        <v>17000000</v>
      </c>
      <c r="J1045" s="26">
        <f>SUM(J942:J1044)</f>
        <v>17000000.000000004</v>
      </c>
      <c r="K1045" s="26">
        <f>SUM(K942:K1044)</f>
        <v>-2.3283064365386963E-10</v>
      </c>
      <c r="L1045" s="26">
        <f>SUM(L942:L1044)</f>
        <v>17000000</v>
      </c>
      <c r="M1045" s="27"/>
    </row>
    <row r="1046" spans="1:13" ht="15.75" x14ac:dyDescent="0.25">
      <c r="A1046" s="28"/>
      <c r="B1046" s="28"/>
      <c r="C1046" s="28"/>
      <c r="D1046" s="29"/>
      <c r="E1046" s="29"/>
      <c r="F1046" s="30"/>
      <c r="G1046" s="31"/>
      <c r="H1046" s="29"/>
      <c r="I1046" s="32"/>
      <c r="J1046" s="29"/>
      <c r="K1046" s="33"/>
      <c r="L1046" s="29"/>
      <c r="M1046" s="1280"/>
    </row>
    <row r="1047" spans="1:13" ht="15.75" x14ac:dyDescent="0.25">
      <c r="A1047" s="1280"/>
      <c r="B1047" s="29" t="s">
        <v>1070</v>
      </c>
      <c r="C1047" s="28"/>
      <c r="D1047" s="29"/>
      <c r="E1047" s="29"/>
      <c r="F1047" s="30"/>
      <c r="G1047" s="31"/>
      <c r="H1047" s="29"/>
      <c r="I1047" s="32"/>
      <c r="J1047" s="34" t="s">
        <v>3463</v>
      </c>
      <c r="K1047" s="35"/>
      <c r="L1047" s="29"/>
      <c r="M1047" s="1280"/>
    </row>
    <row r="1048" spans="1:13" ht="15.75" x14ac:dyDescent="0.25">
      <c r="A1048" s="29"/>
      <c r="B1048" s="28"/>
      <c r="C1048" s="28"/>
      <c r="D1048" s="29"/>
      <c r="E1048" s="29"/>
      <c r="F1048" s="30"/>
      <c r="G1048" s="31"/>
      <c r="H1048" s="29"/>
      <c r="I1048" s="32"/>
      <c r="J1048" s="29"/>
      <c r="K1048" s="33"/>
      <c r="L1048" s="29"/>
      <c r="M1048" s="1280"/>
    </row>
    <row r="1049" spans="1:13" x14ac:dyDescent="0.25">
      <c r="A1049" s="1280"/>
      <c r="B1049" s="1280"/>
      <c r="C1049" s="1280"/>
      <c r="D1049" s="1280"/>
      <c r="E1049" s="1280"/>
      <c r="F1049" s="2"/>
      <c r="G1049" s="3"/>
      <c r="H1049" s="1280"/>
      <c r="I1049" s="4"/>
      <c r="J1049" s="1280"/>
      <c r="K1049" s="1280"/>
      <c r="L1049" s="1280"/>
      <c r="M1049" s="1280"/>
    </row>
    <row r="1050" spans="1:13" x14ac:dyDescent="0.25">
      <c r="A1050" s="1280"/>
      <c r="B1050" s="1280" t="s">
        <v>27</v>
      </c>
      <c r="C1050" s="1280"/>
      <c r="D1050" s="1280"/>
      <c r="E1050" s="1280"/>
      <c r="F1050" s="2"/>
      <c r="G1050" s="3"/>
      <c r="H1050" s="1280"/>
      <c r="I1050" s="4"/>
      <c r="J1050" s="1280" t="s">
        <v>27</v>
      </c>
      <c r="K1050" s="1280"/>
      <c r="L1050" s="1280"/>
      <c r="M1050" s="1280"/>
    </row>
    <row r="1051" spans="1:13" x14ac:dyDescent="0.25">
      <c r="A1051" s="1280"/>
      <c r="B1051" s="1280"/>
      <c r="C1051" s="1280"/>
      <c r="D1051" s="1280"/>
      <c r="E1051" s="1280"/>
      <c r="F1051" s="2"/>
      <c r="G1051" s="3"/>
      <c r="H1051" s="1280"/>
      <c r="I1051" s="4"/>
      <c r="J1051" s="1280"/>
      <c r="K1051" s="1280"/>
      <c r="L1051" s="1280"/>
      <c r="M1051" s="1280"/>
    </row>
    <row r="1052" spans="1:13" x14ac:dyDescent="0.25">
      <c r="A1052" s="1280"/>
      <c r="B1052" s="1280" t="s">
        <v>3457</v>
      </c>
      <c r="C1052" s="1280"/>
      <c r="D1052" s="1280"/>
      <c r="E1052" s="1280"/>
      <c r="F1052" s="2"/>
      <c r="G1052" s="3"/>
      <c r="H1052" s="1280"/>
      <c r="I1052" s="4"/>
      <c r="J1052" s="1280" t="s">
        <v>76</v>
      </c>
      <c r="K1052" s="1280"/>
      <c r="L1052" s="1280"/>
      <c r="M1052" s="1280"/>
    </row>
    <row r="1053" spans="1:13" x14ac:dyDescent="0.25">
      <c r="A1053" s="1280"/>
      <c r="B1053" s="1280"/>
      <c r="C1053" s="1280"/>
      <c r="D1053" s="1280"/>
      <c r="E1053" s="1280"/>
      <c r="F1053" s="2"/>
      <c r="G1053" s="3"/>
      <c r="H1053" s="1280"/>
      <c r="I1053" s="4"/>
      <c r="J1053" s="1280"/>
      <c r="K1053" s="1280"/>
      <c r="L1053" s="1280"/>
      <c r="M1053" s="1280"/>
    </row>
    <row r="1054" spans="1:13" x14ac:dyDescent="0.25">
      <c r="A1054" s="1280"/>
      <c r="B1054" s="1280"/>
      <c r="C1054" s="1280"/>
      <c r="D1054" s="1280"/>
      <c r="E1054" s="1280"/>
      <c r="F1054" s="2"/>
      <c r="G1054" s="3"/>
      <c r="H1054" s="1280"/>
      <c r="I1054" s="4"/>
      <c r="J1054" s="1280"/>
      <c r="L1054" s="1280"/>
      <c r="M1054" s="1280"/>
    </row>
    <row r="1055" spans="1:13" ht="18.75" x14ac:dyDescent="0.3">
      <c r="A1055" s="785" t="s">
        <v>46</v>
      </c>
      <c r="B1055" s="785"/>
      <c r="C1055" s="785"/>
      <c r="D1055" s="233"/>
      <c r="E1055" s="233"/>
      <c r="F1055" s="786"/>
      <c r="G1055" s="787"/>
      <c r="H1055" s="233"/>
      <c r="I1055" s="234"/>
      <c r="J1055" s="233"/>
      <c r="K1055" s="233"/>
      <c r="L1055" s="233"/>
      <c r="M1055" s="233"/>
    </row>
    <row r="1056" spans="1:13" x14ac:dyDescent="0.25">
      <c r="A1056" s="233"/>
      <c r="B1056" s="233"/>
      <c r="C1056" s="233"/>
      <c r="D1056" s="235"/>
      <c r="E1056" s="235"/>
      <c r="F1056" s="788"/>
      <c r="G1056" s="789"/>
      <c r="H1056" s="235"/>
      <c r="I1056" s="236"/>
      <c r="J1056" s="235"/>
      <c r="K1056" s="233"/>
      <c r="L1056" s="233"/>
      <c r="M1056" s="233"/>
    </row>
    <row r="1057" spans="1:13" ht="18.75" x14ac:dyDescent="0.3">
      <c r="A1057" s="3157" t="s">
        <v>3837</v>
      </c>
      <c r="B1057" s="3157"/>
      <c r="C1057" s="3157"/>
      <c r="D1057" s="3157"/>
      <c r="E1057" s="3157"/>
      <c r="F1057" s="3157"/>
      <c r="G1057" s="3157"/>
      <c r="H1057" s="3157"/>
      <c r="I1057" s="3157"/>
      <c r="J1057" s="3157"/>
      <c r="K1057" s="3157"/>
      <c r="L1057" s="3157"/>
      <c r="M1057" s="233"/>
    </row>
    <row r="1058" spans="1:13" x14ac:dyDescent="0.25">
      <c r="A1058" s="237"/>
      <c r="B1058" s="237"/>
      <c r="C1058" s="237"/>
      <c r="D1058" s="237"/>
      <c r="E1058" s="237"/>
      <c r="F1058" s="237"/>
      <c r="G1058" s="237"/>
      <c r="H1058" s="237"/>
      <c r="I1058" s="237"/>
      <c r="J1058" s="237"/>
      <c r="K1058" s="237"/>
      <c r="L1058" s="237"/>
      <c r="M1058" s="237"/>
    </row>
    <row r="1059" spans="1:13" ht="15.75" x14ac:dyDescent="0.25">
      <c r="A1059" s="790" t="s">
        <v>3838</v>
      </c>
      <c r="B1059" s="233"/>
      <c r="C1059" s="233"/>
      <c r="D1059" s="233"/>
      <c r="E1059" s="233"/>
      <c r="F1059" s="791"/>
      <c r="G1059" s="787"/>
      <c r="H1059" s="233"/>
      <c r="I1059" s="234"/>
      <c r="J1059" s="233"/>
      <c r="K1059" s="233"/>
      <c r="L1059" s="233"/>
      <c r="M1059" s="233"/>
    </row>
    <row r="1060" spans="1:13" ht="15.75" thickBot="1" x14ac:dyDescent="0.3">
      <c r="A1060" s="237"/>
      <c r="B1060" s="237"/>
      <c r="C1060" s="237"/>
      <c r="D1060" s="237"/>
      <c r="E1060" s="237"/>
      <c r="F1060" s="237"/>
      <c r="G1060" s="237"/>
      <c r="H1060" s="237"/>
      <c r="I1060" s="237"/>
      <c r="J1060" s="237"/>
      <c r="K1060" s="237"/>
      <c r="L1060" s="237"/>
      <c r="M1060" s="238" t="s">
        <v>964</v>
      </c>
    </row>
    <row r="1061" spans="1:13" ht="26.25" thickBot="1" x14ac:dyDescent="0.3">
      <c r="A1061" s="239" t="s">
        <v>5</v>
      </c>
      <c r="B1061" s="240" t="s">
        <v>6</v>
      </c>
      <c r="C1061" s="240" t="s">
        <v>7</v>
      </c>
      <c r="D1061" s="240" t="s">
        <v>8</v>
      </c>
      <c r="E1061" s="240" t="s">
        <v>9</v>
      </c>
      <c r="F1061" s="241" t="s">
        <v>10</v>
      </c>
      <c r="G1061" s="242" t="s">
        <v>11</v>
      </c>
      <c r="H1061" s="240" t="s">
        <v>12</v>
      </c>
      <c r="I1061" s="243" t="s">
        <v>13</v>
      </c>
      <c r="J1061" s="244" t="s">
        <v>14</v>
      </c>
      <c r="K1061" s="245" t="s">
        <v>271</v>
      </c>
      <c r="L1061" s="244" t="s">
        <v>16</v>
      </c>
      <c r="M1061" s="246" t="s">
        <v>17</v>
      </c>
    </row>
    <row r="1062" spans="1:13" x14ac:dyDescent="0.25">
      <c r="A1062" s="247">
        <v>231</v>
      </c>
      <c r="B1062" s="248">
        <v>90</v>
      </c>
      <c r="C1062" s="249">
        <v>3269</v>
      </c>
      <c r="D1062" s="248">
        <v>5909</v>
      </c>
      <c r="E1062" s="250">
        <v>0</v>
      </c>
      <c r="F1062" s="251">
        <v>103100888</v>
      </c>
      <c r="G1062" s="248">
        <v>500</v>
      </c>
      <c r="H1062" s="252">
        <v>4867000000</v>
      </c>
      <c r="I1062" s="253">
        <v>0</v>
      </c>
      <c r="J1062" s="253">
        <v>3012959.14</v>
      </c>
      <c r="K1062" s="298">
        <v>-2250</v>
      </c>
      <c r="L1062" s="255">
        <f t="shared" ref="L1062:L1070" si="18">J1062+(K1062)</f>
        <v>3010709.14</v>
      </c>
      <c r="M1062" s="256" t="s">
        <v>965</v>
      </c>
    </row>
    <row r="1063" spans="1:13" x14ac:dyDescent="0.25">
      <c r="A1063" s="257">
        <v>231</v>
      </c>
      <c r="B1063" s="258">
        <v>90</v>
      </c>
      <c r="C1063" s="259">
        <v>3269</v>
      </c>
      <c r="D1063" s="258">
        <v>5909</v>
      </c>
      <c r="E1063" s="260">
        <v>0</v>
      </c>
      <c r="F1063" s="261">
        <v>103133063</v>
      </c>
      <c r="G1063" s="258">
        <v>500</v>
      </c>
      <c r="H1063" s="262">
        <v>4867000000</v>
      </c>
      <c r="I1063" s="263">
        <v>0</v>
      </c>
      <c r="J1063" s="263">
        <v>282437.98</v>
      </c>
      <c r="K1063" s="254">
        <v>-4500</v>
      </c>
      <c r="L1063" s="264">
        <f t="shared" si="18"/>
        <v>277937.98</v>
      </c>
      <c r="M1063" s="265" t="s">
        <v>966</v>
      </c>
    </row>
    <row r="1064" spans="1:13" x14ac:dyDescent="0.25">
      <c r="A1064" s="257">
        <v>231</v>
      </c>
      <c r="B1064" s="258">
        <v>90</v>
      </c>
      <c r="C1064" s="259">
        <v>3269</v>
      </c>
      <c r="D1064" s="258">
        <v>5909</v>
      </c>
      <c r="E1064" s="260">
        <v>0</v>
      </c>
      <c r="F1064" s="261">
        <v>103533063</v>
      </c>
      <c r="G1064" s="258">
        <v>500</v>
      </c>
      <c r="H1064" s="262">
        <v>4867000000</v>
      </c>
      <c r="I1064" s="263">
        <v>0</v>
      </c>
      <c r="J1064" s="263">
        <v>2400723.04</v>
      </c>
      <c r="K1064" s="254">
        <v>-38250</v>
      </c>
      <c r="L1064" s="264">
        <f t="shared" si="18"/>
        <v>2362473.04</v>
      </c>
      <c r="M1064" s="265" t="s">
        <v>967</v>
      </c>
    </row>
    <row r="1065" spans="1:13" x14ac:dyDescent="0.25">
      <c r="A1065" s="257">
        <v>231</v>
      </c>
      <c r="B1065" s="258">
        <v>90</v>
      </c>
      <c r="C1065" s="259">
        <v>3269</v>
      </c>
      <c r="D1065" s="299">
        <v>5175</v>
      </c>
      <c r="E1065" s="260">
        <v>0</v>
      </c>
      <c r="F1065" s="261">
        <v>103100888</v>
      </c>
      <c r="G1065" s="258">
        <v>500</v>
      </c>
      <c r="H1065" s="262">
        <v>4867000000</v>
      </c>
      <c r="I1065" s="263">
        <v>0</v>
      </c>
      <c r="J1065" s="267">
        <v>7750</v>
      </c>
      <c r="K1065" s="267">
        <v>1500</v>
      </c>
      <c r="L1065" s="264">
        <f t="shared" si="18"/>
        <v>9250</v>
      </c>
      <c r="M1065" s="268" t="s">
        <v>1102</v>
      </c>
    </row>
    <row r="1066" spans="1:13" x14ac:dyDescent="0.25">
      <c r="A1066" s="257">
        <v>231</v>
      </c>
      <c r="B1066" s="258">
        <v>90</v>
      </c>
      <c r="C1066" s="259">
        <v>3269</v>
      </c>
      <c r="D1066" s="299">
        <v>5175</v>
      </c>
      <c r="E1066" s="260">
        <v>0</v>
      </c>
      <c r="F1066" s="266">
        <v>103133063</v>
      </c>
      <c r="G1066" s="258">
        <v>500</v>
      </c>
      <c r="H1066" s="262">
        <v>4867000000</v>
      </c>
      <c r="I1066" s="263">
        <v>0</v>
      </c>
      <c r="J1066" s="267">
        <v>15500</v>
      </c>
      <c r="K1066" s="267">
        <v>3000</v>
      </c>
      <c r="L1066" s="264">
        <f t="shared" si="18"/>
        <v>18500</v>
      </c>
      <c r="M1066" s="268" t="s">
        <v>1103</v>
      </c>
    </row>
    <row r="1067" spans="1:13" x14ac:dyDescent="0.25">
      <c r="A1067" s="257">
        <v>231</v>
      </c>
      <c r="B1067" s="258">
        <v>90</v>
      </c>
      <c r="C1067" s="259">
        <v>3269</v>
      </c>
      <c r="D1067" s="299">
        <v>5175</v>
      </c>
      <c r="E1067" s="260">
        <v>0</v>
      </c>
      <c r="F1067" s="261">
        <v>103533063</v>
      </c>
      <c r="G1067" s="258">
        <v>500</v>
      </c>
      <c r="H1067" s="262">
        <v>4867000000</v>
      </c>
      <c r="I1067" s="263">
        <v>0</v>
      </c>
      <c r="J1067" s="267">
        <v>131750</v>
      </c>
      <c r="K1067" s="267">
        <v>25500</v>
      </c>
      <c r="L1067" s="264">
        <f t="shared" si="18"/>
        <v>157250</v>
      </c>
      <c r="M1067" s="268" t="s">
        <v>1104</v>
      </c>
    </row>
    <row r="1068" spans="1:13" x14ac:dyDescent="0.25">
      <c r="A1068" s="257">
        <v>231</v>
      </c>
      <c r="B1068" s="258">
        <v>90</v>
      </c>
      <c r="C1068" s="259">
        <v>3269</v>
      </c>
      <c r="D1068" s="299">
        <v>5164</v>
      </c>
      <c r="E1068" s="260">
        <v>0</v>
      </c>
      <c r="F1068" s="261">
        <v>103100888</v>
      </c>
      <c r="G1068" s="258">
        <v>500</v>
      </c>
      <c r="H1068" s="262">
        <v>4867000000</v>
      </c>
      <c r="I1068" s="263">
        <v>0</v>
      </c>
      <c r="J1068" s="267">
        <v>5250</v>
      </c>
      <c r="K1068" s="267">
        <v>750</v>
      </c>
      <c r="L1068" s="264">
        <f t="shared" si="18"/>
        <v>6000</v>
      </c>
      <c r="M1068" s="268" t="s">
        <v>1108</v>
      </c>
    </row>
    <row r="1069" spans="1:13" x14ac:dyDescent="0.25">
      <c r="A1069" s="257">
        <v>231</v>
      </c>
      <c r="B1069" s="258">
        <v>90</v>
      </c>
      <c r="C1069" s="259">
        <v>3269</v>
      </c>
      <c r="D1069" s="299">
        <v>5164</v>
      </c>
      <c r="E1069" s="260">
        <v>0</v>
      </c>
      <c r="F1069" s="266">
        <v>103133063</v>
      </c>
      <c r="G1069" s="258">
        <v>500</v>
      </c>
      <c r="H1069" s="262">
        <v>4867000000</v>
      </c>
      <c r="I1069" s="263">
        <v>0</v>
      </c>
      <c r="J1069" s="267">
        <v>10500</v>
      </c>
      <c r="K1069" s="267">
        <v>1500</v>
      </c>
      <c r="L1069" s="264">
        <f t="shared" si="18"/>
        <v>12000</v>
      </c>
      <c r="M1069" s="268" t="s">
        <v>1109</v>
      </c>
    </row>
    <row r="1070" spans="1:13" ht="15.75" thickBot="1" x14ac:dyDescent="0.3">
      <c r="A1070" s="2530">
        <v>231</v>
      </c>
      <c r="B1070" s="2531">
        <v>90</v>
      </c>
      <c r="C1070" s="2532">
        <v>3269</v>
      </c>
      <c r="D1070" s="2533">
        <v>5164</v>
      </c>
      <c r="E1070" s="2534">
        <v>0</v>
      </c>
      <c r="F1070" s="2535">
        <v>103533063</v>
      </c>
      <c r="G1070" s="2531">
        <v>500</v>
      </c>
      <c r="H1070" s="2536">
        <v>4867000000</v>
      </c>
      <c r="I1070" s="2537">
        <v>0</v>
      </c>
      <c r="J1070" s="2538">
        <v>89250</v>
      </c>
      <c r="K1070" s="2538">
        <v>12750</v>
      </c>
      <c r="L1070" s="2539">
        <f t="shared" si="18"/>
        <v>102000</v>
      </c>
      <c r="M1070" s="2540" t="s">
        <v>1110</v>
      </c>
    </row>
    <row r="1071" spans="1:13" ht="15.75" thickBot="1" x14ac:dyDescent="0.3">
      <c r="A1071" s="800"/>
      <c r="B1071" s="2541" t="s">
        <v>23</v>
      </c>
      <c r="C1071" s="273"/>
      <c r="D1071" s="273"/>
      <c r="E1071" s="273"/>
      <c r="F1071" s="274"/>
      <c r="G1071" s="275"/>
      <c r="H1071" s="273"/>
      <c r="I1071" s="276">
        <f>SUM(I1062:I1070)</f>
        <v>0</v>
      </c>
      <c r="J1071" s="276">
        <f>SUM(J1062:J1070)</f>
        <v>5956120.1600000001</v>
      </c>
      <c r="K1071" s="276">
        <f>SUM(K1062:K1070)</f>
        <v>0</v>
      </c>
      <c r="L1071" s="276">
        <f>SUM(L1062:L1070)</f>
        <v>5956120.1600000001</v>
      </c>
      <c r="M1071" s="277"/>
    </row>
    <row r="1072" spans="1:13" x14ac:dyDescent="0.25">
      <c r="A1072" s="237"/>
      <c r="B1072" s="237"/>
      <c r="C1072" s="237"/>
      <c r="D1072" s="237"/>
      <c r="E1072" s="237"/>
      <c r="F1072" s="237"/>
      <c r="G1072" s="237"/>
      <c r="H1072" s="237"/>
      <c r="I1072" s="237"/>
      <c r="J1072" s="237"/>
      <c r="K1072" s="237"/>
      <c r="L1072" s="237"/>
      <c r="M1072" s="237"/>
    </row>
    <row r="1073" spans="1:13" x14ac:dyDescent="0.25">
      <c r="A1073" s="237"/>
      <c r="B1073" s="233"/>
      <c r="C1073" s="233" t="s">
        <v>999</v>
      </c>
      <c r="D1073" s="233"/>
      <c r="E1073" s="233"/>
      <c r="F1073" s="233"/>
      <c r="G1073" s="786"/>
      <c r="H1073" s="787"/>
      <c r="I1073" s="233"/>
      <c r="J1073" s="234"/>
      <c r="K1073" s="237" t="s">
        <v>3839</v>
      </c>
      <c r="L1073" s="278"/>
      <c r="M1073" s="233"/>
    </row>
    <row r="1074" spans="1:13" x14ac:dyDescent="0.25">
      <c r="A1074" s="237"/>
      <c r="B1074" s="233"/>
      <c r="C1074" s="233"/>
      <c r="D1074" s="233"/>
      <c r="E1074" s="233"/>
      <c r="F1074" s="233"/>
      <c r="G1074" s="786"/>
      <c r="H1074" s="787"/>
      <c r="I1074" s="233"/>
      <c r="J1074" s="234"/>
      <c r="K1074" s="233"/>
      <c r="L1074" s="279"/>
      <c r="M1074" s="233"/>
    </row>
    <row r="1075" spans="1:13" x14ac:dyDescent="0.25">
      <c r="A1075" s="237"/>
      <c r="B1075" s="233"/>
      <c r="C1075" s="233"/>
      <c r="D1075" s="233"/>
      <c r="E1075" s="233"/>
      <c r="F1075" s="233"/>
      <c r="G1075" s="786"/>
      <c r="H1075" s="787"/>
      <c r="I1075" s="233"/>
      <c r="J1075" s="234"/>
      <c r="K1075" s="233"/>
      <c r="L1075" s="233"/>
      <c r="M1075" s="233"/>
    </row>
    <row r="1076" spans="1:13" x14ac:dyDescent="0.25">
      <c r="A1076" s="237"/>
      <c r="B1076" s="233"/>
      <c r="C1076" s="233" t="s">
        <v>27</v>
      </c>
      <c r="D1076" s="233"/>
      <c r="E1076" s="233"/>
      <c r="F1076" s="233"/>
      <c r="G1076" s="786"/>
      <c r="H1076" s="787"/>
      <c r="I1076" s="233"/>
      <c r="J1076" s="234"/>
      <c r="K1076" s="233" t="s">
        <v>27</v>
      </c>
      <c r="L1076" s="233"/>
      <c r="M1076" s="233"/>
    </row>
    <row r="1077" spans="1:13" x14ac:dyDescent="0.25">
      <c r="A1077" s="237"/>
      <c r="B1077" s="233"/>
      <c r="C1077" s="233"/>
      <c r="D1077" s="233"/>
      <c r="E1077" s="233"/>
      <c r="F1077" s="233"/>
      <c r="G1077" s="786"/>
      <c r="H1077" s="787"/>
      <c r="I1077" s="233"/>
      <c r="J1077" s="234"/>
      <c r="K1077" s="233"/>
      <c r="L1077" s="233"/>
      <c r="M1077" s="233"/>
    </row>
    <row r="1078" spans="1:13" x14ac:dyDescent="0.25">
      <c r="A1078" s="237"/>
      <c r="B1078" s="233"/>
      <c r="C1078" s="233" t="s">
        <v>3291</v>
      </c>
      <c r="D1078" s="233"/>
      <c r="E1078" s="233"/>
      <c r="F1078" s="233"/>
      <c r="G1078" s="786"/>
      <c r="H1078" s="787"/>
      <c r="I1078" s="233"/>
      <c r="J1078" s="234"/>
      <c r="K1078" s="233" t="s">
        <v>1344</v>
      </c>
      <c r="L1078" s="233"/>
      <c r="M1078" s="233"/>
    </row>
    <row r="1079" spans="1:13" x14ac:dyDescent="0.25">
      <c r="A1079" s="237"/>
      <c r="B1079" s="233"/>
      <c r="C1079" s="233" t="s">
        <v>3840</v>
      </c>
      <c r="D1079" s="233"/>
      <c r="E1079" s="233"/>
      <c r="F1079" s="233"/>
      <c r="G1079" s="786"/>
      <c r="H1079" s="787"/>
      <c r="I1079" s="233"/>
      <c r="J1079" s="234"/>
      <c r="K1079" s="233" t="s">
        <v>1346</v>
      </c>
      <c r="L1079" s="233"/>
      <c r="M1079" s="233"/>
    </row>
    <row r="1080" spans="1:13" x14ac:dyDescent="0.25">
      <c r="A1080" s="237"/>
      <c r="B1080" s="233"/>
      <c r="C1080" s="233"/>
      <c r="D1080" s="233"/>
      <c r="E1080" s="233"/>
      <c r="F1080" s="233"/>
      <c r="G1080" s="786"/>
      <c r="H1080" s="787"/>
      <c r="I1080" s="233"/>
      <c r="J1080" s="234"/>
      <c r="K1080" s="233"/>
      <c r="L1080" s="233"/>
      <c r="M1080" s="233"/>
    </row>
    <row r="1081" spans="1:13" x14ac:dyDescent="0.25">
      <c r="A1081" s="237"/>
      <c r="B1081" s="233"/>
      <c r="C1081" s="233"/>
      <c r="D1081" s="233"/>
      <c r="E1081" s="233"/>
      <c r="F1081" s="233"/>
      <c r="G1081" s="786"/>
      <c r="H1081" s="787"/>
      <c r="I1081" s="233"/>
      <c r="J1081" s="234"/>
      <c r="K1081" s="233"/>
      <c r="L1081" s="233"/>
      <c r="M1081" s="233"/>
    </row>
    <row r="1082" spans="1:13" ht="18.75" x14ac:dyDescent="0.3">
      <c r="A1082" s="1" t="s">
        <v>46</v>
      </c>
      <c r="B1082" s="1"/>
      <c r="C1082" s="1"/>
      <c r="D1082" s="2467"/>
      <c r="E1082" s="2467"/>
      <c r="F1082" s="2"/>
      <c r="G1082" s="3"/>
      <c r="H1082" s="2467"/>
      <c r="I1082" s="4"/>
      <c r="J1082" s="2467"/>
      <c r="K1082" s="2467"/>
      <c r="L1082" s="2467"/>
      <c r="M1082" s="2467"/>
    </row>
    <row r="1083" spans="1:13" x14ac:dyDescent="0.25">
      <c r="A1083" s="2467"/>
      <c r="B1083" s="2467"/>
      <c r="C1083" s="2467"/>
      <c r="D1083" s="2461"/>
      <c r="E1083" s="2461"/>
      <c r="F1083" s="6"/>
      <c r="G1083" s="2470"/>
      <c r="H1083" s="2461"/>
      <c r="I1083" s="8"/>
      <c r="J1083" s="2461"/>
      <c r="K1083" s="2467"/>
      <c r="L1083" s="2467"/>
      <c r="M1083" s="2467"/>
    </row>
    <row r="1084" spans="1:13" ht="18.75" x14ac:dyDescent="0.3">
      <c r="A1084" s="3102" t="s">
        <v>4292</v>
      </c>
      <c r="B1084" s="3103"/>
      <c r="C1084" s="3103"/>
      <c r="D1084" s="3103"/>
      <c r="E1084" s="3103"/>
      <c r="F1084" s="3103"/>
      <c r="G1084" s="3103"/>
      <c r="H1084" s="3103"/>
      <c r="I1084" s="3103"/>
      <c r="J1084" s="3103"/>
      <c r="K1084" s="3103"/>
      <c r="L1084" s="3103"/>
      <c r="M1084" s="2467"/>
    </row>
    <row r="1085" spans="1:13" ht="15.75" x14ac:dyDescent="0.25">
      <c r="A1085" s="2467"/>
      <c r="B1085" s="2467"/>
      <c r="C1085" s="2467"/>
      <c r="D1085" s="2461"/>
      <c r="E1085" s="2461"/>
      <c r="F1085" s="9"/>
      <c r="G1085" s="2470"/>
      <c r="H1085" s="2461"/>
      <c r="I1085" s="8"/>
      <c r="J1085" s="2461"/>
      <c r="K1085" s="2467"/>
      <c r="L1085" s="2467"/>
      <c r="M1085" s="2467"/>
    </row>
    <row r="1086" spans="1:13" ht="15.75" x14ac:dyDescent="0.25">
      <c r="A1086" s="10" t="s">
        <v>4293</v>
      </c>
      <c r="B1086" s="11"/>
      <c r="C1086" s="11"/>
      <c r="D1086" s="11"/>
      <c r="E1086" s="11"/>
      <c r="F1086" s="9"/>
      <c r="G1086" s="3"/>
      <c r="H1086" s="2467"/>
      <c r="I1086" s="4"/>
      <c r="J1086" s="2467"/>
      <c r="K1086" s="2467"/>
      <c r="L1086" s="2467"/>
      <c r="M1086" s="2467"/>
    </row>
    <row r="1087" spans="1:13" ht="15.75" thickBot="1" x14ac:dyDescent="0.3">
      <c r="A1087" s="1465"/>
      <c r="B1087" s="2467"/>
      <c r="C1087" s="2467"/>
      <c r="D1087" s="2467"/>
      <c r="E1087" s="2467"/>
      <c r="F1087" s="2"/>
      <c r="G1087" s="3"/>
      <c r="H1087" s="2467"/>
      <c r="I1087" s="4"/>
      <c r="J1087" s="2467"/>
      <c r="K1087" s="13"/>
      <c r="L1087" s="13"/>
      <c r="M1087" s="14" t="s">
        <v>270</v>
      </c>
    </row>
    <row r="1088" spans="1:13" ht="27" thickBot="1" x14ac:dyDescent="0.3">
      <c r="A1088" s="87" t="s">
        <v>5</v>
      </c>
      <c r="B1088" s="88" t="s">
        <v>6</v>
      </c>
      <c r="C1088" s="88" t="s">
        <v>7</v>
      </c>
      <c r="D1088" s="88" t="s">
        <v>8</v>
      </c>
      <c r="E1088" s="88" t="s">
        <v>9</v>
      </c>
      <c r="F1088" s="89" t="s">
        <v>10</v>
      </c>
      <c r="G1088" s="90" t="s">
        <v>11</v>
      </c>
      <c r="H1088" s="88" t="s">
        <v>12</v>
      </c>
      <c r="I1088" s="91" t="s">
        <v>13</v>
      </c>
      <c r="J1088" s="92" t="s">
        <v>14</v>
      </c>
      <c r="K1088" s="92" t="s">
        <v>271</v>
      </c>
      <c r="L1088" s="176" t="s">
        <v>16</v>
      </c>
      <c r="M1088" s="177" t="s">
        <v>17</v>
      </c>
    </row>
    <row r="1089" spans="1:13" x14ac:dyDescent="0.25">
      <c r="A1089" s="93">
        <v>231</v>
      </c>
      <c r="B1089" s="94" t="s">
        <v>272</v>
      </c>
      <c r="C1089" s="95">
        <v>3269</v>
      </c>
      <c r="D1089" s="95">
        <v>5909</v>
      </c>
      <c r="E1089" s="96">
        <v>0</v>
      </c>
      <c r="F1089" s="96">
        <v>103533063</v>
      </c>
      <c r="G1089" s="96">
        <v>500</v>
      </c>
      <c r="H1089" s="96">
        <v>3702000000</v>
      </c>
      <c r="I1089" s="97">
        <v>0</v>
      </c>
      <c r="J1089" s="97">
        <v>856339.67</v>
      </c>
      <c r="K1089" s="98">
        <v>-191845</v>
      </c>
      <c r="L1089" s="99">
        <f t="shared" ref="L1089:L1112" si="19">SUM(J1089--K1089)</f>
        <v>664494.67000000004</v>
      </c>
      <c r="M1089" s="178" t="s">
        <v>1014</v>
      </c>
    </row>
    <row r="1090" spans="1:13" x14ac:dyDescent="0.25">
      <c r="A1090" s="101">
        <v>231</v>
      </c>
      <c r="B1090" s="102" t="s">
        <v>272</v>
      </c>
      <c r="C1090" s="103">
        <v>3269</v>
      </c>
      <c r="D1090" s="103">
        <v>5909</v>
      </c>
      <c r="E1090" s="104">
        <v>0</v>
      </c>
      <c r="F1090" s="104">
        <v>103133063</v>
      </c>
      <c r="G1090" s="104">
        <v>500</v>
      </c>
      <c r="H1090" s="104">
        <v>3702000000</v>
      </c>
      <c r="I1090" s="106">
        <v>0</v>
      </c>
      <c r="J1090" s="106">
        <v>98392.9</v>
      </c>
      <c r="K1090" s="106">
        <v>-22570</v>
      </c>
      <c r="L1090" s="107">
        <f t="shared" si="19"/>
        <v>75822.899999999994</v>
      </c>
      <c r="M1090" s="179" t="s">
        <v>1015</v>
      </c>
    </row>
    <row r="1091" spans="1:13" x14ac:dyDescent="0.25">
      <c r="A1091" s="101">
        <v>231</v>
      </c>
      <c r="B1091" s="102" t="s">
        <v>272</v>
      </c>
      <c r="C1091" s="103">
        <v>3269</v>
      </c>
      <c r="D1091" s="103">
        <v>5909</v>
      </c>
      <c r="E1091" s="104">
        <v>0</v>
      </c>
      <c r="F1091" s="104">
        <v>103100888</v>
      </c>
      <c r="G1091" s="104">
        <v>500</v>
      </c>
      <c r="H1091" s="104">
        <v>3702000000</v>
      </c>
      <c r="I1091" s="106">
        <v>0</v>
      </c>
      <c r="J1091" s="106">
        <v>24250</v>
      </c>
      <c r="K1091" s="111">
        <v>-11285</v>
      </c>
      <c r="L1091" s="107">
        <f t="shared" si="19"/>
        <v>12965</v>
      </c>
      <c r="M1091" s="179" t="s">
        <v>1016</v>
      </c>
    </row>
    <row r="1092" spans="1:13" x14ac:dyDescent="0.25">
      <c r="A1092" s="103">
        <v>231</v>
      </c>
      <c r="B1092" s="102" t="s">
        <v>272</v>
      </c>
      <c r="C1092" s="103">
        <v>3269</v>
      </c>
      <c r="D1092" s="103">
        <v>5011</v>
      </c>
      <c r="E1092" s="104">
        <v>0</v>
      </c>
      <c r="F1092" s="104">
        <v>103533063</v>
      </c>
      <c r="G1092" s="104">
        <v>500</v>
      </c>
      <c r="H1092" s="104">
        <v>3702000019</v>
      </c>
      <c r="I1092" s="106">
        <v>0</v>
      </c>
      <c r="J1092" s="106">
        <v>0</v>
      </c>
      <c r="K1092" s="106">
        <v>113475</v>
      </c>
      <c r="L1092" s="113">
        <f t="shared" si="19"/>
        <v>113475</v>
      </c>
      <c r="M1092" s="179" t="s">
        <v>446</v>
      </c>
    </row>
    <row r="1093" spans="1:13" x14ac:dyDescent="0.25">
      <c r="A1093" s="103">
        <v>231</v>
      </c>
      <c r="B1093" s="102" t="s">
        <v>272</v>
      </c>
      <c r="C1093" s="103">
        <v>3269</v>
      </c>
      <c r="D1093" s="103">
        <v>5011</v>
      </c>
      <c r="E1093" s="104">
        <v>0</v>
      </c>
      <c r="F1093" s="104">
        <v>103133063</v>
      </c>
      <c r="G1093" s="104">
        <v>500</v>
      </c>
      <c r="H1093" s="104">
        <v>3702000019</v>
      </c>
      <c r="I1093" s="106">
        <v>0</v>
      </c>
      <c r="J1093" s="106">
        <v>0</v>
      </c>
      <c r="K1093" s="106">
        <v>13350</v>
      </c>
      <c r="L1093" s="115">
        <f t="shared" si="19"/>
        <v>13350</v>
      </c>
      <c r="M1093" s="179" t="s">
        <v>447</v>
      </c>
    </row>
    <row r="1094" spans="1:13" x14ac:dyDescent="0.25">
      <c r="A1094" s="103">
        <v>231</v>
      </c>
      <c r="B1094" s="102" t="s">
        <v>272</v>
      </c>
      <c r="C1094" s="103" t="s">
        <v>278</v>
      </c>
      <c r="D1094" s="104">
        <v>5011</v>
      </c>
      <c r="E1094" s="104">
        <v>0</v>
      </c>
      <c r="F1094" s="104">
        <v>103100888</v>
      </c>
      <c r="G1094" s="104">
        <v>500</v>
      </c>
      <c r="H1094" s="104">
        <v>3702000019</v>
      </c>
      <c r="I1094" s="106">
        <v>0</v>
      </c>
      <c r="J1094" s="106">
        <v>0</v>
      </c>
      <c r="K1094" s="106">
        <v>6675</v>
      </c>
      <c r="L1094" s="115">
        <f t="shared" si="19"/>
        <v>6675</v>
      </c>
      <c r="M1094" s="179" t="s">
        <v>448</v>
      </c>
    </row>
    <row r="1095" spans="1:13" x14ac:dyDescent="0.25">
      <c r="A1095" s="103">
        <v>231</v>
      </c>
      <c r="B1095" s="102" t="s">
        <v>272</v>
      </c>
      <c r="C1095" s="103" t="s">
        <v>278</v>
      </c>
      <c r="D1095" s="104">
        <v>5021</v>
      </c>
      <c r="E1095" s="104">
        <v>0</v>
      </c>
      <c r="F1095" s="104">
        <v>103533063</v>
      </c>
      <c r="G1095" s="104">
        <v>500</v>
      </c>
      <c r="H1095" s="104">
        <v>3702000019</v>
      </c>
      <c r="I1095" s="106">
        <v>0</v>
      </c>
      <c r="J1095" s="106">
        <v>0</v>
      </c>
      <c r="K1095" s="106">
        <v>11347.5</v>
      </c>
      <c r="L1095" s="115">
        <f t="shared" si="19"/>
        <v>11347.5</v>
      </c>
      <c r="M1095" s="179" t="s">
        <v>699</v>
      </c>
    </row>
    <row r="1096" spans="1:13" x14ac:dyDescent="0.25">
      <c r="A1096" s="103">
        <v>231</v>
      </c>
      <c r="B1096" s="102" t="s">
        <v>272</v>
      </c>
      <c r="C1096" s="103" t="s">
        <v>278</v>
      </c>
      <c r="D1096" s="104">
        <v>5021</v>
      </c>
      <c r="E1096" s="104">
        <v>0</v>
      </c>
      <c r="F1096" s="104">
        <v>103133063</v>
      </c>
      <c r="G1096" s="104">
        <v>500</v>
      </c>
      <c r="H1096" s="104">
        <v>3702000019</v>
      </c>
      <c r="I1096" s="106">
        <v>0</v>
      </c>
      <c r="J1096" s="106">
        <v>0</v>
      </c>
      <c r="K1096" s="106">
        <v>1335</v>
      </c>
      <c r="L1096" s="115">
        <f t="shared" si="19"/>
        <v>1335</v>
      </c>
      <c r="M1096" s="179" t="s">
        <v>700</v>
      </c>
    </row>
    <row r="1097" spans="1:13" x14ac:dyDescent="0.25">
      <c r="A1097" s="103">
        <v>231</v>
      </c>
      <c r="B1097" s="102" t="s">
        <v>272</v>
      </c>
      <c r="C1097" s="103" t="s">
        <v>278</v>
      </c>
      <c r="D1097" s="104">
        <v>5021</v>
      </c>
      <c r="E1097" s="104">
        <v>0</v>
      </c>
      <c r="F1097" s="104">
        <v>103100888</v>
      </c>
      <c r="G1097" s="104">
        <v>500</v>
      </c>
      <c r="H1097" s="104">
        <v>3702000019</v>
      </c>
      <c r="I1097" s="106">
        <v>0</v>
      </c>
      <c r="J1097" s="106">
        <v>0</v>
      </c>
      <c r="K1097" s="106">
        <v>667.5</v>
      </c>
      <c r="L1097" s="115">
        <f t="shared" si="19"/>
        <v>667.5</v>
      </c>
      <c r="M1097" s="179" t="s">
        <v>701</v>
      </c>
    </row>
    <row r="1098" spans="1:13" x14ac:dyDescent="0.25">
      <c r="A1098" s="103">
        <v>231</v>
      </c>
      <c r="B1098" s="103" t="s">
        <v>272</v>
      </c>
      <c r="C1098" s="103" t="s">
        <v>278</v>
      </c>
      <c r="D1098" s="103">
        <v>5031</v>
      </c>
      <c r="E1098" s="103">
        <v>0</v>
      </c>
      <c r="F1098" s="104">
        <v>103533063</v>
      </c>
      <c r="G1098" s="103">
        <v>500</v>
      </c>
      <c r="H1098" s="104">
        <v>3702000019</v>
      </c>
      <c r="I1098" s="106">
        <v>0</v>
      </c>
      <c r="J1098" s="106">
        <v>0</v>
      </c>
      <c r="K1098" s="106">
        <v>34000</v>
      </c>
      <c r="L1098" s="115">
        <f t="shared" si="19"/>
        <v>34000</v>
      </c>
      <c r="M1098" s="180" t="s">
        <v>449</v>
      </c>
    </row>
    <row r="1099" spans="1:13" x14ac:dyDescent="0.25">
      <c r="A1099" s="103">
        <v>231</v>
      </c>
      <c r="B1099" s="103" t="s">
        <v>272</v>
      </c>
      <c r="C1099" s="103" t="s">
        <v>278</v>
      </c>
      <c r="D1099" s="103">
        <v>5031</v>
      </c>
      <c r="E1099" s="103">
        <v>0</v>
      </c>
      <c r="F1099" s="104">
        <v>103133063</v>
      </c>
      <c r="G1099" s="103">
        <v>500</v>
      </c>
      <c r="H1099" s="104">
        <v>3702000019</v>
      </c>
      <c r="I1099" s="106">
        <v>0</v>
      </c>
      <c r="J1099" s="106">
        <v>0</v>
      </c>
      <c r="K1099" s="106">
        <v>4000</v>
      </c>
      <c r="L1099" s="107">
        <f t="shared" si="19"/>
        <v>4000</v>
      </c>
      <c r="M1099" s="180" t="s">
        <v>450</v>
      </c>
    </row>
    <row r="1100" spans="1:13" x14ac:dyDescent="0.25">
      <c r="A1100" s="103">
        <v>231</v>
      </c>
      <c r="B1100" s="103" t="s">
        <v>272</v>
      </c>
      <c r="C1100" s="103" t="s">
        <v>278</v>
      </c>
      <c r="D1100" s="103">
        <v>5031</v>
      </c>
      <c r="E1100" s="103">
        <v>0</v>
      </c>
      <c r="F1100" s="104">
        <v>103100888</v>
      </c>
      <c r="G1100" s="103">
        <v>500</v>
      </c>
      <c r="H1100" s="104">
        <v>3702000019</v>
      </c>
      <c r="I1100" s="106">
        <v>0</v>
      </c>
      <c r="J1100" s="106">
        <v>0</v>
      </c>
      <c r="K1100" s="106">
        <v>2000</v>
      </c>
      <c r="L1100" s="107">
        <f t="shared" si="19"/>
        <v>2000</v>
      </c>
      <c r="M1100" s="180" t="s">
        <v>451</v>
      </c>
    </row>
    <row r="1101" spans="1:13" x14ac:dyDescent="0.25">
      <c r="A1101" s="103">
        <v>231</v>
      </c>
      <c r="B1101" s="103" t="s">
        <v>272</v>
      </c>
      <c r="C1101" s="103" t="s">
        <v>278</v>
      </c>
      <c r="D1101" s="103">
        <v>5032</v>
      </c>
      <c r="E1101" s="103">
        <v>0</v>
      </c>
      <c r="F1101" s="104">
        <v>103533063</v>
      </c>
      <c r="G1101" s="103">
        <v>500</v>
      </c>
      <c r="H1101" s="104">
        <v>3702000019</v>
      </c>
      <c r="I1101" s="106">
        <v>0</v>
      </c>
      <c r="J1101" s="106">
        <v>0</v>
      </c>
      <c r="K1101" s="106">
        <v>23970</v>
      </c>
      <c r="L1101" s="113">
        <f t="shared" si="19"/>
        <v>23970</v>
      </c>
      <c r="M1101" s="180" t="s">
        <v>452</v>
      </c>
    </row>
    <row r="1102" spans="1:13" x14ac:dyDescent="0.25">
      <c r="A1102" s="103">
        <v>231</v>
      </c>
      <c r="B1102" s="103" t="s">
        <v>272</v>
      </c>
      <c r="C1102" s="103" t="s">
        <v>278</v>
      </c>
      <c r="D1102" s="103">
        <v>5032</v>
      </c>
      <c r="E1102" s="103">
        <v>0</v>
      </c>
      <c r="F1102" s="104">
        <v>103133063</v>
      </c>
      <c r="G1102" s="103">
        <v>500</v>
      </c>
      <c r="H1102" s="104">
        <v>3702000019</v>
      </c>
      <c r="I1102" s="106">
        <v>0</v>
      </c>
      <c r="J1102" s="106">
        <v>0</v>
      </c>
      <c r="K1102" s="106">
        <v>2820</v>
      </c>
      <c r="L1102" s="115">
        <f t="shared" si="19"/>
        <v>2820</v>
      </c>
      <c r="M1102" s="180" t="s">
        <v>453</v>
      </c>
    </row>
    <row r="1103" spans="1:13" x14ac:dyDescent="0.25">
      <c r="A1103" s="103">
        <v>231</v>
      </c>
      <c r="B1103" s="103" t="s">
        <v>272</v>
      </c>
      <c r="C1103" s="103" t="s">
        <v>278</v>
      </c>
      <c r="D1103" s="103">
        <v>5032</v>
      </c>
      <c r="E1103" s="103">
        <v>0</v>
      </c>
      <c r="F1103" s="104">
        <v>103100888</v>
      </c>
      <c r="G1103" s="103">
        <v>500</v>
      </c>
      <c r="H1103" s="104">
        <v>3702000019</v>
      </c>
      <c r="I1103" s="106">
        <v>0</v>
      </c>
      <c r="J1103" s="106">
        <v>0</v>
      </c>
      <c r="K1103" s="106">
        <v>1410</v>
      </c>
      <c r="L1103" s="115">
        <f t="shared" si="19"/>
        <v>1410</v>
      </c>
      <c r="M1103" s="180" t="s">
        <v>454</v>
      </c>
    </row>
    <row r="1104" spans="1:13" x14ac:dyDescent="0.25">
      <c r="A1104" s="103">
        <v>231</v>
      </c>
      <c r="B1104" s="103" t="s">
        <v>272</v>
      </c>
      <c r="C1104" s="103" t="s">
        <v>278</v>
      </c>
      <c r="D1104" s="103">
        <v>5038</v>
      </c>
      <c r="E1104" s="103">
        <v>0</v>
      </c>
      <c r="F1104" s="104">
        <v>103533063</v>
      </c>
      <c r="G1104" s="103">
        <v>500</v>
      </c>
      <c r="H1104" s="104">
        <v>3702000019</v>
      </c>
      <c r="I1104" s="106">
        <v>0</v>
      </c>
      <c r="J1104" s="106">
        <v>0</v>
      </c>
      <c r="K1104" s="106">
        <v>850</v>
      </c>
      <c r="L1104" s="115">
        <f t="shared" si="19"/>
        <v>850</v>
      </c>
      <c r="M1104" s="180" t="s">
        <v>455</v>
      </c>
    </row>
    <row r="1105" spans="1:13" x14ac:dyDescent="0.25">
      <c r="A1105" s="103">
        <v>231</v>
      </c>
      <c r="B1105" s="103" t="s">
        <v>272</v>
      </c>
      <c r="C1105" s="103" t="s">
        <v>278</v>
      </c>
      <c r="D1105" s="103">
        <v>5038</v>
      </c>
      <c r="E1105" s="103">
        <v>0</v>
      </c>
      <c r="F1105" s="104">
        <v>103133063</v>
      </c>
      <c r="G1105" s="103">
        <v>500</v>
      </c>
      <c r="H1105" s="104">
        <v>3702000019</v>
      </c>
      <c r="I1105" s="106">
        <v>0</v>
      </c>
      <c r="J1105" s="106">
        <v>0</v>
      </c>
      <c r="K1105" s="106">
        <v>100</v>
      </c>
      <c r="L1105" s="107">
        <f t="shared" si="19"/>
        <v>100</v>
      </c>
      <c r="M1105" s="180" t="s">
        <v>456</v>
      </c>
    </row>
    <row r="1106" spans="1:13" x14ac:dyDescent="0.25">
      <c r="A1106" s="103">
        <v>231</v>
      </c>
      <c r="B1106" s="103" t="s">
        <v>272</v>
      </c>
      <c r="C1106" s="103" t="s">
        <v>278</v>
      </c>
      <c r="D1106" s="103">
        <v>5038</v>
      </c>
      <c r="E1106" s="103">
        <v>0</v>
      </c>
      <c r="F1106" s="104">
        <v>103100888</v>
      </c>
      <c r="G1106" s="103">
        <v>500</v>
      </c>
      <c r="H1106" s="104">
        <v>3702000019</v>
      </c>
      <c r="I1106" s="106">
        <v>0</v>
      </c>
      <c r="J1106" s="106">
        <v>0</v>
      </c>
      <c r="K1106" s="106">
        <v>50</v>
      </c>
      <c r="L1106" s="107">
        <f t="shared" si="19"/>
        <v>50</v>
      </c>
      <c r="M1106" s="180" t="s">
        <v>457</v>
      </c>
    </row>
    <row r="1107" spans="1:13" x14ac:dyDescent="0.25">
      <c r="A1107" s="103">
        <v>231</v>
      </c>
      <c r="B1107" s="103" t="s">
        <v>272</v>
      </c>
      <c r="C1107" s="103" t="s">
        <v>278</v>
      </c>
      <c r="D1107" s="103">
        <v>5173</v>
      </c>
      <c r="E1107" s="103">
        <v>0</v>
      </c>
      <c r="F1107" s="104">
        <v>103533063</v>
      </c>
      <c r="G1107" s="103">
        <v>500</v>
      </c>
      <c r="H1107" s="104">
        <v>3702000019</v>
      </c>
      <c r="I1107" s="106">
        <v>0</v>
      </c>
      <c r="J1107" s="106">
        <v>0</v>
      </c>
      <c r="K1107" s="106">
        <v>1402.5</v>
      </c>
      <c r="L1107" s="106">
        <f>SUM(J1107--K1107)</f>
        <v>1402.5</v>
      </c>
      <c r="M1107" s="180" t="s">
        <v>1518</v>
      </c>
    </row>
    <row r="1108" spans="1:13" x14ac:dyDescent="0.25">
      <c r="A1108" s="103">
        <v>231</v>
      </c>
      <c r="B1108" s="103" t="s">
        <v>272</v>
      </c>
      <c r="C1108" s="103" t="s">
        <v>278</v>
      </c>
      <c r="D1108" s="103">
        <v>5173</v>
      </c>
      <c r="E1108" s="103">
        <v>0</v>
      </c>
      <c r="F1108" s="104">
        <v>103133063</v>
      </c>
      <c r="G1108" s="103">
        <v>500</v>
      </c>
      <c r="H1108" s="104">
        <v>3702000019</v>
      </c>
      <c r="I1108" s="106">
        <v>0</v>
      </c>
      <c r="J1108" s="106">
        <v>0</v>
      </c>
      <c r="K1108" s="106">
        <v>165</v>
      </c>
      <c r="L1108" s="106">
        <f>SUM(J1108--K1108)</f>
        <v>165</v>
      </c>
      <c r="M1108" s="180" t="s">
        <v>1519</v>
      </c>
    </row>
    <row r="1109" spans="1:13" x14ac:dyDescent="0.25">
      <c r="A1109" s="103">
        <v>231</v>
      </c>
      <c r="B1109" s="103" t="s">
        <v>272</v>
      </c>
      <c r="C1109" s="103" t="s">
        <v>278</v>
      </c>
      <c r="D1109" s="103">
        <v>5173</v>
      </c>
      <c r="E1109" s="103">
        <v>0</v>
      </c>
      <c r="F1109" s="104">
        <v>103100888</v>
      </c>
      <c r="G1109" s="103">
        <v>500</v>
      </c>
      <c r="H1109" s="104">
        <v>3702000019</v>
      </c>
      <c r="I1109" s="106">
        <v>0</v>
      </c>
      <c r="J1109" s="106">
        <v>0</v>
      </c>
      <c r="K1109" s="106">
        <v>82.5</v>
      </c>
      <c r="L1109" s="106">
        <f>SUM(J1109--K1109)</f>
        <v>82.5</v>
      </c>
      <c r="M1109" s="180" t="s">
        <v>1520</v>
      </c>
    </row>
    <row r="1110" spans="1:13" x14ac:dyDescent="0.25">
      <c r="A1110" s="103">
        <v>231</v>
      </c>
      <c r="B1110" s="103" t="s">
        <v>272</v>
      </c>
      <c r="C1110" s="103" t="s">
        <v>278</v>
      </c>
      <c r="D1110" s="103">
        <v>5424</v>
      </c>
      <c r="E1110" s="103">
        <v>0</v>
      </c>
      <c r="F1110" s="104">
        <v>103533063</v>
      </c>
      <c r="G1110" s="103">
        <v>500</v>
      </c>
      <c r="H1110" s="104">
        <v>3702000019</v>
      </c>
      <c r="I1110" s="106">
        <v>0</v>
      </c>
      <c r="J1110" s="106">
        <v>0</v>
      </c>
      <c r="K1110" s="106">
        <v>6800</v>
      </c>
      <c r="L1110" s="106">
        <f t="shared" si="19"/>
        <v>6800</v>
      </c>
      <c r="M1110" s="180" t="s">
        <v>4294</v>
      </c>
    </row>
    <row r="1111" spans="1:13" x14ac:dyDescent="0.25">
      <c r="A1111" s="103">
        <v>231</v>
      </c>
      <c r="B1111" s="103" t="s">
        <v>272</v>
      </c>
      <c r="C1111" s="103" t="s">
        <v>278</v>
      </c>
      <c r="D1111" s="103">
        <v>5424</v>
      </c>
      <c r="E1111" s="103">
        <v>0</v>
      </c>
      <c r="F1111" s="104">
        <v>103133063</v>
      </c>
      <c r="G1111" s="103">
        <v>500</v>
      </c>
      <c r="H1111" s="104">
        <v>3702000019</v>
      </c>
      <c r="I1111" s="106">
        <v>0</v>
      </c>
      <c r="J1111" s="106">
        <v>0</v>
      </c>
      <c r="K1111" s="106">
        <v>800</v>
      </c>
      <c r="L1111" s="106">
        <f t="shared" si="19"/>
        <v>800</v>
      </c>
      <c r="M1111" s="180" t="s">
        <v>4295</v>
      </c>
    </row>
    <row r="1112" spans="1:13" ht="15.75" thickBot="1" x14ac:dyDescent="0.3">
      <c r="A1112" s="103">
        <v>231</v>
      </c>
      <c r="B1112" s="103" t="s">
        <v>272</v>
      </c>
      <c r="C1112" s="103" t="s">
        <v>278</v>
      </c>
      <c r="D1112" s="103">
        <v>5424</v>
      </c>
      <c r="E1112" s="103">
        <v>0</v>
      </c>
      <c r="F1112" s="104">
        <v>103100888</v>
      </c>
      <c r="G1112" s="103">
        <v>500</v>
      </c>
      <c r="H1112" s="104">
        <v>3702000019</v>
      </c>
      <c r="I1112" s="106">
        <v>0</v>
      </c>
      <c r="J1112" s="106">
        <v>0</v>
      </c>
      <c r="K1112" s="106">
        <v>400</v>
      </c>
      <c r="L1112" s="106">
        <f t="shared" si="19"/>
        <v>400</v>
      </c>
      <c r="M1112" s="180" t="s">
        <v>4296</v>
      </c>
    </row>
    <row r="1113" spans="1:13" ht="16.5" thickBot="1" x14ac:dyDescent="0.3">
      <c r="A1113" s="3164" t="s">
        <v>280</v>
      </c>
      <c r="B1113" s="3165"/>
      <c r="C1113" s="3165"/>
      <c r="D1113" s="3165"/>
      <c r="E1113" s="3165"/>
      <c r="F1113" s="3165"/>
      <c r="G1113" s="3165"/>
      <c r="H1113" s="3166"/>
      <c r="I1113" s="116">
        <f>SUM(I1089:I1106)</f>
        <v>0</v>
      </c>
      <c r="J1113" s="117">
        <f>SUM(J1089:J1112)</f>
        <v>978982.57000000007</v>
      </c>
      <c r="K1113" s="118">
        <f>SUM(K1089:K1112)</f>
        <v>0</v>
      </c>
      <c r="L1113" s="117">
        <f>SUM(L1089:L1112)</f>
        <v>978982.57000000007</v>
      </c>
      <c r="M1113" s="119"/>
    </row>
    <row r="1114" spans="1:13" ht="15.75" x14ac:dyDescent="0.25">
      <c r="A1114" s="28"/>
      <c r="B1114" s="28"/>
      <c r="C1114" s="28"/>
      <c r="D1114" s="29"/>
      <c r="E1114" s="29"/>
      <c r="F1114" s="30"/>
      <c r="G1114" s="31"/>
      <c r="H1114" s="29"/>
      <c r="I1114" s="32"/>
      <c r="J1114" s="29"/>
      <c r="K1114" s="33"/>
      <c r="L1114" s="29"/>
      <c r="M1114" s="2467"/>
    </row>
    <row r="1115" spans="1:13" ht="15.75" x14ac:dyDescent="0.25">
      <c r="A1115" s="2467"/>
      <c r="B1115" s="29" t="s">
        <v>4297</v>
      </c>
      <c r="C1115" s="28"/>
      <c r="D1115" s="29"/>
      <c r="E1115" s="29"/>
      <c r="F1115" s="30"/>
      <c r="G1115" s="31"/>
      <c r="H1115" s="29"/>
      <c r="I1115" s="32"/>
      <c r="J1115" s="34" t="s">
        <v>25</v>
      </c>
      <c r="K1115" s="120" t="s">
        <v>4298</v>
      </c>
      <c r="L1115" s="29"/>
      <c r="M1115" s="2467"/>
    </row>
    <row r="1116" spans="1:13" ht="15.75" x14ac:dyDescent="0.25">
      <c r="A1116" s="29"/>
      <c r="B1116" s="28"/>
      <c r="C1116" s="28"/>
      <c r="D1116" s="29"/>
      <c r="E1116" s="29"/>
      <c r="F1116" s="30"/>
      <c r="G1116" s="31"/>
      <c r="H1116" s="29"/>
      <c r="I1116" s="32"/>
      <c r="J1116" s="29"/>
      <c r="K1116" s="33"/>
      <c r="L1116" s="29"/>
      <c r="M1116" s="2467"/>
    </row>
    <row r="1117" spans="1:13" x14ac:dyDescent="0.25">
      <c r="A1117" s="2467"/>
      <c r="B1117" s="2467"/>
      <c r="C1117" s="2467"/>
      <c r="D1117" s="2467"/>
      <c r="E1117" s="2467"/>
      <c r="F1117" s="2"/>
      <c r="G1117" s="3"/>
      <c r="H1117" s="2467"/>
      <c r="I1117" s="4"/>
      <c r="J1117" s="2467"/>
      <c r="K1117" s="2467"/>
      <c r="L1117" s="2467"/>
      <c r="M1117" s="2467"/>
    </row>
    <row r="1118" spans="1:13" x14ac:dyDescent="0.25">
      <c r="A1118" s="2467"/>
      <c r="B1118" s="2467" t="s">
        <v>27</v>
      </c>
      <c r="C1118" s="2467"/>
      <c r="D1118" s="2467"/>
      <c r="E1118" s="2467"/>
      <c r="F1118" s="2"/>
      <c r="G1118" s="3"/>
      <c r="H1118" s="2467"/>
      <c r="I1118" s="4"/>
      <c r="J1118" s="2467" t="s">
        <v>27</v>
      </c>
      <c r="K1118" s="2467"/>
      <c r="L1118" s="2467"/>
      <c r="M1118" s="2467"/>
    </row>
    <row r="1119" spans="1:13" x14ac:dyDescent="0.25">
      <c r="A1119" s="2467"/>
      <c r="B1119" s="2467"/>
      <c r="C1119" s="2467"/>
      <c r="D1119" s="2467"/>
      <c r="E1119" s="2467"/>
      <c r="F1119" s="2"/>
      <c r="G1119" s="3"/>
      <c r="H1119" s="2467"/>
      <c r="I1119" s="4"/>
      <c r="J1119" s="2467"/>
      <c r="K1119" s="2467"/>
      <c r="L1119" s="2467"/>
      <c r="M1119" s="2467"/>
    </row>
    <row r="1120" spans="1:13" x14ac:dyDescent="0.25">
      <c r="A1120" s="2467"/>
      <c r="B1120" s="2467" t="s">
        <v>2792</v>
      </c>
      <c r="C1120" s="2467"/>
      <c r="D1120" s="2467"/>
      <c r="E1120" s="2467"/>
      <c r="F1120" s="2"/>
      <c r="G1120" s="3"/>
      <c r="H1120" s="2467"/>
      <c r="I1120" s="4"/>
      <c r="J1120" s="2467" t="s">
        <v>76</v>
      </c>
      <c r="K1120" s="2467"/>
      <c r="L1120" s="2467"/>
      <c r="M1120" s="2467"/>
    </row>
    <row r="1121" spans="1:13" x14ac:dyDescent="0.25">
      <c r="A1121" s="2467"/>
      <c r="B1121" s="2467"/>
      <c r="C1121" s="2467"/>
      <c r="D1121" s="2467"/>
      <c r="E1121" s="2467"/>
      <c r="F1121" s="2"/>
      <c r="G1121" s="3"/>
      <c r="H1121" s="2467"/>
      <c r="I1121" s="4"/>
      <c r="J1121" s="2467"/>
      <c r="K1121" s="2467"/>
      <c r="L1121" s="2467"/>
      <c r="M1121" s="2467"/>
    </row>
    <row r="1122" spans="1:13" x14ac:dyDescent="0.25">
      <c r="A1122" s="2467"/>
      <c r="B1122" s="2467"/>
      <c r="C1122" s="2467"/>
      <c r="D1122" s="2467"/>
      <c r="E1122" s="2467"/>
      <c r="F1122" s="2"/>
      <c r="G1122" s="3"/>
      <c r="H1122" s="2467"/>
      <c r="I1122" s="4"/>
      <c r="J1122" s="2467"/>
      <c r="K1122" s="2467"/>
      <c r="L1122" s="2467"/>
      <c r="M1122" s="2467"/>
    </row>
    <row r="1123" spans="1:13" ht="18.75" x14ac:dyDescent="0.3">
      <c r="A1123" s="1" t="s">
        <v>1332</v>
      </c>
      <c r="B1123" s="1"/>
      <c r="C1123" s="1"/>
      <c r="D1123" s="2468"/>
      <c r="E1123" s="2468"/>
      <c r="F1123" s="467"/>
      <c r="G1123" s="468"/>
      <c r="H1123" s="2468"/>
      <c r="I1123" s="469"/>
      <c r="J1123" s="2468"/>
      <c r="K1123" s="2468"/>
      <c r="L1123" s="2468"/>
      <c r="M1123" s="2468"/>
    </row>
    <row r="1124" spans="1:13" x14ac:dyDescent="0.25">
      <c r="A1124" s="2468"/>
      <c r="B1124" s="2468"/>
      <c r="C1124" s="2468"/>
      <c r="D1124" s="2464"/>
      <c r="E1124" s="2464"/>
      <c r="F1124" s="991"/>
      <c r="G1124" s="992"/>
      <c r="H1124" s="2464"/>
      <c r="I1124" s="471"/>
      <c r="J1124" s="2464"/>
      <c r="K1124" s="2468"/>
      <c r="L1124" s="2468"/>
      <c r="M1124" s="2468"/>
    </row>
    <row r="1125" spans="1:13" ht="18.75" x14ac:dyDescent="0.3">
      <c r="A1125" s="3104" t="s">
        <v>4299</v>
      </c>
      <c r="B1125" s="3104"/>
      <c r="C1125" s="3104"/>
      <c r="D1125" s="3104"/>
      <c r="E1125" s="3104"/>
      <c r="F1125" s="3104"/>
      <c r="G1125" s="3104"/>
      <c r="H1125" s="3104"/>
      <c r="I1125" s="3104"/>
      <c r="J1125" s="3104"/>
      <c r="K1125" s="3104"/>
      <c r="L1125" s="3104"/>
      <c r="M1125" s="2468"/>
    </row>
    <row r="1126" spans="1:13" ht="15.75" x14ac:dyDescent="0.25">
      <c r="A1126" s="2468"/>
      <c r="B1126" s="2468"/>
      <c r="C1126" s="2468"/>
      <c r="D1126" s="2464"/>
      <c r="E1126" s="2464"/>
      <c r="F1126" s="9"/>
      <c r="G1126" s="992"/>
      <c r="H1126" s="2464"/>
      <c r="I1126" s="471"/>
      <c r="J1126" s="2464"/>
      <c r="K1126" s="2468"/>
      <c r="L1126" s="2468"/>
      <c r="M1126" s="2468"/>
    </row>
    <row r="1127" spans="1:13" x14ac:dyDescent="0.25">
      <c r="A1127" s="1692" t="s">
        <v>4300</v>
      </c>
      <c r="B1127" s="11"/>
      <c r="C1127" s="11"/>
      <c r="D1127" s="11"/>
      <c r="E1127" s="11"/>
      <c r="F1127" s="2290"/>
      <c r="G1127" s="3"/>
      <c r="H1127" s="2467"/>
      <c r="I1127" s="4"/>
      <c r="J1127" s="2467"/>
      <c r="K1127" s="2467"/>
      <c r="L1127" s="2467"/>
      <c r="M1127" s="2467"/>
    </row>
    <row r="1128" spans="1:13" x14ac:dyDescent="0.25">
      <c r="A1128" s="11"/>
      <c r="B1128" s="11"/>
      <c r="C1128" s="11"/>
      <c r="D1128" s="11"/>
      <c r="E1128" s="11"/>
      <c r="F1128" s="2290"/>
      <c r="G1128" s="3"/>
      <c r="H1128" s="2467"/>
      <c r="I1128" s="4"/>
      <c r="J1128" s="2467"/>
      <c r="K1128" s="2467"/>
      <c r="L1128" s="2467"/>
      <c r="M1128" s="2467"/>
    </row>
    <row r="1129" spans="1:13" ht="15.75" thickBot="1" x14ac:dyDescent="0.3">
      <c r="A1129" s="1465"/>
      <c r="B1129" s="2467"/>
      <c r="C1129" s="2467"/>
      <c r="D1129" s="2467"/>
      <c r="E1129" s="2467"/>
      <c r="F1129" s="2"/>
      <c r="G1129" s="3"/>
      <c r="H1129" s="2467"/>
      <c r="I1129" s="4"/>
      <c r="J1129" s="2467"/>
      <c r="K1129" s="13"/>
      <c r="L1129" s="13" t="s">
        <v>4</v>
      </c>
      <c r="M1129" s="2467"/>
    </row>
    <row r="1130" spans="1:13" ht="26.25" thickBot="1" x14ac:dyDescent="0.3">
      <c r="A1130" s="1048" t="s">
        <v>5</v>
      </c>
      <c r="B1130" s="1049" t="s">
        <v>6</v>
      </c>
      <c r="C1130" s="1049" t="s">
        <v>7</v>
      </c>
      <c r="D1130" s="1049" t="s">
        <v>8</v>
      </c>
      <c r="E1130" s="1049" t="s">
        <v>9</v>
      </c>
      <c r="F1130" s="1050" t="s">
        <v>10</v>
      </c>
      <c r="G1130" s="1051" t="s">
        <v>11</v>
      </c>
      <c r="H1130" s="1049" t="s">
        <v>12</v>
      </c>
      <c r="I1130" s="1052" t="s">
        <v>13</v>
      </c>
      <c r="J1130" s="1053" t="s">
        <v>14</v>
      </c>
      <c r="K1130" s="1053" t="s">
        <v>15</v>
      </c>
      <c r="L1130" s="2700" t="s">
        <v>16</v>
      </c>
      <c r="M1130" s="2701" t="s">
        <v>17</v>
      </c>
    </row>
    <row r="1131" spans="1:13" ht="24" x14ac:dyDescent="0.25">
      <c r="A1131" s="2702">
        <v>231</v>
      </c>
      <c r="B1131" s="2703" t="s">
        <v>1337</v>
      </c>
      <c r="C1131" s="2703" t="s">
        <v>4301</v>
      </c>
      <c r="D1131" s="2704">
        <v>5339</v>
      </c>
      <c r="E1131" s="2705">
        <v>0</v>
      </c>
      <c r="F1131" s="2706">
        <v>33353</v>
      </c>
      <c r="G1131" s="2704">
        <v>500</v>
      </c>
      <c r="H1131" s="2707">
        <v>5050316</v>
      </c>
      <c r="I1131" s="2708">
        <v>12341392</v>
      </c>
      <c r="J1131" s="2708">
        <v>13495767</v>
      </c>
      <c r="K1131" s="2708">
        <v>89837</v>
      </c>
      <c r="L1131" s="2709">
        <f t="shared" ref="L1131:L1136" si="20">J1131+K1131</f>
        <v>13585604</v>
      </c>
      <c r="M1131" s="2710" t="s">
        <v>4302</v>
      </c>
    </row>
    <row r="1132" spans="1:13" ht="24" x14ac:dyDescent="0.25">
      <c r="A1132" s="2711">
        <v>231</v>
      </c>
      <c r="B1132" s="2712" t="s">
        <v>1337</v>
      </c>
      <c r="C1132" s="2712" t="s">
        <v>4301</v>
      </c>
      <c r="D1132" s="1124">
        <v>5339</v>
      </c>
      <c r="E1132" s="1126">
        <v>0</v>
      </c>
      <c r="F1132" s="2713">
        <v>33353</v>
      </c>
      <c r="G1132" s="1124">
        <v>500</v>
      </c>
      <c r="H1132" s="2714">
        <v>5050576</v>
      </c>
      <c r="I1132" s="2715">
        <v>9797639</v>
      </c>
      <c r="J1132" s="2715">
        <v>11637822</v>
      </c>
      <c r="K1132" s="2715">
        <v>-392332</v>
      </c>
      <c r="L1132" s="2709">
        <f t="shared" si="20"/>
        <v>11245490</v>
      </c>
      <c r="M1132" s="2716" t="s">
        <v>4303</v>
      </c>
    </row>
    <row r="1133" spans="1:13" ht="24" x14ac:dyDescent="0.25">
      <c r="A1133" s="2711">
        <v>231</v>
      </c>
      <c r="B1133" s="2712" t="s">
        <v>1337</v>
      </c>
      <c r="C1133" s="2712" t="s">
        <v>4301</v>
      </c>
      <c r="D1133" s="1124">
        <v>5339</v>
      </c>
      <c r="E1133" s="1126">
        <v>0</v>
      </c>
      <c r="F1133" s="2713">
        <v>33353</v>
      </c>
      <c r="G1133" s="1124">
        <v>500</v>
      </c>
      <c r="H1133" s="2714">
        <v>5050578</v>
      </c>
      <c r="I1133" s="2715">
        <v>4640815</v>
      </c>
      <c r="J1133" s="2715">
        <v>4917903</v>
      </c>
      <c r="K1133" s="2715">
        <v>287415</v>
      </c>
      <c r="L1133" s="2717">
        <f t="shared" si="20"/>
        <v>5205318</v>
      </c>
      <c r="M1133" s="2716" t="s">
        <v>4304</v>
      </c>
    </row>
    <row r="1134" spans="1:13" ht="24" x14ac:dyDescent="0.25">
      <c r="A1134" s="2702">
        <v>231</v>
      </c>
      <c r="B1134" s="2703" t="s">
        <v>1337</v>
      </c>
      <c r="C1134" s="2703" t="s">
        <v>4305</v>
      </c>
      <c r="D1134" s="2704">
        <v>5339</v>
      </c>
      <c r="E1134" s="2705">
        <v>0</v>
      </c>
      <c r="F1134" s="2706">
        <v>33353</v>
      </c>
      <c r="G1134" s="2704">
        <v>500</v>
      </c>
      <c r="H1134" s="2707">
        <v>5050806</v>
      </c>
      <c r="I1134" s="2708">
        <v>14695143</v>
      </c>
      <c r="J1134" s="2708">
        <v>17548698</v>
      </c>
      <c r="K1134" s="2708">
        <v>58022</v>
      </c>
      <c r="L1134" s="2709">
        <f>J1134+K1134</f>
        <v>17606720</v>
      </c>
      <c r="M1134" s="2710" t="s">
        <v>4306</v>
      </c>
    </row>
    <row r="1135" spans="1:13" ht="24" x14ac:dyDescent="0.25">
      <c r="A1135" s="2711">
        <v>231</v>
      </c>
      <c r="B1135" s="2712" t="s">
        <v>1337</v>
      </c>
      <c r="C1135" s="2712" t="s">
        <v>4305</v>
      </c>
      <c r="D1135" s="1124">
        <v>5339</v>
      </c>
      <c r="E1135" s="1126">
        <v>0</v>
      </c>
      <c r="F1135" s="2713">
        <v>33353</v>
      </c>
      <c r="G1135" s="1124">
        <v>500</v>
      </c>
      <c r="H1135" s="2714">
        <v>5050809</v>
      </c>
      <c r="I1135" s="2715">
        <v>17050138</v>
      </c>
      <c r="J1135" s="2715">
        <v>19925925</v>
      </c>
      <c r="K1135" s="2715">
        <v>-58022</v>
      </c>
      <c r="L1135" s="2709">
        <f t="shared" si="20"/>
        <v>19867903</v>
      </c>
      <c r="M1135" s="2716" t="s">
        <v>4307</v>
      </c>
    </row>
    <row r="1136" spans="1:13" ht="15.75" thickBot="1" x14ac:dyDescent="0.3">
      <c r="A1136" s="2718">
        <v>231</v>
      </c>
      <c r="B1136" s="2719" t="s">
        <v>1337</v>
      </c>
      <c r="C1136" s="2719" t="s">
        <v>4301</v>
      </c>
      <c r="D1136" s="2720">
        <v>5339</v>
      </c>
      <c r="E1136" s="2721">
        <v>0</v>
      </c>
      <c r="F1136" s="2722">
        <v>33353</v>
      </c>
      <c r="G1136" s="2720">
        <v>500</v>
      </c>
      <c r="H1136" s="2723">
        <v>5051923</v>
      </c>
      <c r="I1136" s="2724">
        <v>1693320</v>
      </c>
      <c r="J1136" s="2724">
        <v>2135579</v>
      </c>
      <c r="K1136" s="2724">
        <v>15080</v>
      </c>
      <c r="L1136" s="2709">
        <f t="shared" si="20"/>
        <v>2150659</v>
      </c>
      <c r="M1136" s="2725" t="s">
        <v>4308</v>
      </c>
    </row>
    <row r="1137" spans="1:13" ht="15.75" thickBot="1" x14ac:dyDescent="0.3">
      <c r="A1137" s="2726"/>
      <c r="B1137" s="2727" t="s">
        <v>23</v>
      </c>
      <c r="C1137" s="2728"/>
      <c r="D1137" s="2728"/>
      <c r="E1137" s="2728"/>
      <c r="F1137" s="2729"/>
      <c r="G1137" s="2730"/>
      <c r="H1137" s="2728"/>
      <c r="I1137" s="1411">
        <f>SUM(I1131:I1136)</f>
        <v>60218447</v>
      </c>
      <c r="J1137" s="1411">
        <f>SUM(J1131:J1136)</f>
        <v>69661694</v>
      </c>
      <c r="K1137" s="1411">
        <f>SUM(K1131:K1136)</f>
        <v>0</v>
      </c>
      <c r="L1137" s="2731">
        <f>SUM(L1131:L1136)</f>
        <v>69661694</v>
      </c>
      <c r="M1137" s="2732"/>
    </row>
    <row r="1138" spans="1:13" x14ac:dyDescent="0.25">
      <c r="A1138" s="29"/>
      <c r="B1138" s="29"/>
      <c r="C1138" s="29"/>
      <c r="D1138" s="29"/>
      <c r="E1138" s="29"/>
      <c r="F1138" s="30"/>
      <c r="G1138" s="31"/>
      <c r="H1138" s="29"/>
      <c r="I1138" s="32"/>
      <c r="J1138" s="29"/>
      <c r="K1138" s="33"/>
      <c r="L1138" s="29"/>
      <c r="M1138" s="2467"/>
    </row>
    <row r="1139" spans="1:13" x14ac:dyDescent="0.25">
      <c r="A1139" s="2467"/>
      <c r="B1139" s="29" t="s">
        <v>4309</v>
      </c>
      <c r="C1139" s="29"/>
      <c r="D1139" s="29"/>
      <c r="E1139" s="29"/>
      <c r="F1139" s="30"/>
      <c r="G1139" s="31"/>
      <c r="H1139" s="29"/>
      <c r="I1139" s="32"/>
      <c r="J1139" s="34" t="s">
        <v>4310</v>
      </c>
      <c r="K1139" s="120" t="s">
        <v>4311</v>
      </c>
      <c r="L1139" s="29"/>
      <c r="M1139" s="2467"/>
    </row>
    <row r="1140" spans="1:13" x14ac:dyDescent="0.25">
      <c r="A1140" s="29"/>
      <c r="B1140" s="29"/>
      <c r="C1140" s="29"/>
      <c r="D1140" s="29"/>
      <c r="E1140" s="29"/>
      <c r="F1140" s="30"/>
      <c r="G1140" s="31"/>
      <c r="H1140" s="29"/>
      <c r="I1140" s="32"/>
      <c r="J1140" s="29"/>
      <c r="K1140" s="33"/>
      <c r="L1140" s="29"/>
      <c r="M1140" s="2467"/>
    </row>
    <row r="1141" spans="1:13" x14ac:dyDescent="0.25">
      <c r="A1141" s="29"/>
      <c r="B1141" s="29"/>
      <c r="C1141" s="29"/>
      <c r="D1141" s="29"/>
      <c r="E1141" s="29"/>
      <c r="F1141" s="30"/>
      <c r="G1141" s="31"/>
      <c r="H1141" s="29"/>
      <c r="I1141" s="32"/>
      <c r="J1141" s="29"/>
      <c r="K1141" s="33"/>
      <c r="L1141" s="29"/>
      <c r="M1141" s="2467"/>
    </row>
    <row r="1142" spans="1:13" x14ac:dyDescent="0.25">
      <c r="A1142" s="29"/>
      <c r="B1142" s="29"/>
      <c r="C1142" s="29"/>
      <c r="D1142" s="29"/>
      <c r="E1142" s="29"/>
      <c r="F1142" s="30"/>
      <c r="G1142" s="31"/>
      <c r="H1142" s="29"/>
      <c r="I1142" s="32"/>
      <c r="J1142" s="29"/>
      <c r="K1142" s="33"/>
      <c r="L1142" s="29"/>
      <c r="M1142" s="2467"/>
    </row>
    <row r="1143" spans="1:13" x14ac:dyDescent="0.25">
      <c r="A1143" s="2467"/>
      <c r="B1143" s="2467"/>
      <c r="C1143" s="2467"/>
      <c r="D1143" s="2467"/>
      <c r="E1143" s="2467"/>
      <c r="F1143" s="2"/>
      <c r="G1143" s="3"/>
      <c r="H1143" s="2467"/>
      <c r="I1143" s="4"/>
      <c r="J1143" s="2467"/>
      <c r="K1143" s="2467"/>
      <c r="L1143" s="2467"/>
      <c r="M1143" s="2467"/>
    </row>
    <row r="1144" spans="1:13" x14ac:dyDescent="0.25">
      <c r="A1144" s="2467"/>
      <c r="B1144" s="2467" t="s">
        <v>1342</v>
      </c>
      <c r="C1144" s="2467"/>
      <c r="D1144" s="2467"/>
      <c r="E1144" s="2467"/>
      <c r="F1144" s="2"/>
      <c r="G1144" s="3"/>
      <c r="H1144" s="2467"/>
      <c r="I1144" s="4"/>
      <c r="J1144" s="2467" t="s">
        <v>1342</v>
      </c>
      <c r="K1144" s="2467"/>
      <c r="L1144" s="2467"/>
      <c r="M1144" s="2467"/>
    </row>
    <row r="1145" spans="1:13" x14ac:dyDescent="0.25">
      <c r="A1145" s="2467"/>
      <c r="B1145" s="2467"/>
      <c r="C1145" s="2467"/>
      <c r="D1145" s="2467"/>
      <c r="E1145" s="2467"/>
      <c r="F1145" s="2"/>
      <c r="G1145" s="3"/>
      <c r="H1145" s="2467"/>
      <c r="I1145" s="4"/>
      <c r="J1145" s="2467"/>
      <c r="K1145" s="2467"/>
      <c r="L1145" s="2467"/>
      <c r="M1145" s="2467"/>
    </row>
    <row r="1146" spans="1:13" x14ac:dyDescent="0.25">
      <c r="A1146" s="2467"/>
      <c r="B1146" s="2467"/>
      <c r="C1146" s="2467"/>
      <c r="D1146" s="2467"/>
      <c r="E1146" s="2467"/>
      <c r="F1146" s="2"/>
      <c r="G1146" s="3"/>
      <c r="H1146" s="2467"/>
      <c r="I1146" s="4"/>
      <c r="J1146" s="2467"/>
      <c r="K1146" s="2467"/>
      <c r="L1146" s="2467"/>
      <c r="M1146" s="2467"/>
    </row>
    <row r="1147" spans="1:13" x14ac:dyDescent="0.25">
      <c r="A1147" s="2467"/>
      <c r="B1147" s="2467" t="s">
        <v>3291</v>
      </c>
      <c r="C1147" s="2467"/>
      <c r="D1147" s="2467"/>
      <c r="E1147" s="2467"/>
      <c r="F1147" s="2"/>
      <c r="G1147" s="3"/>
      <c r="H1147" s="2467"/>
      <c r="I1147" s="4"/>
      <c r="J1147" s="2467" t="s">
        <v>1344</v>
      </c>
      <c r="K1147" s="2467"/>
      <c r="L1147" s="2467"/>
      <c r="M1147" s="2467"/>
    </row>
    <row r="1148" spans="1:13" x14ac:dyDescent="0.25">
      <c r="A1148" s="2467"/>
      <c r="B1148" s="2467" t="s">
        <v>4312</v>
      </c>
      <c r="C1148" s="2467"/>
      <c r="D1148" s="2467"/>
      <c r="E1148" s="2467"/>
      <c r="F1148" s="2"/>
      <c r="G1148" s="3"/>
      <c r="H1148" s="2467"/>
      <c r="I1148" s="4"/>
      <c r="J1148" s="2467" t="s">
        <v>1346</v>
      </c>
      <c r="K1148" s="2467"/>
      <c r="L1148" s="2467"/>
      <c r="M1148" s="2467"/>
    </row>
    <row r="1149" spans="1:13" x14ac:dyDescent="0.25">
      <c r="A1149" s="2473"/>
      <c r="B1149" s="2473"/>
      <c r="C1149" s="2473"/>
      <c r="D1149" s="2473"/>
      <c r="E1149" s="2473"/>
      <c r="F1149" s="2473"/>
      <c r="G1149" s="2473"/>
      <c r="H1149" s="2473"/>
      <c r="I1149" s="2468"/>
      <c r="J1149" s="2468"/>
      <c r="K1149" s="2468"/>
      <c r="L1149" s="2468"/>
      <c r="M1149" s="2468"/>
    </row>
    <row r="1150" spans="1:13" x14ac:dyDescent="0.25">
      <c r="A1150" s="2473"/>
      <c r="B1150" s="2473"/>
      <c r="C1150" s="2473"/>
      <c r="D1150" s="2473"/>
      <c r="E1150" s="2473"/>
      <c r="F1150" s="2473"/>
      <c r="G1150" s="2473"/>
      <c r="H1150" s="2473"/>
      <c r="I1150" s="2468"/>
      <c r="J1150" s="2468"/>
      <c r="K1150" s="2468"/>
      <c r="L1150" s="2468"/>
      <c r="M1150" s="2468"/>
    </row>
    <row r="1151" spans="1:13" ht="18.75" x14ac:dyDescent="0.3">
      <c r="A1151" s="3172" t="s">
        <v>1332</v>
      </c>
      <c r="B1151" s="3172"/>
      <c r="C1151" s="2473"/>
      <c r="D1151" s="2473"/>
      <c r="E1151" s="2473"/>
      <c r="F1151" s="2473"/>
      <c r="G1151" s="2473"/>
      <c r="H1151" s="2473"/>
      <c r="I1151" s="2468"/>
      <c r="J1151" s="2468"/>
      <c r="K1151" s="2468"/>
      <c r="L1151" s="2468"/>
      <c r="M1151" s="2468"/>
    </row>
    <row r="1152" spans="1:13" x14ac:dyDescent="0.25">
      <c r="A1152" s="2473"/>
      <c r="B1152" s="2473"/>
      <c r="C1152" s="2473"/>
      <c r="D1152" s="2473"/>
      <c r="E1152" s="2473"/>
      <c r="F1152" s="2473"/>
      <c r="G1152" s="2473"/>
      <c r="H1152" s="2473"/>
      <c r="I1152" s="2468"/>
      <c r="J1152" s="2468"/>
      <c r="K1152" s="2468"/>
      <c r="L1152" s="2468"/>
      <c r="M1152" s="2468"/>
    </row>
    <row r="1153" spans="1:13" ht="18.75" x14ac:dyDescent="0.3">
      <c r="A1153" s="3104" t="s">
        <v>4313</v>
      </c>
      <c r="B1153" s="3104"/>
      <c r="C1153" s="3104"/>
      <c r="D1153" s="3104"/>
      <c r="E1153" s="3104"/>
      <c r="F1153" s="3104"/>
      <c r="G1153" s="3104"/>
      <c r="H1153" s="3104"/>
      <c r="I1153" s="3104"/>
      <c r="J1153" s="3104"/>
      <c r="K1153" s="3104"/>
      <c r="L1153" s="3104"/>
      <c r="M1153" s="2468"/>
    </row>
    <row r="1154" spans="1:13" x14ac:dyDescent="0.25">
      <c r="A1154" s="2473"/>
      <c r="B1154" s="2473"/>
      <c r="C1154" s="2473"/>
      <c r="D1154" s="2473"/>
      <c r="E1154" s="2473"/>
      <c r="F1154" s="2473"/>
      <c r="G1154" s="2473"/>
      <c r="H1154" s="2473"/>
      <c r="I1154" s="2468"/>
      <c r="J1154" s="2468"/>
      <c r="K1154" s="2468"/>
      <c r="L1154" s="2468"/>
      <c r="M1154" s="2468"/>
    </row>
    <row r="1155" spans="1:13" x14ac:dyDescent="0.25">
      <c r="A1155" s="2464" t="s">
        <v>4314</v>
      </c>
      <c r="B1155" s="2464"/>
      <c r="C1155" s="2464"/>
      <c r="D1155" s="2464"/>
      <c r="E1155" s="2464"/>
      <c r="F1155" s="2464"/>
      <c r="G1155" s="2464"/>
      <c r="H1155" s="2464"/>
      <c r="I1155" s="2464"/>
      <c r="J1155" s="2464"/>
      <c r="K1155" s="2464"/>
      <c r="L1155" s="2464"/>
      <c r="M1155" s="2464"/>
    </row>
    <row r="1156" spans="1:13" x14ac:dyDescent="0.25">
      <c r="A1156" s="3176" t="s">
        <v>4315</v>
      </c>
      <c r="B1156" s="3176"/>
      <c r="C1156" s="3176"/>
      <c r="D1156" s="3176"/>
      <c r="E1156" s="3176"/>
      <c r="F1156" s="3176"/>
      <c r="G1156" s="3176"/>
      <c r="H1156" s="3176"/>
      <c r="I1156" s="3176"/>
      <c r="J1156" s="3176"/>
      <c r="K1156" s="3176"/>
      <c r="L1156" s="3176"/>
      <c r="M1156" s="3176"/>
    </row>
    <row r="1157" spans="1:13" x14ac:dyDescent="0.25">
      <c r="A1157" s="2464"/>
      <c r="B1157" s="2464"/>
      <c r="C1157" s="2464"/>
      <c r="D1157" s="2464"/>
      <c r="E1157" s="2464"/>
      <c r="F1157" s="2464"/>
      <c r="G1157" s="2464"/>
      <c r="H1157" s="2464"/>
      <c r="I1157" s="2464"/>
      <c r="J1157" s="2464"/>
      <c r="K1157" s="2464"/>
      <c r="L1157" s="2464"/>
      <c r="M1157" s="2464"/>
    </row>
    <row r="1158" spans="1:13" ht="15.75" thickBot="1" x14ac:dyDescent="0.3">
      <c r="A1158" s="2464" t="s">
        <v>4316</v>
      </c>
      <c r="B1158" s="2464"/>
      <c r="C1158" s="2464"/>
      <c r="D1158" s="2464"/>
      <c r="E1158" s="2464"/>
      <c r="F1158" s="2464"/>
      <c r="G1158" s="2464"/>
      <c r="H1158" s="2464"/>
      <c r="I1158" s="2464"/>
      <c r="J1158" s="2464"/>
      <c r="K1158" s="2464"/>
      <c r="L1158" s="2464"/>
      <c r="M1158" s="2464" t="s">
        <v>4</v>
      </c>
    </row>
    <row r="1159" spans="1:13" ht="15.75" thickBot="1" x14ac:dyDescent="0.3">
      <c r="A1159" s="2733" t="s">
        <v>5</v>
      </c>
      <c r="B1159" s="2734" t="s">
        <v>6</v>
      </c>
      <c r="C1159" s="2734" t="s">
        <v>7</v>
      </c>
      <c r="D1159" s="2734" t="s">
        <v>8</v>
      </c>
      <c r="E1159" s="2734" t="s">
        <v>9</v>
      </c>
      <c r="F1159" s="2734" t="s">
        <v>10</v>
      </c>
      <c r="G1159" s="2734" t="s">
        <v>11</v>
      </c>
      <c r="H1159" s="2734" t="s">
        <v>12</v>
      </c>
      <c r="I1159" s="2734" t="s">
        <v>13</v>
      </c>
      <c r="J1159" s="2734" t="s">
        <v>14</v>
      </c>
      <c r="K1159" s="2734" t="s">
        <v>1336</v>
      </c>
      <c r="L1159" s="2734" t="s">
        <v>16</v>
      </c>
      <c r="M1159" s="2735" t="s">
        <v>17</v>
      </c>
    </row>
    <row r="1160" spans="1:13" ht="26.25" x14ac:dyDescent="0.25">
      <c r="A1160" s="2736">
        <v>231</v>
      </c>
      <c r="B1160" s="2737">
        <v>0</v>
      </c>
      <c r="C1160" s="2737">
        <v>0</v>
      </c>
      <c r="D1160" s="2737">
        <v>4216</v>
      </c>
      <c r="E1160" s="2737">
        <v>0</v>
      </c>
      <c r="F1160" s="2737">
        <v>29501</v>
      </c>
      <c r="G1160" s="2737">
        <v>500</v>
      </c>
      <c r="H1160" s="2738">
        <v>1005650010105</v>
      </c>
      <c r="I1160" s="2737">
        <v>0</v>
      </c>
      <c r="J1160" s="2737">
        <v>0</v>
      </c>
      <c r="K1160" s="2739">
        <v>1533312</v>
      </c>
      <c r="L1160" s="2739">
        <v>1533312</v>
      </c>
      <c r="M1160" s="2740" t="s">
        <v>4317</v>
      </c>
    </row>
    <row r="1161" spans="1:13" ht="26.25" x14ac:dyDescent="0.25">
      <c r="A1161" s="2741">
        <v>231</v>
      </c>
      <c r="B1161" s="2742">
        <v>0</v>
      </c>
      <c r="C1161" s="2742">
        <v>0</v>
      </c>
      <c r="D1161" s="2742">
        <v>4216</v>
      </c>
      <c r="E1161" s="2742">
        <v>0</v>
      </c>
      <c r="F1161" s="2742">
        <v>29501</v>
      </c>
      <c r="G1161" s="2742">
        <v>500</v>
      </c>
      <c r="H1161" s="2743">
        <v>1005651010805</v>
      </c>
      <c r="I1161" s="2742">
        <v>0</v>
      </c>
      <c r="J1161" s="2742">
        <v>0</v>
      </c>
      <c r="K1161" s="2744">
        <v>1643301</v>
      </c>
      <c r="L1161" s="2744">
        <v>1643301</v>
      </c>
      <c r="M1161" s="2745" t="s">
        <v>4318</v>
      </c>
    </row>
    <row r="1162" spans="1:13" ht="26.25" x14ac:dyDescent="0.25">
      <c r="A1162" s="2741">
        <v>231</v>
      </c>
      <c r="B1162" s="2742">
        <v>0</v>
      </c>
      <c r="C1162" s="2742">
        <v>0</v>
      </c>
      <c r="D1162" s="2742">
        <v>4216</v>
      </c>
      <c r="E1162" s="2742">
        <v>0</v>
      </c>
      <c r="F1162" s="2742">
        <v>29501</v>
      </c>
      <c r="G1162" s="2742">
        <v>500</v>
      </c>
      <c r="H1162" s="2743">
        <v>1005736010606</v>
      </c>
      <c r="I1162" s="2742">
        <v>0</v>
      </c>
      <c r="J1162" s="2742">
        <v>0</v>
      </c>
      <c r="K1162" s="2744">
        <v>1532300</v>
      </c>
      <c r="L1162" s="2744">
        <v>1532300</v>
      </c>
      <c r="M1162" s="2745" t="s">
        <v>4319</v>
      </c>
    </row>
    <row r="1163" spans="1:13" ht="27" thickBot="1" x14ac:dyDescent="0.3">
      <c r="A1163" s="2746">
        <v>231</v>
      </c>
      <c r="B1163" s="2747">
        <v>0</v>
      </c>
      <c r="C1163" s="2747">
        <v>0</v>
      </c>
      <c r="D1163" s="2747">
        <v>4216</v>
      </c>
      <c r="E1163" s="2747">
        <v>0</v>
      </c>
      <c r="F1163" s="2747">
        <v>29501</v>
      </c>
      <c r="G1163" s="2747">
        <v>500</v>
      </c>
      <c r="H1163" s="2748">
        <v>1005737010724</v>
      </c>
      <c r="I1163" s="2747">
        <v>0</v>
      </c>
      <c r="J1163" s="2747">
        <v>0</v>
      </c>
      <c r="K1163" s="2749">
        <v>1666000</v>
      </c>
      <c r="L1163" s="2749">
        <v>1666000</v>
      </c>
      <c r="M1163" s="2750" t="s">
        <v>4320</v>
      </c>
    </row>
    <row r="1164" spans="1:13" ht="15.75" thickBot="1" x14ac:dyDescent="0.3">
      <c r="A1164" s="2751" t="s">
        <v>594</v>
      </c>
      <c r="B1164" s="2752"/>
      <c r="C1164" s="2752"/>
      <c r="D1164" s="2752"/>
      <c r="E1164" s="2752"/>
      <c r="F1164" s="2752"/>
      <c r="G1164" s="2752"/>
      <c r="H1164" s="2585"/>
      <c r="I1164" s="2753">
        <v>0</v>
      </c>
      <c r="J1164" s="2754">
        <v>0</v>
      </c>
      <c r="K1164" s="2755">
        <v>6374913</v>
      </c>
      <c r="L1164" s="2755">
        <v>6374913</v>
      </c>
      <c r="M1164" s="2756"/>
    </row>
    <row r="1165" spans="1:13" x14ac:dyDescent="0.25">
      <c r="A1165" s="235"/>
      <c r="B1165" s="235"/>
      <c r="C1165" s="235"/>
      <c r="D1165" s="235"/>
      <c r="E1165" s="235"/>
      <c r="F1165" s="235"/>
      <c r="G1165" s="235"/>
      <c r="H1165" s="235"/>
      <c r="I1165" s="235"/>
      <c r="J1165" s="235"/>
      <c r="K1165" s="235"/>
      <c r="L1165" s="235"/>
      <c r="M1165" s="2757"/>
    </row>
    <row r="1166" spans="1:13" ht="15.75" thickBot="1" x14ac:dyDescent="0.3">
      <c r="A1166" s="235" t="s">
        <v>1335</v>
      </c>
      <c r="B1166" s="235"/>
      <c r="C1166" s="235"/>
      <c r="D1166" s="235"/>
      <c r="E1166" s="235"/>
      <c r="F1166" s="235"/>
      <c r="G1166" s="235"/>
      <c r="H1166" s="235"/>
      <c r="I1166" s="235"/>
      <c r="J1166" s="235"/>
      <c r="K1166" s="235"/>
      <c r="L1166" s="235"/>
      <c r="M1166" s="2757" t="s">
        <v>4</v>
      </c>
    </row>
    <row r="1167" spans="1:13" ht="15.75" thickBot="1" x14ac:dyDescent="0.3">
      <c r="A1167" s="2733" t="s">
        <v>5</v>
      </c>
      <c r="B1167" s="2734" t="s">
        <v>6</v>
      </c>
      <c r="C1167" s="2734" t="s">
        <v>7</v>
      </c>
      <c r="D1167" s="2734" t="s">
        <v>8</v>
      </c>
      <c r="E1167" s="2734" t="s">
        <v>9</v>
      </c>
      <c r="F1167" s="2734" t="s">
        <v>10</v>
      </c>
      <c r="G1167" s="2734" t="s">
        <v>11</v>
      </c>
      <c r="H1167" s="2734" t="s">
        <v>12</v>
      </c>
      <c r="I1167" s="2734" t="s">
        <v>13</v>
      </c>
      <c r="J1167" s="2734" t="s">
        <v>14</v>
      </c>
      <c r="K1167" s="2734" t="s">
        <v>1336</v>
      </c>
      <c r="L1167" s="2734" t="s">
        <v>16</v>
      </c>
      <c r="M1167" s="2758" t="s">
        <v>17</v>
      </c>
    </row>
    <row r="1168" spans="1:13" ht="26.25" x14ac:dyDescent="0.25">
      <c r="A1168" s="2736">
        <v>231</v>
      </c>
      <c r="B1168" s="2737">
        <v>0</v>
      </c>
      <c r="C1168" s="2737">
        <v>3122</v>
      </c>
      <c r="D1168" s="2737">
        <v>6356</v>
      </c>
      <c r="E1168" s="2737">
        <v>0</v>
      </c>
      <c r="F1168" s="2737">
        <v>29501</v>
      </c>
      <c r="G1168" s="2737">
        <v>500</v>
      </c>
      <c r="H1168" s="2737">
        <v>5650010105</v>
      </c>
      <c r="I1168" s="2737">
        <v>0</v>
      </c>
      <c r="J1168" s="2737">
        <v>0</v>
      </c>
      <c r="K1168" s="2739">
        <v>1533312</v>
      </c>
      <c r="L1168" s="2739">
        <v>1533312</v>
      </c>
      <c r="M1168" s="2740" t="s">
        <v>4317</v>
      </c>
    </row>
    <row r="1169" spans="1:13" ht="26.25" x14ac:dyDescent="0.25">
      <c r="A1169" s="2741">
        <v>231</v>
      </c>
      <c r="B1169" s="2742">
        <v>0</v>
      </c>
      <c r="C1169" s="2742">
        <v>3122</v>
      </c>
      <c r="D1169" s="2742">
        <v>6356</v>
      </c>
      <c r="E1169" s="2742">
        <v>0</v>
      </c>
      <c r="F1169" s="2742">
        <v>29501</v>
      </c>
      <c r="G1169" s="2742">
        <v>500</v>
      </c>
      <c r="H1169" s="2742">
        <v>5651010805</v>
      </c>
      <c r="I1169" s="2742">
        <v>0</v>
      </c>
      <c r="J1169" s="2742">
        <v>0</v>
      </c>
      <c r="K1169" s="2744">
        <v>1643301</v>
      </c>
      <c r="L1169" s="2744">
        <v>1643301</v>
      </c>
      <c r="M1169" s="2745" t="s">
        <v>4318</v>
      </c>
    </row>
    <row r="1170" spans="1:13" ht="26.25" x14ac:dyDescent="0.25">
      <c r="A1170" s="2741">
        <v>231</v>
      </c>
      <c r="B1170" s="2742">
        <v>0</v>
      </c>
      <c r="C1170" s="2742">
        <v>3122</v>
      </c>
      <c r="D1170" s="2742">
        <v>6356</v>
      </c>
      <c r="E1170" s="2742">
        <v>0</v>
      </c>
      <c r="F1170" s="2742">
        <v>29501</v>
      </c>
      <c r="G1170" s="2742">
        <v>500</v>
      </c>
      <c r="H1170" s="2742">
        <v>5736010606</v>
      </c>
      <c r="I1170" s="2742">
        <v>0</v>
      </c>
      <c r="J1170" s="2742">
        <v>0</v>
      </c>
      <c r="K1170" s="2744">
        <v>1532300</v>
      </c>
      <c r="L1170" s="2744">
        <v>1532300</v>
      </c>
      <c r="M1170" s="2745" t="s">
        <v>4319</v>
      </c>
    </row>
    <row r="1171" spans="1:13" ht="27" thickBot="1" x14ac:dyDescent="0.3">
      <c r="A1171" s="2746">
        <v>231</v>
      </c>
      <c r="B1171" s="2747">
        <v>0</v>
      </c>
      <c r="C1171" s="2747">
        <v>3123</v>
      </c>
      <c r="D1171" s="2747">
        <v>6356</v>
      </c>
      <c r="E1171" s="2747">
        <v>0</v>
      </c>
      <c r="F1171" s="2747">
        <v>29501</v>
      </c>
      <c r="G1171" s="2747">
        <v>500</v>
      </c>
      <c r="H1171" s="2747">
        <v>5737010724</v>
      </c>
      <c r="I1171" s="2747">
        <v>0</v>
      </c>
      <c r="J1171" s="2747">
        <v>0</v>
      </c>
      <c r="K1171" s="2749">
        <v>1666000</v>
      </c>
      <c r="L1171" s="2749">
        <v>1666000</v>
      </c>
      <c r="M1171" s="2750" t="s">
        <v>4320</v>
      </c>
    </row>
    <row r="1172" spans="1:13" ht="15.75" thickBot="1" x14ac:dyDescent="0.3">
      <c r="A1172" s="2751" t="s">
        <v>594</v>
      </c>
      <c r="B1172" s="2752"/>
      <c r="C1172" s="2752"/>
      <c r="D1172" s="2752"/>
      <c r="E1172" s="2752"/>
      <c r="F1172" s="2752"/>
      <c r="G1172" s="2752"/>
      <c r="H1172" s="2752"/>
      <c r="I1172" s="2759">
        <v>0</v>
      </c>
      <c r="J1172" s="2754">
        <v>0</v>
      </c>
      <c r="K1172" s="2755">
        <v>6374913</v>
      </c>
      <c r="L1172" s="2755">
        <v>6374913</v>
      </c>
      <c r="M1172" s="2760"/>
    </row>
    <row r="1173" spans="1:13" x14ac:dyDescent="0.25">
      <c r="A1173" s="2464"/>
      <c r="B1173" s="2464"/>
      <c r="C1173" s="2464"/>
      <c r="D1173" s="2464"/>
      <c r="E1173" s="2464"/>
      <c r="F1173" s="2464"/>
      <c r="G1173" s="2464"/>
      <c r="H1173" s="2464"/>
      <c r="I1173" s="2464"/>
      <c r="J1173" s="2464"/>
      <c r="K1173" s="2464"/>
      <c r="L1173" s="2464"/>
      <c r="M1173" s="2464"/>
    </row>
    <row r="1174" spans="1:13" x14ac:dyDescent="0.25">
      <c r="A1174" s="235" t="s">
        <v>4321</v>
      </c>
      <c r="B1174" s="235"/>
      <c r="C1174" s="235"/>
      <c r="D1174" s="235"/>
      <c r="E1174" s="235"/>
      <c r="F1174" s="235"/>
      <c r="G1174" s="235"/>
      <c r="H1174" s="235"/>
      <c r="I1174" s="235"/>
      <c r="J1174" s="235" t="s">
        <v>4322</v>
      </c>
      <c r="K1174" s="235"/>
      <c r="L1174" s="2464"/>
      <c r="M1174" s="2464"/>
    </row>
    <row r="1175" spans="1:13" x14ac:dyDescent="0.25">
      <c r="A1175" s="235"/>
      <c r="B1175" s="235"/>
      <c r="C1175" s="235"/>
      <c r="D1175" s="235"/>
      <c r="E1175" s="235"/>
      <c r="F1175" s="235"/>
      <c r="G1175" s="235"/>
      <c r="H1175" s="235"/>
      <c r="I1175" s="235"/>
      <c r="J1175" s="235"/>
      <c r="K1175" s="235"/>
      <c r="L1175" s="2464"/>
      <c r="M1175" s="2464"/>
    </row>
    <row r="1176" spans="1:13" x14ac:dyDescent="0.25">
      <c r="A1176" s="235" t="s">
        <v>1342</v>
      </c>
      <c r="B1176" s="235"/>
      <c r="C1176" s="235"/>
      <c r="D1176" s="235"/>
      <c r="E1176" s="235"/>
      <c r="F1176" s="235"/>
      <c r="G1176" s="235"/>
      <c r="H1176" s="235"/>
      <c r="I1176" s="235"/>
      <c r="J1176" s="235" t="s">
        <v>1342</v>
      </c>
      <c r="K1176" s="235"/>
      <c r="L1176" s="2464"/>
      <c r="M1176" s="2464"/>
    </row>
    <row r="1177" spans="1:13" x14ac:dyDescent="0.25">
      <c r="A1177" s="235"/>
      <c r="B1177" s="235"/>
      <c r="C1177" s="235"/>
      <c r="D1177" s="235"/>
      <c r="E1177" s="235"/>
      <c r="F1177" s="235"/>
      <c r="G1177" s="235"/>
      <c r="H1177" s="235"/>
      <c r="I1177" s="235"/>
      <c r="J1177" s="235"/>
      <c r="K1177" s="235"/>
      <c r="L1177" s="2464"/>
      <c r="M1177" s="2464"/>
    </row>
    <row r="1178" spans="1:13" x14ac:dyDescent="0.25">
      <c r="A1178" s="235"/>
      <c r="B1178" s="235"/>
      <c r="C1178" s="235"/>
      <c r="D1178" s="235"/>
      <c r="E1178" s="235"/>
      <c r="F1178" s="235"/>
      <c r="G1178" s="235"/>
      <c r="H1178" s="235"/>
      <c r="I1178" s="235"/>
      <c r="J1178" s="235"/>
      <c r="K1178" s="235"/>
      <c r="L1178" s="2464"/>
      <c r="M1178" s="2464"/>
    </row>
    <row r="1179" spans="1:13" x14ac:dyDescent="0.25">
      <c r="A1179" s="235" t="s">
        <v>3291</v>
      </c>
      <c r="B1179" s="235"/>
      <c r="C1179" s="235"/>
      <c r="D1179" s="235"/>
      <c r="E1179" s="235"/>
      <c r="F1179" s="235"/>
      <c r="G1179" s="235"/>
      <c r="H1179" s="235"/>
      <c r="I1179" s="235"/>
      <c r="J1179" s="235" t="s">
        <v>1344</v>
      </c>
      <c r="K1179" s="235"/>
      <c r="L1179" s="2464"/>
      <c r="M1179" s="2464"/>
    </row>
    <row r="1180" spans="1:13" x14ac:dyDescent="0.25">
      <c r="A1180" s="235" t="s">
        <v>4323</v>
      </c>
      <c r="B1180" s="235"/>
      <c r="C1180" s="235"/>
      <c r="D1180" s="235"/>
      <c r="E1180" s="235"/>
      <c r="F1180" s="235"/>
      <c r="G1180" s="235"/>
      <c r="H1180" s="235"/>
      <c r="I1180" s="235"/>
      <c r="J1180" s="235" t="s">
        <v>1346</v>
      </c>
      <c r="K1180" s="235"/>
      <c r="L1180" s="2464"/>
      <c r="M1180" s="2464"/>
    </row>
    <row r="1181" spans="1:13" x14ac:dyDescent="0.25">
      <c r="A1181" s="235"/>
      <c r="B1181" s="235"/>
      <c r="C1181" s="235"/>
      <c r="D1181" s="235"/>
      <c r="E1181" s="235"/>
      <c r="F1181" s="235"/>
      <c r="G1181" s="235"/>
      <c r="H1181" s="235"/>
      <c r="I1181" s="235"/>
      <c r="J1181" s="235"/>
      <c r="K1181" s="235"/>
      <c r="L1181" s="2464"/>
      <c r="M1181" s="2464"/>
    </row>
    <row r="1182" spans="1:13" x14ac:dyDescent="0.25">
      <c r="A1182" s="2464"/>
      <c r="B1182" s="2464"/>
      <c r="C1182" s="2464"/>
      <c r="D1182" s="2464"/>
      <c r="E1182" s="2464"/>
      <c r="F1182" s="2464"/>
      <c r="G1182" s="2464"/>
      <c r="H1182" s="2464"/>
      <c r="I1182" s="2464"/>
      <c r="J1182" s="2464"/>
      <c r="K1182" s="2464"/>
      <c r="L1182" s="2464"/>
      <c r="M1182" s="2464"/>
    </row>
    <row r="1183" spans="1:13" ht="18.75" x14ac:dyDescent="0.3">
      <c r="A1183" s="1" t="s">
        <v>1332</v>
      </c>
      <c r="B1183" s="1"/>
      <c r="C1183" s="1"/>
      <c r="D1183" s="2467"/>
      <c r="E1183" s="2467"/>
      <c r="F1183" s="2"/>
      <c r="G1183" s="3"/>
      <c r="H1183" s="2467"/>
      <c r="I1183" s="4"/>
      <c r="J1183" s="2467"/>
      <c r="K1183" s="2467"/>
      <c r="L1183" s="2467"/>
      <c r="M1183" s="2467"/>
    </row>
    <row r="1184" spans="1:13" x14ac:dyDescent="0.25">
      <c r="A1184" s="2467"/>
      <c r="B1184" s="2467"/>
      <c r="C1184" s="2467"/>
      <c r="D1184" s="2461"/>
      <c r="E1184" s="2461"/>
      <c r="F1184" s="6"/>
      <c r="G1184" s="2470"/>
      <c r="H1184" s="2461"/>
      <c r="I1184" s="8"/>
      <c r="J1184" s="2461"/>
      <c r="K1184" s="2467"/>
      <c r="L1184" s="2467"/>
      <c r="M1184" s="2467"/>
    </row>
    <row r="1185" spans="1:13" ht="18.75" x14ac:dyDescent="0.3">
      <c r="A1185" s="3102" t="s">
        <v>4324</v>
      </c>
      <c r="B1185" s="3103"/>
      <c r="C1185" s="3103"/>
      <c r="D1185" s="3103"/>
      <c r="E1185" s="3103"/>
      <c r="F1185" s="3103"/>
      <c r="G1185" s="3103"/>
      <c r="H1185" s="3103"/>
      <c r="I1185" s="3103"/>
      <c r="J1185" s="3103"/>
      <c r="K1185" s="3103"/>
      <c r="L1185" s="3103"/>
      <c r="M1185" s="2467"/>
    </row>
    <row r="1186" spans="1:13" ht="15.75" x14ac:dyDescent="0.25">
      <c r="A1186" s="2467"/>
      <c r="B1186" s="2467"/>
      <c r="C1186" s="2467"/>
      <c r="D1186" s="2461"/>
      <c r="E1186" s="2461"/>
      <c r="F1186" s="9"/>
      <c r="G1186" s="2470"/>
      <c r="H1186" s="2461"/>
      <c r="I1186" s="8"/>
      <c r="J1186" s="2461"/>
      <c r="K1186" s="2467"/>
      <c r="L1186" s="2467"/>
      <c r="M1186" s="2467"/>
    </row>
    <row r="1187" spans="1:13" x14ac:dyDescent="0.25">
      <c r="A1187" s="3158" t="s">
        <v>4325</v>
      </c>
      <c r="B1187" s="3158"/>
      <c r="C1187" s="3159"/>
      <c r="D1187" s="3159"/>
      <c r="E1187" s="3159"/>
      <c r="F1187" s="3159"/>
      <c r="G1187" s="3159"/>
      <c r="H1187" s="3159"/>
      <c r="I1187" s="3159"/>
      <c r="J1187" s="3159"/>
      <c r="K1187" s="3159"/>
      <c r="L1187" s="3159"/>
      <c r="M1187" s="3159"/>
    </row>
    <row r="1188" spans="1:13" ht="15.75" x14ac:dyDescent="0.25">
      <c r="A1188" s="28"/>
      <c r="B1188" s="935"/>
      <c r="C1188" s="935"/>
      <c r="D1188" s="29"/>
      <c r="E1188" s="29"/>
      <c r="F1188" s="30"/>
      <c r="G1188" s="31"/>
      <c r="H1188" s="29"/>
      <c r="I1188" s="32"/>
      <c r="J1188" s="29"/>
      <c r="K1188" s="33"/>
      <c r="L1188" s="29"/>
      <c r="M1188" s="2467"/>
    </row>
    <row r="1189" spans="1:13" ht="16.5" thickBot="1" x14ac:dyDescent="0.3">
      <c r="A1189" s="29" t="s">
        <v>1335</v>
      </c>
      <c r="B1189" s="935"/>
      <c r="C1189" s="935"/>
      <c r="D1189" s="29"/>
      <c r="E1189" s="29"/>
      <c r="F1189" s="30"/>
      <c r="G1189" s="31"/>
      <c r="H1189" s="29"/>
      <c r="I1189" s="32"/>
      <c r="J1189" s="29"/>
      <c r="K1189" s="33"/>
      <c r="L1189" s="29"/>
      <c r="M1189" s="14" t="s">
        <v>4</v>
      </c>
    </row>
    <row r="1190" spans="1:13" ht="27" thickBot="1" x14ac:dyDescent="0.3">
      <c r="A1190" s="15" t="s">
        <v>5</v>
      </c>
      <c r="B1190" s="16" t="s">
        <v>6</v>
      </c>
      <c r="C1190" s="16" t="s">
        <v>7</v>
      </c>
      <c r="D1190" s="16" t="s">
        <v>8</v>
      </c>
      <c r="E1190" s="16" t="s">
        <v>9</v>
      </c>
      <c r="F1190" s="17" t="s">
        <v>10</v>
      </c>
      <c r="G1190" s="18" t="s">
        <v>11</v>
      </c>
      <c r="H1190" s="16" t="s">
        <v>12</v>
      </c>
      <c r="I1190" s="19" t="s">
        <v>13</v>
      </c>
      <c r="J1190" s="20" t="s">
        <v>14</v>
      </c>
      <c r="K1190" s="20" t="s">
        <v>1336</v>
      </c>
      <c r="L1190" s="1286" t="s">
        <v>16</v>
      </c>
      <c r="M1190" s="122" t="s">
        <v>17</v>
      </c>
    </row>
    <row r="1191" spans="1:13" ht="26.25" x14ac:dyDescent="0.25">
      <c r="A1191" s="57">
        <v>231</v>
      </c>
      <c r="B1191" s="190" t="s">
        <v>1337</v>
      </c>
      <c r="C1191" s="190" t="s">
        <v>278</v>
      </c>
      <c r="D1191" s="58">
        <v>5021</v>
      </c>
      <c r="E1191" s="61">
        <v>0</v>
      </c>
      <c r="F1191" s="190" t="s">
        <v>707</v>
      </c>
      <c r="G1191" s="58">
        <v>500</v>
      </c>
      <c r="H1191" s="49">
        <v>3229000000</v>
      </c>
      <c r="I1191" s="111">
        <v>0</v>
      </c>
      <c r="J1191" s="111">
        <v>60000</v>
      </c>
      <c r="K1191" s="111">
        <v>-2400</v>
      </c>
      <c r="L1191" s="181">
        <f>SUM(J1191--K1191)</f>
        <v>57600</v>
      </c>
      <c r="M1191" s="969" t="s">
        <v>4326</v>
      </c>
    </row>
    <row r="1192" spans="1:13" ht="26.25" x14ac:dyDescent="0.25">
      <c r="A1192" s="57">
        <v>231</v>
      </c>
      <c r="B1192" s="190" t="s">
        <v>1337</v>
      </c>
      <c r="C1192" s="190" t="s">
        <v>278</v>
      </c>
      <c r="D1192" s="58">
        <v>5021</v>
      </c>
      <c r="E1192" s="61">
        <v>0</v>
      </c>
      <c r="F1192" s="190" t="s">
        <v>707</v>
      </c>
      <c r="G1192" s="58">
        <v>500</v>
      </c>
      <c r="H1192" s="49">
        <v>3229000019</v>
      </c>
      <c r="I1192" s="111">
        <v>0</v>
      </c>
      <c r="J1192" s="111">
        <v>0</v>
      </c>
      <c r="K1192" s="111">
        <v>2400</v>
      </c>
      <c r="L1192" s="181">
        <f>SUM(J1192--K1192)</f>
        <v>2400</v>
      </c>
      <c r="M1192" s="969" t="s">
        <v>4327</v>
      </c>
    </row>
    <row r="1193" spans="1:13" ht="26.25" x14ac:dyDescent="0.25">
      <c r="A1193" s="57">
        <v>231</v>
      </c>
      <c r="B1193" s="190" t="s">
        <v>1337</v>
      </c>
      <c r="C1193" s="190" t="s">
        <v>278</v>
      </c>
      <c r="D1193" s="58">
        <v>5137</v>
      </c>
      <c r="E1193" s="61">
        <v>0</v>
      </c>
      <c r="F1193" s="190" t="s">
        <v>707</v>
      </c>
      <c r="G1193" s="58">
        <v>500</v>
      </c>
      <c r="H1193" s="49">
        <v>5000000</v>
      </c>
      <c r="I1193" s="111">
        <v>0</v>
      </c>
      <c r="J1193" s="111">
        <v>10000000</v>
      </c>
      <c r="K1193" s="111">
        <v>-17600</v>
      </c>
      <c r="L1193" s="181">
        <f>SUM(J1193--K1193)</f>
        <v>9982400</v>
      </c>
      <c r="M1193" s="969" t="s">
        <v>4328</v>
      </c>
    </row>
    <row r="1194" spans="1:13" ht="27" thickBot="1" x14ac:dyDescent="0.3">
      <c r="A1194" s="333">
        <v>231</v>
      </c>
      <c r="B1194" s="2113" t="s">
        <v>1337</v>
      </c>
      <c r="C1194" s="2113" t="s">
        <v>278</v>
      </c>
      <c r="D1194" s="334">
        <v>5021</v>
      </c>
      <c r="E1194" s="337">
        <v>0</v>
      </c>
      <c r="F1194" s="2113" t="s">
        <v>707</v>
      </c>
      <c r="G1194" s="334">
        <v>500</v>
      </c>
      <c r="H1194" s="339">
        <v>3229000019</v>
      </c>
      <c r="I1194" s="2114">
        <v>0</v>
      </c>
      <c r="J1194" s="2114">
        <v>0</v>
      </c>
      <c r="K1194" s="2114">
        <v>17600</v>
      </c>
      <c r="L1194" s="2115">
        <f>SUM(J1194--K1194)</f>
        <v>17600</v>
      </c>
      <c r="M1194" s="2116" t="s">
        <v>4327</v>
      </c>
    </row>
    <row r="1195" spans="1:13" ht="15.75" thickBot="1" x14ac:dyDescent="0.3">
      <c r="A1195" s="3162" t="s">
        <v>594</v>
      </c>
      <c r="B1195" s="3163"/>
      <c r="C1195" s="3163"/>
      <c r="D1195" s="3163"/>
      <c r="E1195" s="3163"/>
      <c r="F1195" s="3163"/>
      <c r="G1195" s="3163"/>
      <c r="H1195" s="3163"/>
      <c r="I1195" s="347">
        <f>SUM(I1191:I1193)</f>
        <v>0</v>
      </c>
      <c r="J1195" s="347">
        <f>SUM(J1191:J1194)</f>
        <v>10060000</v>
      </c>
      <c r="K1195" s="347">
        <f>SUM(K1191:K1194)</f>
        <v>0</v>
      </c>
      <c r="L1195" s="347">
        <f>SUM(L1191:L1194)</f>
        <v>10060000</v>
      </c>
      <c r="M1195" s="119"/>
    </row>
    <row r="1196" spans="1:13" x14ac:dyDescent="0.25">
      <c r="A1196" s="953"/>
      <c r="B1196" s="953"/>
      <c r="C1196" s="953"/>
      <c r="D1196" s="953"/>
      <c r="E1196" s="953"/>
      <c r="F1196" s="954"/>
      <c r="G1196" s="955"/>
      <c r="H1196" s="953"/>
      <c r="I1196" s="956"/>
      <c r="J1196" s="953"/>
      <c r="K1196" s="957"/>
      <c r="L1196" s="953"/>
      <c r="M1196" s="958"/>
    </row>
    <row r="1197" spans="1:13" x14ac:dyDescent="0.25">
      <c r="A1197" s="29" t="s">
        <v>1340</v>
      </c>
      <c r="B1197" s="2467"/>
      <c r="C1197" s="29"/>
      <c r="D1197" s="29"/>
      <c r="E1197" s="29"/>
      <c r="F1197" s="30"/>
      <c r="G1197" s="31"/>
      <c r="H1197" s="29"/>
      <c r="I1197" s="32"/>
      <c r="J1197" s="34" t="s">
        <v>4329</v>
      </c>
      <c r="K1197" s="120"/>
      <c r="L1197" s="29"/>
      <c r="M1197" s="2467"/>
    </row>
    <row r="1198" spans="1:13" x14ac:dyDescent="0.25">
      <c r="A1198" s="29"/>
      <c r="B1198" s="2467"/>
      <c r="C1198" s="29"/>
      <c r="D1198" s="29"/>
      <c r="E1198" s="29"/>
      <c r="F1198" s="30"/>
      <c r="G1198" s="31"/>
      <c r="H1198" s="29"/>
      <c r="I1198" s="32"/>
      <c r="J1198" s="29"/>
      <c r="K1198" s="33"/>
      <c r="L1198" s="29"/>
      <c r="M1198" s="2467"/>
    </row>
    <row r="1199" spans="1:13" x14ac:dyDescent="0.25">
      <c r="A1199" s="2467"/>
      <c r="B1199" s="2467"/>
      <c r="C1199" s="2467"/>
      <c r="D1199" s="2467"/>
      <c r="E1199" s="2467"/>
      <c r="F1199" s="2"/>
      <c r="G1199" s="3"/>
      <c r="H1199" s="2467"/>
      <c r="I1199" s="4"/>
      <c r="J1199" s="2467"/>
      <c r="K1199" s="2467"/>
      <c r="L1199" s="2467"/>
      <c r="M1199" s="2467"/>
    </row>
    <row r="1200" spans="1:13" x14ac:dyDescent="0.25">
      <c r="A1200" s="2467" t="s">
        <v>1342</v>
      </c>
      <c r="B1200" s="2467"/>
      <c r="C1200" s="2467"/>
      <c r="D1200" s="2467"/>
      <c r="E1200" s="2467"/>
      <c r="F1200" s="2"/>
      <c r="G1200" s="3"/>
      <c r="H1200" s="2467"/>
      <c r="I1200" s="4"/>
      <c r="J1200" s="2467" t="s">
        <v>1342</v>
      </c>
      <c r="K1200" s="2467"/>
      <c r="L1200" s="2467"/>
      <c r="M1200" s="2467"/>
    </row>
    <row r="1201" spans="1:13" x14ac:dyDescent="0.25">
      <c r="A1201" s="2467"/>
      <c r="B1201" s="2467"/>
      <c r="C1201" s="2467"/>
      <c r="D1201" s="2467"/>
      <c r="E1201" s="2467"/>
      <c r="F1201" s="2"/>
      <c r="G1201" s="3"/>
      <c r="H1201" s="2467"/>
      <c r="I1201" s="4"/>
      <c r="J1201" s="2467"/>
      <c r="K1201" s="2467"/>
      <c r="L1201" s="2467"/>
      <c r="M1201" s="2467"/>
    </row>
    <row r="1202" spans="1:13" x14ac:dyDescent="0.25">
      <c r="A1202" s="2467"/>
      <c r="B1202" s="2467"/>
      <c r="C1202" s="2467"/>
      <c r="D1202" s="2467"/>
      <c r="E1202" s="2467"/>
      <c r="F1202" s="2"/>
      <c r="G1202" s="3"/>
      <c r="H1202" s="2467"/>
      <c r="I1202" s="4"/>
      <c r="J1202" s="2467"/>
      <c r="K1202" s="2467"/>
      <c r="L1202" s="2467"/>
      <c r="M1202" s="2467"/>
    </row>
    <row r="1203" spans="1:13" x14ac:dyDescent="0.25">
      <c r="A1203" s="1289" t="s">
        <v>3291</v>
      </c>
      <c r="B1203" s="2467"/>
      <c r="C1203" s="2467"/>
      <c r="D1203" s="2467"/>
      <c r="E1203" s="2467"/>
      <c r="F1203" s="2"/>
      <c r="G1203" s="3"/>
      <c r="H1203" s="2467"/>
      <c r="I1203" s="4"/>
      <c r="J1203" s="2467" t="s">
        <v>1344</v>
      </c>
      <c r="K1203" s="2467"/>
      <c r="L1203" s="2467"/>
      <c r="M1203" s="2467"/>
    </row>
    <row r="1204" spans="1:13" x14ac:dyDescent="0.25">
      <c r="A1204" s="2467" t="s">
        <v>3292</v>
      </c>
      <c r="B1204" s="2467"/>
      <c r="C1204" s="2467"/>
      <c r="D1204" s="2467"/>
      <c r="E1204" s="2467"/>
      <c r="F1204" s="2"/>
      <c r="G1204" s="3"/>
      <c r="H1204" s="2467"/>
      <c r="I1204" s="4"/>
      <c r="J1204" s="2467" t="s">
        <v>1346</v>
      </c>
      <c r="K1204" s="2467"/>
      <c r="L1204" s="2467"/>
      <c r="M1204" s="2467"/>
    </row>
    <row r="1205" spans="1:13" x14ac:dyDescent="0.25">
      <c r="A1205" s="2467"/>
      <c r="B1205" s="2467"/>
      <c r="C1205" s="2467"/>
      <c r="D1205" s="2467"/>
      <c r="E1205" s="2467"/>
      <c r="F1205" s="2"/>
      <c r="G1205" s="3"/>
      <c r="H1205" s="2467"/>
      <c r="I1205" s="4"/>
      <c r="J1205" s="2467"/>
      <c r="K1205" s="2467"/>
      <c r="L1205" s="2467"/>
      <c r="M1205" s="2467"/>
    </row>
    <row r="1206" spans="1:13" x14ac:dyDescent="0.25">
      <c r="A1206" s="2473"/>
      <c r="B1206" s="2473"/>
      <c r="C1206" s="2473"/>
      <c r="D1206" s="2473"/>
      <c r="E1206" s="2473"/>
      <c r="F1206" s="2473"/>
      <c r="G1206" s="2473"/>
      <c r="H1206" s="2473"/>
      <c r="I1206" s="2468"/>
      <c r="J1206" s="2468"/>
      <c r="K1206" s="2468"/>
      <c r="L1206" s="2468"/>
      <c r="M1206" s="2468"/>
    </row>
    <row r="1207" spans="1:13" ht="18.75" x14ac:dyDescent="0.3">
      <c r="A1207" s="785" t="s">
        <v>46</v>
      </c>
      <c r="B1207" s="785"/>
      <c r="C1207" s="785"/>
      <c r="D1207" s="233"/>
      <c r="E1207" s="233"/>
      <c r="F1207" s="786"/>
      <c r="G1207" s="787"/>
      <c r="H1207" s="233"/>
      <c r="I1207" s="234"/>
      <c r="J1207" s="233"/>
      <c r="K1207" s="233"/>
      <c r="L1207" s="233"/>
      <c r="M1207" s="233"/>
    </row>
    <row r="1208" spans="1:13" x14ac:dyDescent="0.25">
      <c r="A1208" s="233"/>
      <c r="B1208" s="233"/>
      <c r="C1208" s="233"/>
      <c r="D1208" s="235"/>
      <c r="E1208" s="235"/>
      <c r="F1208" s="788"/>
      <c r="G1208" s="789"/>
      <c r="H1208" s="235"/>
      <c r="I1208" s="236"/>
      <c r="J1208" s="235"/>
      <c r="K1208" s="233"/>
      <c r="L1208" s="233"/>
      <c r="M1208" s="233"/>
    </row>
    <row r="1209" spans="1:13" ht="18.75" x14ac:dyDescent="0.3">
      <c r="A1209" s="3157" t="s">
        <v>4330</v>
      </c>
      <c r="B1209" s="3177"/>
      <c r="C1209" s="3177"/>
      <c r="D1209" s="3177"/>
      <c r="E1209" s="3177"/>
      <c r="F1209" s="3177"/>
      <c r="G1209" s="3177"/>
      <c r="H1209" s="3177"/>
      <c r="I1209" s="3177"/>
      <c r="J1209" s="3177"/>
      <c r="K1209" s="3177"/>
      <c r="L1209" s="3177"/>
      <c r="M1209" s="233"/>
    </row>
    <row r="1210" spans="1:13" ht="15.75" x14ac:dyDescent="0.25">
      <c r="A1210" s="233"/>
      <c r="B1210" s="233"/>
      <c r="C1210" s="233"/>
      <c r="D1210" s="235"/>
      <c r="E1210" s="235"/>
      <c r="F1210" s="791"/>
      <c r="G1210" s="789"/>
      <c r="H1210" s="235"/>
      <c r="I1210" s="236"/>
      <c r="J1210" s="235"/>
      <c r="K1210" s="233"/>
      <c r="L1210" s="233"/>
      <c r="M1210" s="233"/>
    </row>
    <row r="1211" spans="1:13" ht="15.75" x14ac:dyDescent="0.25">
      <c r="A1211" s="2570" t="s">
        <v>4331</v>
      </c>
      <c r="B1211" s="237"/>
      <c r="C1211" s="237"/>
      <c r="D1211" s="237"/>
      <c r="E1211" s="237"/>
      <c r="F1211" s="791"/>
      <c r="G1211" s="787"/>
      <c r="H1211" s="233"/>
      <c r="I1211" s="234"/>
      <c r="J1211" s="233"/>
      <c r="K1211" s="233"/>
      <c r="L1211" s="233"/>
      <c r="M1211" s="233"/>
    </row>
    <row r="1212" spans="1:13" ht="15.75" thickBot="1" x14ac:dyDescent="0.3">
      <c r="A1212" s="2571"/>
      <c r="B1212" s="233"/>
      <c r="C1212" s="233"/>
      <c r="D1212" s="233"/>
      <c r="E1212" s="233"/>
      <c r="F1212" s="786"/>
      <c r="G1212" s="787"/>
      <c r="H1212" s="233"/>
      <c r="I1212" s="234"/>
      <c r="J1212" s="233"/>
      <c r="K1212" s="2761"/>
      <c r="L1212" s="233"/>
      <c r="M1212" s="2573" t="s">
        <v>4</v>
      </c>
    </row>
    <row r="1213" spans="1:13" ht="27" thickBot="1" x14ac:dyDescent="0.3">
      <c r="A1213" s="2762" t="s">
        <v>5</v>
      </c>
      <c r="B1213" s="2763" t="s">
        <v>6</v>
      </c>
      <c r="C1213" s="2763" t="s">
        <v>7</v>
      </c>
      <c r="D1213" s="2763" t="s">
        <v>8</v>
      </c>
      <c r="E1213" s="2763" t="s">
        <v>9</v>
      </c>
      <c r="F1213" s="2764" t="s">
        <v>10</v>
      </c>
      <c r="G1213" s="2765" t="s">
        <v>11</v>
      </c>
      <c r="H1213" s="2763" t="s">
        <v>12</v>
      </c>
      <c r="I1213" s="2766" t="s">
        <v>13</v>
      </c>
      <c r="J1213" s="2767" t="s">
        <v>14</v>
      </c>
      <c r="K1213" s="2767" t="s">
        <v>15</v>
      </c>
      <c r="L1213" s="2767" t="s">
        <v>16</v>
      </c>
      <c r="M1213" s="246" t="s">
        <v>17</v>
      </c>
    </row>
    <row r="1214" spans="1:13" x14ac:dyDescent="0.25">
      <c r="A1214" s="2768">
        <v>231</v>
      </c>
      <c r="B1214" s="2769">
        <v>90</v>
      </c>
      <c r="C1214" s="2770">
        <v>3269</v>
      </c>
      <c r="D1214" s="2771">
        <v>5909</v>
      </c>
      <c r="E1214" s="2772">
        <v>0</v>
      </c>
      <c r="F1214" s="2773">
        <v>103133063</v>
      </c>
      <c r="G1214" s="2771">
        <v>500</v>
      </c>
      <c r="H1214" s="2774">
        <v>4867000000</v>
      </c>
      <c r="I1214" s="298">
        <v>0</v>
      </c>
      <c r="J1214" s="221">
        <v>277937.98</v>
      </c>
      <c r="K1214" s="138">
        <v>-62569.4</v>
      </c>
      <c r="L1214" s="2775">
        <f>J1214+(K1214)</f>
        <v>215368.58</v>
      </c>
      <c r="M1214" s="2776" t="s">
        <v>4332</v>
      </c>
    </row>
    <row r="1215" spans="1:13" x14ac:dyDescent="0.25">
      <c r="A1215" s="2777">
        <v>231</v>
      </c>
      <c r="B1215" s="2778">
        <v>90</v>
      </c>
      <c r="C1215" s="2779">
        <v>3269</v>
      </c>
      <c r="D1215" s="2778">
        <v>5909</v>
      </c>
      <c r="E1215" s="2780">
        <v>0</v>
      </c>
      <c r="F1215" s="2781">
        <v>103533063</v>
      </c>
      <c r="G1215" s="2778">
        <v>500</v>
      </c>
      <c r="H1215" s="2782">
        <v>4867000000</v>
      </c>
      <c r="I1215" s="254">
        <v>0</v>
      </c>
      <c r="J1215" s="232">
        <v>2362473.04</v>
      </c>
      <c r="K1215" s="669">
        <v>-531839.9</v>
      </c>
      <c r="L1215" s="159">
        <f>J1215+(K1215)</f>
        <v>1830633.1400000001</v>
      </c>
      <c r="M1215" s="2783" t="s">
        <v>4333</v>
      </c>
    </row>
    <row r="1216" spans="1:13" x14ac:dyDescent="0.25">
      <c r="A1216" s="2777">
        <v>231</v>
      </c>
      <c r="B1216" s="2778">
        <v>90</v>
      </c>
      <c r="C1216" s="2779">
        <v>3269</v>
      </c>
      <c r="D1216" s="2778">
        <v>5909</v>
      </c>
      <c r="E1216" s="2780">
        <v>0</v>
      </c>
      <c r="F1216" s="2781">
        <v>103100888</v>
      </c>
      <c r="G1216" s="2778">
        <v>500</v>
      </c>
      <c r="H1216" s="2782">
        <v>4867000000</v>
      </c>
      <c r="I1216" s="254">
        <v>0</v>
      </c>
      <c r="J1216" s="232">
        <v>3010709.14</v>
      </c>
      <c r="K1216" s="669">
        <v>-31284.7</v>
      </c>
      <c r="L1216" s="2784">
        <f>J1216+(K1216)</f>
        <v>2979424.44</v>
      </c>
      <c r="M1216" s="2783" t="s">
        <v>4334</v>
      </c>
    </row>
    <row r="1217" spans="1:13" x14ac:dyDescent="0.25">
      <c r="A1217" s="2777">
        <v>231</v>
      </c>
      <c r="B1217" s="2778">
        <v>90</v>
      </c>
      <c r="C1217" s="2779">
        <v>3269</v>
      </c>
      <c r="D1217" s="2778">
        <v>5011</v>
      </c>
      <c r="E1217" s="2780">
        <v>0</v>
      </c>
      <c r="F1217" s="2781">
        <v>103133063</v>
      </c>
      <c r="G1217" s="2778">
        <v>500</v>
      </c>
      <c r="H1217" s="2782">
        <v>4867000019</v>
      </c>
      <c r="I1217" s="254">
        <v>0</v>
      </c>
      <c r="J1217" s="232">
        <v>0</v>
      </c>
      <c r="K1217" s="669">
        <v>35000</v>
      </c>
      <c r="L1217" s="66">
        <f t="shared" ref="L1217:L1237" si="21">J1217+K1217</f>
        <v>35000</v>
      </c>
      <c r="M1217" s="2785" t="s">
        <v>4335</v>
      </c>
    </row>
    <row r="1218" spans="1:13" x14ac:dyDescent="0.25">
      <c r="A1218" s="2777">
        <v>231</v>
      </c>
      <c r="B1218" s="2778">
        <v>90</v>
      </c>
      <c r="C1218" s="2779">
        <v>3269</v>
      </c>
      <c r="D1218" s="2778">
        <v>5011</v>
      </c>
      <c r="E1218" s="2780">
        <v>0</v>
      </c>
      <c r="F1218" s="266">
        <v>103533063</v>
      </c>
      <c r="G1218" s="2778">
        <v>500</v>
      </c>
      <c r="H1218" s="2782">
        <v>4867000019</v>
      </c>
      <c r="I1218" s="254">
        <v>0</v>
      </c>
      <c r="J1218" s="232">
        <v>0</v>
      </c>
      <c r="K1218" s="2786">
        <v>297500</v>
      </c>
      <c r="L1218" s="66">
        <f t="shared" si="21"/>
        <v>297500</v>
      </c>
      <c r="M1218" s="2787" t="s">
        <v>4336</v>
      </c>
    </row>
    <row r="1219" spans="1:13" x14ac:dyDescent="0.25">
      <c r="A1219" s="2777">
        <v>231</v>
      </c>
      <c r="B1219" s="2778">
        <v>90</v>
      </c>
      <c r="C1219" s="2779">
        <v>3269</v>
      </c>
      <c r="D1219" s="2778">
        <v>5011</v>
      </c>
      <c r="E1219" s="2780">
        <v>0</v>
      </c>
      <c r="F1219" s="2781">
        <v>103100888</v>
      </c>
      <c r="G1219" s="2778">
        <v>500</v>
      </c>
      <c r="H1219" s="2782">
        <v>4867000019</v>
      </c>
      <c r="I1219" s="254">
        <v>0</v>
      </c>
      <c r="J1219" s="232">
        <v>0</v>
      </c>
      <c r="K1219" s="2786">
        <v>17500</v>
      </c>
      <c r="L1219" s="66">
        <f t="shared" si="21"/>
        <v>17500</v>
      </c>
      <c r="M1219" s="2787" t="s">
        <v>4337</v>
      </c>
    </row>
    <row r="1220" spans="1:13" x14ac:dyDescent="0.25">
      <c r="A1220" s="2777">
        <v>231</v>
      </c>
      <c r="B1220" s="2778">
        <v>90</v>
      </c>
      <c r="C1220" s="2779">
        <v>3269</v>
      </c>
      <c r="D1220" s="269" t="s">
        <v>971</v>
      </c>
      <c r="E1220" s="2780">
        <v>0</v>
      </c>
      <c r="F1220" s="2781">
        <v>103133063</v>
      </c>
      <c r="G1220" s="2778">
        <v>500</v>
      </c>
      <c r="H1220" s="2782">
        <v>4867000019</v>
      </c>
      <c r="I1220" s="254">
        <v>0</v>
      </c>
      <c r="J1220" s="232">
        <v>0</v>
      </c>
      <c r="K1220" s="2786">
        <v>11500</v>
      </c>
      <c r="L1220" s="66">
        <f t="shared" si="21"/>
        <v>11500</v>
      </c>
      <c r="M1220" s="2787" t="s">
        <v>973</v>
      </c>
    </row>
    <row r="1221" spans="1:13" x14ac:dyDescent="0.25">
      <c r="A1221" s="2777">
        <v>231</v>
      </c>
      <c r="B1221" s="2778">
        <v>90</v>
      </c>
      <c r="C1221" s="2779">
        <v>3269</v>
      </c>
      <c r="D1221" s="269" t="s">
        <v>971</v>
      </c>
      <c r="E1221" s="2780">
        <v>0</v>
      </c>
      <c r="F1221" s="266">
        <v>103533063</v>
      </c>
      <c r="G1221" s="2778">
        <v>500</v>
      </c>
      <c r="H1221" s="2782">
        <v>4867000019</v>
      </c>
      <c r="I1221" s="254">
        <v>0</v>
      </c>
      <c r="J1221" s="232">
        <v>0</v>
      </c>
      <c r="K1221" s="2786">
        <v>97750</v>
      </c>
      <c r="L1221" s="66">
        <f t="shared" si="21"/>
        <v>97750</v>
      </c>
      <c r="M1221" s="2787" t="s">
        <v>974</v>
      </c>
    </row>
    <row r="1222" spans="1:13" x14ac:dyDescent="0.25">
      <c r="A1222" s="2777">
        <v>231</v>
      </c>
      <c r="B1222" s="2778">
        <v>90</v>
      </c>
      <c r="C1222" s="2779">
        <v>3269</v>
      </c>
      <c r="D1222" s="269" t="s">
        <v>971</v>
      </c>
      <c r="E1222" s="2780">
        <v>0</v>
      </c>
      <c r="F1222" s="2781">
        <v>103100888</v>
      </c>
      <c r="G1222" s="2778">
        <v>500</v>
      </c>
      <c r="H1222" s="2782">
        <v>4867000019</v>
      </c>
      <c r="I1222" s="254">
        <v>0</v>
      </c>
      <c r="J1222" s="232">
        <v>0</v>
      </c>
      <c r="K1222" s="2786">
        <v>5750</v>
      </c>
      <c r="L1222" s="66">
        <f t="shared" si="21"/>
        <v>5750</v>
      </c>
      <c r="M1222" s="2787" t="s">
        <v>972</v>
      </c>
    </row>
    <row r="1223" spans="1:13" x14ac:dyDescent="0.25">
      <c r="A1223" s="2777">
        <v>231</v>
      </c>
      <c r="B1223" s="2778">
        <v>90</v>
      </c>
      <c r="C1223" s="2779">
        <v>3269</v>
      </c>
      <c r="D1223" s="269" t="s">
        <v>975</v>
      </c>
      <c r="E1223" s="2780">
        <v>0</v>
      </c>
      <c r="F1223" s="2781">
        <v>103133063</v>
      </c>
      <c r="G1223" s="2778">
        <v>500</v>
      </c>
      <c r="H1223" s="2782">
        <v>4867000019</v>
      </c>
      <c r="I1223" s="254">
        <v>0</v>
      </c>
      <c r="J1223" s="232">
        <v>0</v>
      </c>
      <c r="K1223" s="2786">
        <v>11250</v>
      </c>
      <c r="L1223" s="66">
        <f t="shared" si="21"/>
        <v>11250</v>
      </c>
      <c r="M1223" s="2787" t="s">
        <v>4338</v>
      </c>
    </row>
    <row r="1224" spans="1:13" x14ac:dyDescent="0.25">
      <c r="A1224" s="2777">
        <v>231</v>
      </c>
      <c r="B1224" s="2778">
        <v>90</v>
      </c>
      <c r="C1224" s="2779">
        <v>3269</v>
      </c>
      <c r="D1224" s="269" t="s">
        <v>975</v>
      </c>
      <c r="E1224" s="2780">
        <v>0</v>
      </c>
      <c r="F1224" s="266">
        <v>103533063</v>
      </c>
      <c r="G1224" s="2778">
        <v>500</v>
      </c>
      <c r="H1224" s="2782">
        <v>4867000019</v>
      </c>
      <c r="I1224" s="254">
        <v>0</v>
      </c>
      <c r="J1224" s="232">
        <v>0</v>
      </c>
      <c r="K1224" s="2786">
        <v>95625</v>
      </c>
      <c r="L1224" s="66">
        <f t="shared" si="21"/>
        <v>95625</v>
      </c>
      <c r="M1224" s="2787" t="s">
        <v>4339</v>
      </c>
    </row>
    <row r="1225" spans="1:13" x14ac:dyDescent="0.25">
      <c r="A1225" s="2777">
        <v>231</v>
      </c>
      <c r="B1225" s="2778">
        <v>90</v>
      </c>
      <c r="C1225" s="2779">
        <v>3269</v>
      </c>
      <c r="D1225" s="269" t="s">
        <v>975</v>
      </c>
      <c r="E1225" s="2780">
        <v>0</v>
      </c>
      <c r="F1225" s="2781">
        <v>103100888</v>
      </c>
      <c r="G1225" s="2778">
        <v>500</v>
      </c>
      <c r="H1225" s="2782">
        <v>4867000019</v>
      </c>
      <c r="I1225" s="254">
        <v>0</v>
      </c>
      <c r="J1225" s="232">
        <v>0</v>
      </c>
      <c r="K1225" s="2786">
        <v>5625</v>
      </c>
      <c r="L1225" s="66">
        <f t="shared" si="21"/>
        <v>5625</v>
      </c>
      <c r="M1225" s="2787" t="s">
        <v>4340</v>
      </c>
    </row>
    <row r="1226" spans="1:13" x14ac:dyDescent="0.25">
      <c r="A1226" s="2777">
        <v>231</v>
      </c>
      <c r="B1226" s="2778">
        <v>90</v>
      </c>
      <c r="C1226" s="2779">
        <v>3269</v>
      </c>
      <c r="D1226" s="269" t="s">
        <v>979</v>
      </c>
      <c r="E1226" s="2780">
        <v>0</v>
      </c>
      <c r="F1226" s="2781">
        <v>103133063</v>
      </c>
      <c r="G1226" s="2778">
        <v>500</v>
      </c>
      <c r="H1226" s="2782">
        <v>4867000019</v>
      </c>
      <c r="I1226" s="254">
        <v>0</v>
      </c>
      <c r="J1226" s="232">
        <v>0</v>
      </c>
      <c r="K1226" s="2786">
        <v>4050</v>
      </c>
      <c r="L1226" s="66">
        <f t="shared" si="21"/>
        <v>4050</v>
      </c>
      <c r="M1226" s="2787" t="s">
        <v>4341</v>
      </c>
    </row>
    <row r="1227" spans="1:13" x14ac:dyDescent="0.25">
      <c r="A1227" s="2777">
        <v>231</v>
      </c>
      <c r="B1227" s="2778">
        <v>90</v>
      </c>
      <c r="C1227" s="2779">
        <v>3269</v>
      </c>
      <c r="D1227" s="269" t="s">
        <v>979</v>
      </c>
      <c r="E1227" s="2780">
        <v>0</v>
      </c>
      <c r="F1227" s="266">
        <v>103533063</v>
      </c>
      <c r="G1227" s="2778">
        <v>500</v>
      </c>
      <c r="H1227" s="2782">
        <v>4867000019</v>
      </c>
      <c r="I1227" s="254">
        <v>0</v>
      </c>
      <c r="J1227" s="232">
        <v>0</v>
      </c>
      <c r="K1227" s="2786">
        <v>34425</v>
      </c>
      <c r="L1227" s="66">
        <f t="shared" si="21"/>
        <v>34425</v>
      </c>
      <c r="M1227" s="2787" t="s">
        <v>4342</v>
      </c>
    </row>
    <row r="1228" spans="1:13" x14ac:dyDescent="0.25">
      <c r="A1228" s="2777">
        <v>231</v>
      </c>
      <c r="B1228" s="2778">
        <v>90</v>
      </c>
      <c r="C1228" s="2779">
        <v>3269</v>
      </c>
      <c r="D1228" s="269" t="s">
        <v>979</v>
      </c>
      <c r="E1228" s="2780">
        <v>0</v>
      </c>
      <c r="F1228" s="2781">
        <v>103100888</v>
      </c>
      <c r="G1228" s="2778">
        <v>500</v>
      </c>
      <c r="H1228" s="2782">
        <v>4867000019</v>
      </c>
      <c r="I1228" s="254">
        <v>0</v>
      </c>
      <c r="J1228" s="232">
        <v>0</v>
      </c>
      <c r="K1228" s="2786">
        <v>2025</v>
      </c>
      <c r="L1228" s="66">
        <f t="shared" si="21"/>
        <v>2025</v>
      </c>
      <c r="M1228" s="2787" t="s">
        <v>4343</v>
      </c>
    </row>
    <row r="1229" spans="1:13" x14ac:dyDescent="0.25">
      <c r="A1229" s="2777">
        <v>231</v>
      </c>
      <c r="B1229" s="2778">
        <v>90</v>
      </c>
      <c r="C1229" s="2779">
        <v>3269</v>
      </c>
      <c r="D1229" s="269" t="s">
        <v>983</v>
      </c>
      <c r="E1229" s="2780">
        <v>0</v>
      </c>
      <c r="F1229" s="2781">
        <v>103133063</v>
      </c>
      <c r="G1229" s="2778">
        <v>500</v>
      </c>
      <c r="H1229" s="2782">
        <v>4867000019</v>
      </c>
      <c r="I1229" s="254">
        <v>0</v>
      </c>
      <c r="J1229" s="232">
        <v>0</v>
      </c>
      <c r="K1229" s="2786">
        <v>147</v>
      </c>
      <c r="L1229" s="66">
        <f t="shared" si="21"/>
        <v>147</v>
      </c>
      <c r="M1229" s="2787" t="s">
        <v>4344</v>
      </c>
    </row>
    <row r="1230" spans="1:13" x14ac:dyDescent="0.25">
      <c r="A1230" s="2788">
        <v>231</v>
      </c>
      <c r="B1230" s="2778">
        <v>90</v>
      </c>
      <c r="C1230" s="2779">
        <v>3269</v>
      </c>
      <c r="D1230" s="2789" t="s">
        <v>983</v>
      </c>
      <c r="E1230" s="2780">
        <v>0</v>
      </c>
      <c r="F1230" s="266">
        <v>103533063</v>
      </c>
      <c r="G1230" s="2778">
        <v>500</v>
      </c>
      <c r="H1230" s="2782">
        <v>4867000019</v>
      </c>
      <c r="I1230" s="254">
        <v>0</v>
      </c>
      <c r="J1230" s="232">
        <v>0</v>
      </c>
      <c r="K1230" s="2790">
        <v>1249.5</v>
      </c>
      <c r="L1230" s="66">
        <f t="shared" si="21"/>
        <v>1249.5</v>
      </c>
      <c r="M1230" s="2791" t="s">
        <v>4345</v>
      </c>
    </row>
    <row r="1231" spans="1:13" x14ac:dyDescent="0.25">
      <c r="A1231" s="270">
        <v>231</v>
      </c>
      <c r="B1231" s="2778">
        <v>90</v>
      </c>
      <c r="C1231" s="2779">
        <v>3269</v>
      </c>
      <c r="D1231" s="269" t="s">
        <v>983</v>
      </c>
      <c r="E1231" s="2780">
        <v>0</v>
      </c>
      <c r="F1231" s="2781">
        <v>103100888</v>
      </c>
      <c r="G1231" s="2778">
        <v>500</v>
      </c>
      <c r="H1231" s="2782">
        <v>4867000019</v>
      </c>
      <c r="I1231" s="254">
        <v>0</v>
      </c>
      <c r="J1231" s="232">
        <v>0</v>
      </c>
      <c r="K1231" s="2786">
        <v>73.5</v>
      </c>
      <c r="L1231" s="66">
        <f t="shared" si="21"/>
        <v>73.5</v>
      </c>
      <c r="M1231" s="2792" t="s">
        <v>4346</v>
      </c>
    </row>
    <row r="1232" spans="1:13" x14ac:dyDescent="0.25">
      <c r="A1232" s="270">
        <v>231</v>
      </c>
      <c r="B1232" s="2778">
        <v>90</v>
      </c>
      <c r="C1232" s="2779">
        <v>3269</v>
      </c>
      <c r="D1232" s="269" t="s">
        <v>991</v>
      </c>
      <c r="E1232" s="2780">
        <v>0</v>
      </c>
      <c r="F1232" s="2781">
        <v>103133063</v>
      </c>
      <c r="G1232" s="2778">
        <v>500</v>
      </c>
      <c r="H1232" s="2782">
        <v>4867000019</v>
      </c>
      <c r="I1232" s="254">
        <v>0</v>
      </c>
      <c r="J1232" s="232">
        <v>0</v>
      </c>
      <c r="K1232" s="2786">
        <v>122.4</v>
      </c>
      <c r="L1232" s="66">
        <f t="shared" si="21"/>
        <v>122.4</v>
      </c>
      <c r="M1232" s="2792" t="s">
        <v>4347</v>
      </c>
    </row>
    <row r="1233" spans="1:13" x14ac:dyDescent="0.25">
      <c r="A1233" s="270">
        <v>231</v>
      </c>
      <c r="B1233" s="2778">
        <v>90</v>
      </c>
      <c r="C1233" s="2779">
        <v>3269</v>
      </c>
      <c r="D1233" s="269" t="s">
        <v>991</v>
      </c>
      <c r="E1233" s="2780">
        <v>0</v>
      </c>
      <c r="F1233" s="266">
        <v>103533063</v>
      </c>
      <c r="G1233" s="2778">
        <v>500</v>
      </c>
      <c r="H1233" s="2782">
        <v>4867000019</v>
      </c>
      <c r="I1233" s="254">
        <v>0</v>
      </c>
      <c r="J1233" s="232">
        <v>0</v>
      </c>
      <c r="K1233" s="2786">
        <v>1040.4000000000001</v>
      </c>
      <c r="L1233" s="66">
        <f t="shared" si="21"/>
        <v>1040.4000000000001</v>
      </c>
      <c r="M1233" s="2792" t="s">
        <v>4348</v>
      </c>
    </row>
    <row r="1234" spans="1:13" x14ac:dyDescent="0.25">
      <c r="A1234" s="2788">
        <v>231</v>
      </c>
      <c r="B1234" s="2793">
        <v>90</v>
      </c>
      <c r="C1234" s="2794">
        <v>3269</v>
      </c>
      <c r="D1234" s="2789" t="s">
        <v>991</v>
      </c>
      <c r="E1234" s="2795">
        <v>0</v>
      </c>
      <c r="F1234" s="2796">
        <v>103100888</v>
      </c>
      <c r="G1234" s="2793">
        <v>500</v>
      </c>
      <c r="H1234" s="2782">
        <v>4867000019</v>
      </c>
      <c r="I1234" s="254">
        <v>0</v>
      </c>
      <c r="J1234" s="670">
        <v>0</v>
      </c>
      <c r="K1234" s="2797">
        <v>61.2</v>
      </c>
      <c r="L1234" s="340">
        <f t="shared" si="21"/>
        <v>61.2</v>
      </c>
      <c r="M1234" s="2798" t="s">
        <v>4349</v>
      </c>
    </row>
    <row r="1235" spans="1:13" x14ac:dyDescent="0.25">
      <c r="A1235" s="2788">
        <v>231</v>
      </c>
      <c r="B1235" s="2793">
        <v>90</v>
      </c>
      <c r="C1235" s="2794">
        <v>3269</v>
      </c>
      <c r="D1235" s="2789" t="s">
        <v>987</v>
      </c>
      <c r="E1235" s="2795">
        <v>0</v>
      </c>
      <c r="F1235" s="2781">
        <v>103133063</v>
      </c>
      <c r="G1235" s="2793">
        <v>500</v>
      </c>
      <c r="H1235" s="2782">
        <v>4867000019</v>
      </c>
      <c r="I1235" s="254">
        <v>0</v>
      </c>
      <c r="J1235" s="670">
        <v>0</v>
      </c>
      <c r="K1235" s="2797">
        <v>500</v>
      </c>
      <c r="L1235" s="340">
        <f t="shared" si="21"/>
        <v>500</v>
      </c>
      <c r="M1235" s="2791" t="s">
        <v>4350</v>
      </c>
    </row>
    <row r="1236" spans="1:13" x14ac:dyDescent="0.25">
      <c r="A1236" s="2788">
        <v>231</v>
      </c>
      <c r="B1236" s="2793">
        <v>90</v>
      </c>
      <c r="C1236" s="2794">
        <v>3269</v>
      </c>
      <c r="D1236" s="2789" t="s">
        <v>987</v>
      </c>
      <c r="E1236" s="2795">
        <v>0</v>
      </c>
      <c r="F1236" s="266">
        <v>103533063</v>
      </c>
      <c r="G1236" s="2793">
        <v>500</v>
      </c>
      <c r="H1236" s="2782">
        <v>4867000019</v>
      </c>
      <c r="I1236" s="254">
        <v>0</v>
      </c>
      <c r="J1236" s="670">
        <v>0</v>
      </c>
      <c r="K1236" s="2797">
        <v>4250</v>
      </c>
      <c r="L1236" s="340">
        <f t="shared" si="21"/>
        <v>4250</v>
      </c>
      <c r="M1236" s="2791" t="s">
        <v>4351</v>
      </c>
    </row>
    <row r="1237" spans="1:13" ht="15.75" thickBot="1" x14ac:dyDescent="0.3">
      <c r="A1237" s="2788">
        <v>231</v>
      </c>
      <c r="B1237" s="2793">
        <v>90</v>
      </c>
      <c r="C1237" s="2799">
        <v>3269</v>
      </c>
      <c r="D1237" s="2789" t="s">
        <v>987</v>
      </c>
      <c r="E1237" s="2795">
        <v>0</v>
      </c>
      <c r="F1237" s="2796">
        <v>103100888</v>
      </c>
      <c r="G1237" s="2793">
        <v>500</v>
      </c>
      <c r="H1237" s="2800">
        <v>4867000019</v>
      </c>
      <c r="I1237" s="254">
        <v>0</v>
      </c>
      <c r="J1237" s="670">
        <v>0</v>
      </c>
      <c r="K1237" s="2797">
        <v>250</v>
      </c>
      <c r="L1237" s="340">
        <f t="shared" si="21"/>
        <v>250</v>
      </c>
      <c r="M1237" s="2791" t="s">
        <v>4352</v>
      </c>
    </row>
    <row r="1238" spans="1:13" ht="16.5" thickBot="1" x14ac:dyDescent="0.3">
      <c r="A1238" s="2801"/>
      <c r="B1238" s="2802" t="s">
        <v>23</v>
      </c>
      <c r="C1238" s="2803"/>
      <c r="D1238" s="2575"/>
      <c r="E1238" s="2575"/>
      <c r="F1238" s="2576"/>
      <c r="G1238" s="2577"/>
      <c r="H1238" s="2575"/>
      <c r="I1238" s="2804">
        <f>SUM(I1214:I1231)</f>
        <v>0</v>
      </c>
      <c r="J1238" s="26">
        <f>SUM(J1214:J1237)</f>
        <v>5651120.1600000001</v>
      </c>
      <c r="K1238" s="26">
        <f>SUM(K1214:K1237)</f>
        <v>-9.0949470177292824E-13</v>
      </c>
      <c r="L1238" s="26">
        <f>SUM(L1214:L1237)</f>
        <v>5651120.1600000011</v>
      </c>
      <c r="M1238" s="27"/>
    </row>
    <row r="1239" spans="1:13" ht="15.75" x14ac:dyDescent="0.25">
      <c r="A1239" s="2586"/>
      <c r="B1239" s="2586"/>
      <c r="C1239" s="2586"/>
      <c r="D1239" s="2587"/>
      <c r="E1239" s="2587"/>
      <c r="F1239" s="2588"/>
      <c r="G1239" s="2589"/>
      <c r="H1239" s="2587"/>
      <c r="I1239" s="2590"/>
      <c r="J1239" s="2587"/>
      <c r="K1239" s="2591"/>
      <c r="L1239" s="2587"/>
      <c r="M1239" s="233"/>
    </row>
    <row r="1240" spans="1:13" ht="15.75" x14ac:dyDescent="0.25">
      <c r="A1240" s="233"/>
      <c r="B1240" s="2587" t="s">
        <v>999</v>
      </c>
      <c r="C1240" s="2586"/>
      <c r="D1240" s="2587"/>
      <c r="E1240" s="2587"/>
      <c r="F1240" s="2588"/>
      <c r="G1240" s="2589"/>
      <c r="H1240" s="2587"/>
      <c r="I1240" s="2590"/>
      <c r="J1240" s="2592" t="s">
        <v>4353</v>
      </c>
      <c r="K1240" s="2805"/>
      <c r="L1240" s="2587"/>
      <c r="M1240" s="233"/>
    </row>
    <row r="1241" spans="1:13" ht="15.75" x14ac:dyDescent="0.25">
      <c r="A1241" s="2587"/>
      <c r="B1241" s="2586"/>
      <c r="C1241" s="2586"/>
      <c r="D1241" s="2587"/>
      <c r="E1241" s="2587"/>
      <c r="F1241" s="2588"/>
      <c r="G1241" s="2589"/>
      <c r="H1241" s="2587"/>
      <c r="I1241" s="2590"/>
      <c r="J1241" s="2587"/>
      <c r="K1241" s="2591"/>
      <c r="L1241" s="2587"/>
      <c r="M1241" s="233"/>
    </row>
    <row r="1242" spans="1:13" x14ac:dyDescent="0.25">
      <c r="A1242" s="233"/>
      <c r="B1242" s="233"/>
      <c r="C1242" s="233"/>
      <c r="D1242" s="233"/>
      <c r="E1242" s="233"/>
      <c r="F1242" s="786"/>
      <c r="G1242" s="787"/>
      <c r="H1242" s="233"/>
      <c r="I1242" s="234"/>
      <c r="J1242" s="233"/>
      <c r="K1242" s="233"/>
      <c r="L1242" s="233"/>
      <c r="M1242" s="233"/>
    </row>
    <row r="1243" spans="1:13" x14ac:dyDescent="0.25">
      <c r="A1243" s="233"/>
      <c r="B1243" s="233" t="s">
        <v>27</v>
      </c>
      <c r="C1243" s="233"/>
      <c r="D1243" s="233"/>
      <c r="E1243" s="233"/>
      <c r="F1243" s="786"/>
      <c r="G1243" s="787"/>
      <c r="H1243" s="233"/>
      <c r="I1243" s="234"/>
      <c r="J1243" s="233" t="s">
        <v>27</v>
      </c>
      <c r="K1243" s="233"/>
      <c r="L1243" s="233"/>
      <c r="M1243" s="233"/>
    </row>
    <row r="1244" spans="1:13" x14ac:dyDescent="0.25">
      <c r="A1244" s="233"/>
      <c r="B1244" s="233"/>
      <c r="C1244" s="233"/>
      <c r="D1244" s="233"/>
      <c r="E1244" s="233"/>
      <c r="F1244" s="786"/>
      <c r="G1244" s="787"/>
      <c r="H1244" s="233"/>
      <c r="I1244" s="234"/>
      <c r="J1244" s="233"/>
      <c r="K1244" s="233"/>
      <c r="L1244" s="233"/>
      <c r="M1244" s="233"/>
    </row>
    <row r="1245" spans="1:13" x14ac:dyDescent="0.25">
      <c r="A1245" s="233"/>
      <c r="B1245" s="233" t="s">
        <v>3457</v>
      </c>
      <c r="C1245" s="233"/>
      <c r="D1245" s="233"/>
      <c r="E1245" s="233"/>
      <c r="F1245" s="786"/>
      <c r="G1245" s="787"/>
      <c r="H1245" s="233"/>
      <c r="I1245" s="234"/>
      <c r="J1245" s="233" t="s">
        <v>76</v>
      </c>
      <c r="K1245" s="233"/>
      <c r="L1245" s="233"/>
      <c r="M1245" s="233"/>
    </row>
    <row r="1246" spans="1:13" x14ac:dyDescent="0.25">
      <c r="A1246" s="233"/>
      <c r="B1246" s="233"/>
      <c r="C1246" s="233"/>
      <c r="D1246" s="233"/>
      <c r="E1246" s="233"/>
      <c r="F1246" s="786"/>
      <c r="G1246" s="787"/>
      <c r="H1246" s="233"/>
      <c r="I1246" s="234"/>
      <c r="J1246" s="233"/>
      <c r="K1246" s="233"/>
      <c r="L1246" s="233"/>
      <c r="M1246" s="233"/>
    </row>
    <row r="1247" spans="1:13" x14ac:dyDescent="0.25">
      <c r="A1247" s="233"/>
      <c r="B1247" s="233"/>
      <c r="C1247" s="233"/>
      <c r="D1247" s="233"/>
      <c r="E1247" s="233"/>
      <c r="F1247" s="786"/>
      <c r="G1247" s="787"/>
      <c r="H1247" s="233"/>
      <c r="I1247" s="234"/>
      <c r="J1247" s="233"/>
      <c r="K1247" s="233"/>
      <c r="L1247" s="233"/>
      <c r="M1247" s="233"/>
    </row>
    <row r="1248" spans="1:13" ht="18.75" x14ac:dyDescent="0.3">
      <c r="A1248" s="785" t="s">
        <v>46</v>
      </c>
      <c r="B1248" s="785"/>
      <c r="C1248" s="785"/>
      <c r="D1248" s="233"/>
      <c r="E1248" s="233"/>
      <c r="F1248" s="786"/>
      <c r="G1248" s="787"/>
      <c r="H1248" s="233"/>
      <c r="I1248" s="234"/>
      <c r="J1248" s="233"/>
      <c r="K1248" s="233"/>
      <c r="L1248" s="233"/>
      <c r="M1248" s="233"/>
    </row>
    <row r="1249" spans="1:13" x14ac:dyDescent="0.25">
      <c r="A1249" s="233"/>
      <c r="B1249" s="233"/>
      <c r="C1249" s="233"/>
      <c r="D1249" s="235"/>
      <c r="E1249" s="235"/>
      <c r="F1249" s="788"/>
      <c r="G1249" s="789"/>
      <c r="H1249" s="235"/>
      <c r="I1249" s="236"/>
      <c r="J1249" s="235"/>
      <c r="K1249" s="233"/>
      <c r="L1249" s="233"/>
      <c r="M1249" s="233"/>
    </row>
    <row r="1250" spans="1:13" ht="18.75" x14ac:dyDescent="0.3">
      <c r="A1250" s="3157" t="s">
        <v>4354</v>
      </c>
      <c r="B1250" s="3157"/>
      <c r="C1250" s="3157"/>
      <c r="D1250" s="3157"/>
      <c r="E1250" s="3157"/>
      <c r="F1250" s="3157"/>
      <c r="G1250" s="3157"/>
      <c r="H1250" s="3157"/>
      <c r="I1250" s="3157"/>
      <c r="J1250" s="3157"/>
      <c r="K1250" s="3157"/>
      <c r="L1250" s="3157"/>
      <c r="M1250" s="233"/>
    </row>
    <row r="1251" spans="1:13" x14ac:dyDescent="0.25">
      <c r="A1251" s="237"/>
      <c r="B1251" s="237"/>
      <c r="C1251" s="237"/>
      <c r="D1251" s="237"/>
      <c r="E1251" s="237"/>
      <c r="F1251" s="237"/>
      <c r="G1251" s="237"/>
      <c r="H1251" s="237"/>
      <c r="I1251" s="237"/>
      <c r="J1251" s="237"/>
      <c r="K1251" s="237"/>
      <c r="L1251" s="237"/>
      <c r="M1251" s="237"/>
    </row>
    <row r="1252" spans="1:13" ht="15.75" x14ac:dyDescent="0.25">
      <c r="A1252" s="790" t="s">
        <v>4355</v>
      </c>
      <c r="B1252" s="233"/>
      <c r="C1252" s="233"/>
      <c r="D1252" s="233"/>
      <c r="E1252" s="233"/>
      <c r="F1252" s="791"/>
      <c r="G1252" s="787"/>
      <c r="H1252" s="233"/>
      <c r="I1252" s="234"/>
      <c r="J1252" s="233"/>
      <c r="K1252" s="233"/>
      <c r="L1252" s="233"/>
      <c r="M1252" s="233"/>
    </row>
    <row r="1253" spans="1:13" ht="15.75" x14ac:dyDescent="0.25">
      <c r="A1253" s="790"/>
      <c r="B1253" s="233"/>
      <c r="C1253" s="233"/>
      <c r="D1253" s="233"/>
      <c r="E1253" s="233"/>
      <c r="F1253" s="791"/>
      <c r="G1253" s="787"/>
      <c r="H1253" s="233"/>
      <c r="I1253" s="234"/>
      <c r="J1253" s="233"/>
      <c r="K1253" s="233"/>
      <c r="L1253" s="233"/>
      <c r="M1253" s="233"/>
    </row>
    <row r="1254" spans="1:13" ht="15.75" thickBot="1" x14ac:dyDescent="0.3">
      <c r="A1254" s="237" t="s">
        <v>4356</v>
      </c>
      <c r="B1254" s="237"/>
      <c r="C1254" s="237"/>
      <c r="D1254" s="237"/>
      <c r="E1254" s="237"/>
      <c r="F1254" s="237"/>
      <c r="G1254" s="237"/>
      <c r="H1254" s="237"/>
      <c r="I1254" s="237"/>
      <c r="J1254" s="237"/>
      <c r="K1254" s="237"/>
      <c r="L1254" s="237"/>
      <c r="M1254" s="238" t="s">
        <v>964</v>
      </c>
    </row>
    <row r="1255" spans="1:13" ht="26.25" thickBot="1" x14ac:dyDescent="0.3">
      <c r="A1255" s="239" t="s">
        <v>5</v>
      </c>
      <c r="B1255" s="240" t="s">
        <v>6</v>
      </c>
      <c r="C1255" s="240" t="s">
        <v>7</v>
      </c>
      <c r="D1255" s="240" t="s">
        <v>8</v>
      </c>
      <c r="E1255" s="240" t="s">
        <v>9</v>
      </c>
      <c r="F1255" s="241" t="s">
        <v>10</v>
      </c>
      <c r="G1255" s="242" t="s">
        <v>11</v>
      </c>
      <c r="H1255" s="240" t="s">
        <v>12</v>
      </c>
      <c r="I1255" s="243" t="s">
        <v>13</v>
      </c>
      <c r="J1255" s="244" t="s">
        <v>14</v>
      </c>
      <c r="K1255" s="245" t="s">
        <v>271</v>
      </c>
      <c r="L1255" s="244" t="s">
        <v>16</v>
      </c>
      <c r="M1255" s="246" t="s">
        <v>17</v>
      </c>
    </row>
    <row r="1256" spans="1:13" x14ac:dyDescent="0.25">
      <c r="A1256" s="247">
        <v>231</v>
      </c>
      <c r="B1256" s="2806" t="s">
        <v>1337</v>
      </c>
      <c r="C1256" s="2806" t="s">
        <v>51</v>
      </c>
      <c r="D1256" s="1382">
        <v>4116</v>
      </c>
      <c r="E1256" s="250">
        <v>0</v>
      </c>
      <c r="F1256" s="1385">
        <v>103133063</v>
      </c>
      <c r="G1256" s="2806">
        <v>500</v>
      </c>
      <c r="H1256" s="1386">
        <v>1004867000000</v>
      </c>
      <c r="I1256" s="253">
        <v>0</v>
      </c>
      <c r="J1256" s="253">
        <v>2278051.5499999998</v>
      </c>
      <c r="K1256" s="298">
        <v>2093346.63</v>
      </c>
      <c r="L1256" s="255">
        <f>J1256+(K1256)</f>
        <v>4371398.18</v>
      </c>
      <c r="M1256" s="1563" t="s">
        <v>4357</v>
      </c>
    </row>
    <row r="1257" spans="1:13" x14ac:dyDescent="0.25">
      <c r="A1257" s="257">
        <v>231</v>
      </c>
      <c r="B1257" s="573" t="s">
        <v>1337</v>
      </c>
      <c r="C1257" s="573" t="s">
        <v>51</v>
      </c>
      <c r="D1257" s="1389">
        <v>4116</v>
      </c>
      <c r="E1257" s="260">
        <v>0</v>
      </c>
      <c r="F1257" s="1392">
        <v>103533063</v>
      </c>
      <c r="G1257" s="573">
        <v>500</v>
      </c>
      <c r="H1257" s="1393">
        <v>1004867000000</v>
      </c>
      <c r="I1257" s="263">
        <v>0</v>
      </c>
      <c r="J1257" s="263">
        <v>19363438.170000002</v>
      </c>
      <c r="K1257" s="254">
        <v>17793446.379999999</v>
      </c>
      <c r="L1257" s="264">
        <f t="shared" ref="L1257:L1259" si="22">J1257+(K1257)</f>
        <v>37156884.549999997</v>
      </c>
      <c r="M1257" s="2807" t="s">
        <v>4358</v>
      </c>
    </row>
    <row r="1258" spans="1:13" x14ac:dyDescent="0.25">
      <c r="A1258" s="257">
        <v>231</v>
      </c>
      <c r="B1258" s="573" t="s">
        <v>1337</v>
      </c>
      <c r="C1258" s="573" t="s">
        <v>51</v>
      </c>
      <c r="D1258" s="1389">
        <v>4216</v>
      </c>
      <c r="E1258" s="260">
        <v>0</v>
      </c>
      <c r="F1258" s="1392">
        <v>103133982</v>
      </c>
      <c r="G1258" s="573">
        <v>500</v>
      </c>
      <c r="H1258" s="1393">
        <v>1004867000000</v>
      </c>
      <c r="I1258" s="263">
        <v>0</v>
      </c>
      <c r="J1258" s="263">
        <v>906653.37</v>
      </c>
      <c r="K1258" s="254">
        <v>906653.36</v>
      </c>
      <c r="L1258" s="264">
        <f t="shared" si="22"/>
        <v>1813306.73</v>
      </c>
      <c r="M1258" s="2807" t="s">
        <v>4359</v>
      </c>
    </row>
    <row r="1259" spans="1:13" ht="15.75" thickBot="1" x14ac:dyDescent="0.3">
      <c r="A1259" s="2808">
        <v>231</v>
      </c>
      <c r="B1259" s="576" t="s">
        <v>1337</v>
      </c>
      <c r="C1259" s="576" t="s">
        <v>51</v>
      </c>
      <c r="D1259" s="2809">
        <v>4216</v>
      </c>
      <c r="E1259" s="2810">
        <v>0</v>
      </c>
      <c r="F1259" s="2811">
        <v>103533982</v>
      </c>
      <c r="G1259" s="576">
        <v>500</v>
      </c>
      <c r="H1259" s="2812">
        <v>1004867000000</v>
      </c>
      <c r="I1259" s="2813">
        <v>0</v>
      </c>
      <c r="J1259" s="2814">
        <v>7706553.6100000003</v>
      </c>
      <c r="K1259" s="2814">
        <v>7706553.6299999999</v>
      </c>
      <c r="L1259" s="2815">
        <f t="shared" si="22"/>
        <v>15413107.24</v>
      </c>
      <c r="M1259" s="2816" t="s">
        <v>4360</v>
      </c>
    </row>
    <row r="1260" spans="1:13" ht="15.75" thickBot="1" x14ac:dyDescent="0.3">
      <c r="A1260" s="800"/>
      <c r="B1260" s="2541" t="s">
        <v>23</v>
      </c>
      <c r="C1260" s="272"/>
      <c r="D1260" s="273"/>
      <c r="E1260" s="273"/>
      <c r="F1260" s="274"/>
      <c r="G1260" s="275"/>
      <c r="H1260" s="273"/>
      <c r="I1260" s="276">
        <f>SUM(I1256:I1259)</f>
        <v>0</v>
      </c>
      <c r="J1260" s="276">
        <f>SUM(J1256:J1259)</f>
        <v>30254696.700000003</v>
      </c>
      <c r="K1260" s="276">
        <f>SUM(K1256:K1259)</f>
        <v>28499999.999999996</v>
      </c>
      <c r="L1260" s="276">
        <f>SUM(L1256:L1259)</f>
        <v>58754696.699999996</v>
      </c>
      <c r="M1260" s="277"/>
    </row>
    <row r="1261" spans="1:13" x14ac:dyDescent="0.25">
      <c r="A1261" s="2817"/>
      <c r="B1261" s="2818"/>
      <c r="C1261" s="2819"/>
      <c r="D1261" s="2819"/>
      <c r="E1261" s="2819"/>
      <c r="F1261" s="2820"/>
      <c r="G1261" s="2821"/>
      <c r="H1261" s="2819"/>
      <c r="I1261" s="2822"/>
      <c r="J1261" s="2822"/>
      <c r="K1261" s="2822"/>
      <c r="L1261" s="2822"/>
      <c r="M1261" s="2823"/>
    </row>
    <row r="1262" spans="1:13" ht="15.75" thickBot="1" x14ac:dyDescent="0.3">
      <c r="A1262" s="237" t="s">
        <v>4361</v>
      </c>
      <c r="B1262" s="237"/>
      <c r="C1262" s="237"/>
      <c r="D1262" s="237"/>
      <c r="E1262" s="237"/>
      <c r="F1262" s="237"/>
      <c r="G1262" s="237"/>
      <c r="H1262" s="237"/>
      <c r="I1262" s="237"/>
      <c r="J1262" s="237"/>
      <c r="K1262" s="237"/>
      <c r="L1262" s="237"/>
      <c r="M1262" s="238" t="s">
        <v>964</v>
      </c>
    </row>
    <row r="1263" spans="1:13" ht="26.25" thickBot="1" x14ac:dyDescent="0.3">
      <c r="A1263" s="239" t="s">
        <v>5</v>
      </c>
      <c r="B1263" s="240" t="s">
        <v>6</v>
      </c>
      <c r="C1263" s="240" t="s">
        <v>7</v>
      </c>
      <c r="D1263" s="240" t="s">
        <v>8</v>
      </c>
      <c r="E1263" s="240" t="s">
        <v>9</v>
      </c>
      <c r="F1263" s="241" t="s">
        <v>10</v>
      </c>
      <c r="G1263" s="242" t="s">
        <v>11</v>
      </c>
      <c r="H1263" s="240" t="s">
        <v>12</v>
      </c>
      <c r="I1263" s="243" t="s">
        <v>13</v>
      </c>
      <c r="J1263" s="244" t="s">
        <v>14</v>
      </c>
      <c r="K1263" s="245" t="s">
        <v>271</v>
      </c>
      <c r="L1263" s="244" t="s">
        <v>16</v>
      </c>
      <c r="M1263" s="246" t="s">
        <v>17</v>
      </c>
    </row>
    <row r="1264" spans="1:13" ht="15.75" thickBot="1" x14ac:dyDescent="0.3">
      <c r="A1264" s="1381">
        <v>231</v>
      </c>
      <c r="B1264" s="2806">
        <v>90</v>
      </c>
      <c r="C1264" s="2806">
        <v>3269</v>
      </c>
      <c r="D1264" s="1382">
        <v>5909</v>
      </c>
      <c r="E1264" s="1384">
        <v>0</v>
      </c>
      <c r="F1264" s="1385">
        <v>103133063</v>
      </c>
      <c r="G1264" s="2806">
        <v>500</v>
      </c>
      <c r="H1264" s="2806">
        <v>4867000000</v>
      </c>
      <c r="I1264" s="253">
        <v>0</v>
      </c>
      <c r="J1264" s="253">
        <v>277937.98</v>
      </c>
      <c r="K1264" s="298">
        <v>2093346.63</v>
      </c>
      <c r="L1264" s="255">
        <f>J1264+(K1264)</f>
        <v>2371284.61</v>
      </c>
      <c r="M1264" s="2824" t="s">
        <v>4362</v>
      </c>
    </row>
    <row r="1265" spans="1:13" ht="15.75" thickBot="1" x14ac:dyDescent="0.3">
      <c r="A1265" s="1388">
        <v>231</v>
      </c>
      <c r="B1265" s="573">
        <v>90</v>
      </c>
      <c r="C1265" s="573">
        <v>3269</v>
      </c>
      <c r="D1265" s="1389">
        <v>5909</v>
      </c>
      <c r="E1265" s="1391">
        <v>0</v>
      </c>
      <c r="F1265" s="1392">
        <v>103533063</v>
      </c>
      <c r="G1265" s="573">
        <v>500</v>
      </c>
      <c r="H1265" s="573">
        <v>4867000000</v>
      </c>
      <c r="I1265" s="263">
        <v>0</v>
      </c>
      <c r="J1265" s="263">
        <v>2362473.04</v>
      </c>
      <c r="K1265" s="254">
        <v>17793446.379999999</v>
      </c>
      <c r="L1265" s="264">
        <f t="shared" ref="L1265:L1267" si="23">J1265+(K1265)</f>
        <v>20155919.419999998</v>
      </c>
      <c r="M1265" s="2824" t="s">
        <v>4363</v>
      </c>
    </row>
    <row r="1266" spans="1:13" ht="15.75" thickBot="1" x14ac:dyDescent="0.3">
      <c r="A1266" s="1388">
        <v>231</v>
      </c>
      <c r="B1266" s="573">
        <v>90</v>
      </c>
      <c r="C1266" s="573">
        <v>3269</v>
      </c>
      <c r="D1266" s="1389">
        <v>6909</v>
      </c>
      <c r="E1266" s="1391">
        <v>0</v>
      </c>
      <c r="F1266" s="1392">
        <v>103133982</v>
      </c>
      <c r="G1266" s="573">
        <v>500</v>
      </c>
      <c r="H1266" s="573">
        <v>4867000000</v>
      </c>
      <c r="I1266" s="263">
        <v>0</v>
      </c>
      <c r="J1266" s="263">
        <v>0</v>
      </c>
      <c r="K1266" s="254">
        <v>906653.36</v>
      </c>
      <c r="L1266" s="264">
        <f t="shared" si="23"/>
        <v>906653.36</v>
      </c>
      <c r="M1266" s="2824" t="s">
        <v>4364</v>
      </c>
    </row>
    <row r="1267" spans="1:13" ht="15.75" thickBot="1" x14ac:dyDescent="0.3">
      <c r="A1267" s="2825">
        <v>231</v>
      </c>
      <c r="B1267" s="576">
        <v>90</v>
      </c>
      <c r="C1267" s="576">
        <v>3269</v>
      </c>
      <c r="D1267" s="2809">
        <v>6909</v>
      </c>
      <c r="E1267" s="2826">
        <v>0</v>
      </c>
      <c r="F1267" s="2811">
        <v>103533982</v>
      </c>
      <c r="G1267" s="576">
        <v>500</v>
      </c>
      <c r="H1267" s="576">
        <v>4867000000</v>
      </c>
      <c r="I1267" s="2813">
        <v>0</v>
      </c>
      <c r="J1267" s="2814">
        <v>0</v>
      </c>
      <c r="K1267" s="2814">
        <v>7706553.6299999999</v>
      </c>
      <c r="L1267" s="2815">
        <f t="shared" si="23"/>
        <v>7706553.6299999999</v>
      </c>
      <c r="M1267" s="2824" t="s">
        <v>4365</v>
      </c>
    </row>
    <row r="1268" spans="1:13" ht="15.75" thickBot="1" x14ac:dyDescent="0.3">
      <c r="A1268" s="800"/>
      <c r="B1268" s="2541" t="s">
        <v>23</v>
      </c>
      <c r="C1268" s="272"/>
      <c r="D1268" s="273"/>
      <c r="E1268" s="273"/>
      <c r="F1268" s="274"/>
      <c r="G1268" s="275"/>
      <c r="H1268" s="273"/>
      <c r="I1268" s="276">
        <f>SUM(I1264:I1267)</f>
        <v>0</v>
      </c>
      <c r="J1268" s="276">
        <f>SUM(J1264:J1267)</f>
        <v>2640411.02</v>
      </c>
      <c r="K1268" s="276">
        <f>SUM(K1264:K1267)</f>
        <v>28499999.999999996</v>
      </c>
      <c r="L1268" s="276">
        <f>SUM(L1264:L1267)</f>
        <v>31140411.019999996</v>
      </c>
      <c r="M1268" s="277"/>
    </row>
    <row r="1269" spans="1:13" x14ac:dyDescent="0.25">
      <c r="A1269" s="237"/>
      <c r="B1269" s="237"/>
      <c r="C1269" s="237"/>
      <c r="D1269" s="237"/>
      <c r="E1269" s="237"/>
      <c r="F1269" s="237"/>
      <c r="G1269" s="237"/>
      <c r="H1269" s="237"/>
      <c r="I1269" s="237"/>
      <c r="J1269" s="237"/>
      <c r="K1269" s="237"/>
      <c r="L1269" s="237"/>
      <c r="M1269" s="237"/>
    </row>
    <row r="1270" spans="1:13" x14ac:dyDescent="0.25">
      <c r="A1270" s="237"/>
      <c r="B1270" s="233"/>
      <c r="C1270" s="2468" t="s">
        <v>999</v>
      </c>
      <c r="D1270" s="2468"/>
      <c r="E1270" s="2468"/>
      <c r="F1270" s="2468"/>
      <c r="G1270" s="467"/>
      <c r="H1270" s="468"/>
      <c r="I1270" s="2468"/>
      <c r="J1270" s="469"/>
      <c r="K1270" s="1047" t="s">
        <v>4262</v>
      </c>
      <c r="L1270" s="1029"/>
      <c r="M1270" s="233"/>
    </row>
    <row r="1271" spans="1:13" x14ac:dyDescent="0.25">
      <c r="A1271" s="237"/>
      <c r="B1271" s="233"/>
      <c r="C1271" s="2468"/>
      <c r="D1271" s="2468"/>
      <c r="E1271" s="2468"/>
      <c r="F1271" s="2468"/>
      <c r="G1271" s="467"/>
      <c r="H1271" s="468"/>
      <c r="I1271" s="2468"/>
      <c r="J1271" s="469"/>
      <c r="K1271" s="2468"/>
      <c r="L1271" s="1028"/>
      <c r="M1271" s="233"/>
    </row>
    <row r="1272" spans="1:13" x14ac:dyDescent="0.25">
      <c r="A1272" s="237"/>
      <c r="B1272" s="233"/>
      <c r="C1272" s="2468"/>
      <c r="D1272" s="2468"/>
      <c r="E1272" s="2468"/>
      <c r="F1272" s="2468"/>
      <c r="G1272" s="467"/>
      <c r="H1272" s="468"/>
      <c r="I1272" s="2468"/>
      <c r="J1272" s="469"/>
      <c r="K1272" s="2468"/>
      <c r="L1272" s="2468"/>
      <c r="M1272" s="233"/>
    </row>
    <row r="1273" spans="1:13" x14ac:dyDescent="0.25">
      <c r="A1273" s="237"/>
      <c r="B1273" s="233"/>
      <c r="C1273" s="2468" t="s">
        <v>27</v>
      </c>
      <c r="D1273" s="2468"/>
      <c r="E1273" s="2468"/>
      <c r="F1273" s="2468"/>
      <c r="G1273" s="467"/>
      <c r="H1273" s="468"/>
      <c r="I1273" s="2468"/>
      <c r="J1273" s="469"/>
      <c r="K1273" s="2468" t="s">
        <v>27</v>
      </c>
      <c r="L1273" s="2468"/>
      <c r="M1273" s="233"/>
    </row>
    <row r="1274" spans="1:13" x14ac:dyDescent="0.25">
      <c r="A1274" s="237"/>
      <c r="B1274" s="233"/>
      <c r="C1274" s="2468"/>
      <c r="D1274" s="2468"/>
      <c r="E1274" s="2468"/>
      <c r="F1274" s="2468"/>
      <c r="G1274" s="467"/>
      <c r="H1274" s="468"/>
      <c r="I1274" s="2468"/>
      <c r="J1274" s="469"/>
      <c r="K1274" s="2468"/>
      <c r="L1274" s="2468"/>
      <c r="M1274" s="233"/>
    </row>
    <row r="1275" spans="1:13" x14ac:dyDescent="0.25">
      <c r="A1275" s="237"/>
      <c r="B1275" s="233"/>
      <c r="C1275" s="2468" t="s">
        <v>3291</v>
      </c>
      <c r="D1275" s="2468"/>
      <c r="E1275" s="2468"/>
      <c r="F1275" s="2468"/>
      <c r="G1275" s="467"/>
      <c r="H1275" s="468"/>
      <c r="I1275" s="2468"/>
      <c r="J1275" s="469"/>
      <c r="K1275" s="2468" t="s">
        <v>1344</v>
      </c>
      <c r="L1275" s="2468"/>
      <c r="M1275" s="233"/>
    </row>
    <row r="1276" spans="1:13" x14ac:dyDescent="0.25">
      <c r="A1276" s="237"/>
      <c r="B1276" s="233"/>
      <c r="C1276" s="2468" t="s">
        <v>3840</v>
      </c>
      <c r="D1276" s="2468"/>
      <c r="E1276" s="2468"/>
      <c r="F1276" s="2468"/>
      <c r="G1276" s="467"/>
      <c r="H1276" s="468"/>
      <c r="I1276" s="2468"/>
      <c r="J1276" s="469"/>
      <c r="K1276" s="2468" t="s">
        <v>1346</v>
      </c>
      <c r="L1276" s="2468"/>
      <c r="M1276" s="233"/>
    </row>
    <row r="1277" spans="1:13" x14ac:dyDescent="0.25">
      <c r="A1277" s="237"/>
      <c r="B1277" s="233"/>
      <c r="C1277" s="233"/>
      <c r="D1277" s="233"/>
      <c r="E1277" s="233"/>
      <c r="F1277" s="233"/>
      <c r="G1277" s="786"/>
      <c r="H1277" s="787"/>
      <c r="I1277" s="233"/>
      <c r="J1277" s="234"/>
      <c r="K1277" s="233"/>
      <c r="L1277" s="233"/>
      <c r="M1277" s="233"/>
    </row>
    <row r="1278" spans="1:13" x14ac:dyDescent="0.25">
      <c r="A1278" s="2473"/>
      <c r="B1278" s="2473"/>
      <c r="C1278" s="2473"/>
      <c r="D1278" s="2473"/>
      <c r="E1278" s="2473"/>
      <c r="F1278" s="2473"/>
      <c r="G1278" s="2473"/>
      <c r="H1278" s="2473"/>
      <c r="I1278" s="2468"/>
      <c r="J1278" s="2468"/>
      <c r="K1278" s="2468"/>
      <c r="L1278" s="2468"/>
      <c r="M1278" s="2468"/>
    </row>
    <row r="1279" spans="1:13" ht="18.75" x14ac:dyDescent="0.3">
      <c r="A1279" s="2458" t="s">
        <v>46</v>
      </c>
      <c r="B1279" s="2458"/>
      <c r="C1279" s="2459"/>
      <c r="D1279" s="2459"/>
      <c r="E1279" s="2459"/>
      <c r="F1279" s="2"/>
      <c r="G1279" s="3"/>
      <c r="H1279" s="2467"/>
      <c r="I1279" s="4"/>
      <c r="J1279" s="2467"/>
      <c r="K1279" s="2467"/>
      <c r="L1279" s="2467"/>
      <c r="M1279" s="2467"/>
    </row>
    <row r="1280" spans="1:13" x14ac:dyDescent="0.25">
      <c r="A1280" s="2467"/>
      <c r="B1280" s="2467"/>
      <c r="C1280" s="2467"/>
      <c r="D1280" s="2461"/>
      <c r="E1280" s="2461"/>
      <c r="F1280" s="6"/>
      <c r="G1280" s="2470"/>
      <c r="H1280" s="2461"/>
      <c r="I1280" s="8"/>
      <c r="J1280" s="2461"/>
      <c r="K1280" s="2467"/>
      <c r="L1280" s="2467"/>
      <c r="M1280" s="2467"/>
    </row>
    <row r="1281" spans="1:13" ht="18.75" x14ac:dyDescent="0.3">
      <c r="A1281" s="3102" t="s">
        <v>4366</v>
      </c>
      <c r="B1281" s="3103"/>
      <c r="C1281" s="3103"/>
      <c r="D1281" s="3103"/>
      <c r="E1281" s="3103"/>
      <c r="F1281" s="3103"/>
      <c r="G1281" s="3103"/>
      <c r="H1281" s="3103"/>
      <c r="I1281" s="3103"/>
      <c r="J1281" s="3103"/>
      <c r="K1281" s="3103"/>
      <c r="L1281" s="3103"/>
      <c r="M1281" s="2467"/>
    </row>
    <row r="1282" spans="1:13" ht="15.75" x14ac:dyDescent="0.25">
      <c r="A1282" s="2467"/>
      <c r="B1282" s="2467"/>
      <c r="C1282" s="2467"/>
      <c r="D1282" s="2461"/>
      <c r="E1282" s="2461"/>
      <c r="F1282" s="9"/>
      <c r="G1282" s="2470"/>
      <c r="H1282" s="2461"/>
      <c r="I1282" s="8"/>
      <c r="J1282" s="2461"/>
      <c r="K1282" s="2467"/>
      <c r="L1282" s="2467"/>
      <c r="M1282" s="2467"/>
    </row>
    <row r="1283" spans="1:13" ht="15.75" x14ac:dyDescent="0.25">
      <c r="A1283" s="10" t="s">
        <v>4367</v>
      </c>
      <c r="B1283" s="11"/>
      <c r="C1283" s="11"/>
      <c r="D1283" s="11"/>
      <c r="E1283" s="11"/>
      <c r="F1283" s="9"/>
      <c r="G1283" s="3"/>
      <c r="H1283" s="2467"/>
      <c r="I1283" s="4"/>
      <c r="J1283" s="2467"/>
      <c r="K1283" s="2467"/>
      <c r="L1283" s="2467"/>
      <c r="M1283" s="2467"/>
    </row>
    <row r="1284" spans="1:13" ht="15.75" thickBot="1" x14ac:dyDescent="0.3">
      <c r="A1284" s="1465"/>
      <c r="B1284" s="2467"/>
      <c r="C1284" s="2467"/>
      <c r="D1284" s="2467"/>
      <c r="E1284" s="2467"/>
      <c r="F1284" s="2"/>
      <c r="G1284" s="3"/>
      <c r="H1284" s="2467"/>
      <c r="I1284" s="4"/>
      <c r="J1284" s="2467"/>
      <c r="K1284" s="13"/>
      <c r="L1284" s="2467"/>
      <c r="M1284" s="14" t="s">
        <v>4</v>
      </c>
    </row>
    <row r="1285" spans="1:13" ht="27" thickBot="1" x14ac:dyDescent="0.3">
      <c r="A1285" s="87" t="s">
        <v>5</v>
      </c>
      <c r="B1285" s="16" t="s">
        <v>6</v>
      </c>
      <c r="C1285" s="16" t="s">
        <v>7</v>
      </c>
      <c r="D1285" s="16" t="s">
        <v>8</v>
      </c>
      <c r="E1285" s="16" t="s">
        <v>9</v>
      </c>
      <c r="F1285" s="17" t="s">
        <v>10</v>
      </c>
      <c r="G1285" s="18" t="s">
        <v>11</v>
      </c>
      <c r="H1285" s="16" t="s">
        <v>12</v>
      </c>
      <c r="I1285" s="19" t="s">
        <v>13</v>
      </c>
      <c r="J1285" s="20" t="s">
        <v>14</v>
      </c>
      <c r="K1285" s="20" t="s">
        <v>15</v>
      </c>
      <c r="L1285" s="20" t="s">
        <v>16</v>
      </c>
      <c r="M1285" s="21" t="s">
        <v>17</v>
      </c>
    </row>
    <row r="1286" spans="1:13" x14ac:dyDescent="0.25">
      <c r="A1286" s="36">
        <v>231</v>
      </c>
      <c r="B1286" s="37">
        <v>0</v>
      </c>
      <c r="C1286" s="38">
        <v>3112</v>
      </c>
      <c r="D1286" s="37">
        <v>2132</v>
      </c>
      <c r="E1286" s="39">
        <v>0</v>
      </c>
      <c r="F1286" s="40">
        <v>40</v>
      </c>
      <c r="G1286" s="37">
        <v>500</v>
      </c>
      <c r="H1286" s="41">
        <v>1000000000000</v>
      </c>
      <c r="I1286" s="42">
        <v>2000</v>
      </c>
      <c r="J1286" s="42">
        <v>2000</v>
      </c>
      <c r="K1286" s="42">
        <v>-1815</v>
      </c>
      <c r="L1286" s="2827">
        <f>J1286+K1286</f>
        <v>185</v>
      </c>
      <c r="M1286" s="43" t="s">
        <v>1061</v>
      </c>
    </row>
    <row r="1287" spans="1:13" x14ac:dyDescent="0.25">
      <c r="A1287" s="287">
        <v>231</v>
      </c>
      <c r="B1287" s="288">
        <v>0</v>
      </c>
      <c r="C1287" s="289">
        <v>3112</v>
      </c>
      <c r="D1287" s="288">
        <v>2132</v>
      </c>
      <c r="E1287" s="290">
        <v>0</v>
      </c>
      <c r="F1287" s="291">
        <v>40</v>
      </c>
      <c r="G1287" s="288">
        <v>500</v>
      </c>
      <c r="H1287" s="292">
        <v>1000000010712</v>
      </c>
      <c r="I1287" s="293">
        <v>0</v>
      </c>
      <c r="J1287" s="293">
        <v>0</v>
      </c>
      <c r="K1287" s="293">
        <v>1815</v>
      </c>
      <c r="L1287" s="293">
        <v>1815</v>
      </c>
      <c r="M1287" s="294" t="s">
        <v>1061</v>
      </c>
    </row>
    <row r="1288" spans="1:13" x14ac:dyDescent="0.25">
      <c r="A1288" s="57">
        <v>231</v>
      </c>
      <c r="B1288" s="58">
        <v>0</v>
      </c>
      <c r="C1288" s="59">
        <v>3114</v>
      </c>
      <c r="D1288" s="58">
        <v>2132</v>
      </c>
      <c r="E1288" s="61">
        <v>0</v>
      </c>
      <c r="F1288" s="62">
        <v>40</v>
      </c>
      <c r="G1288" s="58">
        <v>500</v>
      </c>
      <c r="H1288" s="49">
        <v>1000000000000</v>
      </c>
      <c r="I1288" s="66">
        <v>248000</v>
      </c>
      <c r="J1288" s="66">
        <v>69882.009999999995</v>
      </c>
      <c r="K1288" s="66">
        <v>-38275.519999999997</v>
      </c>
      <c r="L1288" s="283">
        <f>J1288+K1288</f>
        <v>31606.489999999998</v>
      </c>
      <c r="M1288" s="56" t="s">
        <v>1062</v>
      </c>
    </row>
    <row r="1289" spans="1:13" x14ac:dyDescent="0.25">
      <c r="A1289" s="57">
        <v>231</v>
      </c>
      <c r="B1289" s="58">
        <v>0</v>
      </c>
      <c r="C1289" s="59">
        <v>3114</v>
      </c>
      <c r="D1289" s="58">
        <v>2132</v>
      </c>
      <c r="E1289" s="61">
        <v>0</v>
      </c>
      <c r="F1289" s="62">
        <v>40</v>
      </c>
      <c r="G1289" s="58">
        <v>500</v>
      </c>
      <c r="H1289" s="49">
        <v>1000000010412</v>
      </c>
      <c r="I1289" s="66">
        <v>0</v>
      </c>
      <c r="J1289" s="66">
        <v>30100</v>
      </c>
      <c r="K1289" s="66">
        <v>560</v>
      </c>
      <c r="L1289" s="66">
        <v>30660</v>
      </c>
      <c r="M1289" s="56" t="s">
        <v>1062</v>
      </c>
    </row>
    <row r="1290" spans="1:13" x14ac:dyDescent="0.25">
      <c r="A1290" s="57">
        <v>231</v>
      </c>
      <c r="B1290" s="58">
        <v>0</v>
      </c>
      <c r="C1290" s="59">
        <v>3114</v>
      </c>
      <c r="D1290" s="58">
        <v>2132</v>
      </c>
      <c r="E1290" s="61">
        <v>0</v>
      </c>
      <c r="F1290" s="62">
        <v>40</v>
      </c>
      <c r="G1290" s="58">
        <v>500</v>
      </c>
      <c r="H1290" s="49">
        <v>1000000010509</v>
      </c>
      <c r="I1290" s="66">
        <v>0</v>
      </c>
      <c r="J1290" s="66">
        <v>0</v>
      </c>
      <c r="K1290" s="66">
        <v>10000</v>
      </c>
      <c r="L1290" s="66">
        <v>10000</v>
      </c>
      <c r="M1290" s="56" t="s">
        <v>1062</v>
      </c>
    </row>
    <row r="1291" spans="1:13" x14ac:dyDescent="0.25">
      <c r="A1291" s="57">
        <v>231</v>
      </c>
      <c r="B1291" s="58">
        <v>0</v>
      </c>
      <c r="C1291" s="59">
        <v>3114</v>
      </c>
      <c r="D1291" s="58">
        <v>2132</v>
      </c>
      <c r="E1291" s="61">
        <v>0</v>
      </c>
      <c r="F1291" s="62">
        <v>40</v>
      </c>
      <c r="G1291" s="58">
        <v>500</v>
      </c>
      <c r="H1291" s="49">
        <v>1000000010721</v>
      </c>
      <c r="I1291" s="66">
        <v>0</v>
      </c>
      <c r="J1291" s="66">
        <v>114717.99</v>
      </c>
      <c r="K1291" s="66">
        <v>17245.52</v>
      </c>
      <c r="L1291" s="66">
        <v>131963.51</v>
      </c>
      <c r="M1291" s="56" t="s">
        <v>1062</v>
      </c>
    </row>
    <row r="1292" spans="1:13" x14ac:dyDescent="0.25">
      <c r="A1292" s="57">
        <v>231</v>
      </c>
      <c r="B1292" s="58">
        <v>0</v>
      </c>
      <c r="C1292" s="59">
        <v>3114</v>
      </c>
      <c r="D1292" s="58">
        <v>2132</v>
      </c>
      <c r="E1292" s="61">
        <v>0</v>
      </c>
      <c r="F1292" s="62">
        <v>40</v>
      </c>
      <c r="G1292" s="58">
        <v>500</v>
      </c>
      <c r="H1292" s="49">
        <v>1000000010819</v>
      </c>
      <c r="I1292" s="66">
        <v>0</v>
      </c>
      <c r="J1292" s="66">
        <v>33210</v>
      </c>
      <c r="K1292" s="66">
        <v>10470</v>
      </c>
      <c r="L1292" s="66">
        <v>43680</v>
      </c>
      <c r="M1292" s="56" t="s">
        <v>1062</v>
      </c>
    </row>
    <row r="1293" spans="1:13" x14ac:dyDescent="0.25">
      <c r="A1293" s="57">
        <v>231</v>
      </c>
      <c r="B1293" s="58">
        <v>0</v>
      </c>
      <c r="C1293" s="59">
        <v>3114</v>
      </c>
      <c r="D1293" s="58">
        <v>2132</v>
      </c>
      <c r="E1293" s="61">
        <v>0</v>
      </c>
      <c r="F1293" s="62">
        <v>40</v>
      </c>
      <c r="G1293" s="58">
        <v>500</v>
      </c>
      <c r="H1293" s="49">
        <v>1000000011208</v>
      </c>
      <c r="I1293" s="66">
        <v>0</v>
      </c>
      <c r="J1293" s="66">
        <v>90</v>
      </c>
      <c r="K1293" s="66">
        <v>0</v>
      </c>
      <c r="L1293" s="66">
        <v>90</v>
      </c>
      <c r="M1293" s="56" t="s">
        <v>1062</v>
      </c>
    </row>
    <row r="1294" spans="1:13" x14ac:dyDescent="0.25">
      <c r="A1294" s="57">
        <v>231</v>
      </c>
      <c r="B1294" s="58">
        <v>0</v>
      </c>
      <c r="C1294" s="59">
        <v>3121</v>
      </c>
      <c r="D1294" s="58">
        <v>2132</v>
      </c>
      <c r="E1294" s="61">
        <v>0</v>
      </c>
      <c r="F1294" s="62">
        <v>40</v>
      </c>
      <c r="G1294" s="58">
        <v>500</v>
      </c>
      <c r="H1294" s="49">
        <v>1000000000000</v>
      </c>
      <c r="I1294" s="66">
        <v>2300000</v>
      </c>
      <c r="J1294" s="63">
        <v>633160.68000000005</v>
      </c>
      <c r="K1294" s="63">
        <v>-508501.65</v>
      </c>
      <c r="L1294" s="284">
        <f>J1294+K1294</f>
        <v>124659.03000000003</v>
      </c>
      <c r="M1294" s="67" t="s">
        <v>1063</v>
      </c>
    </row>
    <row r="1295" spans="1:13" x14ac:dyDescent="0.25">
      <c r="A1295" s="57">
        <v>231</v>
      </c>
      <c r="B1295" s="58">
        <v>0</v>
      </c>
      <c r="C1295" s="59">
        <v>3121</v>
      </c>
      <c r="D1295" s="58">
        <v>2132</v>
      </c>
      <c r="E1295" s="61">
        <v>0</v>
      </c>
      <c r="F1295" s="62">
        <v>40</v>
      </c>
      <c r="G1295" s="58">
        <v>500</v>
      </c>
      <c r="H1295" s="49">
        <v>1000000010111</v>
      </c>
      <c r="I1295" s="66">
        <v>0</v>
      </c>
      <c r="J1295" s="64">
        <v>15427.5</v>
      </c>
      <c r="K1295" s="63">
        <v>1047</v>
      </c>
      <c r="L1295" s="64">
        <v>16474.5</v>
      </c>
      <c r="M1295" s="67" t="s">
        <v>1063</v>
      </c>
    </row>
    <row r="1296" spans="1:13" x14ac:dyDescent="0.25">
      <c r="A1296" s="57">
        <v>231</v>
      </c>
      <c r="B1296" s="58">
        <v>0</v>
      </c>
      <c r="C1296" s="59">
        <v>3121</v>
      </c>
      <c r="D1296" s="58">
        <v>2132</v>
      </c>
      <c r="E1296" s="61">
        <v>0</v>
      </c>
      <c r="F1296" s="62">
        <v>40</v>
      </c>
      <c r="G1296" s="58">
        <v>500</v>
      </c>
      <c r="H1296" s="49">
        <v>1000000010203</v>
      </c>
      <c r="I1296" s="66">
        <v>0</v>
      </c>
      <c r="J1296" s="64">
        <v>71145</v>
      </c>
      <c r="K1296" s="63">
        <v>14780</v>
      </c>
      <c r="L1296" s="64">
        <v>85925</v>
      </c>
      <c r="M1296" s="67" t="s">
        <v>1063</v>
      </c>
    </row>
    <row r="1297" spans="1:13" x14ac:dyDescent="0.25">
      <c r="A1297" s="57">
        <v>231</v>
      </c>
      <c r="B1297" s="58">
        <v>0</v>
      </c>
      <c r="C1297" s="59">
        <v>3121</v>
      </c>
      <c r="D1297" s="58">
        <v>2132</v>
      </c>
      <c r="E1297" s="61">
        <v>0</v>
      </c>
      <c r="F1297" s="62">
        <v>40</v>
      </c>
      <c r="G1297" s="58">
        <v>500</v>
      </c>
      <c r="H1297" s="49">
        <v>1000000010331</v>
      </c>
      <c r="I1297" s="66">
        <v>0</v>
      </c>
      <c r="J1297" s="64">
        <v>124534</v>
      </c>
      <c r="K1297" s="63">
        <v>45706</v>
      </c>
      <c r="L1297" s="64">
        <v>170240</v>
      </c>
      <c r="M1297" s="67" t="s">
        <v>1063</v>
      </c>
    </row>
    <row r="1298" spans="1:13" x14ac:dyDescent="0.25">
      <c r="A1298" s="57">
        <v>231</v>
      </c>
      <c r="B1298" s="58">
        <v>0</v>
      </c>
      <c r="C1298" s="59">
        <v>3121</v>
      </c>
      <c r="D1298" s="58">
        <v>2132</v>
      </c>
      <c r="E1298" s="61">
        <v>0</v>
      </c>
      <c r="F1298" s="62">
        <v>40</v>
      </c>
      <c r="G1298" s="58">
        <v>500</v>
      </c>
      <c r="H1298" s="49">
        <v>1000000010407</v>
      </c>
      <c r="I1298" s="66">
        <v>0</v>
      </c>
      <c r="J1298" s="64">
        <v>132924</v>
      </c>
      <c r="K1298" s="63">
        <v>43623</v>
      </c>
      <c r="L1298" s="64">
        <v>176547</v>
      </c>
      <c r="M1298" s="67" t="s">
        <v>1063</v>
      </c>
    </row>
    <row r="1299" spans="1:13" x14ac:dyDescent="0.25">
      <c r="A1299" s="57">
        <v>231</v>
      </c>
      <c r="B1299" s="58">
        <v>0</v>
      </c>
      <c r="C1299" s="59">
        <v>3121</v>
      </c>
      <c r="D1299" s="58">
        <v>2132</v>
      </c>
      <c r="E1299" s="61">
        <v>0</v>
      </c>
      <c r="F1299" s="62">
        <v>40</v>
      </c>
      <c r="G1299" s="58">
        <v>500</v>
      </c>
      <c r="H1299" s="49">
        <v>1000000010501</v>
      </c>
      <c r="I1299" s="66">
        <v>0</v>
      </c>
      <c r="J1299" s="64">
        <v>172381</v>
      </c>
      <c r="K1299" s="63">
        <v>17230</v>
      </c>
      <c r="L1299" s="64">
        <v>189611</v>
      </c>
      <c r="M1299" s="67" t="s">
        <v>1063</v>
      </c>
    </row>
    <row r="1300" spans="1:13" x14ac:dyDescent="0.25">
      <c r="A1300" s="57">
        <v>231</v>
      </c>
      <c r="B1300" s="58">
        <v>0</v>
      </c>
      <c r="C1300" s="59">
        <v>3121</v>
      </c>
      <c r="D1300" s="58">
        <v>2132</v>
      </c>
      <c r="E1300" s="61">
        <v>0</v>
      </c>
      <c r="F1300" s="62">
        <v>40</v>
      </c>
      <c r="G1300" s="58">
        <v>500</v>
      </c>
      <c r="H1300" s="49">
        <v>1000000010503</v>
      </c>
      <c r="I1300" s="66">
        <v>0</v>
      </c>
      <c r="J1300" s="64">
        <v>98988.6</v>
      </c>
      <c r="K1300" s="63">
        <v>32391</v>
      </c>
      <c r="L1300" s="64">
        <v>131379.6</v>
      </c>
      <c r="M1300" s="67" t="s">
        <v>1063</v>
      </c>
    </row>
    <row r="1301" spans="1:13" x14ac:dyDescent="0.25">
      <c r="A1301" s="57">
        <v>231</v>
      </c>
      <c r="B1301" s="58">
        <v>0</v>
      </c>
      <c r="C1301" s="59">
        <v>3121</v>
      </c>
      <c r="D1301" s="58">
        <v>2132</v>
      </c>
      <c r="E1301" s="61">
        <v>0</v>
      </c>
      <c r="F1301" s="62">
        <v>40</v>
      </c>
      <c r="G1301" s="58">
        <v>500</v>
      </c>
      <c r="H1301" s="49">
        <v>1000000010601</v>
      </c>
      <c r="I1301" s="66">
        <v>0</v>
      </c>
      <c r="J1301" s="64">
        <v>124770</v>
      </c>
      <c r="K1301" s="63">
        <v>20290</v>
      </c>
      <c r="L1301" s="64">
        <v>145060</v>
      </c>
      <c r="M1301" s="67" t="s">
        <v>1063</v>
      </c>
    </row>
    <row r="1302" spans="1:13" x14ac:dyDescent="0.25">
      <c r="A1302" s="57">
        <v>231</v>
      </c>
      <c r="B1302" s="58">
        <v>0</v>
      </c>
      <c r="C1302" s="59">
        <v>3121</v>
      </c>
      <c r="D1302" s="58">
        <v>2132</v>
      </c>
      <c r="E1302" s="61">
        <v>0</v>
      </c>
      <c r="F1302" s="62">
        <v>40</v>
      </c>
      <c r="G1302" s="58">
        <v>500</v>
      </c>
      <c r="H1302" s="49">
        <v>1000000010602</v>
      </c>
      <c r="I1302" s="66">
        <v>0</v>
      </c>
      <c r="J1302" s="64">
        <v>163167</v>
      </c>
      <c r="K1302" s="63">
        <v>65830</v>
      </c>
      <c r="L1302" s="64">
        <v>228997</v>
      </c>
      <c r="M1302" s="67" t="s">
        <v>1063</v>
      </c>
    </row>
    <row r="1303" spans="1:13" x14ac:dyDescent="0.25">
      <c r="A1303" s="57">
        <v>231</v>
      </c>
      <c r="B1303" s="58">
        <v>0</v>
      </c>
      <c r="C1303" s="59">
        <v>3121</v>
      </c>
      <c r="D1303" s="58">
        <v>2132</v>
      </c>
      <c r="E1303" s="61">
        <v>0</v>
      </c>
      <c r="F1303" s="62">
        <v>40</v>
      </c>
      <c r="G1303" s="58">
        <v>500</v>
      </c>
      <c r="H1303" s="49">
        <v>1000000010603</v>
      </c>
      <c r="I1303" s="66">
        <v>0</v>
      </c>
      <c r="J1303" s="64">
        <v>136082.75</v>
      </c>
      <c r="K1303" s="63">
        <v>47351</v>
      </c>
      <c r="L1303" s="64">
        <v>183433.75</v>
      </c>
      <c r="M1303" s="67" t="s">
        <v>1063</v>
      </c>
    </row>
    <row r="1304" spans="1:13" x14ac:dyDescent="0.25">
      <c r="A1304" s="57">
        <v>231</v>
      </c>
      <c r="B1304" s="58">
        <v>0</v>
      </c>
      <c r="C1304" s="59">
        <v>3121</v>
      </c>
      <c r="D1304" s="58">
        <v>2132</v>
      </c>
      <c r="E1304" s="61">
        <v>0</v>
      </c>
      <c r="F1304" s="62">
        <v>40</v>
      </c>
      <c r="G1304" s="58">
        <v>500</v>
      </c>
      <c r="H1304" s="49">
        <v>1000000010704</v>
      </c>
      <c r="I1304" s="66">
        <v>0</v>
      </c>
      <c r="J1304" s="64">
        <v>5124</v>
      </c>
      <c r="K1304" s="63">
        <v>2377.5</v>
      </c>
      <c r="L1304" s="64">
        <v>7501.5</v>
      </c>
      <c r="M1304" s="67" t="s">
        <v>1063</v>
      </c>
    </row>
    <row r="1305" spans="1:13" x14ac:dyDescent="0.25">
      <c r="A1305" s="57">
        <v>231</v>
      </c>
      <c r="B1305" s="58">
        <v>0</v>
      </c>
      <c r="C1305" s="59">
        <v>3121</v>
      </c>
      <c r="D1305" s="58">
        <v>2132</v>
      </c>
      <c r="E1305" s="61">
        <v>0</v>
      </c>
      <c r="F1305" s="62">
        <v>40</v>
      </c>
      <c r="G1305" s="58">
        <v>500</v>
      </c>
      <c r="H1305" s="49">
        <v>1000000010707</v>
      </c>
      <c r="I1305" s="66">
        <v>0</v>
      </c>
      <c r="J1305" s="64">
        <v>144171.01</v>
      </c>
      <c r="K1305" s="63">
        <v>44004.35</v>
      </c>
      <c r="L1305" s="64">
        <v>188175.35999999999</v>
      </c>
      <c r="M1305" s="67" t="s">
        <v>1063</v>
      </c>
    </row>
    <row r="1306" spans="1:13" x14ac:dyDescent="0.25">
      <c r="A1306" s="57">
        <v>231</v>
      </c>
      <c r="B1306" s="58">
        <v>0</v>
      </c>
      <c r="C1306" s="59">
        <v>3121</v>
      </c>
      <c r="D1306" s="58">
        <v>2132</v>
      </c>
      <c r="E1306" s="61">
        <v>0</v>
      </c>
      <c r="F1306" s="62">
        <v>40</v>
      </c>
      <c r="G1306" s="58">
        <v>500</v>
      </c>
      <c r="H1306" s="49">
        <v>1000000010803</v>
      </c>
      <c r="I1306" s="66">
        <v>0</v>
      </c>
      <c r="J1306" s="64">
        <v>20225</v>
      </c>
      <c r="K1306" s="63">
        <v>-2800</v>
      </c>
      <c r="L1306" s="64">
        <v>17425</v>
      </c>
      <c r="M1306" s="67" t="s">
        <v>1063</v>
      </c>
    </row>
    <row r="1307" spans="1:13" x14ac:dyDescent="0.25">
      <c r="A1307" s="57">
        <v>231</v>
      </c>
      <c r="B1307" s="58">
        <v>0</v>
      </c>
      <c r="C1307" s="59">
        <v>3121</v>
      </c>
      <c r="D1307" s="58">
        <v>2132</v>
      </c>
      <c r="E1307" s="61">
        <v>0</v>
      </c>
      <c r="F1307" s="62">
        <v>40</v>
      </c>
      <c r="G1307" s="58">
        <v>500</v>
      </c>
      <c r="H1307" s="49">
        <v>1000000010904</v>
      </c>
      <c r="I1307" s="66">
        <v>0</v>
      </c>
      <c r="J1307" s="64">
        <v>55455</v>
      </c>
      <c r="K1307" s="63">
        <v>40685</v>
      </c>
      <c r="L1307" s="64">
        <v>96140</v>
      </c>
      <c r="M1307" s="67" t="s">
        <v>1063</v>
      </c>
    </row>
    <row r="1308" spans="1:13" x14ac:dyDescent="0.25">
      <c r="A1308" s="57">
        <v>231</v>
      </c>
      <c r="B1308" s="58">
        <v>0</v>
      </c>
      <c r="C1308" s="59">
        <v>3121</v>
      </c>
      <c r="D1308" s="58">
        <v>2132</v>
      </c>
      <c r="E1308" s="61">
        <v>0</v>
      </c>
      <c r="F1308" s="62">
        <v>40</v>
      </c>
      <c r="G1308" s="58">
        <v>500</v>
      </c>
      <c r="H1308" s="49">
        <v>1000000010905</v>
      </c>
      <c r="I1308" s="66">
        <v>0</v>
      </c>
      <c r="J1308" s="64">
        <v>87224</v>
      </c>
      <c r="K1308" s="63">
        <v>3700</v>
      </c>
      <c r="L1308" s="64">
        <v>90924</v>
      </c>
      <c r="M1308" s="67" t="s">
        <v>1063</v>
      </c>
    </row>
    <row r="1309" spans="1:13" x14ac:dyDescent="0.25">
      <c r="A1309" s="57">
        <v>231</v>
      </c>
      <c r="B1309" s="58">
        <v>0</v>
      </c>
      <c r="C1309" s="59">
        <v>3121</v>
      </c>
      <c r="D1309" s="58">
        <v>2132</v>
      </c>
      <c r="E1309" s="61">
        <v>0</v>
      </c>
      <c r="F1309" s="62">
        <v>40</v>
      </c>
      <c r="G1309" s="58">
        <v>500</v>
      </c>
      <c r="H1309" s="49">
        <v>1000000011005</v>
      </c>
      <c r="I1309" s="66">
        <v>0</v>
      </c>
      <c r="J1309" s="64">
        <v>134000</v>
      </c>
      <c r="K1309" s="63">
        <v>42000</v>
      </c>
      <c r="L1309" s="64">
        <v>176000</v>
      </c>
      <c r="M1309" s="67" t="s">
        <v>1063</v>
      </c>
    </row>
    <row r="1310" spans="1:13" x14ac:dyDescent="0.25">
      <c r="A1310" s="57">
        <v>231</v>
      </c>
      <c r="B1310" s="58">
        <v>0</v>
      </c>
      <c r="C1310" s="59">
        <v>3121</v>
      </c>
      <c r="D1310" s="58">
        <v>2132</v>
      </c>
      <c r="E1310" s="61">
        <v>0</v>
      </c>
      <c r="F1310" s="62">
        <v>40</v>
      </c>
      <c r="G1310" s="58">
        <v>500</v>
      </c>
      <c r="H1310" s="49">
        <v>1000000011104</v>
      </c>
      <c r="I1310" s="66">
        <v>0</v>
      </c>
      <c r="J1310" s="64">
        <v>78768.460000000006</v>
      </c>
      <c r="K1310" s="63">
        <v>52418.8</v>
      </c>
      <c r="L1310" s="64">
        <v>131187.26</v>
      </c>
      <c r="M1310" s="67" t="s">
        <v>1063</v>
      </c>
    </row>
    <row r="1311" spans="1:13" x14ac:dyDescent="0.25">
      <c r="A1311" s="57">
        <v>231</v>
      </c>
      <c r="B1311" s="58">
        <v>0</v>
      </c>
      <c r="C1311" s="59">
        <v>3121</v>
      </c>
      <c r="D1311" s="58">
        <v>2132</v>
      </c>
      <c r="E1311" s="61">
        <v>0</v>
      </c>
      <c r="F1311" s="62">
        <v>40</v>
      </c>
      <c r="G1311" s="58">
        <v>500</v>
      </c>
      <c r="H1311" s="49">
        <v>1000000011105</v>
      </c>
      <c r="I1311" s="66">
        <v>0</v>
      </c>
      <c r="J1311" s="64">
        <v>59234</v>
      </c>
      <c r="K1311" s="63">
        <v>21486</v>
      </c>
      <c r="L1311" s="64">
        <v>80720</v>
      </c>
      <c r="M1311" s="67" t="s">
        <v>1063</v>
      </c>
    </row>
    <row r="1312" spans="1:13" x14ac:dyDescent="0.25">
      <c r="A1312" s="57">
        <v>231</v>
      </c>
      <c r="B1312" s="58">
        <v>0</v>
      </c>
      <c r="C1312" s="59">
        <v>3121</v>
      </c>
      <c r="D1312" s="58">
        <v>2132</v>
      </c>
      <c r="E1312" s="61">
        <v>0</v>
      </c>
      <c r="F1312" s="62">
        <v>40</v>
      </c>
      <c r="G1312" s="58">
        <v>500</v>
      </c>
      <c r="H1312" s="49">
        <v>1000000011204</v>
      </c>
      <c r="I1312" s="66">
        <v>0</v>
      </c>
      <c r="J1312" s="64">
        <v>43218</v>
      </c>
      <c r="K1312" s="63">
        <v>16382</v>
      </c>
      <c r="L1312" s="64">
        <v>59600</v>
      </c>
      <c r="M1312" s="67" t="s">
        <v>1063</v>
      </c>
    </row>
    <row r="1313" spans="1:13" x14ac:dyDescent="0.25">
      <c r="A1313" s="57">
        <v>231</v>
      </c>
      <c r="B1313" s="58">
        <v>0</v>
      </c>
      <c r="C1313" s="59">
        <v>3122</v>
      </c>
      <c r="D1313" s="58">
        <v>2132</v>
      </c>
      <c r="E1313" s="61">
        <v>0</v>
      </c>
      <c r="F1313" s="62">
        <v>40</v>
      </c>
      <c r="G1313" s="58">
        <v>500</v>
      </c>
      <c r="H1313" s="49">
        <v>1000000000000</v>
      </c>
      <c r="I1313" s="66">
        <v>5620000</v>
      </c>
      <c r="J1313" s="63">
        <v>1946576.17</v>
      </c>
      <c r="K1313" s="63">
        <v>-1335667.47</v>
      </c>
      <c r="L1313" s="284">
        <f>J1313+K1313</f>
        <v>610908.69999999995</v>
      </c>
      <c r="M1313" s="67" t="s">
        <v>1064</v>
      </c>
    </row>
    <row r="1314" spans="1:13" x14ac:dyDescent="0.25">
      <c r="A1314" s="57">
        <v>231</v>
      </c>
      <c r="B1314" s="58">
        <v>0</v>
      </c>
      <c r="C1314" s="59">
        <v>3122</v>
      </c>
      <c r="D1314" s="58">
        <v>2119</v>
      </c>
      <c r="E1314" s="61">
        <v>0</v>
      </c>
      <c r="F1314" s="62">
        <v>40</v>
      </c>
      <c r="G1314" s="58">
        <v>500</v>
      </c>
      <c r="H1314" s="49">
        <v>1000000010314</v>
      </c>
      <c r="I1314" s="66">
        <v>0</v>
      </c>
      <c r="J1314" s="64">
        <v>8167.5</v>
      </c>
      <c r="K1314" s="63">
        <v>0</v>
      </c>
      <c r="L1314" s="64">
        <v>8167.5</v>
      </c>
      <c r="M1314" s="67" t="s">
        <v>2017</v>
      </c>
    </row>
    <row r="1315" spans="1:13" x14ac:dyDescent="0.25">
      <c r="A1315" s="57">
        <v>231</v>
      </c>
      <c r="B1315" s="58">
        <v>0</v>
      </c>
      <c r="C1315" s="59">
        <v>3122</v>
      </c>
      <c r="D1315" s="58">
        <v>2119</v>
      </c>
      <c r="E1315" s="61">
        <v>0</v>
      </c>
      <c r="F1315" s="62">
        <v>40</v>
      </c>
      <c r="G1315" s="58">
        <v>500</v>
      </c>
      <c r="H1315" s="49">
        <v>1000000010507</v>
      </c>
      <c r="I1315" s="66">
        <v>0</v>
      </c>
      <c r="J1315" s="64">
        <v>0</v>
      </c>
      <c r="K1315" s="63">
        <v>1270</v>
      </c>
      <c r="L1315" s="64">
        <v>1270</v>
      </c>
      <c r="M1315" s="67" t="s">
        <v>2017</v>
      </c>
    </row>
    <row r="1316" spans="1:13" x14ac:dyDescent="0.25">
      <c r="A1316" s="57">
        <v>231</v>
      </c>
      <c r="B1316" s="58">
        <v>0</v>
      </c>
      <c r="C1316" s="59">
        <v>3122</v>
      </c>
      <c r="D1316" s="58">
        <v>2119</v>
      </c>
      <c r="E1316" s="61">
        <v>0</v>
      </c>
      <c r="F1316" s="62">
        <v>40</v>
      </c>
      <c r="G1316" s="58">
        <v>500</v>
      </c>
      <c r="H1316" s="49">
        <v>1000000010807</v>
      </c>
      <c r="I1316" s="66">
        <v>0</v>
      </c>
      <c r="J1316" s="64">
        <v>605</v>
      </c>
      <c r="K1316" s="63">
        <v>0</v>
      </c>
      <c r="L1316" s="64">
        <v>605</v>
      </c>
      <c r="M1316" s="67" t="s">
        <v>2017</v>
      </c>
    </row>
    <row r="1317" spans="1:13" x14ac:dyDescent="0.25">
      <c r="A1317" s="57">
        <v>231</v>
      </c>
      <c r="B1317" s="58">
        <v>0</v>
      </c>
      <c r="C1317" s="59">
        <v>3122</v>
      </c>
      <c r="D1317" s="58">
        <v>2132</v>
      </c>
      <c r="E1317" s="61">
        <v>0</v>
      </c>
      <c r="F1317" s="62">
        <v>40</v>
      </c>
      <c r="G1317" s="58">
        <v>500</v>
      </c>
      <c r="H1317" s="49">
        <v>1000000010105</v>
      </c>
      <c r="I1317" s="66">
        <v>0</v>
      </c>
      <c r="J1317" s="64">
        <v>94532</v>
      </c>
      <c r="K1317" s="63">
        <v>38012</v>
      </c>
      <c r="L1317" s="64">
        <v>132544</v>
      </c>
      <c r="M1317" s="67" t="s">
        <v>1064</v>
      </c>
    </row>
    <row r="1318" spans="1:13" x14ac:dyDescent="0.25">
      <c r="A1318" s="57">
        <v>231</v>
      </c>
      <c r="B1318" s="58">
        <v>0</v>
      </c>
      <c r="C1318" s="59">
        <v>3122</v>
      </c>
      <c r="D1318" s="58">
        <v>2132</v>
      </c>
      <c r="E1318" s="61">
        <v>0</v>
      </c>
      <c r="F1318" s="62">
        <v>40</v>
      </c>
      <c r="G1318" s="58">
        <v>500</v>
      </c>
      <c r="H1318" s="49">
        <v>1000000010106</v>
      </c>
      <c r="I1318" s="66">
        <v>0</v>
      </c>
      <c r="J1318" s="64">
        <v>21174</v>
      </c>
      <c r="K1318" s="63">
        <v>11612.77</v>
      </c>
      <c r="L1318" s="64">
        <v>32786.769999999997</v>
      </c>
      <c r="M1318" s="67" t="s">
        <v>1064</v>
      </c>
    </row>
    <row r="1319" spans="1:13" x14ac:dyDescent="0.25">
      <c r="A1319" s="57">
        <v>231</v>
      </c>
      <c r="B1319" s="58">
        <v>0</v>
      </c>
      <c r="C1319" s="59">
        <v>3122</v>
      </c>
      <c r="D1319" s="58">
        <v>2132</v>
      </c>
      <c r="E1319" s="61">
        <v>0</v>
      </c>
      <c r="F1319" s="62">
        <v>40</v>
      </c>
      <c r="G1319" s="58">
        <v>500</v>
      </c>
      <c r="H1319" s="49">
        <v>1000000010107</v>
      </c>
      <c r="I1319" s="66">
        <v>0</v>
      </c>
      <c r="J1319" s="64">
        <v>27049</v>
      </c>
      <c r="K1319" s="63">
        <v>7299</v>
      </c>
      <c r="L1319" s="64">
        <v>34348</v>
      </c>
      <c r="M1319" s="67" t="s">
        <v>1064</v>
      </c>
    </row>
    <row r="1320" spans="1:13" x14ac:dyDescent="0.25">
      <c r="A1320" s="57">
        <v>231</v>
      </c>
      <c r="B1320" s="58">
        <v>0</v>
      </c>
      <c r="C1320" s="59">
        <v>3122</v>
      </c>
      <c r="D1320" s="58">
        <v>2132</v>
      </c>
      <c r="E1320" s="61">
        <v>0</v>
      </c>
      <c r="F1320" s="62">
        <v>40</v>
      </c>
      <c r="G1320" s="58">
        <v>500</v>
      </c>
      <c r="H1320" s="49">
        <v>1000000010205</v>
      </c>
      <c r="I1320" s="66">
        <v>0</v>
      </c>
      <c r="J1320" s="64">
        <v>66854</v>
      </c>
      <c r="K1320" s="63">
        <v>4397.24</v>
      </c>
      <c r="L1320" s="64">
        <v>71251.240000000005</v>
      </c>
      <c r="M1320" s="67" t="s">
        <v>1064</v>
      </c>
    </row>
    <row r="1321" spans="1:13" x14ac:dyDescent="0.25">
      <c r="A1321" s="57">
        <v>231</v>
      </c>
      <c r="B1321" s="58">
        <v>0</v>
      </c>
      <c r="C1321" s="59">
        <v>3122</v>
      </c>
      <c r="D1321" s="58">
        <v>2132</v>
      </c>
      <c r="E1321" s="61">
        <v>0</v>
      </c>
      <c r="F1321" s="62">
        <v>40</v>
      </c>
      <c r="G1321" s="58">
        <v>500</v>
      </c>
      <c r="H1321" s="49">
        <v>1000000010206</v>
      </c>
      <c r="I1321" s="66">
        <v>0</v>
      </c>
      <c r="J1321" s="64">
        <v>34375.5</v>
      </c>
      <c r="K1321" s="63">
        <v>26087.5</v>
      </c>
      <c r="L1321" s="64">
        <v>60463</v>
      </c>
      <c r="M1321" s="67" t="s">
        <v>1064</v>
      </c>
    </row>
    <row r="1322" spans="1:13" x14ac:dyDescent="0.25">
      <c r="A1322" s="57">
        <v>231</v>
      </c>
      <c r="B1322" s="58">
        <v>0</v>
      </c>
      <c r="C1322" s="59">
        <v>3122</v>
      </c>
      <c r="D1322" s="58">
        <v>2132</v>
      </c>
      <c r="E1322" s="61">
        <v>0</v>
      </c>
      <c r="F1322" s="62">
        <v>40</v>
      </c>
      <c r="G1322" s="58">
        <v>500</v>
      </c>
      <c r="H1322" s="49">
        <v>1000000010208</v>
      </c>
      <c r="I1322" s="66">
        <v>0</v>
      </c>
      <c r="J1322" s="64">
        <v>215395.09</v>
      </c>
      <c r="K1322" s="63">
        <v>70208.149999999994</v>
      </c>
      <c r="L1322" s="64">
        <v>285603.24</v>
      </c>
      <c r="M1322" s="67" t="s">
        <v>1064</v>
      </c>
    </row>
    <row r="1323" spans="1:13" x14ac:dyDescent="0.25">
      <c r="A1323" s="57">
        <v>231</v>
      </c>
      <c r="B1323" s="58">
        <v>0</v>
      </c>
      <c r="C1323" s="59">
        <v>3122</v>
      </c>
      <c r="D1323" s="58">
        <v>2132</v>
      </c>
      <c r="E1323" s="61">
        <v>0</v>
      </c>
      <c r="F1323" s="62">
        <v>40</v>
      </c>
      <c r="G1323" s="58">
        <v>500</v>
      </c>
      <c r="H1323" s="49">
        <v>1000000010211</v>
      </c>
      <c r="I1323" s="66">
        <v>0</v>
      </c>
      <c r="J1323" s="64">
        <v>40299</v>
      </c>
      <c r="K1323" s="63">
        <v>15163</v>
      </c>
      <c r="L1323" s="64">
        <v>55462</v>
      </c>
      <c r="M1323" s="67" t="s">
        <v>1064</v>
      </c>
    </row>
    <row r="1324" spans="1:13" x14ac:dyDescent="0.25">
      <c r="A1324" s="57">
        <v>231</v>
      </c>
      <c r="B1324" s="58">
        <v>0</v>
      </c>
      <c r="C1324" s="59">
        <v>3122</v>
      </c>
      <c r="D1324" s="58">
        <v>2132</v>
      </c>
      <c r="E1324" s="61">
        <v>0</v>
      </c>
      <c r="F1324" s="62">
        <v>40</v>
      </c>
      <c r="G1324" s="58">
        <v>500</v>
      </c>
      <c r="H1324" s="49">
        <v>1000000010304</v>
      </c>
      <c r="I1324" s="66">
        <v>0</v>
      </c>
      <c r="J1324" s="64">
        <v>27333.07</v>
      </c>
      <c r="K1324" s="63">
        <v>7437.69</v>
      </c>
      <c r="L1324" s="64">
        <v>34770.76</v>
      </c>
      <c r="M1324" s="67" t="s">
        <v>1064</v>
      </c>
    </row>
    <row r="1325" spans="1:13" x14ac:dyDescent="0.25">
      <c r="A1325" s="57">
        <v>231</v>
      </c>
      <c r="B1325" s="58">
        <v>0</v>
      </c>
      <c r="C1325" s="59">
        <v>3122</v>
      </c>
      <c r="D1325" s="58">
        <v>2132</v>
      </c>
      <c r="E1325" s="61">
        <v>0</v>
      </c>
      <c r="F1325" s="62">
        <v>40</v>
      </c>
      <c r="G1325" s="58">
        <v>500</v>
      </c>
      <c r="H1325" s="49">
        <v>1000000010307</v>
      </c>
      <c r="I1325" s="66">
        <v>0</v>
      </c>
      <c r="J1325" s="64">
        <v>51027.95</v>
      </c>
      <c r="K1325" s="63">
        <v>18437.810000000001</v>
      </c>
      <c r="L1325" s="64">
        <v>69465.759999999995</v>
      </c>
      <c r="M1325" s="67" t="s">
        <v>1064</v>
      </c>
    </row>
    <row r="1326" spans="1:13" x14ac:dyDescent="0.25">
      <c r="A1326" s="57">
        <v>231</v>
      </c>
      <c r="B1326" s="58">
        <v>0</v>
      </c>
      <c r="C1326" s="59">
        <v>3122</v>
      </c>
      <c r="D1326" s="58">
        <v>2132</v>
      </c>
      <c r="E1326" s="61">
        <v>0</v>
      </c>
      <c r="F1326" s="62">
        <v>40</v>
      </c>
      <c r="G1326" s="58">
        <v>500</v>
      </c>
      <c r="H1326" s="49">
        <v>1000000010314</v>
      </c>
      <c r="I1326" s="66">
        <v>0</v>
      </c>
      <c r="J1326" s="64">
        <v>28989</v>
      </c>
      <c r="K1326" s="63">
        <v>148710.51999999999</v>
      </c>
      <c r="L1326" s="64">
        <v>177699.52</v>
      </c>
      <c r="M1326" s="67" t="s">
        <v>1064</v>
      </c>
    </row>
    <row r="1327" spans="1:13" x14ac:dyDescent="0.25">
      <c r="A1327" s="57">
        <v>231</v>
      </c>
      <c r="B1327" s="58">
        <v>0</v>
      </c>
      <c r="C1327" s="59">
        <v>3122</v>
      </c>
      <c r="D1327" s="58">
        <v>2132</v>
      </c>
      <c r="E1327" s="61">
        <v>0</v>
      </c>
      <c r="F1327" s="62">
        <v>40</v>
      </c>
      <c r="G1327" s="58">
        <v>500</v>
      </c>
      <c r="H1327" s="49">
        <v>1000000010406</v>
      </c>
      <c r="I1327" s="66">
        <v>0</v>
      </c>
      <c r="J1327" s="64">
        <v>44410</v>
      </c>
      <c r="K1327" s="63">
        <v>28039.5</v>
      </c>
      <c r="L1327" s="64">
        <v>72449.5</v>
      </c>
      <c r="M1327" s="67" t="s">
        <v>1064</v>
      </c>
    </row>
    <row r="1328" spans="1:13" x14ac:dyDescent="0.25">
      <c r="A1328" s="57">
        <v>231</v>
      </c>
      <c r="B1328" s="58">
        <v>0</v>
      </c>
      <c r="C1328" s="59">
        <v>3122</v>
      </c>
      <c r="D1328" s="58">
        <v>2132</v>
      </c>
      <c r="E1328" s="61">
        <v>0</v>
      </c>
      <c r="F1328" s="62">
        <v>40</v>
      </c>
      <c r="G1328" s="58">
        <v>500</v>
      </c>
      <c r="H1328" s="49">
        <v>1000000010408</v>
      </c>
      <c r="I1328" s="66">
        <v>0</v>
      </c>
      <c r="J1328" s="64">
        <v>366712</v>
      </c>
      <c r="K1328" s="63">
        <v>158176</v>
      </c>
      <c r="L1328" s="64">
        <v>524888</v>
      </c>
      <c r="M1328" s="67" t="s">
        <v>1064</v>
      </c>
    </row>
    <row r="1329" spans="1:13" x14ac:dyDescent="0.25">
      <c r="A1329" s="57">
        <v>231</v>
      </c>
      <c r="B1329" s="58">
        <v>0</v>
      </c>
      <c r="C1329" s="59">
        <v>3122</v>
      </c>
      <c r="D1329" s="58">
        <v>2132</v>
      </c>
      <c r="E1329" s="61">
        <v>0</v>
      </c>
      <c r="F1329" s="62">
        <v>40</v>
      </c>
      <c r="G1329" s="58">
        <v>500</v>
      </c>
      <c r="H1329" s="49">
        <v>1000000010409</v>
      </c>
      <c r="I1329" s="66">
        <v>0</v>
      </c>
      <c r="J1329" s="64">
        <v>128162</v>
      </c>
      <c r="K1329" s="63">
        <v>33153</v>
      </c>
      <c r="L1329" s="64">
        <v>161315</v>
      </c>
      <c r="M1329" s="67" t="s">
        <v>1064</v>
      </c>
    </row>
    <row r="1330" spans="1:13" x14ac:dyDescent="0.25">
      <c r="A1330" s="57">
        <v>231</v>
      </c>
      <c r="B1330" s="58">
        <v>0</v>
      </c>
      <c r="C1330" s="59">
        <v>3122</v>
      </c>
      <c r="D1330" s="58">
        <v>2132</v>
      </c>
      <c r="E1330" s="61">
        <v>0</v>
      </c>
      <c r="F1330" s="62">
        <v>40</v>
      </c>
      <c r="G1330" s="58">
        <v>500</v>
      </c>
      <c r="H1330" s="49">
        <v>1000000010411</v>
      </c>
      <c r="I1330" s="66">
        <v>0</v>
      </c>
      <c r="J1330" s="64">
        <v>14400</v>
      </c>
      <c r="K1330" s="63">
        <v>4800</v>
      </c>
      <c r="L1330" s="64">
        <v>19200</v>
      </c>
      <c r="M1330" s="67" t="s">
        <v>1064</v>
      </c>
    </row>
    <row r="1331" spans="1:13" x14ac:dyDescent="0.25">
      <c r="A1331" s="57">
        <v>231</v>
      </c>
      <c r="B1331" s="58">
        <v>0</v>
      </c>
      <c r="C1331" s="59">
        <v>3122</v>
      </c>
      <c r="D1331" s="58">
        <v>2132</v>
      </c>
      <c r="E1331" s="61">
        <v>0</v>
      </c>
      <c r="F1331" s="62">
        <v>40</v>
      </c>
      <c r="G1331" s="58">
        <v>500</v>
      </c>
      <c r="H1331" s="49">
        <v>1000000010504</v>
      </c>
      <c r="I1331" s="66">
        <v>0</v>
      </c>
      <c r="J1331" s="64">
        <v>156877</v>
      </c>
      <c r="K1331" s="63">
        <v>47359</v>
      </c>
      <c r="L1331" s="64">
        <v>204236</v>
      </c>
      <c r="M1331" s="67" t="s">
        <v>1064</v>
      </c>
    </row>
    <row r="1332" spans="1:13" x14ac:dyDescent="0.25">
      <c r="A1332" s="57">
        <v>231</v>
      </c>
      <c r="B1332" s="58">
        <v>0</v>
      </c>
      <c r="C1332" s="59">
        <v>3122</v>
      </c>
      <c r="D1332" s="58">
        <v>2132</v>
      </c>
      <c r="E1332" s="61">
        <v>0</v>
      </c>
      <c r="F1332" s="62">
        <v>40</v>
      </c>
      <c r="G1332" s="58">
        <v>500</v>
      </c>
      <c r="H1332" s="49">
        <v>1000000010506</v>
      </c>
      <c r="I1332" s="66">
        <v>0</v>
      </c>
      <c r="J1332" s="64">
        <v>355705</v>
      </c>
      <c r="K1332" s="63">
        <v>115285</v>
      </c>
      <c r="L1332" s="64">
        <v>470990</v>
      </c>
      <c r="M1332" s="67" t="s">
        <v>1064</v>
      </c>
    </row>
    <row r="1333" spans="1:13" x14ac:dyDescent="0.25">
      <c r="A1333" s="57">
        <v>231</v>
      </c>
      <c r="B1333" s="58">
        <v>0</v>
      </c>
      <c r="C1333" s="59">
        <v>3122</v>
      </c>
      <c r="D1333" s="58">
        <v>2132</v>
      </c>
      <c r="E1333" s="61">
        <v>0</v>
      </c>
      <c r="F1333" s="62">
        <v>40</v>
      </c>
      <c r="G1333" s="58">
        <v>500</v>
      </c>
      <c r="H1333" s="49">
        <v>1000000010507</v>
      </c>
      <c r="I1333" s="66">
        <v>0</v>
      </c>
      <c r="J1333" s="64">
        <v>449716</v>
      </c>
      <c r="K1333" s="63">
        <v>179836</v>
      </c>
      <c r="L1333" s="64">
        <v>629552</v>
      </c>
      <c r="M1333" s="67" t="s">
        <v>1064</v>
      </c>
    </row>
    <row r="1334" spans="1:13" x14ac:dyDescent="0.25">
      <c r="A1334" s="57">
        <v>231</v>
      </c>
      <c r="B1334" s="58">
        <v>0</v>
      </c>
      <c r="C1334" s="59">
        <v>3122</v>
      </c>
      <c r="D1334" s="58">
        <v>2132</v>
      </c>
      <c r="E1334" s="61">
        <v>0</v>
      </c>
      <c r="F1334" s="62">
        <v>40</v>
      </c>
      <c r="G1334" s="58">
        <v>500</v>
      </c>
      <c r="H1334" s="49">
        <v>1000000010605</v>
      </c>
      <c r="I1334" s="66">
        <v>0</v>
      </c>
      <c r="J1334" s="64">
        <v>118620</v>
      </c>
      <c r="K1334" s="63">
        <v>53292</v>
      </c>
      <c r="L1334" s="64">
        <v>171912</v>
      </c>
      <c r="M1334" s="67" t="s">
        <v>1064</v>
      </c>
    </row>
    <row r="1335" spans="1:13" x14ac:dyDescent="0.25">
      <c r="A1335" s="57">
        <v>231</v>
      </c>
      <c r="B1335" s="58">
        <v>0</v>
      </c>
      <c r="C1335" s="59">
        <v>3122</v>
      </c>
      <c r="D1335" s="58">
        <v>2132</v>
      </c>
      <c r="E1335" s="61">
        <v>0</v>
      </c>
      <c r="F1335" s="62">
        <v>40</v>
      </c>
      <c r="G1335" s="58">
        <v>500</v>
      </c>
      <c r="H1335" s="49">
        <v>1000000010606</v>
      </c>
      <c r="I1335" s="66">
        <v>0</v>
      </c>
      <c r="J1335" s="64">
        <v>58860</v>
      </c>
      <c r="K1335" s="63">
        <v>58860</v>
      </c>
      <c r="L1335" s="64">
        <v>117720</v>
      </c>
      <c r="M1335" s="67" t="s">
        <v>1064</v>
      </c>
    </row>
    <row r="1336" spans="1:13" x14ac:dyDescent="0.25">
      <c r="A1336" s="57">
        <v>231</v>
      </c>
      <c r="B1336" s="58">
        <v>0</v>
      </c>
      <c r="C1336" s="59">
        <v>3122</v>
      </c>
      <c r="D1336" s="58">
        <v>2132</v>
      </c>
      <c r="E1336" s="61">
        <v>0</v>
      </c>
      <c r="F1336" s="62">
        <v>40</v>
      </c>
      <c r="G1336" s="58">
        <v>500</v>
      </c>
      <c r="H1336" s="49">
        <v>1000000010706</v>
      </c>
      <c r="I1336" s="66">
        <v>0</v>
      </c>
      <c r="J1336" s="64">
        <v>314972</v>
      </c>
      <c r="K1336" s="63">
        <v>89474</v>
      </c>
      <c r="L1336" s="64">
        <v>404446</v>
      </c>
      <c r="M1336" s="67" t="s">
        <v>1064</v>
      </c>
    </row>
    <row r="1337" spans="1:13" x14ac:dyDescent="0.25">
      <c r="A1337" s="57">
        <v>231</v>
      </c>
      <c r="B1337" s="58">
        <v>0</v>
      </c>
      <c r="C1337" s="59">
        <v>3122</v>
      </c>
      <c r="D1337" s="58">
        <v>2132</v>
      </c>
      <c r="E1337" s="61">
        <v>0</v>
      </c>
      <c r="F1337" s="62">
        <v>40</v>
      </c>
      <c r="G1337" s="58">
        <v>500</v>
      </c>
      <c r="H1337" s="49">
        <v>1000000010709</v>
      </c>
      <c r="I1337" s="66">
        <v>0</v>
      </c>
      <c r="J1337" s="64">
        <v>98298.2</v>
      </c>
      <c r="K1337" s="63">
        <v>17934</v>
      </c>
      <c r="L1337" s="64">
        <v>116232.2</v>
      </c>
      <c r="M1337" s="67" t="s">
        <v>1064</v>
      </c>
    </row>
    <row r="1338" spans="1:13" x14ac:dyDescent="0.25">
      <c r="A1338" s="57">
        <v>231</v>
      </c>
      <c r="B1338" s="58">
        <v>0</v>
      </c>
      <c r="C1338" s="59">
        <v>3122</v>
      </c>
      <c r="D1338" s="58">
        <v>2132</v>
      </c>
      <c r="E1338" s="61">
        <v>0</v>
      </c>
      <c r="F1338" s="62">
        <v>40</v>
      </c>
      <c r="G1338" s="58">
        <v>500</v>
      </c>
      <c r="H1338" s="49">
        <v>1000000010804</v>
      </c>
      <c r="I1338" s="66">
        <v>0</v>
      </c>
      <c r="J1338" s="64">
        <v>35832</v>
      </c>
      <c r="K1338" s="63">
        <v>0</v>
      </c>
      <c r="L1338" s="64">
        <v>35832</v>
      </c>
      <c r="M1338" s="67" t="s">
        <v>1064</v>
      </c>
    </row>
    <row r="1339" spans="1:13" x14ac:dyDescent="0.25">
      <c r="A1339" s="57">
        <v>231</v>
      </c>
      <c r="B1339" s="58">
        <v>0</v>
      </c>
      <c r="C1339" s="59">
        <v>3122</v>
      </c>
      <c r="D1339" s="58">
        <v>2132</v>
      </c>
      <c r="E1339" s="61">
        <v>0</v>
      </c>
      <c r="F1339" s="62">
        <v>40</v>
      </c>
      <c r="G1339" s="58">
        <v>500</v>
      </c>
      <c r="H1339" s="49">
        <v>1000000010805</v>
      </c>
      <c r="I1339" s="66">
        <v>0</v>
      </c>
      <c r="J1339" s="64">
        <v>59664</v>
      </c>
      <c r="K1339" s="63">
        <v>19767</v>
      </c>
      <c r="L1339" s="64">
        <v>79431</v>
      </c>
      <c r="M1339" s="67" t="s">
        <v>1064</v>
      </c>
    </row>
    <row r="1340" spans="1:13" x14ac:dyDescent="0.25">
      <c r="A1340" s="57">
        <v>231</v>
      </c>
      <c r="B1340" s="58">
        <v>0</v>
      </c>
      <c r="C1340" s="59">
        <v>3122</v>
      </c>
      <c r="D1340" s="58">
        <v>2132</v>
      </c>
      <c r="E1340" s="61">
        <v>0</v>
      </c>
      <c r="F1340" s="62">
        <v>40</v>
      </c>
      <c r="G1340" s="58">
        <v>500</v>
      </c>
      <c r="H1340" s="49">
        <v>1000000010807</v>
      </c>
      <c r="I1340" s="66">
        <v>0</v>
      </c>
      <c r="J1340" s="64">
        <v>94060</v>
      </c>
      <c r="K1340" s="63">
        <v>18692</v>
      </c>
      <c r="L1340" s="64">
        <v>112752</v>
      </c>
      <c r="M1340" s="67" t="s">
        <v>1064</v>
      </c>
    </row>
    <row r="1341" spans="1:13" x14ac:dyDescent="0.25">
      <c r="A1341" s="57">
        <v>231</v>
      </c>
      <c r="B1341" s="58">
        <v>0</v>
      </c>
      <c r="C1341" s="59">
        <v>3122</v>
      </c>
      <c r="D1341" s="58">
        <v>2132</v>
      </c>
      <c r="E1341" s="61">
        <v>0</v>
      </c>
      <c r="F1341" s="62">
        <v>40</v>
      </c>
      <c r="G1341" s="58">
        <v>500</v>
      </c>
      <c r="H1341" s="49">
        <v>1000000010902</v>
      </c>
      <c r="I1341" s="66">
        <v>0</v>
      </c>
      <c r="J1341" s="64">
        <v>71224.52</v>
      </c>
      <c r="K1341" s="63">
        <v>14448.29</v>
      </c>
      <c r="L1341" s="64">
        <v>85672.81</v>
      </c>
      <c r="M1341" s="67" t="s">
        <v>1064</v>
      </c>
    </row>
    <row r="1342" spans="1:13" x14ac:dyDescent="0.25">
      <c r="A1342" s="57">
        <v>231</v>
      </c>
      <c r="B1342" s="58">
        <v>0</v>
      </c>
      <c r="C1342" s="59">
        <v>3122</v>
      </c>
      <c r="D1342" s="58">
        <v>2132</v>
      </c>
      <c r="E1342" s="61">
        <v>0</v>
      </c>
      <c r="F1342" s="62">
        <v>40</v>
      </c>
      <c r="G1342" s="58">
        <v>500</v>
      </c>
      <c r="H1342" s="49">
        <v>1000000010903</v>
      </c>
      <c r="I1342" s="66">
        <v>0</v>
      </c>
      <c r="J1342" s="64">
        <v>280532.5</v>
      </c>
      <c r="K1342" s="63">
        <v>0</v>
      </c>
      <c r="L1342" s="64">
        <v>280532.5</v>
      </c>
      <c r="M1342" s="67" t="s">
        <v>1064</v>
      </c>
    </row>
    <row r="1343" spans="1:13" x14ac:dyDescent="0.25">
      <c r="A1343" s="57">
        <v>231</v>
      </c>
      <c r="B1343" s="58">
        <v>0</v>
      </c>
      <c r="C1343" s="59">
        <v>3122</v>
      </c>
      <c r="D1343" s="58">
        <v>2132</v>
      </c>
      <c r="E1343" s="61">
        <v>0</v>
      </c>
      <c r="F1343" s="62">
        <v>40</v>
      </c>
      <c r="G1343" s="58">
        <v>500</v>
      </c>
      <c r="H1343" s="49">
        <v>1000000011102</v>
      </c>
      <c r="I1343" s="66">
        <v>0</v>
      </c>
      <c r="J1343" s="64">
        <v>16883</v>
      </c>
      <c r="K1343" s="63">
        <v>1806</v>
      </c>
      <c r="L1343" s="64">
        <v>18689</v>
      </c>
      <c r="M1343" s="67" t="s">
        <v>1064</v>
      </c>
    </row>
    <row r="1344" spans="1:13" x14ac:dyDescent="0.25">
      <c r="A1344" s="57">
        <v>231</v>
      </c>
      <c r="B1344" s="58">
        <v>0</v>
      </c>
      <c r="C1344" s="59">
        <v>3122</v>
      </c>
      <c r="D1344" s="58">
        <v>2132</v>
      </c>
      <c r="E1344" s="61">
        <v>0</v>
      </c>
      <c r="F1344" s="62">
        <v>40</v>
      </c>
      <c r="G1344" s="58">
        <v>500</v>
      </c>
      <c r="H1344" s="49">
        <v>1000000011103</v>
      </c>
      <c r="I1344" s="66">
        <v>0</v>
      </c>
      <c r="J1344" s="64">
        <v>16480</v>
      </c>
      <c r="K1344" s="63">
        <v>10920</v>
      </c>
      <c r="L1344" s="64">
        <v>27400</v>
      </c>
      <c r="M1344" s="67" t="s">
        <v>1064</v>
      </c>
    </row>
    <row r="1345" spans="1:13" x14ac:dyDescent="0.25">
      <c r="A1345" s="57">
        <v>231</v>
      </c>
      <c r="B1345" s="58">
        <v>0</v>
      </c>
      <c r="C1345" s="59">
        <v>3122</v>
      </c>
      <c r="D1345" s="58">
        <v>2132</v>
      </c>
      <c r="E1345" s="61">
        <v>0</v>
      </c>
      <c r="F1345" s="62">
        <v>40</v>
      </c>
      <c r="G1345" s="58">
        <v>500</v>
      </c>
      <c r="H1345" s="49">
        <v>1000000011106</v>
      </c>
      <c r="I1345" s="66">
        <v>0</v>
      </c>
      <c r="J1345" s="64">
        <v>253495</v>
      </c>
      <c r="K1345" s="63">
        <v>79144</v>
      </c>
      <c r="L1345" s="64">
        <v>332639</v>
      </c>
      <c r="M1345" s="67" t="s">
        <v>1064</v>
      </c>
    </row>
    <row r="1346" spans="1:13" x14ac:dyDescent="0.25">
      <c r="A1346" s="57">
        <v>231</v>
      </c>
      <c r="B1346" s="58">
        <v>0</v>
      </c>
      <c r="C1346" s="59">
        <v>3122</v>
      </c>
      <c r="D1346" s="58">
        <v>2132</v>
      </c>
      <c r="E1346" s="61">
        <v>0</v>
      </c>
      <c r="F1346" s="62">
        <v>40</v>
      </c>
      <c r="G1346" s="58">
        <v>500</v>
      </c>
      <c r="H1346" s="49">
        <v>1000000011206</v>
      </c>
      <c r="I1346" s="66">
        <v>0</v>
      </c>
      <c r="J1346" s="64">
        <v>25994.5</v>
      </c>
      <c r="K1346" s="63">
        <v>21808</v>
      </c>
      <c r="L1346" s="64">
        <v>47802.5</v>
      </c>
      <c r="M1346" s="67" t="s">
        <v>1064</v>
      </c>
    </row>
    <row r="1347" spans="1:13" x14ac:dyDescent="0.25">
      <c r="A1347" s="57">
        <v>231</v>
      </c>
      <c r="B1347" s="58">
        <v>0</v>
      </c>
      <c r="C1347" s="59">
        <v>3122</v>
      </c>
      <c r="D1347" s="58">
        <v>2132</v>
      </c>
      <c r="E1347" s="61">
        <v>0</v>
      </c>
      <c r="F1347" s="62">
        <v>40</v>
      </c>
      <c r="G1347" s="58">
        <v>500</v>
      </c>
      <c r="H1347" s="49">
        <v>1000000011215</v>
      </c>
      <c r="I1347" s="66">
        <v>0</v>
      </c>
      <c r="J1347" s="64">
        <v>96725</v>
      </c>
      <c r="K1347" s="63">
        <v>34238</v>
      </c>
      <c r="L1347" s="64">
        <v>130963</v>
      </c>
      <c r="M1347" s="67" t="s">
        <v>1064</v>
      </c>
    </row>
    <row r="1348" spans="1:13" x14ac:dyDescent="0.25">
      <c r="A1348" s="57">
        <v>231</v>
      </c>
      <c r="B1348" s="58">
        <v>0</v>
      </c>
      <c r="C1348" s="59">
        <v>3123</v>
      </c>
      <c r="D1348" s="58">
        <v>2132</v>
      </c>
      <c r="E1348" s="61">
        <v>0</v>
      </c>
      <c r="F1348" s="62">
        <v>40</v>
      </c>
      <c r="G1348" s="58">
        <v>500</v>
      </c>
      <c r="H1348" s="49">
        <v>1000000000000</v>
      </c>
      <c r="I1348" s="66">
        <v>6480000</v>
      </c>
      <c r="J1348" s="63">
        <v>1829914.15</v>
      </c>
      <c r="K1348" s="63">
        <v>-1632190.01</v>
      </c>
      <c r="L1348" s="284">
        <f>J1348+K1348</f>
        <v>197724.1399999999</v>
      </c>
      <c r="M1348" s="67" t="s">
        <v>1065</v>
      </c>
    </row>
    <row r="1349" spans="1:13" x14ac:dyDescent="0.25">
      <c r="A1349" s="57">
        <v>231</v>
      </c>
      <c r="B1349" s="58">
        <v>0</v>
      </c>
      <c r="C1349" s="59">
        <v>3123</v>
      </c>
      <c r="D1349" s="58">
        <v>2132</v>
      </c>
      <c r="E1349" s="61">
        <v>0</v>
      </c>
      <c r="F1349" s="62">
        <v>40</v>
      </c>
      <c r="G1349" s="58">
        <v>500</v>
      </c>
      <c r="H1349" s="49">
        <v>1000000010110</v>
      </c>
      <c r="I1349" s="66">
        <v>0</v>
      </c>
      <c r="J1349" s="64">
        <v>44520</v>
      </c>
      <c r="K1349" s="63">
        <v>15105</v>
      </c>
      <c r="L1349" s="64">
        <v>59625</v>
      </c>
      <c r="M1349" s="67" t="s">
        <v>1065</v>
      </c>
    </row>
    <row r="1350" spans="1:13" x14ac:dyDescent="0.25">
      <c r="A1350" s="57">
        <v>231</v>
      </c>
      <c r="B1350" s="58">
        <v>0</v>
      </c>
      <c r="C1350" s="59">
        <v>3123</v>
      </c>
      <c r="D1350" s="58">
        <v>2132</v>
      </c>
      <c r="E1350" s="61">
        <v>0</v>
      </c>
      <c r="F1350" s="62">
        <v>40</v>
      </c>
      <c r="G1350" s="58">
        <v>500</v>
      </c>
      <c r="H1350" s="49">
        <v>1000000010125</v>
      </c>
      <c r="I1350" s="66">
        <v>0</v>
      </c>
      <c r="J1350" s="64">
        <v>717778</v>
      </c>
      <c r="K1350" s="63">
        <v>242792</v>
      </c>
      <c r="L1350" s="64">
        <v>960570</v>
      </c>
      <c r="M1350" s="67" t="s">
        <v>1065</v>
      </c>
    </row>
    <row r="1351" spans="1:13" x14ac:dyDescent="0.25">
      <c r="A1351" s="57">
        <v>231</v>
      </c>
      <c r="B1351" s="58">
        <v>0</v>
      </c>
      <c r="C1351" s="59">
        <v>3123</v>
      </c>
      <c r="D1351" s="58">
        <v>2132</v>
      </c>
      <c r="E1351" s="61">
        <v>0</v>
      </c>
      <c r="F1351" s="62">
        <v>40</v>
      </c>
      <c r="G1351" s="58">
        <v>500</v>
      </c>
      <c r="H1351" s="49">
        <v>1000000010127</v>
      </c>
      <c r="I1351" s="66">
        <v>0</v>
      </c>
      <c r="J1351" s="64">
        <v>10800</v>
      </c>
      <c r="K1351" s="63">
        <v>3600</v>
      </c>
      <c r="L1351" s="64">
        <v>14400</v>
      </c>
      <c r="M1351" s="67" t="s">
        <v>1065</v>
      </c>
    </row>
    <row r="1352" spans="1:13" x14ac:dyDescent="0.25">
      <c r="A1352" s="57">
        <v>231</v>
      </c>
      <c r="B1352" s="58">
        <v>0</v>
      </c>
      <c r="C1352" s="59">
        <v>3123</v>
      </c>
      <c r="D1352" s="58">
        <v>2132</v>
      </c>
      <c r="E1352" s="61">
        <v>0</v>
      </c>
      <c r="F1352" s="62">
        <v>40</v>
      </c>
      <c r="G1352" s="58">
        <v>500</v>
      </c>
      <c r="H1352" s="49">
        <v>1000000010311</v>
      </c>
      <c r="I1352" s="66">
        <v>0</v>
      </c>
      <c r="J1352" s="64">
        <v>3630</v>
      </c>
      <c r="K1352" s="63">
        <v>4970</v>
      </c>
      <c r="L1352" s="64">
        <v>8600</v>
      </c>
      <c r="M1352" s="67" t="s">
        <v>1065</v>
      </c>
    </row>
    <row r="1353" spans="1:13" x14ac:dyDescent="0.25">
      <c r="A1353" s="57">
        <v>231</v>
      </c>
      <c r="B1353" s="58">
        <v>0</v>
      </c>
      <c r="C1353" s="59">
        <v>3123</v>
      </c>
      <c r="D1353" s="58">
        <v>2132</v>
      </c>
      <c r="E1353" s="61">
        <v>0</v>
      </c>
      <c r="F1353" s="62">
        <v>40</v>
      </c>
      <c r="G1353" s="58">
        <v>500</v>
      </c>
      <c r="H1353" s="49">
        <v>1000000010313</v>
      </c>
      <c r="I1353" s="66">
        <v>0</v>
      </c>
      <c r="J1353" s="64">
        <v>82503.199999999997</v>
      </c>
      <c r="K1353" s="63">
        <v>31831.7</v>
      </c>
      <c r="L1353" s="64">
        <v>114334.9</v>
      </c>
      <c r="M1353" s="67" t="s">
        <v>1065</v>
      </c>
    </row>
    <row r="1354" spans="1:13" x14ac:dyDescent="0.25">
      <c r="A1354" s="57">
        <v>231</v>
      </c>
      <c r="B1354" s="58">
        <v>0</v>
      </c>
      <c r="C1354" s="59">
        <v>3123</v>
      </c>
      <c r="D1354" s="58">
        <v>2132</v>
      </c>
      <c r="E1354" s="61">
        <v>0</v>
      </c>
      <c r="F1354" s="62">
        <v>40</v>
      </c>
      <c r="G1354" s="58">
        <v>500</v>
      </c>
      <c r="H1354" s="49">
        <v>1000000010330</v>
      </c>
      <c r="I1354" s="66">
        <v>0</v>
      </c>
      <c r="J1354" s="64">
        <v>237837</v>
      </c>
      <c r="K1354" s="63">
        <v>235039.5</v>
      </c>
      <c r="L1354" s="64">
        <v>472876.5</v>
      </c>
      <c r="M1354" s="67" t="s">
        <v>1065</v>
      </c>
    </row>
    <row r="1355" spans="1:13" x14ac:dyDescent="0.25">
      <c r="A1355" s="57">
        <v>231</v>
      </c>
      <c r="B1355" s="58">
        <v>0</v>
      </c>
      <c r="C1355" s="59">
        <v>3123</v>
      </c>
      <c r="D1355" s="58">
        <v>2132</v>
      </c>
      <c r="E1355" s="61">
        <v>0</v>
      </c>
      <c r="F1355" s="62">
        <v>40</v>
      </c>
      <c r="G1355" s="58">
        <v>500</v>
      </c>
      <c r="H1355" s="49">
        <v>1000000010410</v>
      </c>
      <c r="I1355" s="66">
        <v>0</v>
      </c>
      <c r="J1355" s="64">
        <v>562712.56000000006</v>
      </c>
      <c r="K1355" s="63">
        <v>69093.13</v>
      </c>
      <c r="L1355" s="64">
        <v>631805.68999999994</v>
      </c>
      <c r="M1355" s="67" t="s">
        <v>1065</v>
      </c>
    </row>
    <row r="1356" spans="1:13" x14ac:dyDescent="0.25">
      <c r="A1356" s="57">
        <v>231</v>
      </c>
      <c r="B1356" s="58">
        <v>0</v>
      </c>
      <c r="C1356" s="59">
        <v>3123</v>
      </c>
      <c r="D1356" s="58">
        <v>2132</v>
      </c>
      <c r="E1356" s="61">
        <v>0</v>
      </c>
      <c r="F1356" s="62">
        <v>40</v>
      </c>
      <c r="G1356" s="58">
        <v>500</v>
      </c>
      <c r="H1356" s="49">
        <v>1000000010422</v>
      </c>
      <c r="I1356" s="66">
        <v>0</v>
      </c>
      <c r="J1356" s="64">
        <v>154809.76999999999</v>
      </c>
      <c r="K1356" s="63">
        <v>85867.42</v>
      </c>
      <c r="L1356" s="64">
        <v>240677.19</v>
      </c>
      <c r="M1356" s="67" t="s">
        <v>1065</v>
      </c>
    </row>
    <row r="1357" spans="1:13" x14ac:dyDescent="0.25">
      <c r="A1357" s="57">
        <v>231</v>
      </c>
      <c r="B1357" s="58">
        <v>0</v>
      </c>
      <c r="C1357" s="59">
        <v>3123</v>
      </c>
      <c r="D1357" s="58">
        <v>2132</v>
      </c>
      <c r="E1357" s="61">
        <v>0</v>
      </c>
      <c r="F1357" s="62">
        <v>40</v>
      </c>
      <c r="G1357" s="58">
        <v>500</v>
      </c>
      <c r="H1357" s="49">
        <v>1000000010423</v>
      </c>
      <c r="I1357" s="66">
        <v>0</v>
      </c>
      <c r="J1357" s="64">
        <v>43534.06</v>
      </c>
      <c r="K1357" s="63">
        <v>7353</v>
      </c>
      <c r="L1357" s="64">
        <v>50887.06</v>
      </c>
      <c r="M1357" s="67" t="s">
        <v>1065</v>
      </c>
    </row>
    <row r="1358" spans="1:13" x14ac:dyDescent="0.25">
      <c r="A1358" s="57">
        <v>231</v>
      </c>
      <c r="B1358" s="58">
        <v>0</v>
      </c>
      <c r="C1358" s="59">
        <v>3123</v>
      </c>
      <c r="D1358" s="58">
        <v>2132</v>
      </c>
      <c r="E1358" s="61">
        <v>0</v>
      </c>
      <c r="F1358" s="62">
        <v>40</v>
      </c>
      <c r="G1358" s="58">
        <v>500</v>
      </c>
      <c r="H1358" s="49">
        <v>1000000010505</v>
      </c>
      <c r="I1358" s="66">
        <v>0</v>
      </c>
      <c r="J1358" s="64">
        <v>2117.5</v>
      </c>
      <c r="K1358" s="63">
        <v>605</v>
      </c>
      <c r="L1358" s="64">
        <v>2722.5</v>
      </c>
      <c r="M1358" s="67" t="s">
        <v>1065</v>
      </c>
    </row>
    <row r="1359" spans="1:13" x14ac:dyDescent="0.25">
      <c r="A1359" s="57">
        <v>231</v>
      </c>
      <c r="B1359" s="58">
        <v>0</v>
      </c>
      <c r="C1359" s="59">
        <v>3123</v>
      </c>
      <c r="D1359" s="58">
        <v>2132</v>
      </c>
      <c r="E1359" s="61">
        <v>0</v>
      </c>
      <c r="F1359" s="62">
        <v>40</v>
      </c>
      <c r="G1359" s="58">
        <v>500</v>
      </c>
      <c r="H1359" s="49">
        <v>1000000010508</v>
      </c>
      <c r="I1359" s="66">
        <v>0</v>
      </c>
      <c r="J1359" s="64">
        <v>83782.48</v>
      </c>
      <c r="K1359" s="63">
        <v>49837</v>
      </c>
      <c r="L1359" s="64">
        <v>133619.48000000001</v>
      </c>
      <c r="M1359" s="67" t="s">
        <v>1065</v>
      </c>
    </row>
    <row r="1360" spans="1:13" x14ac:dyDescent="0.25">
      <c r="A1360" s="57">
        <v>231</v>
      </c>
      <c r="B1360" s="58">
        <v>0</v>
      </c>
      <c r="C1360" s="59">
        <v>3123</v>
      </c>
      <c r="D1360" s="58">
        <v>2132</v>
      </c>
      <c r="E1360" s="61">
        <v>0</v>
      </c>
      <c r="F1360" s="62">
        <v>40</v>
      </c>
      <c r="G1360" s="58">
        <v>500</v>
      </c>
      <c r="H1360" s="49">
        <v>1000000010517</v>
      </c>
      <c r="I1360" s="66">
        <v>0</v>
      </c>
      <c r="J1360" s="64">
        <v>76500</v>
      </c>
      <c r="K1360" s="63">
        <v>18700</v>
      </c>
      <c r="L1360" s="64">
        <v>95200</v>
      </c>
      <c r="M1360" s="67" t="s">
        <v>1065</v>
      </c>
    </row>
    <row r="1361" spans="1:13" x14ac:dyDescent="0.25">
      <c r="A1361" s="57">
        <v>231</v>
      </c>
      <c r="B1361" s="58">
        <v>0</v>
      </c>
      <c r="C1361" s="59">
        <v>3123</v>
      </c>
      <c r="D1361" s="58">
        <v>2132</v>
      </c>
      <c r="E1361" s="61">
        <v>0</v>
      </c>
      <c r="F1361" s="62">
        <v>40</v>
      </c>
      <c r="G1361" s="58">
        <v>500</v>
      </c>
      <c r="H1361" s="49">
        <v>1000000010614</v>
      </c>
      <c r="I1361" s="66">
        <v>0</v>
      </c>
      <c r="J1361" s="64">
        <v>46942.5</v>
      </c>
      <c r="K1361" s="63">
        <v>20144</v>
      </c>
      <c r="L1361" s="64">
        <v>67086.5</v>
      </c>
      <c r="M1361" s="67" t="s">
        <v>1065</v>
      </c>
    </row>
    <row r="1362" spans="1:13" x14ac:dyDescent="0.25">
      <c r="A1362" s="57">
        <v>231</v>
      </c>
      <c r="B1362" s="58">
        <v>0</v>
      </c>
      <c r="C1362" s="59">
        <v>3123</v>
      </c>
      <c r="D1362" s="58">
        <v>2132</v>
      </c>
      <c r="E1362" s="61">
        <v>0</v>
      </c>
      <c r="F1362" s="62">
        <v>40</v>
      </c>
      <c r="G1362" s="58">
        <v>500</v>
      </c>
      <c r="H1362" s="49">
        <v>1000000010615</v>
      </c>
      <c r="I1362" s="66">
        <v>0</v>
      </c>
      <c r="J1362" s="64">
        <v>65205</v>
      </c>
      <c r="K1362" s="63">
        <v>26230</v>
      </c>
      <c r="L1362" s="64">
        <v>91435</v>
      </c>
      <c r="M1362" s="67" t="s">
        <v>1065</v>
      </c>
    </row>
    <row r="1363" spans="1:13" x14ac:dyDescent="0.25">
      <c r="A1363" s="57">
        <v>231</v>
      </c>
      <c r="B1363" s="58">
        <v>0</v>
      </c>
      <c r="C1363" s="59">
        <v>3123</v>
      </c>
      <c r="D1363" s="58">
        <v>2132</v>
      </c>
      <c r="E1363" s="61">
        <v>0</v>
      </c>
      <c r="F1363" s="62">
        <v>40</v>
      </c>
      <c r="G1363" s="58">
        <v>500</v>
      </c>
      <c r="H1363" s="49">
        <v>1000000010616</v>
      </c>
      <c r="I1363" s="66">
        <v>0</v>
      </c>
      <c r="J1363" s="64">
        <v>151125</v>
      </c>
      <c r="K1363" s="63">
        <v>45075</v>
      </c>
      <c r="L1363" s="64">
        <v>196200</v>
      </c>
      <c r="M1363" s="67" t="s">
        <v>1065</v>
      </c>
    </row>
    <row r="1364" spans="1:13" x14ac:dyDescent="0.25">
      <c r="A1364" s="57">
        <v>231</v>
      </c>
      <c r="B1364" s="58">
        <v>0</v>
      </c>
      <c r="C1364" s="59">
        <v>3123</v>
      </c>
      <c r="D1364" s="58">
        <v>2132</v>
      </c>
      <c r="E1364" s="61">
        <v>0</v>
      </c>
      <c r="F1364" s="62">
        <v>40</v>
      </c>
      <c r="G1364" s="58">
        <v>500</v>
      </c>
      <c r="H1364" s="49">
        <v>1000000010722</v>
      </c>
      <c r="I1364" s="66">
        <v>0</v>
      </c>
      <c r="J1364" s="64">
        <v>318824.53000000003</v>
      </c>
      <c r="K1364" s="63">
        <v>100536.51</v>
      </c>
      <c r="L1364" s="64">
        <v>419361.04</v>
      </c>
      <c r="M1364" s="67" t="s">
        <v>1065</v>
      </c>
    </row>
    <row r="1365" spans="1:13" x14ac:dyDescent="0.25">
      <c r="A1365" s="57">
        <v>231</v>
      </c>
      <c r="B1365" s="58">
        <v>0</v>
      </c>
      <c r="C1365" s="59">
        <v>3123</v>
      </c>
      <c r="D1365" s="58">
        <v>2132</v>
      </c>
      <c r="E1365" s="61">
        <v>0</v>
      </c>
      <c r="F1365" s="62">
        <v>40</v>
      </c>
      <c r="G1365" s="58">
        <v>500</v>
      </c>
      <c r="H1365" s="49">
        <v>1000000010723</v>
      </c>
      <c r="I1365" s="66">
        <v>0</v>
      </c>
      <c r="J1365" s="64">
        <v>58430</v>
      </c>
      <c r="K1365" s="63">
        <v>21432</v>
      </c>
      <c r="L1365" s="64">
        <v>79862</v>
      </c>
      <c r="M1365" s="67" t="s">
        <v>1065</v>
      </c>
    </row>
    <row r="1366" spans="1:13" x14ac:dyDescent="0.25">
      <c r="A1366" s="57">
        <v>231</v>
      </c>
      <c r="B1366" s="58">
        <v>0</v>
      </c>
      <c r="C1366" s="59">
        <v>3123</v>
      </c>
      <c r="D1366" s="58">
        <v>2132</v>
      </c>
      <c r="E1366" s="61">
        <v>0</v>
      </c>
      <c r="F1366" s="62">
        <v>40</v>
      </c>
      <c r="G1366" s="58">
        <v>500</v>
      </c>
      <c r="H1366" s="49">
        <v>1000000010724</v>
      </c>
      <c r="I1366" s="66">
        <v>0</v>
      </c>
      <c r="J1366" s="64">
        <v>211823</v>
      </c>
      <c r="K1366" s="63">
        <v>69141</v>
      </c>
      <c r="L1366" s="64">
        <v>280964</v>
      </c>
      <c r="M1366" s="67" t="s">
        <v>1065</v>
      </c>
    </row>
    <row r="1367" spans="1:13" x14ac:dyDescent="0.25">
      <c r="A1367" s="57">
        <v>231</v>
      </c>
      <c r="B1367" s="58">
        <v>0</v>
      </c>
      <c r="C1367" s="59">
        <v>3123</v>
      </c>
      <c r="D1367" s="58">
        <v>2132</v>
      </c>
      <c r="E1367" s="61">
        <v>0</v>
      </c>
      <c r="F1367" s="62">
        <v>40</v>
      </c>
      <c r="G1367" s="58">
        <v>500</v>
      </c>
      <c r="H1367" s="49">
        <v>1000000010824</v>
      </c>
      <c r="I1367" s="66">
        <v>0</v>
      </c>
      <c r="J1367" s="64">
        <v>231732.75</v>
      </c>
      <c r="K1367" s="63">
        <v>76713.25</v>
      </c>
      <c r="L1367" s="64">
        <v>308446</v>
      </c>
      <c r="M1367" s="67" t="s">
        <v>1065</v>
      </c>
    </row>
    <row r="1368" spans="1:13" x14ac:dyDescent="0.25">
      <c r="A1368" s="57">
        <v>231</v>
      </c>
      <c r="B1368" s="58">
        <v>0</v>
      </c>
      <c r="C1368" s="59">
        <v>3123</v>
      </c>
      <c r="D1368" s="58">
        <v>2132</v>
      </c>
      <c r="E1368" s="61">
        <v>0</v>
      </c>
      <c r="F1368" s="62">
        <v>40</v>
      </c>
      <c r="G1368" s="58">
        <v>500</v>
      </c>
      <c r="H1368" s="49">
        <v>1000000010825</v>
      </c>
      <c r="I1368" s="66">
        <v>0</v>
      </c>
      <c r="J1368" s="64">
        <v>71440</v>
      </c>
      <c r="K1368" s="63">
        <v>84649</v>
      </c>
      <c r="L1368" s="64">
        <v>156089</v>
      </c>
      <c r="M1368" s="67" t="s">
        <v>1065</v>
      </c>
    </row>
    <row r="1369" spans="1:13" x14ac:dyDescent="0.25">
      <c r="A1369" s="57">
        <v>231</v>
      </c>
      <c r="B1369" s="58">
        <v>0</v>
      </c>
      <c r="C1369" s="59">
        <v>3123</v>
      </c>
      <c r="D1369" s="58">
        <v>2132</v>
      </c>
      <c r="E1369" s="61">
        <v>0</v>
      </c>
      <c r="F1369" s="62">
        <v>40</v>
      </c>
      <c r="G1369" s="58">
        <v>500</v>
      </c>
      <c r="H1369" s="49">
        <v>1000000010911</v>
      </c>
      <c r="I1369" s="66">
        <v>0</v>
      </c>
      <c r="J1369" s="64">
        <v>22000</v>
      </c>
      <c r="K1369" s="63">
        <v>0</v>
      </c>
      <c r="L1369" s="64">
        <v>22000</v>
      </c>
      <c r="M1369" s="67" t="s">
        <v>1065</v>
      </c>
    </row>
    <row r="1370" spans="1:13" x14ac:dyDescent="0.25">
      <c r="A1370" s="57">
        <v>231</v>
      </c>
      <c r="B1370" s="58">
        <v>0</v>
      </c>
      <c r="C1370" s="59">
        <v>3123</v>
      </c>
      <c r="D1370" s="58">
        <v>2132</v>
      </c>
      <c r="E1370" s="61">
        <v>0</v>
      </c>
      <c r="F1370" s="62">
        <v>40</v>
      </c>
      <c r="G1370" s="58">
        <v>500</v>
      </c>
      <c r="H1370" s="49">
        <v>1000000011003</v>
      </c>
      <c r="I1370" s="66">
        <v>0</v>
      </c>
      <c r="J1370" s="64">
        <v>182587.5</v>
      </c>
      <c r="K1370" s="63">
        <v>52612.5</v>
      </c>
      <c r="L1370" s="64">
        <v>235200</v>
      </c>
      <c r="M1370" s="67" t="s">
        <v>1065</v>
      </c>
    </row>
    <row r="1371" spans="1:13" x14ac:dyDescent="0.25">
      <c r="A1371" s="57">
        <v>231</v>
      </c>
      <c r="B1371" s="58">
        <v>0</v>
      </c>
      <c r="C1371" s="59">
        <v>3123</v>
      </c>
      <c r="D1371" s="58">
        <v>2132</v>
      </c>
      <c r="E1371" s="61">
        <v>0</v>
      </c>
      <c r="F1371" s="62">
        <v>40</v>
      </c>
      <c r="G1371" s="58">
        <v>500</v>
      </c>
      <c r="H1371" s="49">
        <v>1000000011004</v>
      </c>
      <c r="I1371" s="66">
        <v>0</v>
      </c>
      <c r="J1371" s="64">
        <v>11361</v>
      </c>
      <c r="K1371" s="63">
        <v>3872</v>
      </c>
      <c r="L1371" s="64">
        <v>15233</v>
      </c>
      <c r="M1371" s="67" t="s">
        <v>1065</v>
      </c>
    </row>
    <row r="1372" spans="1:13" x14ac:dyDescent="0.25">
      <c r="A1372" s="57">
        <v>231</v>
      </c>
      <c r="B1372" s="58">
        <v>0</v>
      </c>
      <c r="C1372" s="59">
        <v>3123</v>
      </c>
      <c r="D1372" s="58">
        <v>2132</v>
      </c>
      <c r="E1372" s="61">
        <v>0</v>
      </c>
      <c r="F1372" s="62">
        <v>40</v>
      </c>
      <c r="G1372" s="58">
        <v>500</v>
      </c>
      <c r="H1372" s="49">
        <v>1000000011108</v>
      </c>
      <c r="I1372" s="66">
        <v>0</v>
      </c>
      <c r="J1372" s="64">
        <v>22230</v>
      </c>
      <c r="K1372" s="63">
        <v>38020</v>
      </c>
      <c r="L1372" s="64">
        <v>60250</v>
      </c>
      <c r="M1372" s="67" t="s">
        <v>1065</v>
      </c>
    </row>
    <row r="1373" spans="1:13" x14ac:dyDescent="0.25">
      <c r="A1373" s="57">
        <v>231</v>
      </c>
      <c r="B1373" s="58">
        <v>0</v>
      </c>
      <c r="C1373" s="59">
        <v>3123</v>
      </c>
      <c r="D1373" s="58">
        <v>2132</v>
      </c>
      <c r="E1373" s="61">
        <v>0</v>
      </c>
      <c r="F1373" s="62">
        <v>40</v>
      </c>
      <c r="G1373" s="58">
        <v>500</v>
      </c>
      <c r="H1373" s="49">
        <v>1000000011120</v>
      </c>
      <c r="I1373" s="66">
        <v>0</v>
      </c>
      <c r="J1373" s="64">
        <v>416920</v>
      </c>
      <c r="K1373" s="63">
        <v>123940</v>
      </c>
      <c r="L1373" s="64">
        <v>540860</v>
      </c>
      <c r="M1373" s="67" t="s">
        <v>1065</v>
      </c>
    </row>
    <row r="1374" spans="1:13" x14ac:dyDescent="0.25">
      <c r="A1374" s="57">
        <v>231</v>
      </c>
      <c r="B1374" s="58">
        <v>0</v>
      </c>
      <c r="C1374" s="59">
        <v>3123</v>
      </c>
      <c r="D1374" s="58">
        <v>2132</v>
      </c>
      <c r="E1374" s="61">
        <v>0</v>
      </c>
      <c r="F1374" s="62">
        <v>40</v>
      </c>
      <c r="G1374" s="58">
        <v>500</v>
      </c>
      <c r="H1374" s="49">
        <v>1000000011121</v>
      </c>
      <c r="I1374" s="66">
        <v>0</v>
      </c>
      <c r="J1374" s="64">
        <v>9900</v>
      </c>
      <c r="K1374" s="63">
        <v>6600</v>
      </c>
      <c r="L1374" s="64">
        <v>16500</v>
      </c>
      <c r="M1374" s="67" t="s">
        <v>1065</v>
      </c>
    </row>
    <row r="1375" spans="1:13" x14ac:dyDescent="0.25">
      <c r="A1375" s="57">
        <v>231</v>
      </c>
      <c r="B1375" s="58">
        <v>0</v>
      </c>
      <c r="C1375" s="59">
        <v>3123</v>
      </c>
      <c r="D1375" s="58">
        <v>2132</v>
      </c>
      <c r="E1375" s="61">
        <v>0</v>
      </c>
      <c r="F1375" s="62">
        <v>40</v>
      </c>
      <c r="G1375" s="58">
        <v>500</v>
      </c>
      <c r="H1375" s="49">
        <v>1000000011122</v>
      </c>
      <c r="I1375" s="66">
        <v>0</v>
      </c>
      <c r="J1375" s="64">
        <v>27983</v>
      </c>
      <c r="K1375" s="63">
        <v>7472</v>
      </c>
      <c r="L1375" s="64">
        <v>35455</v>
      </c>
      <c r="M1375" s="67" t="s">
        <v>1065</v>
      </c>
    </row>
    <row r="1376" spans="1:13" x14ac:dyDescent="0.25">
      <c r="A1376" s="57">
        <v>231</v>
      </c>
      <c r="B1376" s="58">
        <v>0</v>
      </c>
      <c r="C1376" s="59">
        <v>3123</v>
      </c>
      <c r="D1376" s="58">
        <v>2132</v>
      </c>
      <c r="E1376" s="61">
        <v>0</v>
      </c>
      <c r="F1376" s="62">
        <v>40</v>
      </c>
      <c r="G1376" s="58">
        <v>500</v>
      </c>
      <c r="H1376" s="49">
        <v>1000000011123</v>
      </c>
      <c r="I1376" s="66">
        <v>0</v>
      </c>
      <c r="J1376" s="64">
        <v>188931</v>
      </c>
      <c r="K1376" s="63">
        <v>53055</v>
      </c>
      <c r="L1376" s="64">
        <v>241986</v>
      </c>
      <c r="M1376" s="67" t="s">
        <v>1065</v>
      </c>
    </row>
    <row r="1377" spans="1:13" x14ac:dyDescent="0.25">
      <c r="A1377" s="57">
        <v>231</v>
      </c>
      <c r="B1377" s="58">
        <v>0</v>
      </c>
      <c r="C1377" s="59">
        <v>3123</v>
      </c>
      <c r="D1377" s="58">
        <v>2132</v>
      </c>
      <c r="E1377" s="61">
        <v>0</v>
      </c>
      <c r="F1377" s="62">
        <v>40</v>
      </c>
      <c r="G1377" s="58">
        <v>500</v>
      </c>
      <c r="H1377" s="49">
        <v>1000000011216</v>
      </c>
      <c r="I1377" s="66">
        <v>0</v>
      </c>
      <c r="J1377" s="64">
        <v>56934</v>
      </c>
      <c r="K1377" s="63">
        <v>18978</v>
      </c>
      <c r="L1377" s="64">
        <v>75912</v>
      </c>
      <c r="M1377" s="67" t="s">
        <v>1065</v>
      </c>
    </row>
    <row r="1378" spans="1:13" x14ac:dyDescent="0.25">
      <c r="A1378" s="57">
        <v>231</v>
      </c>
      <c r="B1378" s="58">
        <v>0</v>
      </c>
      <c r="C1378" s="59">
        <v>3123</v>
      </c>
      <c r="D1378" s="58">
        <v>2132</v>
      </c>
      <c r="E1378" s="61">
        <v>0</v>
      </c>
      <c r="F1378" s="62">
        <v>40</v>
      </c>
      <c r="G1378" s="58">
        <v>500</v>
      </c>
      <c r="H1378" s="49">
        <v>1000000011219</v>
      </c>
      <c r="I1378" s="66">
        <v>0</v>
      </c>
      <c r="J1378" s="64">
        <v>193895</v>
      </c>
      <c r="K1378" s="63">
        <v>0</v>
      </c>
      <c r="L1378" s="64">
        <v>193895</v>
      </c>
      <c r="M1378" s="67" t="s">
        <v>1065</v>
      </c>
    </row>
    <row r="1379" spans="1:13" x14ac:dyDescent="0.25">
      <c r="A1379" s="57">
        <v>231</v>
      </c>
      <c r="B1379" s="58">
        <v>0</v>
      </c>
      <c r="C1379" s="59">
        <v>3123</v>
      </c>
      <c r="D1379" s="58">
        <v>2132</v>
      </c>
      <c r="E1379" s="61">
        <v>0</v>
      </c>
      <c r="F1379" s="62">
        <v>40</v>
      </c>
      <c r="G1379" s="58">
        <v>500</v>
      </c>
      <c r="H1379" s="49">
        <v>1000000011220</v>
      </c>
      <c r="I1379" s="66">
        <v>0</v>
      </c>
      <c r="J1379" s="64">
        <v>341297</v>
      </c>
      <c r="K1379" s="63">
        <v>118926</v>
      </c>
      <c r="L1379" s="64">
        <v>460223</v>
      </c>
      <c r="M1379" s="67" t="s">
        <v>1065</v>
      </c>
    </row>
    <row r="1380" spans="1:13" x14ac:dyDescent="0.25">
      <c r="A1380" s="57">
        <v>231</v>
      </c>
      <c r="B1380" s="58">
        <v>0</v>
      </c>
      <c r="C1380" s="59">
        <v>3125</v>
      </c>
      <c r="D1380" s="58">
        <v>2132</v>
      </c>
      <c r="E1380" s="61">
        <v>0</v>
      </c>
      <c r="F1380" s="62">
        <v>40</v>
      </c>
      <c r="G1380" s="58">
        <v>500</v>
      </c>
      <c r="H1380" s="49">
        <v>1000000000000</v>
      </c>
      <c r="I1380" s="66">
        <v>1600000</v>
      </c>
      <c r="J1380" s="63">
        <v>663572</v>
      </c>
      <c r="K1380" s="63">
        <v>-534563</v>
      </c>
      <c r="L1380" s="284">
        <f>J1380+K1380</f>
        <v>129009</v>
      </c>
      <c r="M1380" s="67" t="s">
        <v>1066</v>
      </c>
    </row>
    <row r="1381" spans="1:13" x14ac:dyDescent="0.25">
      <c r="A1381" s="57">
        <v>231</v>
      </c>
      <c r="B1381" s="58">
        <v>0</v>
      </c>
      <c r="C1381" s="59">
        <v>3125</v>
      </c>
      <c r="D1381" s="58">
        <v>2119</v>
      </c>
      <c r="E1381" s="61">
        <v>0</v>
      </c>
      <c r="F1381" s="62">
        <v>40</v>
      </c>
      <c r="G1381" s="58">
        <v>500</v>
      </c>
      <c r="H1381" s="49">
        <v>1000000010916</v>
      </c>
      <c r="I1381" s="66">
        <v>0</v>
      </c>
      <c r="J1381" s="64">
        <v>10500</v>
      </c>
      <c r="K1381" s="63">
        <v>0</v>
      </c>
      <c r="L1381" s="64">
        <v>10500</v>
      </c>
      <c r="M1381" s="67" t="s">
        <v>1067</v>
      </c>
    </row>
    <row r="1382" spans="1:13" x14ac:dyDescent="0.25">
      <c r="A1382" s="57">
        <v>231</v>
      </c>
      <c r="B1382" s="58">
        <v>0</v>
      </c>
      <c r="C1382" s="59">
        <v>3125</v>
      </c>
      <c r="D1382" s="58">
        <v>2132</v>
      </c>
      <c r="E1382" s="61">
        <v>0</v>
      </c>
      <c r="F1382" s="62">
        <v>40</v>
      </c>
      <c r="G1382" s="58">
        <v>500</v>
      </c>
      <c r="H1382" s="49">
        <v>1000000010916</v>
      </c>
      <c r="I1382" s="66">
        <v>0</v>
      </c>
      <c r="J1382" s="64">
        <v>925928</v>
      </c>
      <c r="K1382" s="63">
        <v>534563</v>
      </c>
      <c r="L1382" s="64">
        <v>1460491</v>
      </c>
      <c r="M1382" s="67" t="s">
        <v>1066</v>
      </c>
    </row>
    <row r="1383" spans="1:13" x14ac:dyDescent="0.25">
      <c r="A1383" s="57">
        <v>231</v>
      </c>
      <c r="B1383" s="58">
        <v>0</v>
      </c>
      <c r="C1383" s="59">
        <v>3133</v>
      </c>
      <c r="D1383" s="58">
        <v>2132</v>
      </c>
      <c r="E1383" s="61">
        <v>0</v>
      </c>
      <c r="F1383" s="62">
        <v>40</v>
      </c>
      <c r="G1383" s="58">
        <v>500</v>
      </c>
      <c r="H1383" s="49">
        <v>1000000000000</v>
      </c>
      <c r="I1383" s="66">
        <v>380000</v>
      </c>
      <c r="J1383" s="63">
        <v>115290</v>
      </c>
      <c r="K1383" s="63">
        <v>-108215</v>
      </c>
      <c r="L1383" s="284">
        <f>J1383+K1383</f>
        <v>7075</v>
      </c>
      <c r="M1383" s="67" t="s">
        <v>1068</v>
      </c>
    </row>
    <row r="1384" spans="1:13" x14ac:dyDescent="0.25">
      <c r="A1384" s="57">
        <v>231</v>
      </c>
      <c r="B1384" s="58">
        <v>0</v>
      </c>
      <c r="C1384" s="59">
        <v>3133</v>
      </c>
      <c r="D1384" s="58">
        <v>2132</v>
      </c>
      <c r="E1384" s="61">
        <v>0</v>
      </c>
      <c r="F1384" s="62">
        <v>40</v>
      </c>
      <c r="G1384" s="58">
        <v>500</v>
      </c>
      <c r="H1384" s="49">
        <v>1000000010325</v>
      </c>
      <c r="I1384" s="66">
        <v>0</v>
      </c>
      <c r="J1384" s="63">
        <v>7880</v>
      </c>
      <c r="K1384" s="63">
        <v>7880</v>
      </c>
      <c r="L1384" s="63">
        <v>15760</v>
      </c>
      <c r="M1384" s="67" t="s">
        <v>1068</v>
      </c>
    </row>
    <row r="1385" spans="1:13" x14ac:dyDescent="0.25">
      <c r="A1385" s="57">
        <v>231</v>
      </c>
      <c r="B1385" s="58">
        <v>0</v>
      </c>
      <c r="C1385" s="59">
        <v>3133</v>
      </c>
      <c r="D1385" s="58">
        <v>2132</v>
      </c>
      <c r="E1385" s="61">
        <v>0</v>
      </c>
      <c r="F1385" s="62">
        <v>40</v>
      </c>
      <c r="G1385" s="58">
        <v>500</v>
      </c>
      <c r="H1385" s="49">
        <v>1000000010512</v>
      </c>
      <c r="I1385" s="66">
        <v>0</v>
      </c>
      <c r="J1385" s="63">
        <v>223830</v>
      </c>
      <c r="K1385" s="63">
        <v>82335</v>
      </c>
      <c r="L1385" s="63">
        <v>306165</v>
      </c>
      <c r="M1385" s="67" t="s">
        <v>1068</v>
      </c>
    </row>
    <row r="1386" spans="1:13" x14ac:dyDescent="0.25">
      <c r="A1386" s="57">
        <v>231</v>
      </c>
      <c r="B1386" s="58">
        <v>0</v>
      </c>
      <c r="C1386" s="59">
        <v>3133</v>
      </c>
      <c r="D1386" s="58">
        <v>2132</v>
      </c>
      <c r="E1386" s="61">
        <v>0</v>
      </c>
      <c r="F1386" s="62">
        <v>40</v>
      </c>
      <c r="G1386" s="58">
        <v>500</v>
      </c>
      <c r="H1386" s="49">
        <v>1000000010716</v>
      </c>
      <c r="I1386" s="66">
        <v>0</v>
      </c>
      <c r="J1386" s="63">
        <v>33000</v>
      </c>
      <c r="K1386" s="63">
        <v>18000</v>
      </c>
      <c r="L1386" s="63">
        <v>51000</v>
      </c>
      <c r="M1386" s="67" t="s">
        <v>1068</v>
      </c>
    </row>
    <row r="1387" spans="1:13" x14ac:dyDescent="0.25">
      <c r="A1387" s="57">
        <v>231</v>
      </c>
      <c r="B1387" s="58">
        <v>0</v>
      </c>
      <c r="C1387" s="59">
        <v>3421</v>
      </c>
      <c r="D1387" s="58">
        <v>2132</v>
      </c>
      <c r="E1387" s="61">
        <v>0</v>
      </c>
      <c r="F1387" s="62">
        <v>40</v>
      </c>
      <c r="G1387" s="58">
        <v>500</v>
      </c>
      <c r="H1387" s="49">
        <v>1000000000000</v>
      </c>
      <c r="I1387" s="66">
        <v>370000</v>
      </c>
      <c r="J1387" s="63">
        <v>162004.43</v>
      </c>
      <c r="K1387" s="63">
        <v>-48983.5</v>
      </c>
      <c r="L1387" s="284">
        <f>J1387+K1387</f>
        <v>113020.93</v>
      </c>
      <c r="M1387" s="67" t="s">
        <v>1069</v>
      </c>
    </row>
    <row r="1388" spans="1:13" x14ac:dyDescent="0.25">
      <c r="A1388" s="57">
        <v>231</v>
      </c>
      <c r="B1388" s="58">
        <v>0</v>
      </c>
      <c r="C1388" s="59">
        <v>3421</v>
      </c>
      <c r="D1388" s="58">
        <v>2132</v>
      </c>
      <c r="E1388" s="61">
        <v>0</v>
      </c>
      <c r="F1388" s="62">
        <v>40</v>
      </c>
      <c r="G1388" s="58">
        <v>500</v>
      </c>
      <c r="H1388" s="49">
        <v>1000000010326</v>
      </c>
      <c r="I1388" s="66">
        <v>0</v>
      </c>
      <c r="J1388" s="63">
        <v>114948</v>
      </c>
      <c r="K1388" s="63">
        <v>42791.5</v>
      </c>
      <c r="L1388" s="63">
        <v>157739.5</v>
      </c>
      <c r="M1388" s="67" t="s">
        <v>1069</v>
      </c>
    </row>
    <row r="1389" spans="1:13" x14ac:dyDescent="0.25">
      <c r="A1389" s="57">
        <v>231</v>
      </c>
      <c r="B1389" s="58">
        <v>0</v>
      </c>
      <c r="C1389" s="59">
        <v>3421</v>
      </c>
      <c r="D1389" s="58">
        <v>2132</v>
      </c>
      <c r="E1389" s="61">
        <v>0</v>
      </c>
      <c r="F1389" s="62">
        <v>40</v>
      </c>
      <c r="G1389" s="58">
        <v>500</v>
      </c>
      <c r="H1389" s="49">
        <v>1000000010327</v>
      </c>
      <c r="I1389" s="66">
        <v>0</v>
      </c>
      <c r="J1389" s="63">
        <v>18495</v>
      </c>
      <c r="K1389" s="63">
        <v>0</v>
      </c>
      <c r="L1389" s="63">
        <v>18495</v>
      </c>
      <c r="M1389" s="67" t="s">
        <v>1069</v>
      </c>
    </row>
    <row r="1390" spans="1:13" x14ac:dyDescent="0.25">
      <c r="A1390" s="57">
        <v>231</v>
      </c>
      <c r="B1390" s="58">
        <v>0</v>
      </c>
      <c r="C1390" s="59">
        <v>3421</v>
      </c>
      <c r="D1390" s="58">
        <v>2132</v>
      </c>
      <c r="E1390" s="61">
        <v>0</v>
      </c>
      <c r="F1390" s="62">
        <v>40</v>
      </c>
      <c r="G1390" s="58">
        <v>500</v>
      </c>
      <c r="H1390" s="49">
        <v>1000000010717</v>
      </c>
      <c r="I1390" s="66">
        <v>0</v>
      </c>
      <c r="J1390" s="63">
        <v>0</v>
      </c>
      <c r="K1390" s="63">
        <v>1815</v>
      </c>
      <c r="L1390" s="63">
        <v>1815</v>
      </c>
      <c r="M1390" s="67" t="s">
        <v>1069</v>
      </c>
    </row>
    <row r="1391" spans="1:13" x14ac:dyDescent="0.25">
      <c r="A1391" s="57">
        <v>231</v>
      </c>
      <c r="B1391" s="58">
        <v>0</v>
      </c>
      <c r="C1391" s="59">
        <v>3421</v>
      </c>
      <c r="D1391" s="58">
        <v>2132</v>
      </c>
      <c r="E1391" s="61">
        <v>0</v>
      </c>
      <c r="F1391" s="62">
        <v>40</v>
      </c>
      <c r="G1391" s="58">
        <v>500</v>
      </c>
      <c r="H1391" s="49">
        <v>1000000010816</v>
      </c>
      <c r="I1391" s="66">
        <v>0</v>
      </c>
      <c r="J1391" s="63">
        <v>61421.57</v>
      </c>
      <c r="K1391" s="63">
        <v>0</v>
      </c>
      <c r="L1391" s="63">
        <v>61421.57</v>
      </c>
      <c r="M1391" s="67" t="s">
        <v>1069</v>
      </c>
    </row>
    <row r="1392" spans="1:13" ht="15.75" thickBot="1" x14ac:dyDescent="0.3">
      <c r="A1392" s="57">
        <v>231</v>
      </c>
      <c r="B1392" s="58">
        <v>0</v>
      </c>
      <c r="C1392" s="59">
        <v>3421</v>
      </c>
      <c r="D1392" s="58">
        <v>2132</v>
      </c>
      <c r="E1392" s="61">
        <v>0</v>
      </c>
      <c r="F1392" s="62">
        <v>40</v>
      </c>
      <c r="G1392" s="58">
        <v>500</v>
      </c>
      <c r="H1392" s="49">
        <v>1000000011117</v>
      </c>
      <c r="I1392" s="66">
        <v>0</v>
      </c>
      <c r="J1392" s="63">
        <v>13131</v>
      </c>
      <c r="K1392" s="285">
        <v>4377</v>
      </c>
      <c r="L1392" s="63">
        <v>17508</v>
      </c>
      <c r="M1392" s="67" t="s">
        <v>1069</v>
      </c>
    </row>
    <row r="1393" spans="1:13" ht="16.5" thickBot="1" x14ac:dyDescent="0.3">
      <c r="A1393" s="22"/>
      <c r="B1393" s="53" t="s">
        <v>23</v>
      </c>
      <c r="C1393" s="54"/>
      <c r="D1393" s="23"/>
      <c r="E1393" s="23"/>
      <c r="F1393" s="24"/>
      <c r="G1393" s="25"/>
      <c r="H1393" s="23"/>
      <c r="I1393" s="26">
        <f>SUM(I1286:I1392)</f>
        <v>17000000</v>
      </c>
      <c r="J1393" s="26">
        <f>SUM(J1286:J1392)</f>
        <v>17000000</v>
      </c>
      <c r="K1393" s="2828">
        <v>0</v>
      </c>
      <c r="L1393" s="26">
        <f>SUM(L1286:L1392)</f>
        <v>17000000</v>
      </c>
      <c r="M1393" s="27"/>
    </row>
    <row r="1394" spans="1:13" ht="15.75" x14ac:dyDescent="0.25">
      <c r="A1394" s="28"/>
      <c r="B1394" s="28"/>
      <c r="C1394" s="28"/>
      <c r="D1394" s="29"/>
      <c r="E1394" s="29"/>
      <c r="F1394" s="30"/>
      <c r="G1394" s="31"/>
      <c r="H1394" s="29"/>
      <c r="I1394" s="32"/>
      <c r="J1394" s="29"/>
      <c r="K1394" s="147"/>
      <c r="L1394" s="29"/>
      <c r="M1394" s="2467"/>
    </row>
    <row r="1395" spans="1:13" ht="15.75" x14ac:dyDescent="0.25">
      <c r="A1395" s="2467"/>
      <c r="B1395" s="29" t="s">
        <v>1070</v>
      </c>
      <c r="C1395" s="28"/>
      <c r="D1395" s="29"/>
      <c r="E1395" s="29"/>
      <c r="F1395" s="30"/>
      <c r="G1395" s="31"/>
      <c r="H1395" s="29"/>
      <c r="I1395" s="32"/>
      <c r="J1395" s="35">
        <v>43819</v>
      </c>
      <c r="K1395" s="33"/>
      <c r="L1395" s="29"/>
      <c r="M1395" s="2467"/>
    </row>
    <row r="1396" spans="1:13" ht="15.75" x14ac:dyDescent="0.25">
      <c r="A1396" s="29"/>
      <c r="B1396" s="28"/>
      <c r="C1396" s="28"/>
      <c r="D1396" s="29"/>
      <c r="E1396" s="29"/>
      <c r="F1396" s="30"/>
      <c r="G1396" s="31"/>
      <c r="H1396" s="29"/>
      <c r="I1396" s="32"/>
      <c r="J1396" s="29"/>
      <c r="K1396" s="35"/>
      <c r="L1396" s="29"/>
      <c r="M1396" s="2467"/>
    </row>
    <row r="1397" spans="1:13" x14ac:dyDescent="0.25">
      <c r="A1397" s="2467"/>
      <c r="B1397" s="2467"/>
      <c r="C1397" s="2467"/>
      <c r="D1397" s="2467"/>
      <c r="E1397" s="2467"/>
      <c r="F1397" s="2"/>
      <c r="G1397" s="3"/>
      <c r="H1397" s="2467"/>
      <c r="I1397" s="4"/>
      <c r="J1397" s="2467"/>
      <c r="K1397" s="33"/>
      <c r="L1397" s="2467"/>
      <c r="M1397" s="2467"/>
    </row>
    <row r="1398" spans="1:13" x14ac:dyDescent="0.25">
      <c r="A1398" s="2467"/>
      <c r="B1398" s="2467" t="s">
        <v>27</v>
      </c>
      <c r="C1398" s="2467"/>
      <c r="D1398" s="2467"/>
      <c r="E1398" s="2467"/>
      <c r="F1398" s="2"/>
      <c r="G1398" s="3"/>
      <c r="H1398" s="2467"/>
      <c r="I1398" s="4"/>
      <c r="J1398" s="2467" t="s">
        <v>27</v>
      </c>
      <c r="K1398" s="2467"/>
      <c r="L1398" s="2467"/>
      <c r="M1398" s="2467"/>
    </row>
    <row r="1399" spans="1:13" x14ac:dyDescent="0.25">
      <c r="A1399" s="2467"/>
      <c r="B1399" s="2467"/>
      <c r="C1399" s="2467"/>
      <c r="D1399" s="2467"/>
      <c r="E1399" s="2467"/>
      <c r="F1399" s="2"/>
      <c r="G1399" s="3"/>
      <c r="H1399" s="2467"/>
      <c r="I1399" s="4"/>
      <c r="J1399" s="2467"/>
      <c r="K1399" s="2467"/>
      <c r="L1399" s="2467"/>
      <c r="M1399" s="2467"/>
    </row>
    <row r="1400" spans="1:13" x14ac:dyDescent="0.25">
      <c r="A1400" s="2467"/>
      <c r="B1400" s="2467" t="s">
        <v>3457</v>
      </c>
      <c r="C1400" s="2467"/>
      <c r="D1400" s="2467"/>
      <c r="E1400" s="2467"/>
      <c r="F1400" s="2"/>
      <c r="G1400" s="3"/>
      <c r="H1400" s="2467"/>
      <c r="I1400" s="4"/>
      <c r="J1400" s="2467" t="s">
        <v>76</v>
      </c>
      <c r="K1400" s="2467"/>
      <c r="L1400" s="2467"/>
      <c r="M1400" s="2467"/>
    </row>
    <row r="1401" spans="1:13" x14ac:dyDescent="0.25">
      <c r="A1401" s="2467"/>
      <c r="B1401" s="2467"/>
      <c r="C1401" s="2467"/>
      <c r="D1401" s="2467"/>
      <c r="E1401" s="2467"/>
      <c r="F1401" s="2"/>
      <c r="G1401" s="3"/>
      <c r="H1401" s="2467"/>
      <c r="I1401" s="4"/>
      <c r="J1401" s="2467"/>
      <c r="K1401" s="2467"/>
      <c r="L1401" s="2467"/>
      <c r="M1401" s="2467"/>
    </row>
  </sheetData>
  <mergeCells count="82">
    <mergeCell ref="A1250:L1250"/>
    <mergeCell ref="A1281:L1281"/>
    <mergeCell ref="A1156:M1156"/>
    <mergeCell ref="A1185:L1185"/>
    <mergeCell ref="A1187:M1187"/>
    <mergeCell ref="A1195:H1195"/>
    <mergeCell ref="A1209:L1209"/>
    <mergeCell ref="A1084:L1084"/>
    <mergeCell ref="A1113:H1113"/>
    <mergeCell ref="A1125:L1125"/>
    <mergeCell ref="A1151:B1151"/>
    <mergeCell ref="A1153:L1153"/>
    <mergeCell ref="A395:L395"/>
    <mergeCell ref="A357:M357"/>
    <mergeCell ref="A383:H383"/>
    <mergeCell ref="A359:M359"/>
    <mergeCell ref="A393:D393"/>
    <mergeCell ref="A490:L490"/>
    <mergeCell ref="A470:M470"/>
    <mergeCell ref="A476:H476"/>
    <mergeCell ref="A430:L430"/>
    <mergeCell ref="A397:M397"/>
    <mergeCell ref="A468:L468"/>
    <mergeCell ref="A1:D1"/>
    <mergeCell ref="A81:E81"/>
    <mergeCell ref="A85:J85"/>
    <mergeCell ref="A100:E100"/>
    <mergeCell ref="A83:L83"/>
    <mergeCell ref="A3:L3"/>
    <mergeCell ref="A37:L37"/>
    <mergeCell ref="A48:H48"/>
    <mergeCell ref="A60:L60"/>
    <mergeCell ref="A71:H71"/>
    <mergeCell ref="A6:M6"/>
    <mergeCell ref="A35:D35"/>
    <mergeCell ref="A39:K39"/>
    <mergeCell ref="A62:K62"/>
    <mergeCell ref="A5:H5"/>
    <mergeCell ref="A58:D58"/>
    <mergeCell ref="A102:L102"/>
    <mergeCell ref="A125:H125"/>
    <mergeCell ref="A139:M139"/>
    <mergeCell ref="A183:M183"/>
    <mergeCell ref="A179:D179"/>
    <mergeCell ref="A137:L137"/>
    <mergeCell ref="A104:K104"/>
    <mergeCell ref="A135:D135"/>
    <mergeCell ref="A181:L181"/>
    <mergeCell ref="A214:D214"/>
    <mergeCell ref="A204:H204"/>
    <mergeCell ref="A355:D355"/>
    <mergeCell ref="A218:M218"/>
    <mergeCell ref="A243:D243"/>
    <mergeCell ref="A247:M247"/>
    <mergeCell ref="A245:L245"/>
    <mergeCell ref="A216:L216"/>
    <mergeCell ref="A233:H233"/>
    <mergeCell ref="A499:H499"/>
    <mergeCell ref="A511:L511"/>
    <mergeCell ref="A540:H540"/>
    <mergeCell ref="A552:L552"/>
    <mergeCell ref="A865:L865"/>
    <mergeCell ref="A694:L694"/>
    <mergeCell ref="A729:L729"/>
    <mergeCell ref="A740:H740"/>
    <mergeCell ref="A752:L752"/>
    <mergeCell ref="A577:L577"/>
    <mergeCell ref="A790:L790"/>
    <mergeCell ref="A778:H778"/>
    <mergeCell ref="A845:L845"/>
    <mergeCell ref="A822:L822"/>
    <mergeCell ref="A833:H833"/>
    <mergeCell ref="A1057:L1057"/>
    <mergeCell ref="A887:L887"/>
    <mergeCell ref="A889:M889"/>
    <mergeCell ref="A899:H899"/>
    <mergeCell ref="A867:M867"/>
    <mergeCell ref="A873:H873"/>
    <mergeCell ref="A937:L937"/>
    <mergeCell ref="A913:L913"/>
    <mergeCell ref="A915:M915"/>
    <mergeCell ref="A923:H923"/>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6"/>
  <sheetViews>
    <sheetView topLeftCell="A623" workbookViewId="0">
      <selection activeCell="H655" sqref="H655"/>
    </sheetView>
  </sheetViews>
  <sheetFormatPr defaultRowHeight="15" x14ac:dyDescent="0.25"/>
  <cols>
    <col min="1" max="1" width="5.7109375" style="315" customWidth="1"/>
    <col min="2" max="2" width="6.7109375" style="315" customWidth="1"/>
    <col min="3" max="3" width="7" style="315" customWidth="1"/>
    <col min="4" max="4" width="7.140625" style="315" customWidth="1"/>
    <col min="5" max="5" width="6.5703125" style="315" customWidth="1"/>
    <col min="6" max="6" width="11.42578125" style="315" customWidth="1"/>
    <col min="7" max="7" width="7.5703125" style="315" customWidth="1"/>
    <col min="8" max="8" width="14.28515625" style="315" customWidth="1"/>
    <col min="9" max="9" width="16.140625" style="315" customWidth="1"/>
    <col min="10" max="10" width="16" style="315" customWidth="1"/>
    <col min="11" max="11" width="15.5703125" style="315" customWidth="1"/>
    <col min="12" max="12" width="16" style="315" customWidth="1"/>
    <col min="13" max="13" width="33.7109375" style="315" customWidth="1"/>
    <col min="14" max="16384" width="9.140625" style="315"/>
  </cols>
  <sheetData>
    <row r="1" spans="1:13" ht="18.75" x14ac:dyDescent="0.3">
      <c r="A1" s="1" t="s">
        <v>174</v>
      </c>
      <c r="B1" s="1"/>
      <c r="C1" s="306" t="s">
        <v>843</v>
      </c>
      <c r="D1" s="822"/>
      <c r="E1" s="822"/>
      <c r="F1" s="2"/>
      <c r="G1" s="3"/>
      <c r="H1" s="822"/>
      <c r="I1" s="4"/>
      <c r="J1" s="822"/>
      <c r="K1" s="822"/>
      <c r="L1" s="822"/>
      <c r="M1" s="822"/>
    </row>
    <row r="2" spans="1:13" x14ac:dyDescent="0.25">
      <c r="A2" s="822"/>
      <c r="B2" s="822"/>
      <c r="C2" s="822"/>
      <c r="D2" s="821"/>
      <c r="E2" s="821"/>
      <c r="F2" s="6"/>
      <c r="G2" s="7"/>
      <c r="H2" s="821"/>
      <c r="I2" s="8"/>
      <c r="J2" s="821"/>
      <c r="K2" s="822"/>
      <c r="L2" s="822"/>
      <c r="M2" s="822"/>
    </row>
    <row r="3" spans="1:13" ht="17.25" customHeight="1" x14ac:dyDescent="0.3">
      <c r="A3" s="3102" t="s">
        <v>844</v>
      </c>
      <c r="B3" s="3103"/>
      <c r="C3" s="3103"/>
      <c r="D3" s="3103"/>
      <c r="E3" s="3103"/>
      <c r="F3" s="3103"/>
      <c r="G3" s="3103"/>
      <c r="H3" s="3103"/>
      <c r="I3" s="3103"/>
      <c r="J3" s="3103"/>
      <c r="K3" s="3103"/>
      <c r="L3" s="3103"/>
      <c r="M3" s="822"/>
    </row>
    <row r="4" spans="1:13" ht="15.75" x14ac:dyDescent="0.25">
      <c r="A4" s="822"/>
      <c r="B4" s="822"/>
      <c r="C4" s="822"/>
      <c r="D4" s="821"/>
      <c r="E4" s="821"/>
      <c r="F4" s="9"/>
      <c r="G4" s="7"/>
      <c r="H4" s="821"/>
      <c r="I4" s="8"/>
      <c r="J4" s="821"/>
      <c r="K4" s="822"/>
      <c r="L4" s="822"/>
      <c r="M4" s="822"/>
    </row>
    <row r="5" spans="1:13" ht="15.75" x14ac:dyDescent="0.25">
      <c r="A5" s="10" t="s">
        <v>845</v>
      </c>
      <c r="B5" s="11"/>
      <c r="C5" s="11"/>
      <c r="D5" s="11"/>
      <c r="E5" s="11"/>
      <c r="F5" s="9"/>
      <c r="G5" s="3"/>
      <c r="H5" s="822"/>
      <c r="I5" s="4"/>
      <c r="J5" s="822"/>
      <c r="K5" s="822"/>
      <c r="L5" s="822"/>
      <c r="M5" s="822"/>
    </row>
    <row r="6" spans="1:13" ht="15.75" thickBot="1" x14ac:dyDescent="0.3">
      <c r="A6" s="12"/>
      <c r="B6" s="822"/>
      <c r="C6" s="822"/>
      <c r="D6" s="822"/>
      <c r="E6" s="822"/>
      <c r="F6" s="2"/>
      <c r="G6" s="3"/>
      <c r="H6" s="822"/>
      <c r="I6" s="4"/>
      <c r="J6" s="822"/>
      <c r="K6" s="13"/>
      <c r="L6" s="822"/>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ht="19.5" customHeight="1" x14ac:dyDescent="0.25">
      <c r="A8" s="44">
        <v>231</v>
      </c>
      <c r="B8" s="45">
        <v>0</v>
      </c>
      <c r="C8" s="46">
        <v>3319</v>
      </c>
      <c r="D8" s="45">
        <v>5169</v>
      </c>
      <c r="E8" s="47">
        <v>0</v>
      </c>
      <c r="F8" s="48">
        <v>0</v>
      </c>
      <c r="G8" s="45" t="s">
        <v>846</v>
      </c>
      <c r="H8" s="52" t="s">
        <v>847</v>
      </c>
      <c r="I8" s="50">
        <v>970000</v>
      </c>
      <c r="J8" s="50">
        <v>970000</v>
      </c>
      <c r="K8" s="50">
        <v>-31982</v>
      </c>
      <c r="L8" s="50">
        <f>J8+K8</f>
        <v>938018</v>
      </c>
      <c r="M8" s="51" t="s">
        <v>848</v>
      </c>
    </row>
    <row r="9" spans="1:13" x14ac:dyDescent="0.25">
      <c r="A9" s="44">
        <v>231</v>
      </c>
      <c r="B9" s="45">
        <v>0</v>
      </c>
      <c r="C9" s="46">
        <v>3319</v>
      </c>
      <c r="D9" s="45">
        <v>5175</v>
      </c>
      <c r="E9" s="47">
        <v>0</v>
      </c>
      <c r="F9" s="48">
        <v>0</v>
      </c>
      <c r="G9" s="45">
        <v>600</v>
      </c>
      <c r="H9" s="52" t="s">
        <v>847</v>
      </c>
      <c r="I9" s="50">
        <v>30000</v>
      </c>
      <c r="J9" s="50">
        <v>30000</v>
      </c>
      <c r="K9" s="50">
        <v>12420</v>
      </c>
      <c r="L9" s="50">
        <f>J9+K9</f>
        <v>42420</v>
      </c>
      <c r="M9" s="51" t="s">
        <v>849</v>
      </c>
    </row>
    <row r="10" spans="1:13" ht="16.5" customHeight="1" thickBot="1" x14ac:dyDescent="0.3">
      <c r="A10" s="44">
        <v>231</v>
      </c>
      <c r="B10" s="45">
        <v>0</v>
      </c>
      <c r="C10" s="46">
        <v>3319</v>
      </c>
      <c r="D10" s="45">
        <v>5164</v>
      </c>
      <c r="E10" s="47">
        <v>0</v>
      </c>
      <c r="F10" s="48">
        <v>0</v>
      </c>
      <c r="G10" s="45" t="s">
        <v>846</v>
      </c>
      <c r="H10" s="52" t="s">
        <v>847</v>
      </c>
      <c r="I10" s="50">
        <v>0</v>
      </c>
      <c r="J10" s="50">
        <v>0</v>
      </c>
      <c r="K10" s="50">
        <v>19562</v>
      </c>
      <c r="L10" s="50">
        <f>J10+K10</f>
        <v>19562</v>
      </c>
      <c r="M10" s="51" t="s">
        <v>850</v>
      </c>
    </row>
    <row r="11" spans="1:13" ht="16.5" thickBot="1" x14ac:dyDescent="0.3">
      <c r="A11" s="22"/>
      <c r="B11" s="53" t="s">
        <v>23</v>
      </c>
      <c r="C11" s="54"/>
      <c r="D11" s="23"/>
      <c r="E11" s="23"/>
      <c r="F11" s="24"/>
      <c r="G11" s="25"/>
      <c r="H11" s="23"/>
      <c r="I11" s="26">
        <f>SUM(I8:I10)</f>
        <v>1000000</v>
      </c>
      <c r="J11" s="26">
        <f>SUM(J8:J10)</f>
        <v>1000000</v>
      </c>
      <c r="K11" s="26">
        <f>SUM(K8:K10)</f>
        <v>0</v>
      </c>
      <c r="L11" s="26">
        <f>SUM(L8:L10)</f>
        <v>1000000</v>
      </c>
      <c r="M11" s="27"/>
    </row>
    <row r="12" spans="1:13" ht="15.75" x14ac:dyDescent="0.25">
      <c r="A12" s="28"/>
      <c r="B12" s="28"/>
      <c r="C12" s="28"/>
      <c r="D12" s="29"/>
      <c r="E12" s="29"/>
      <c r="F12" s="30"/>
      <c r="G12" s="31"/>
      <c r="H12" s="29"/>
      <c r="I12" s="32"/>
      <c r="J12" s="29"/>
      <c r="K12" s="33"/>
      <c r="L12" s="29"/>
      <c r="M12" s="822"/>
    </row>
    <row r="13" spans="1:13" ht="15.75" x14ac:dyDescent="0.25">
      <c r="A13" s="822"/>
      <c r="B13" s="29" t="s">
        <v>24</v>
      </c>
      <c r="C13" s="28"/>
      <c r="D13" s="29" t="s">
        <v>851</v>
      </c>
      <c r="E13" s="29"/>
      <c r="F13" s="30"/>
      <c r="G13" s="31"/>
      <c r="H13" s="29"/>
      <c r="I13" s="32"/>
      <c r="J13" s="34" t="s">
        <v>25</v>
      </c>
      <c r="K13" s="35">
        <v>43467</v>
      </c>
      <c r="L13" s="29"/>
      <c r="M13" s="822"/>
    </row>
    <row r="14" spans="1:13" ht="15.75" x14ac:dyDescent="0.25">
      <c r="A14" s="29"/>
      <c r="B14" s="28"/>
      <c r="C14" s="28"/>
      <c r="D14" s="29"/>
      <c r="E14" s="29"/>
      <c r="F14" s="30"/>
      <c r="G14" s="31"/>
      <c r="H14" s="29"/>
      <c r="I14" s="32"/>
      <c r="J14" s="29"/>
      <c r="K14" s="33"/>
      <c r="L14" s="29"/>
      <c r="M14" s="822"/>
    </row>
    <row r="15" spans="1:13" x14ac:dyDescent="0.25">
      <c r="A15" s="822"/>
      <c r="B15" s="822"/>
      <c r="C15" s="822"/>
      <c r="D15" s="822"/>
      <c r="E15" s="822"/>
      <c r="F15" s="2"/>
      <c r="G15" s="3"/>
      <c r="H15" s="822"/>
      <c r="I15" s="4"/>
      <c r="J15" s="822"/>
      <c r="K15" s="822"/>
      <c r="L15" s="822"/>
      <c r="M15" s="822"/>
    </row>
    <row r="16" spans="1:13" x14ac:dyDescent="0.25">
      <c r="A16" s="822"/>
      <c r="B16" s="822" t="s">
        <v>27</v>
      </c>
      <c r="C16" s="822"/>
      <c r="D16" s="822"/>
      <c r="E16" s="822"/>
      <c r="F16" s="2"/>
      <c r="G16" s="3"/>
      <c r="H16" s="822"/>
      <c r="I16" s="4"/>
      <c r="J16" s="822" t="s">
        <v>27</v>
      </c>
      <c r="K16" s="822"/>
      <c r="L16" s="822"/>
      <c r="M16" s="822"/>
    </row>
    <row r="17" spans="1:13" x14ac:dyDescent="0.25">
      <c r="A17" s="822"/>
      <c r="B17" s="822"/>
      <c r="C17" s="822"/>
      <c r="D17" s="822"/>
      <c r="E17" s="822"/>
      <c r="F17" s="2"/>
      <c r="G17" s="3"/>
      <c r="H17" s="822"/>
      <c r="I17" s="4"/>
      <c r="J17" s="822"/>
      <c r="K17" s="822"/>
      <c r="L17" s="822"/>
      <c r="M17" s="822"/>
    </row>
    <row r="18" spans="1:13" x14ac:dyDescent="0.25">
      <c r="A18" s="822"/>
      <c r="B18" s="822" t="s">
        <v>852</v>
      </c>
      <c r="C18" s="822"/>
      <c r="D18" s="822"/>
      <c r="E18" s="822"/>
      <c r="F18" s="2"/>
      <c r="G18" s="3"/>
      <c r="H18" s="822"/>
      <c r="I18" s="4"/>
      <c r="J18" s="822" t="s">
        <v>853</v>
      </c>
      <c r="K18" s="822"/>
      <c r="L18" s="822"/>
      <c r="M18" s="822"/>
    </row>
    <row r="19" spans="1:13" x14ac:dyDescent="0.25">
      <c r="A19" s="822"/>
      <c r="B19" s="822" t="s">
        <v>854</v>
      </c>
      <c r="C19" s="822"/>
      <c r="D19" s="822"/>
      <c r="E19" s="822"/>
      <c r="F19" s="2"/>
      <c r="G19" s="3"/>
      <c r="H19" s="822"/>
      <c r="I19" s="4"/>
      <c r="J19" s="822" t="s">
        <v>855</v>
      </c>
      <c r="K19" s="822"/>
      <c r="L19" s="822"/>
      <c r="M19" s="822"/>
    </row>
    <row r="20" spans="1:13" x14ac:dyDescent="0.25">
      <c r="A20" s="822"/>
      <c r="B20" s="822"/>
      <c r="C20" s="822"/>
      <c r="D20" s="822"/>
      <c r="E20" s="822"/>
      <c r="F20" s="2"/>
      <c r="G20" s="3"/>
      <c r="H20" s="822"/>
      <c r="I20" s="4"/>
      <c r="J20" s="822"/>
      <c r="K20" s="822"/>
      <c r="L20" s="822"/>
      <c r="M20" s="822"/>
    </row>
    <row r="21" spans="1:13" x14ac:dyDescent="0.25">
      <c r="A21" s="822"/>
      <c r="B21" s="822"/>
      <c r="C21" s="822"/>
      <c r="D21" s="822"/>
      <c r="E21" s="822"/>
      <c r="F21" s="2"/>
      <c r="G21" s="3"/>
      <c r="H21" s="822"/>
      <c r="I21" s="4"/>
      <c r="J21" s="822"/>
      <c r="K21" s="822"/>
      <c r="L21" s="822"/>
      <c r="M21" s="822"/>
    </row>
    <row r="22" spans="1:13" ht="18.75" x14ac:dyDescent="0.3">
      <c r="A22" s="1" t="s">
        <v>174</v>
      </c>
      <c r="B22" s="1"/>
      <c r="C22" s="306" t="s">
        <v>843</v>
      </c>
      <c r="D22" s="822"/>
      <c r="E22" s="822"/>
      <c r="F22" s="2"/>
      <c r="G22" s="3"/>
      <c r="H22" s="822"/>
      <c r="I22" s="4"/>
      <c r="J22" s="822"/>
      <c r="K22" s="822"/>
      <c r="L22" s="822"/>
      <c r="M22" s="822"/>
    </row>
    <row r="23" spans="1:13" x14ac:dyDescent="0.25">
      <c r="A23" s="822"/>
      <c r="B23" s="822"/>
      <c r="C23" s="822"/>
      <c r="D23" s="821"/>
      <c r="E23" s="821"/>
      <c r="F23" s="6"/>
      <c r="G23" s="7"/>
      <c r="H23" s="821"/>
      <c r="I23" s="8"/>
      <c r="J23" s="821"/>
      <c r="K23" s="822"/>
      <c r="L23" s="822"/>
      <c r="M23" s="822"/>
    </row>
    <row r="24" spans="1:13" ht="18.75" x14ac:dyDescent="0.3">
      <c r="A24" s="3102" t="s">
        <v>856</v>
      </c>
      <c r="B24" s="3103"/>
      <c r="C24" s="3103"/>
      <c r="D24" s="3103"/>
      <c r="E24" s="3103"/>
      <c r="F24" s="3103"/>
      <c r="G24" s="3103"/>
      <c r="H24" s="3103"/>
      <c r="I24" s="3103"/>
      <c r="J24" s="3103"/>
      <c r="K24" s="3103"/>
      <c r="L24" s="3103"/>
      <c r="M24" s="822"/>
    </row>
    <row r="25" spans="1:13" ht="15.75" x14ac:dyDescent="0.25">
      <c r="A25" s="822"/>
      <c r="B25" s="822"/>
      <c r="C25" s="822"/>
      <c r="D25" s="821"/>
      <c r="E25" s="821"/>
      <c r="F25" s="9"/>
      <c r="G25" s="7"/>
      <c r="H25" s="821"/>
      <c r="I25" s="8"/>
      <c r="J25" s="821"/>
      <c r="K25" s="822"/>
      <c r="L25" s="822"/>
      <c r="M25" s="822"/>
    </row>
    <row r="26" spans="1:13" ht="15.75" x14ac:dyDescent="0.25">
      <c r="A26" s="10" t="s">
        <v>845</v>
      </c>
      <c r="B26" s="11"/>
      <c r="C26" s="11"/>
      <c r="D26" s="11"/>
      <c r="E26" s="11"/>
      <c r="F26" s="9"/>
      <c r="G26" s="3"/>
      <c r="H26" s="822"/>
      <c r="I26" s="4"/>
      <c r="J26" s="822"/>
      <c r="K26" s="822"/>
      <c r="L26" s="822"/>
      <c r="M26" s="822"/>
    </row>
    <row r="27" spans="1:13" ht="15.75" thickBot="1" x14ac:dyDescent="0.3">
      <c r="A27" s="12"/>
      <c r="B27" s="822"/>
      <c r="C27" s="822"/>
      <c r="D27" s="822"/>
      <c r="E27" s="822"/>
      <c r="F27" s="2"/>
      <c r="G27" s="3"/>
      <c r="H27" s="822"/>
      <c r="I27" s="4"/>
      <c r="J27" s="822"/>
      <c r="K27" s="13"/>
      <c r="L27" s="822"/>
      <c r="M27" s="14" t="s">
        <v>4</v>
      </c>
    </row>
    <row r="28" spans="1:13" ht="27" thickBot="1" x14ac:dyDescent="0.3">
      <c r="A28" s="15" t="s">
        <v>5</v>
      </c>
      <c r="B28" s="16" t="s">
        <v>6</v>
      </c>
      <c r="C28" s="16" t="s">
        <v>7</v>
      </c>
      <c r="D28" s="16" t="s">
        <v>8</v>
      </c>
      <c r="E28" s="16" t="s">
        <v>9</v>
      </c>
      <c r="F28" s="17" t="s">
        <v>10</v>
      </c>
      <c r="G28" s="18" t="s">
        <v>11</v>
      </c>
      <c r="H28" s="16" t="s">
        <v>12</v>
      </c>
      <c r="I28" s="19" t="s">
        <v>13</v>
      </c>
      <c r="J28" s="20" t="s">
        <v>14</v>
      </c>
      <c r="K28" s="20" t="s">
        <v>15</v>
      </c>
      <c r="L28" s="20" t="s">
        <v>16</v>
      </c>
      <c r="M28" s="21" t="s">
        <v>17</v>
      </c>
    </row>
    <row r="29" spans="1:13" x14ac:dyDescent="0.25">
      <c r="A29" s="44">
        <v>231</v>
      </c>
      <c r="B29" s="45">
        <v>0</v>
      </c>
      <c r="C29" s="46">
        <v>3315</v>
      </c>
      <c r="D29" s="45">
        <v>5331</v>
      </c>
      <c r="E29" s="47">
        <v>0</v>
      </c>
      <c r="F29" s="48">
        <v>607</v>
      </c>
      <c r="G29" s="45" t="s">
        <v>846</v>
      </c>
      <c r="H29" s="52" t="s">
        <v>847</v>
      </c>
      <c r="I29" s="50">
        <v>6000000</v>
      </c>
      <c r="J29" s="50">
        <v>6000000</v>
      </c>
      <c r="K29" s="50">
        <v>-2199712</v>
      </c>
      <c r="L29" s="50">
        <f t="shared" ref="L29:L35" si="0">J29+K29</f>
        <v>3800288</v>
      </c>
      <c r="M29" s="51" t="s">
        <v>857</v>
      </c>
    </row>
    <row r="30" spans="1:13" ht="26.25" x14ac:dyDescent="0.25">
      <c r="A30" s="44">
        <v>231</v>
      </c>
      <c r="B30" s="45">
        <v>0</v>
      </c>
      <c r="C30" s="46">
        <v>3321</v>
      </c>
      <c r="D30" s="45">
        <v>5169</v>
      </c>
      <c r="E30" s="47">
        <v>0</v>
      </c>
      <c r="F30" s="48">
        <v>609</v>
      </c>
      <c r="G30" s="45">
        <v>600</v>
      </c>
      <c r="H30" s="52" t="s">
        <v>847</v>
      </c>
      <c r="I30" s="50">
        <v>0</v>
      </c>
      <c r="J30" s="50">
        <v>0</v>
      </c>
      <c r="K30" s="50">
        <v>16000</v>
      </c>
      <c r="L30" s="50">
        <f t="shared" si="0"/>
        <v>16000</v>
      </c>
      <c r="M30" s="51" t="s">
        <v>858</v>
      </c>
    </row>
    <row r="31" spans="1:13" ht="26.25" x14ac:dyDescent="0.25">
      <c r="A31" s="44">
        <v>231</v>
      </c>
      <c r="B31" s="45">
        <v>0</v>
      </c>
      <c r="C31" s="46">
        <v>3319</v>
      </c>
      <c r="D31" s="45">
        <v>5169</v>
      </c>
      <c r="E31" s="47">
        <v>0</v>
      </c>
      <c r="F31" s="48">
        <v>0</v>
      </c>
      <c r="G31" s="45">
        <v>600</v>
      </c>
      <c r="H31" s="52">
        <v>6000000</v>
      </c>
      <c r="I31" s="50">
        <v>970000</v>
      </c>
      <c r="J31" s="50">
        <v>938018</v>
      </c>
      <c r="K31" s="50">
        <v>599375</v>
      </c>
      <c r="L31" s="50">
        <f t="shared" si="0"/>
        <v>1537393</v>
      </c>
      <c r="M31" s="51" t="s">
        <v>859</v>
      </c>
    </row>
    <row r="32" spans="1:13" ht="26.25" x14ac:dyDescent="0.25">
      <c r="A32" s="44">
        <v>231</v>
      </c>
      <c r="B32" s="45">
        <v>0</v>
      </c>
      <c r="C32" s="46">
        <v>3319</v>
      </c>
      <c r="D32" s="45">
        <v>5139</v>
      </c>
      <c r="E32" s="47">
        <v>0</v>
      </c>
      <c r="F32" s="48">
        <v>0</v>
      </c>
      <c r="G32" s="45">
        <v>600</v>
      </c>
      <c r="H32" s="52">
        <v>6000000</v>
      </c>
      <c r="I32" s="50">
        <v>0</v>
      </c>
      <c r="J32" s="50">
        <v>0</v>
      </c>
      <c r="K32" s="50">
        <v>1523837</v>
      </c>
      <c r="L32" s="50">
        <f t="shared" si="0"/>
        <v>1523837</v>
      </c>
      <c r="M32" s="51" t="s">
        <v>860</v>
      </c>
    </row>
    <row r="33" spans="1:13" ht="26.25" x14ac:dyDescent="0.25">
      <c r="A33" s="44">
        <v>231</v>
      </c>
      <c r="B33" s="45">
        <v>0</v>
      </c>
      <c r="C33" s="46">
        <v>3313</v>
      </c>
      <c r="D33" s="45">
        <v>5169</v>
      </c>
      <c r="E33" s="47">
        <v>0</v>
      </c>
      <c r="F33" s="48">
        <v>0</v>
      </c>
      <c r="G33" s="45">
        <v>600</v>
      </c>
      <c r="H33" s="52">
        <v>6000000</v>
      </c>
      <c r="I33" s="50">
        <v>0</v>
      </c>
      <c r="J33" s="50">
        <v>0</v>
      </c>
      <c r="K33" s="50">
        <v>60500</v>
      </c>
      <c r="L33" s="50">
        <f t="shared" si="0"/>
        <v>60500</v>
      </c>
      <c r="M33" s="51" t="s">
        <v>861</v>
      </c>
    </row>
    <row r="34" spans="1:13" x14ac:dyDescent="0.25">
      <c r="A34" s="44">
        <v>231</v>
      </c>
      <c r="B34" s="45">
        <v>0</v>
      </c>
      <c r="C34" s="46">
        <v>3319</v>
      </c>
      <c r="D34" s="45">
        <v>5169</v>
      </c>
      <c r="E34" s="47">
        <v>0</v>
      </c>
      <c r="F34" s="48">
        <v>0</v>
      </c>
      <c r="G34" s="45">
        <v>600</v>
      </c>
      <c r="H34" s="52">
        <v>6000000</v>
      </c>
      <c r="I34" s="50">
        <v>970000</v>
      </c>
      <c r="J34" s="50">
        <v>1537393</v>
      </c>
      <c r="K34" s="50">
        <v>-145.19999999999999</v>
      </c>
      <c r="L34" s="50">
        <f t="shared" si="0"/>
        <v>1537247.8</v>
      </c>
      <c r="M34" s="51" t="s">
        <v>862</v>
      </c>
    </row>
    <row r="35" spans="1:13" ht="39.75" thickBot="1" x14ac:dyDescent="0.3">
      <c r="A35" s="44">
        <v>231</v>
      </c>
      <c r="B35" s="45">
        <v>0</v>
      </c>
      <c r="C35" s="46">
        <v>3319</v>
      </c>
      <c r="D35" s="45">
        <v>5169</v>
      </c>
      <c r="E35" s="47">
        <v>0</v>
      </c>
      <c r="F35" s="48">
        <v>0</v>
      </c>
      <c r="G35" s="45" t="s">
        <v>846</v>
      </c>
      <c r="H35" s="52">
        <v>1322000000</v>
      </c>
      <c r="I35" s="50">
        <v>0</v>
      </c>
      <c r="J35" s="50">
        <v>0</v>
      </c>
      <c r="K35" s="50">
        <v>145.19999999999999</v>
      </c>
      <c r="L35" s="50">
        <f t="shared" si="0"/>
        <v>145.19999999999999</v>
      </c>
      <c r="M35" s="51" t="s">
        <v>863</v>
      </c>
    </row>
    <row r="36" spans="1:13" ht="16.5" thickBot="1" x14ac:dyDescent="0.3">
      <c r="A36" s="22"/>
      <c r="B36" s="53" t="s">
        <v>23</v>
      </c>
      <c r="C36" s="54"/>
      <c r="D36" s="23"/>
      <c r="E36" s="23"/>
      <c r="F36" s="24"/>
      <c r="G36" s="25"/>
      <c r="H36" s="23"/>
      <c r="I36" s="26">
        <f>SUM(I29:I35)</f>
        <v>7940000</v>
      </c>
      <c r="J36" s="26">
        <f>SUM(J29:J35)</f>
        <v>8475411</v>
      </c>
      <c r="K36" s="26">
        <f>SUM(K29:K35)</f>
        <v>0</v>
      </c>
      <c r="L36" s="26">
        <f>SUM(L29:L35)</f>
        <v>8475411</v>
      </c>
      <c r="M36" s="27"/>
    </row>
    <row r="37" spans="1:13" ht="15.75" x14ac:dyDescent="0.25">
      <c r="A37" s="28"/>
      <c r="B37" s="28"/>
      <c r="C37" s="28"/>
      <c r="D37" s="29"/>
      <c r="E37" s="29"/>
      <c r="F37" s="30"/>
      <c r="G37" s="31"/>
      <c r="H37" s="29"/>
      <c r="I37" s="32"/>
      <c r="J37" s="29"/>
      <c r="K37" s="33"/>
      <c r="L37" s="29"/>
      <c r="M37" s="822"/>
    </row>
    <row r="38" spans="1:13" ht="15.75" x14ac:dyDescent="0.25">
      <c r="A38" s="822"/>
      <c r="B38" s="29" t="s">
        <v>24</v>
      </c>
      <c r="C38" s="28"/>
      <c r="D38" s="29" t="s">
        <v>851</v>
      </c>
      <c r="E38" s="29"/>
      <c r="F38" s="30"/>
      <c r="G38" s="31"/>
      <c r="H38" s="29"/>
      <c r="I38" s="32"/>
      <c r="J38" s="34" t="s">
        <v>25</v>
      </c>
      <c r="K38" s="35">
        <v>43486</v>
      </c>
      <c r="L38" s="29"/>
      <c r="M38" s="822"/>
    </row>
    <row r="39" spans="1:13" ht="15.75" x14ac:dyDescent="0.25">
      <c r="A39" s="29"/>
      <c r="B39" s="28"/>
      <c r="C39" s="28"/>
      <c r="D39" s="29"/>
      <c r="E39" s="29"/>
      <c r="F39" s="30"/>
      <c r="G39" s="31"/>
      <c r="H39" s="29"/>
      <c r="I39" s="32"/>
      <c r="J39" s="29"/>
      <c r="K39" s="33"/>
      <c r="L39" s="29"/>
      <c r="M39" s="822"/>
    </row>
    <row r="40" spans="1:13" x14ac:dyDescent="0.25">
      <c r="A40" s="822"/>
      <c r="B40" s="822"/>
      <c r="C40" s="822"/>
      <c r="D40" s="822"/>
      <c r="E40" s="822"/>
      <c r="F40" s="2"/>
      <c r="G40" s="3"/>
      <c r="H40" s="822"/>
      <c r="I40" s="4"/>
      <c r="J40" s="822"/>
      <c r="K40" s="822"/>
      <c r="L40" s="822"/>
      <c r="M40" s="822"/>
    </row>
    <row r="41" spans="1:13" x14ac:dyDescent="0.25">
      <c r="A41" s="822"/>
      <c r="B41" s="822" t="s">
        <v>27</v>
      </c>
      <c r="C41" s="822"/>
      <c r="D41" s="822"/>
      <c r="E41" s="822"/>
      <c r="F41" s="2"/>
      <c r="G41" s="3"/>
      <c r="H41" s="822"/>
      <c r="I41" s="4"/>
      <c r="J41" s="822" t="s">
        <v>27</v>
      </c>
      <c r="K41" s="822"/>
      <c r="L41" s="822"/>
      <c r="M41" s="822"/>
    </row>
    <row r="42" spans="1:13" x14ac:dyDescent="0.25">
      <c r="A42" s="822"/>
      <c r="B42" s="822"/>
      <c r="C42" s="822"/>
      <c r="D42" s="822"/>
      <c r="E42" s="822"/>
      <c r="F42" s="2"/>
      <c r="G42" s="3"/>
      <c r="H42" s="822"/>
      <c r="I42" s="4"/>
      <c r="J42" s="822"/>
      <c r="K42" s="822"/>
      <c r="L42" s="822"/>
      <c r="M42" s="822"/>
    </row>
    <row r="43" spans="1:13" x14ac:dyDescent="0.25">
      <c r="A43" s="822"/>
      <c r="B43" s="822" t="s">
        <v>852</v>
      </c>
      <c r="C43" s="822"/>
      <c r="D43" s="822"/>
      <c r="E43" s="822"/>
      <c r="F43" s="2"/>
      <c r="G43" s="3"/>
      <c r="H43" s="822"/>
      <c r="I43" s="4"/>
      <c r="J43" s="822" t="s">
        <v>853</v>
      </c>
      <c r="K43" s="822"/>
      <c r="L43" s="822"/>
      <c r="M43" s="822"/>
    </row>
    <row r="44" spans="1:13" x14ac:dyDescent="0.25">
      <c r="A44" s="822"/>
      <c r="B44" s="822" t="s">
        <v>854</v>
      </c>
      <c r="C44" s="822"/>
      <c r="D44" s="822"/>
      <c r="E44" s="822"/>
      <c r="F44" s="2"/>
      <c r="G44" s="3"/>
      <c r="H44" s="822"/>
      <c r="I44" s="4"/>
      <c r="J44" s="822" t="s">
        <v>855</v>
      </c>
      <c r="K44" s="822"/>
      <c r="L44" s="822"/>
      <c r="M44" s="822"/>
    </row>
    <row r="45" spans="1:13" x14ac:dyDescent="0.25">
      <c r="A45" s="822"/>
      <c r="B45" s="822"/>
      <c r="C45" s="822"/>
      <c r="D45" s="822"/>
      <c r="E45" s="822"/>
      <c r="F45" s="2"/>
      <c r="G45" s="3"/>
      <c r="H45" s="822"/>
      <c r="I45" s="4"/>
      <c r="J45" s="822"/>
      <c r="K45" s="822"/>
      <c r="L45" s="822"/>
      <c r="M45" s="822"/>
    </row>
    <row r="46" spans="1:13" x14ac:dyDescent="0.25">
      <c r="A46" s="822"/>
      <c r="B46" s="822"/>
      <c r="C46" s="822"/>
      <c r="D46" s="822"/>
      <c r="E46" s="822"/>
      <c r="F46" s="2"/>
      <c r="G46" s="3"/>
      <c r="H46" s="822"/>
      <c r="I46" s="4"/>
      <c r="J46" s="822"/>
      <c r="K46" s="822"/>
      <c r="L46" s="822"/>
      <c r="M46" s="822"/>
    </row>
    <row r="47" spans="1:13" ht="18.75" x14ac:dyDescent="0.3">
      <c r="A47" s="1" t="s">
        <v>174</v>
      </c>
      <c r="B47" s="1"/>
      <c r="C47" s="306" t="s">
        <v>843</v>
      </c>
      <c r="D47" s="822"/>
      <c r="E47" s="822"/>
      <c r="F47" s="2"/>
      <c r="G47" s="3"/>
      <c r="H47" s="822"/>
      <c r="I47" s="4"/>
      <c r="J47" s="822"/>
      <c r="K47" s="822"/>
      <c r="L47" s="822"/>
      <c r="M47" s="822"/>
    </row>
    <row r="48" spans="1:13" x14ac:dyDescent="0.25">
      <c r="A48" s="822"/>
      <c r="B48" s="822"/>
      <c r="C48" s="822"/>
      <c r="D48" s="821"/>
      <c r="E48" s="821"/>
      <c r="F48" s="6"/>
      <c r="G48" s="7"/>
      <c r="H48" s="821"/>
      <c r="I48" s="8"/>
      <c r="J48" s="821"/>
      <c r="K48" s="822"/>
      <c r="L48" s="822"/>
      <c r="M48" s="822"/>
    </row>
    <row r="49" spans="1:13" ht="18.75" x14ac:dyDescent="0.3">
      <c r="A49" s="3102" t="s">
        <v>864</v>
      </c>
      <c r="B49" s="3103"/>
      <c r="C49" s="3103"/>
      <c r="D49" s="3103"/>
      <c r="E49" s="3103"/>
      <c r="F49" s="3103"/>
      <c r="G49" s="3103"/>
      <c r="H49" s="3103"/>
      <c r="I49" s="3103"/>
      <c r="J49" s="3103"/>
      <c r="K49" s="3103"/>
      <c r="L49" s="3103"/>
      <c r="M49" s="822"/>
    </row>
    <row r="50" spans="1:13" ht="15.75" x14ac:dyDescent="0.25">
      <c r="A50" s="822"/>
      <c r="B50" s="822"/>
      <c r="C50" s="822"/>
      <c r="D50" s="821"/>
      <c r="E50" s="821"/>
      <c r="F50" s="9"/>
      <c r="G50" s="7"/>
      <c r="H50" s="821"/>
      <c r="I50" s="8"/>
      <c r="J50" s="821"/>
      <c r="K50" s="822"/>
      <c r="L50" s="822"/>
      <c r="M50" s="822"/>
    </row>
    <row r="51" spans="1:13" ht="15.75" x14ac:dyDescent="0.25">
      <c r="A51" s="10" t="s">
        <v>845</v>
      </c>
      <c r="B51" s="11"/>
      <c r="C51" s="11"/>
      <c r="D51" s="11"/>
      <c r="E51" s="11"/>
      <c r="F51" s="9"/>
      <c r="G51" s="3"/>
      <c r="H51" s="822"/>
      <c r="I51" s="4"/>
      <c r="J51" s="822"/>
      <c r="K51" s="822"/>
      <c r="L51" s="822"/>
      <c r="M51" s="822"/>
    </row>
    <row r="52" spans="1:13" ht="15.75" thickBot="1" x14ac:dyDescent="0.3">
      <c r="A52" s="12"/>
      <c r="B52" s="822"/>
      <c r="C52" s="822"/>
      <c r="D52" s="822"/>
      <c r="E52" s="822"/>
      <c r="F52" s="2"/>
      <c r="G52" s="3"/>
      <c r="H52" s="822"/>
      <c r="I52" s="4"/>
      <c r="J52" s="822"/>
      <c r="K52" s="13"/>
      <c r="L52" s="822"/>
      <c r="M52" s="14" t="s">
        <v>4</v>
      </c>
    </row>
    <row r="53" spans="1:13" ht="27" thickBot="1" x14ac:dyDescent="0.3">
      <c r="A53" s="15" t="s">
        <v>5</v>
      </c>
      <c r="B53" s="16" t="s">
        <v>6</v>
      </c>
      <c r="C53" s="16" t="s">
        <v>7</v>
      </c>
      <c r="D53" s="16" t="s">
        <v>8</v>
      </c>
      <c r="E53" s="16" t="s">
        <v>9</v>
      </c>
      <c r="F53" s="17" t="s">
        <v>10</v>
      </c>
      <c r="G53" s="18" t="s">
        <v>11</v>
      </c>
      <c r="H53" s="16" t="s">
        <v>12</v>
      </c>
      <c r="I53" s="19" t="s">
        <v>13</v>
      </c>
      <c r="J53" s="20" t="s">
        <v>14</v>
      </c>
      <c r="K53" s="20" t="s">
        <v>15</v>
      </c>
      <c r="L53" s="20" t="s">
        <v>16</v>
      </c>
      <c r="M53" s="21" t="s">
        <v>17</v>
      </c>
    </row>
    <row r="54" spans="1:13" x14ac:dyDescent="0.25">
      <c r="A54" s="44">
        <v>231</v>
      </c>
      <c r="B54" s="45">
        <v>0</v>
      </c>
      <c r="C54" s="46">
        <v>3319</v>
      </c>
      <c r="D54" s="45">
        <v>5169</v>
      </c>
      <c r="E54" s="47">
        <v>0</v>
      </c>
      <c r="F54" s="48">
        <v>0</v>
      </c>
      <c r="G54" s="45" t="s">
        <v>846</v>
      </c>
      <c r="H54" s="52" t="s">
        <v>847</v>
      </c>
      <c r="I54" s="50">
        <v>970000</v>
      </c>
      <c r="J54" s="50">
        <v>1537247.8</v>
      </c>
      <c r="K54" s="50">
        <v>-110000</v>
      </c>
      <c r="L54" s="50">
        <f>J54+K54</f>
        <v>1427247.8</v>
      </c>
      <c r="M54" s="51" t="s">
        <v>848</v>
      </c>
    </row>
    <row r="55" spans="1:13" ht="27" thickBot="1" x14ac:dyDescent="0.3">
      <c r="A55" s="44">
        <v>231</v>
      </c>
      <c r="B55" s="45">
        <v>0</v>
      </c>
      <c r="C55" s="46">
        <v>3319</v>
      </c>
      <c r="D55" s="45">
        <v>5139</v>
      </c>
      <c r="E55" s="47">
        <v>0</v>
      </c>
      <c r="F55" s="48">
        <v>0</v>
      </c>
      <c r="G55" s="45">
        <v>600</v>
      </c>
      <c r="H55" s="52" t="s">
        <v>847</v>
      </c>
      <c r="I55" s="50">
        <v>0</v>
      </c>
      <c r="J55" s="50">
        <v>1523837</v>
      </c>
      <c r="K55" s="50">
        <v>110000</v>
      </c>
      <c r="L55" s="50">
        <f>J55+K55</f>
        <v>1633837</v>
      </c>
      <c r="M55" s="51" t="s">
        <v>865</v>
      </c>
    </row>
    <row r="56" spans="1:13" ht="16.5" thickBot="1" x14ac:dyDescent="0.3">
      <c r="A56" s="22"/>
      <c r="B56" s="53" t="s">
        <v>23</v>
      </c>
      <c r="C56" s="54"/>
      <c r="D56" s="23"/>
      <c r="E56" s="23"/>
      <c r="F56" s="24"/>
      <c r="G56" s="25"/>
      <c r="H56" s="23"/>
      <c r="I56" s="26">
        <f>SUM(I54:I55)</f>
        <v>970000</v>
      </c>
      <c r="J56" s="26">
        <f>SUM(J54:J55)</f>
        <v>3061084.8</v>
      </c>
      <c r="K56" s="26">
        <f>SUM(K54:K55)</f>
        <v>0</v>
      </c>
      <c r="L56" s="26">
        <f>SUM(L54:L55)</f>
        <v>3061084.8</v>
      </c>
      <c r="M56" s="27"/>
    </row>
    <row r="57" spans="1:13" ht="15.75" x14ac:dyDescent="0.25">
      <c r="A57" s="28"/>
      <c r="B57" s="28"/>
      <c r="C57" s="28"/>
      <c r="D57" s="29"/>
      <c r="E57" s="29"/>
      <c r="F57" s="30"/>
      <c r="G57" s="31"/>
      <c r="H57" s="29"/>
      <c r="I57" s="32"/>
      <c r="J57" s="29"/>
      <c r="K57" s="33"/>
      <c r="L57" s="29"/>
      <c r="M57" s="822"/>
    </row>
    <row r="58" spans="1:13" ht="15.75" x14ac:dyDescent="0.25">
      <c r="A58" s="822"/>
      <c r="B58" s="29" t="s">
        <v>24</v>
      </c>
      <c r="C58" s="28"/>
      <c r="D58" s="29" t="s">
        <v>851</v>
      </c>
      <c r="E58" s="29"/>
      <c r="F58" s="30"/>
      <c r="G58" s="31"/>
      <c r="H58" s="29"/>
      <c r="I58" s="32"/>
      <c r="J58" s="34" t="s">
        <v>25</v>
      </c>
      <c r="K58" s="35">
        <v>43518</v>
      </c>
      <c r="L58" s="29"/>
      <c r="M58" s="822"/>
    </row>
    <row r="59" spans="1:13" ht="15.75" x14ac:dyDescent="0.25">
      <c r="A59" s="29"/>
      <c r="B59" s="28"/>
      <c r="C59" s="28"/>
      <c r="D59" s="29"/>
      <c r="E59" s="29"/>
      <c r="F59" s="30"/>
      <c r="G59" s="31"/>
      <c r="H59" s="29"/>
      <c r="I59" s="32"/>
      <c r="J59" s="29"/>
      <c r="K59" s="33"/>
      <c r="L59" s="29"/>
      <c r="M59" s="822"/>
    </row>
    <row r="60" spans="1:13" x14ac:dyDescent="0.25">
      <c r="A60" s="822"/>
      <c r="B60" s="822"/>
      <c r="C60" s="822"/>
      <c r="D60" s="822"/>
      <c r="E60" s="822"/>
      <c r="F60" s="2"/>
      <c r="G60" s="3"/>
      <c r="H60" s="822"/>
      <c r="I60" s="4"/>
      <c r="J60" s="822"/>
      <c r="K60" s="822"/>
      <c r="L60" s="822"/>
      <c r="M60" s="822"/>
    </row>
    <row r="61" spans="1:13" x14ac:dyDescent="0.25">
      <c r="A61" s="822"/>
      <c r="B61" s="822" t="s">
        <v>27</v>
      </c>
      <c r="C61" s="822"/>
      <c r="D61" s="822"/>
      <c r="E61" s="822"/>
      <c r="F61" s="2"/>
      <c r="G61" s="3"/>
      <c r="H61" s="822"/>
      <c r="I61" s="4"/>
      <c r="J61" s="822" t="s">
        <v>27</v>
      </c>
      <c r="K61" s="822"/>
      <c r="L61" s="822"/>
      <c r="M61" s="822"/>
    </row>
    <row r="62" spans="1:13" x14ac:dyDescent="0.25">
      <c r="A62" s="822"/>
      <c r="B62" s="822"/>
      <c r="C62" s="822"/>
      <c r="D62" s="822"/>
      <c r="E62" s="822"/>
      <c r="F62" s="2"/>
      <c r="G62" s="3"/>
      <c r="H62" s="822"/>
      <c r="I62" s="4"/>
      <c r="J62" s="822"/>
      <c r="K62" s="822"/>
      <c r="L62" s="822"/>
      <c r="M62" s="822"/>
    </row>
    <row r="63" spans="1:13" x14ac:dyDescent="0.25">
      <c r="A63" s="822"/>
      <c r="B63" s="822" t="s">
        <v>852</v>
      </c>
      <c r="C63" s="822"/>
      <c r="D63" s="822"/>
      <c r="E63" s="822"/>
      <c r="F63" s="2"/>
      <c r="G63" s="3"/>
      <c r="H63" s="822"/>
      <c r="I63" s="4"/>
      <c r="J63" s="822" t="s">
        <v>853</v>
      </c>
      <c r="K63" s="822"/>
      <c r="L63" s="822"/>
      <c r="M63" s="822"/>
    </row>
    <row r="64" spans="1:13" x14ac:dyDescent="0.25">
      <c r="A64" s="822"/>
      <c r="B64" s="822" t="s">
        <v>854</v>
      </c>
      <c r="C64" s="822"/>
      <c r="D64" s="822"/>
      <c r="E64" s="822"/>
      <c r="F64" s="2"/>
      <c r="G64" s="3"/>
      <c r="H64" s="822"/>
      <c r="I64" s="4"/>
      <c r="J64" s="822" t="s">
        <v>855</v>
      </c>
      <c r="K64" s="822"/>
      <c r="L64" s="822"/>
      <c r="M64" s="822"/>
    </row>
    <row r="67" spans="1:13" ht="18.75" x14ac:dyDescent="0.3">
      <c r="A67" s="1" t="s">
        <v>174</v>
      </c>
      <c r="B67" s="1"/>
      <c r="C67" s="306" t="s">
        <v>843</v>
      </c>
      <c r="D67" s="822"/>
      <c r="E67" s="822"/>
      <c r="F67" s="2"/>
      <c r="G67" s="3"/>
      <c r="H67" s="822"/>
      <c r="I67" s="4"/>
      <c r="J67" s="822"/>
      <c r="K67" s="822"/>
      <c r="L67" s="822"/>
      <c r="M67" s="822"/>
    </row>
    <row r="68" spans="1:13" x14ac:dyDescent="0.25">
      <c r="A68" s="822"/>
      <c r="B68" s="822"/>
      <c r="C68" s="822"/>
      <c r="D68" s="821"/>
      <c r="E68" s="821"/>
      <c r="F68" s="6"/>
      <c r="G68" s="7"/>
      <c r="H68" s="821"/>
      <c r="I68" s="8"/>
      <c r="J68" s="821"/>
      <c r="K68" s="822"/>
      <c r="L68" s="822"/>
      <c r="M68" s="822"/>
    </row>
    <row r="69" spans="1:13" ht="18.75" x14ac:dyDescent="0.3">
      <c r="A69" s="3102" t="s">
        <v>866</v>
      </c>
      <c r="B69" s="3103"/>
      <c r="C69" s="3103"/>
      <c r="D69" s="3103"/>
      <c r="E69" s="3103"/>
      <c r="F69" s="3103"/>
      <c r="G69" s="3103"/>
      <c r="H69" s="3103"/>
      <c r="I69" s="3103"/>
      <c r="J69" s="3103"/>
      <c r="K69" s="3103"/>
      <c r="L69" s="3103"/>
      <c r="M69" s="822"/>
    </row>
    <row r="70" spans="1:13" ht="15.75" x14ac:dyDescent="0.25">
      <c r="A70" s="822"/>
      <c r="B70" s="822"/>
      <c r="C70" s="822"/>
      <c r="D70" s="821"/>
      <c r="E70" s="821"/>
      <c r="F70" s="9"/>
      <c r="G70" s="7"/>
      <c r="H70" s="821"/>
      <c r="I70" s="8"/>
      <c r="J70" s="821"/>
      <c r="K70" s="822"/>
      <c r="L70" s="822"/>
      <c r="M70" s="822"/>
    </row>
    <row r="71" spans="1:13" ht="15.75" x14ac:dyDescent="0.25">
      <c r="A71" s="10" t="s">
        <v>867</v>
      </c>
      <c r="B71" s="11"/>
      <c r="C71" s="11"/>
      <c r="D71" s="11"/>
      <c r="E71" s="11"/>
      <c r="F71" s="9"/>
      <c r="G71" s="3"/>
      <c r="H71" s="822"/>
      <c r="I71" s="4"/>
      <c r="J71" s="822"/>
      <c r="K71" s="822"/>
      <c r="L71" s="822"/>
      <c r="M71" s="822"/>
    </row>
    <row r="72" spans="1:13" ht="15.75" thickBot="1" x14ac:dyDescent="0.3">
      <c r="A72" s="12"/>
      <c r="B72" s="822"/>
      <c r="C72" s="822"/>
      <c r="D72" s="822"/>
      <c r="E72" s="822"/>
      <c r="F72" s="2"/>
      <c r="G72" s="3"/>
      <c r="H72" s="822"/>
      <c r="I72" s="4"/>
      <c r="J72" s="822"/>
      <c r="K72" s="13"/>
      <c r="L72" s="822"/>
      <c r="M72" s="14" t="s">
        <v>4</v>
      </c>
    </row>
    <row r="73" spans="1:13" ht="27" thickBot="1" x14ac:dyDescent="0.3">
      <c r="A73" s="15" t="s">
        <v>5</v>
      </c>
      <c r="B73" s="16" t="s">
        <v>6</v>
      </c>
      <c r="C73" s="16" t="s">
        <v>7</v>
      </c>
      <c r="D73" s="16" t="s">
        <v>8</v>
      </c>
      <c r="E73" s="16" t="s">
        <v>9</v>
      </c>
      <c r="F73" s="17" t="s">
        <v>10</v>
      </c>
      <c r="G73" s="18" t="s">
        <v>11</v>
      </c>
      <c r="H73" s="16" t="s">
        <v>12</v>
      </c>
      <c r="I73" s="19" t="s">
        <v>13</v>
      </c>
      <c r="J73" s="20" t="s">
        <v>14</v>
      </c>
      <c r="K73" s="20" t="s">
        <v>15</v>
      </c>
      <c r="L73" s="20" t="s">
        <v>16</v>
      </c>
      <c r="M73" s="21" t="s">
        <v>17</v>
      </c>
    </row>
    <row r="74" spans="1:13" x14ac:dyDescent="0.25">
      <c r="A74" s="44">
        <v>231</v>
      </c>
      <c r="B74" s="45">
        <v>0</v>
      </c>
      <c r="C74" s="46">
        <v>3315</v>
      </c>
      <c r="D74" s="45">
        <v>5333</v>
      </c>
      <c r="E74" s="47">
        <v>0</v>
      </c>
      <c r="F74" s="48">
        <v>533</v>
      </c>
      <c r="G74" s="45" t="s">
        <v>846</v>
      </c>
      <c r="H74" s="52">
        <v>6000615</v>
      </c>
      <c r="I74" s="50">
        <v>4867200</v>
      </c>
      <c r="J74" s="50">
        <v>4867200</v>
      </c>
      <c r="K74" s="50">
        <v>-4867200</v>
      </c>
      <c r="L74" s="50">
        <f>J74+K74</f>
        <v>0</v>
      </c>
      <c r="M74" s="51" t="s">
        <v>868</v>
      </c>
    </row>
    <row r="75" spans="1:13" x14ac:dyDescent="0.25">
      <c r="A75" s="44">
        <v>231</v>
      </c>
      <c r="B75" s="45">
        <v>0</v>
      </c>
      <c r="C75" s="46">
        <v>3315</v>
      </c>
      <c r="D75" s="45">
        <v>5331</v>
      </c>
      <c r="E75" s="47">
        <v>0</v>
      </c>
      <c r="F75" s="48">
        <v>533</v>
      </c>
      <c r="G75" s="45" t="s">
        <v>846</v>
      </c>
      <c r="H75" s="52">
        <v>6000615</v>
      </c>
      <c r="I75" s="50">
        <v>0</v>
      </c>
      <c r="J75" s="50">
        <v>0</v>
      </c>
      <c r="K75" s="50">
        <v>4867200</v>
      </c>
      <c r="L75" s="50">
        <f>J75+K75</f>
        <v>4867200</v>
      </c>
      <c r="M75" s="51" t="s">
        <v>868</v>
      </c>
    </row>
    <row r="76" spans="1:13" x14ac:dyDescent="0.25">
      <c r="A76" s="44">
        <v>231</v>
      </c>
      <c r="B76" s="45">
        <v>0</v>
      </c>
      <c r="C76" s="46">
        <v>3319</v>
      </c>
      <c r="D76" s="45">
        <v>5169</v>
      </c>
      <c r="E76" s="47">
        <v>0</v>
      </c>
      <c r="F76" s="48">
        <v>0</v>
      </c>
      <c r="G76" s="45" t="s">
        <v>846</v>
      </c>
      <c r="H76" s="52" t="s">
        <v>847</v>
      </c>
      <c r="I76" s="50">
        <v>970000</v>
      </c>
      <c r="J76" s="50">
        <v>1393836.8</v>
      </c>
      <c r="K76" s="50">
        <v>-3500</v>
      </c>
      <c r="L76" s="50">
        <f>J76+K76</f>
        <v>1390336.8</v>
      </c>
      <c r="M76" s="51" t="s">
        <v>848</v>
      </c>
    </row>
    <row r="77" spans="1:13" ht="27" thickBot="1" x14ac:dyDescent="0.3">
      <c r="A77" s="44">
        <v>231</v>
      </c>
      <c r="B77" s="45">
        <v>0</v>
      </c>
      <c r="C77" s="46">
        <v>3319</v>
      </c>
      <c r="D77" s="45">
        <v>5167</v>
      </c>
      <c r="E77" s="47">
        <v>0</v>
      </c>
      <c r="F77" s="48">
        <v>0</v>
      </c>
      <c r="G77" s="45" t="s">
        <v>846</v>
      </c>
      <c r="H77" s="52" t="s">
        <v>847</v>
      </c>
      <c r="I77" s="50">
        <v>0</v>
      </c>
      <c r="J77" s="50">
        <v>0</v>
      </c>
      <c r="K77" s="50">
        <v>3500</v>
      </c>
      <c r="L77" s="50">
        <f>J77+K77</f>
        <v>3500</v>
      </c>
      <c r="M77" s="51" t="s">
        <v>869</v>
      </c>
    </row>
    <row r="78" spans="1:13" ht="16.5" thickBot="1" x14ac:dyDescent="0.3">
      <c r="A78" s="22"/>
      <c r="B78" s="53" t="s">
        <v>23</v>
      </c>
      <c r="C78" s="54"/>
      <c r="D78" s="23"/>
      <c r="E78" s="23"/>
      <c r="F78" s="24"/>
      <c r="G78" s="25"/>
      <c r="H78" s="23"/>
      <c r="I78" s="26">
        <f>SUM(I74:I77)</f>
        <v>5837200</v>
      </c>
      <c r="J78" s="26">
        <f>SUM(J74:J77)</f>
        <v>6261036.7999999998</v>
      </c>
      <c r="K78" s="26">
        <f>SUM(K74:K77)</f>
        <v>0</v>
      </c>
      <c r="L78" s="26">
        <f>SUM(L74:L77)</f>
        <v>6261036.7999999998</v>
      </c>
      <c r="M78" s="27"/>
    </row>
    <row r="79" spans="1:13" ht="15.75" x14ac:dyDescent="0.25">
      <c r="A79" s="28"/>
      <c r="B79" s="28"/>
      <c r="C79" s="28"/>
      <c r="D79" s="29"/>
      <c r="E79" s="29"/>
      <c r="F79" s="30"/>
      <c r="G79" s="31"/>
      <c r="H79" s="29"/>
      <c r="I79" s="32"/>
      <c r="J79" s="29"/>
      <c r="K79" s="33"/>
      <c r="L79" s="29"/>
      <c r="M79" s="822"/>
    </row>
    <row r="80" spans="1:13" ht="15.75" x14ac:dyDescent="0.25">
      <c r="A80" s="822"/>
      <c r="B80" s="29" t="s">
        <v>24</v>
      </c>
      <c r="C80" s="28"/>
      <c r="D80" s="29" t="s">
        <v>851</v>
      </c>
      <c r="E80" s="29"/>
      <c r="F80" s="30"/>
      <c r="G80" s="31"/>
      <c r="H80" s="29"/>
      <c r="I80" s="32"/>
      <c r="J80" s="34" t="s">
        <v>25</v>
      </c>
      <c r="K80" s="35">
        <v>43524</v>
      </c>
      <c r="L80" s="29"/>
      <c r="M80" s="822"/>
    </row>
    <row r="81" spans="1:13" ht="15.75" x14ac:dyDescent="0.25">
      <c r="A81" s="29"/>
      <c r="B81" s="28"/>
      <c r="C81" s="28"/>
      <c r="D81" s="29"/>
      <c r="E81" s="29"/>
      <c r="F81" s="30"/>
      <c r="G81" s="31"/>
      <c r="H81" s="29"/>
      <c r="I81" s="32"/>
      <c r="J81" s="29"/>
      <c r="K81" s="33"/>
      <c r="L81" s="29"/>
      <c r="M81" s="822"/>
    </row>
    <row r="82" spans="1:13" x14ac:dyDescent="0.25">
      <c r="A82" s="822"/>
      <c r="B82" s="822"/>
      <c r="C82" s="822"/>
      <c r="D82" s="822"/>
      <c r="E82" s="822"/>
      <c r="F82" s="2"/>
      <c r="G82" s="3"/>
      <c r="H82" s="822"/>
      <c r="I82" s="4"/>
      <c r="J82" s="822"/>
      <c r="K82" s="582"/>
      <c r="L82" s="822"/>
      <c r="M82" s="822"/>
    </row>
    <row r="83" spans="1:13" x14ac:dyDescent="0.25">
      <c r="A83" s="822"/>
      <c r="B83" s="822" t="s">
        <v>27</v>
      </c>
      <c r="C83" s="822"/>
      <c r="D83" s="822"/>
      <c r="E83" s="822"/>
      <c r="F83" s="2"/>
      <c r="G83" s="3"/>
      <c r="H83" s="822"/>
      <c r="I83" s="4"/>
      <c r="J83" s="822" t="s">
        <v>27</v>
      </c>
      <c r="K83" s="582"/>
      <c r="L83" s="822"/>
      <c r="M83" s="822"/>
    </row>
    <row r="84" spans="1:13" x14ac:dyDescent="0.25">
      <c r="A84" s="822"/>
      <c r="B84" s="822"/>
      <c r="C84" s="822"/>
      <c r="D84" s="822"/>
      <c r="E84" s="822"/>
      <c r="F84" s="2"/>
      <c r="G84" s="3"/>
      <c r="H84" s="822"/>
      <c r="I84" s="4"/>
      <c r="J84" s="822"/>
      <c r="K84" s="582"/>
      <c r="L84" s="822"/>
      <c r="M84" s="822"/>
    </row>
    <row r="85" spans="1:13" x14ac:dyDescent="0.25">
      <c r="A85" s="822"/>
      <c r="B85" s="822" t="s">
        <v>852</v>
      </c>
      <c r="C85" s="822"/>
      <c r="D85" s="822"/>
      <c r="E85" s="822"/>
      <c r="F85" s="2"/>
      <c r="G85" s="3"/>
      <c r="H85" s="822"/>
      <c r="I85" s="4"/>
      <c r="J85" s="822" t="s">
        <v>853</v>
      </c>
      <c r="K85" s="822"/>
      <c r="L85" s="822"/>
      <c r="M85" s="822"/>
    </row>
    <row r="86" spans="1:13" x14ac:dyDescent="0.25">
      <c r="A86" s="822"/>
      <c r="B86" s="822" t="s">
        <v>854</v>
      </c>
      <c r="C86" s="822"/>
      <c r="D86" s="822"/>
      <c r="E86" s="822"/>
      <c r="F86" s="2"/>
      <c r="G86" s="3"/>
      <c r="H86" s="822"/>
      <c r="I86" s="4"/>
      <c r="J86" s="822" t="s">
        <v>855</v>
      </c>
      <c r="K86" s="822"/>
      <c r="L86" s="822"/>
      <c r="M86" s="822"/>
    </row>
    <row r="87" spans="1:13" x14ac:dyDescent="0.25">
      <c r="A87" s="822"/>
      <c r="B87" s="822"/>
      <c r="C87" s="822"/>
      <c r="D87" s="822"/>
      <c r="E87" s="822"/>
      <c r="F87" s="2"/>
      <c r="G87" s="3"/>
      <c r="H87" s="822"/>
      <c r="I87" s="4"/>
      <c r="J87" s="822"/>
      <c r="K87" s="822"/>
      <c r="L87" s="822"/>
      <c r="M87" s="822"/>
    </row>
    <row r="88" spans="1:13" x14ac:dyDescent="0.25">
      <c r="A88" s="822"/>
      <c r="B88" s="822"/>
      <c r="C88" s="822"/>
      <c r="D88" s="822"/>
      <c r="E88" s="822"/>
      <c r="F88" s="2"/>
      <c r="G88" s="3"/>
      <c r="H88" s="822"/>
      <c r="I88" s="4"/>
      <c r="J88" s="822"/>
      <c r="K88" s="822"/>
      <c r="L88" s="822"/>
      <c r="M88" s="822"/>
    </row>
    <row r="89" spans="1:13" ht="18.75" x14ac:dyDescent="0.3">
      <c r="A89" s="1" t="s">
        <v>174</v>
      </c>
      <c r="B89" s="1"/>
      <c r="C89" s="306" t="s">
        <v>843</v>
      </c>
      <c r="D89" s="822"/>
      <c r="E89" s="822"/>
      <c r="F89" s="2"/>
      <c r="G89" s="3"/>
      <c r="H89" s="822"/>
      <c r="I89" s="4"/>
      <c r="J89" s="822"/>
      <c r="K89" s="822"/>
      <c r="L89" s="822"/>
      <c r="M89" s="822"/>
    </row>
    <row r="90" spans="1:13" x14ac:dyDescent="0.25">
      <c r="A90" s="822"/>
      <c r="B90" s="822"/>
      <c r="C90" s="822"/>
      <c r="D90" s="821"/>
      <c r="E90" s="821"/>
      <c r="F90" s="6"/>
      <c r="G90" s="7"/>
      <c r="H90" s="821"/>
      <c r="I90" s="8"/>
      <c r="J90" s="821"/>
      <c r="K90" s="822"/>
      <c r="L90" s="822"/>
      <c r="M90" s="822"/>
    </row>
    <row r="91" spans="1:13" ht="18.75" x14ac:dyDescent="0.3">
      <c r="A91" s="3102" t="s">
        <v>1196</v>
      </c>
      <c r="B91" s="3103"/>
      <c r="C91" s="3103"/>
      <c r="D91" s="3103"/>
      <c r="E91" s="3103"/>
      <c r="F91" s="3103"/>
      <c r="G91" s="3103"/>
      <c r="H91" s="3103"/>
      <c r="I91" s="3103"/>
      <c r="J91" s="3103"/>
      <c r="K91" s="3103"/>
      <c r="L91" s="3103"/>
      <c r="M91" s="822"/>
    </row>
    <row r="92" spans="1:13" ht="15.75" x14ac:dyDescent="0.25">
      <c r="A92" s="822"/>
      <c r="B92" s="822"/>
      <c r="C92" s="822"/>
      <c r="D92" s="821"/>
      <c r="E92" s="821"/>
      <c r="F92" s="9"/>
      <c r="G92" s="7"/>
      <c r="H92" s="821"/>
      <c r="I92" s="8"/>
      <c r="J92" s="821"/>
      <c r="K92" s="822"/>
      <c r="L92" s="822"/>
      <c r="M92" s="822"/>
    </row>
    <row r="93" spans="1:13" ht="15.75" x14ac:dyDescent="0.25">
      <c r="A93" s="10" t="s">
        <v>845</v>
      </c>
      <c r="B93" s="11"/>
      <c r="C93" s="11"/>
      <c r="D93" s="11"/>
      <c r="E93" s="11"/>
      <c r="F93" s="9"/>
      <c r="G93" s="3"/>
      <c r="H93" s="822"/>
      <c r="I93" s="4"/>
      <c r="J93" s="822"/>
      <c r="K93" s="822"/>
      <c r="L93" s="822"/>
      <c r="M93" s="822"/>
    </row>
    <row r="94" spans="1:13" ht="15.75" thickBot="1" x14ac:dyDescent="0.3">
      <c r="A94" s="12"/>
      <c r="B94" s="822"/>
      <c r="C94" s="822"/>
      <c r="D94" s="822"/>
      <c r="E94" s="822"/>
      <c r="F94" s="2"/>
      <c r="G94" s="3"/>
      <c r="H94" s="822"/>
      <c r="I94" s="4"/>
      <c r="J94" s="822"/>
      <c r="K94" s="13"/>
      <c r="L94" s="822"/>
      <c r="M94" s="14" t="s">
        <v>4</v>
      </c>
    </row>
    <row r="95" spans="1:13" ht="27" thickBot="1" x14ac:dyDescent="0.3">
      <c r="A95" s="15" t="s">
        <v>5</v>
      </c>
      <c r="B95" s="16" t="s">
        <v>6</v>
      </c>
      <c r="C95" s="16" t="s">
        <v>7</v>
      </c>
      <c r="D95" s="16" t="s">
        <v>8</v>
      </c>
      <c r="E95" s="16" t="s">
        <v>9</v>
      </c>
      <c r="F95" s="17" t="s">
        <v>10</v>
      </c>
      <c r="G95" s="18" t="s">
        <v>11</v>
      </c>
      <c r="H95" s="16" t="s">
        <v>12</v>
      </c>
      <c r="I95" s="19" t="s">
        <v>13</v>
      </c>
      <c r="J95" s="20" t="s">
        <v>14</v>
      </c>
      <c r="K95" s="20" t="s">
        <v>15</v>
      </c>
      <c r="L95" s="20" t="s">
        <v>16</v>
      </c>
      <c r="M95" s="21" t="s">
        <v>17</v>
      </c>
    </row>
    <row r="96" spans="1:13" ht="26.25" x14ac:dyDescent="0.25">
      <c r="A96" s="44">
        <v>231</v>
      </c>
      <c r="B96" s="45">
        <v>0</v>
      </c>
      <c r="C96" s="46">
        <v>3319</v>
      </c>
      <c r="D96" s="45">
        <v>5222</v>
      </c>
      <c r="E96" s="47">
        <v>0</v>
      </c>
      <c r="F96" s="48">
        <v>0</v>
      </c>
      <c r="G96" s="45" t="s">
        <v>846</v>
      </c>
      <c r="H96" s="52" t="s">
        <v>1197</v>
      </c>
      <c r="I96" s="50">
        <v>600000</v>
      </c>
      <c r="J96" s="50">
        <v>600000</v>
      </c>
      <c r="K96" s="50">
        <v>-600000</v>
      </c>
      <c r="L96" s="50">
        <f>J96+K96</f>
        <v>0</v>
      </c>
      <c r="M96" s="51" t="s">
        <v>1198</v>
      </c>
    </row>
    <row r="97" spans="1:13" ht="26.25" x14ac:dyDescent="0.25">
      <c r="A97" s="44">
        <v>231</v>
      </c>
      <c r="B97" s="45">
        <v>0</v>
      </c>
      <c r="C97" s="46">
        <v>3319</v>
      </c>
      <c r="D97" s="45">
        <v>5221</v>
      </c>
      <c r="E97" s="47">
        <v>0</v>
      </c>
      <c r="F97" s="48">
        <v>0</v>
      </c>
      <c r="G97" s="45" t="s">
        <v>846</v>
      </c>
      <c r="H97" s="52" t="s">
        <v>1197</v>
      </c>
      <c r="I97" s="50">
        <v>0</v>
      </c>
      <c r="J97" s="50">
        <v>0</v>
      </c>
      <c r="K97" s="50">
        <v>600000</v>
      </c>
      <c r="L97" s="50">
        <f>J97+K97</f>
        <v>600000</v>
      </c>
      <c r="M97" s="51" t="s">
        <v>1198</v>
      </c>
    </row>
    <row r="98" spans="1:13" x14ac:dyDescent="0.25">
      <c r="A98" s="44">
        <v>231</v>
      </c>
      <c r="B98" s="45">
        <v>0</v>
      </c>
      <c r="C98" s="46">
        <v>3319</v>
      </c>
      <c r="D98" s="45">
        <v>5169</v>
      </c>
      <c r="E98" s="47">
        <v>0</v>
      </c>
      <c r="F98" s="48">
        <v>0</v>
      </c>
      <c r="G98" s="45" t="s">
        <v>846</v>
      </c>
      <c r="H98" s="52" t="s">
        <v>847</v>
      </c>
      <c r="I98" s="50">
        <v>970000</v>
      </c>
      <c r="J98" s="50">
        <v>1427247.8</v>
      </c>
      <c r="K98" s="50">
        <v>-33411</v>
      </c>
      <c r="L98" s="50">
        <f>J98+K98</f>
        <v>1393836.8</v>
      </c>
      <c r="M98" s="51" t="s">
        <v>848</v>
      </c>
    </row>
    <row r="99" spans="1:13" ht="15.75" thickBot="1" x14ac:dyDescent="0.3">
      <c r="A99" s="44">
        <v>231</v>
      </c>
      <c r="B99" s="45">
        <v>0</v>
      </c>
      <c r="C99" s="46">
        <v>3319</v>
      </c>
      <c r="D99" s="45">
        <v>5136</v>
      </c>
      <c r="E99" s="47">
        <v>0</v>
      </c>
      <c r="F99" s="48">
        <v>0</v>
      </c>
      <c r="G99" s="45">
        <v>600</v>
      </c>
      <c r="H99" s="52" t="s">
        <v>847</v>
      </c>
      <c r="I99" s="50">
        <v>0</v>
      </c>
      <c r="J99" s="50">
        <v>0</v>
      </c>
      <c r="K99" s="50">
        <v>33411</v>
      </c>
      <c r="L99" s="50">
        <f>J99+K99</f>
        <v>33411</v>
      </c>
      <c r="M99" s="51" t="s">
        <v>1199</v>
      </c>
    </row>
    <row r="100" spans="1:13" ht="16.5" thickBot="1" x14ac:dyDescent="0.3">
      <c r="A100" s="22"/>
      <c r="B100" s="53" t="s">
        <v>23</v>
      </c>
      <c r="C100" s="54"/>
      <c r="D100" s="23"/>
      <c r="E100" s="23"/>
      <c r="F100" s="24"/>
      <c r="G100" s="25"/>
      <c r="H100" s="23"/>
      <c r="I100" s="26">
        <f>SUM(I96:I99)</f>
        <v>1570000</v>
      </c>
      <c r="J100" s="26">
        <f>SUM(J96:J99)</f>
        <v>2027247.8</v>
      </c>
      <c r="K100" s="26">
        <f>SUM(K96:K99)</f>
        <v>0</v>
      </c>
      <c r="L100" s="26">
        <f>SUM(L96:L99)</f>
        <v>2027247.8</v>
      </c>
      <c r="M100" s="27"/>
    </row>
    <row r="101" spans="1:13" ht="15.75" x14ac:dyDescent="0.25">
      <c r="A101" s="28"/>
      <c r="B101" s="28"/>
      <c r="C101" s="28"/>
      <c r="D101" s="29"/>
      <c r="E101" s="29"/>
      <c r="F101" s="30"/>
      <c r="G101" s="31"/>
      <c r="H101" s="29"/>
      <c r="I101" s="32"/>
      <c r="J101" s="29"/>
      <c r="K101" s="33"/>
      <c r="L101" s="29"/>
      <c r="M101" s="822"/>
    </row>
    <row r="102" spans="1:13" ht="15.75" x14ac:dyDescent="0.25">
      <c r="A102" s="822"/>
      <c r="B102" s="29" t="s">
        <v>24</v>
      </c>
      <c r="C102" s="28"/>
      <c r="D102" s="29" t="s">
        <v>851</v>
      </c>
      <c r="E102" s="29"/>
      <c r="F102" s="30"/>
      <c r="G102" s="31"/>
      <c r="H102" s="29"/>
      <c r="I102" s="32"/>
      <c r="J102" s="34" t="s">
        <v>25</v>
      </c>
      <c r="K102" s="35">
        <v>43531</v>
      </c>
      <c r="L102" s="29"/>
      <c r="M102" s="822"/>
    </row>
    <row r="103" spans="1:13" ht="15.75" x14ac:dyDescent="0.25">
      <c r="A103" s="29"/>
      <c r="B103" s="28"/>
      <c r="C103" s="28"/>
      <c r="D103" s="29"/>
      <c r="E103" s="29"/>
      <c r="F103" s="30"/>
      <c r="G103" s="31"/>
      <c r="H103" s="29"/>
      <c r="I103" s="32"/>
      <c r="J103" s="29"/>
      <c r="K103" s="33"/>
      <c r="L103" s="29"/>
      <c r="M103" s="822"/>
    </row>
    <row r="104" spans="1:13" x14ac:dyDescent="0.25">
      <c r="A104" s="822"/>
      <c r="B104" s="822"/>
      <c r="C104" s="822"/>
      <c r="D104" s="822"/>
      <c r="E104" s="822"/>
      <c r="F104" s="2"/>
      <c r="G104" s="3"/>
      <c r="H104" s="822"/>
      <c r="I104" s="4"/>
      <c r="J104" s="822"/>
      <c r="K104" s="822"/>
      <c r="L104" s="822"/>
      <c r="M104" s="822"/>
    </row>
    <row r="105" spans="1:13" x14ac:dyDescent="0.25">
      <c r="A105" s="822"/>
      <c r="B105" s="822" t="s">
        <v>27</v>
      </c>
      <c r="C105" s="822"/>
      <c r="D105" s="822"/>
      <c r="E105" s="822"/>
      <c r="F105" s="2"/>
      <c r="G105" s="3"/>
      <c r="H105" s="822"/>
      <c r="I105" s="4"/>
      <c r="J105" s="822" t="s">
        <v>27</v>
      </c>
      <c r="K105" s="822"/>
      <c r="L105" s="822"/>
      <c r="M105" s="822"/>
    </row>
    <row r="106" spans="1:13" x14ac:dyDescent="0.25">
      <c r="A106" s="822"/>
      <c r="B106" s="822"/>
      <c r="C106" s="822"/>
      <c r="D106" s="822"/>
      <c r="E106" s="822"/>
      <c r="F106" s="2"/>
      <c r="G106" s="3"/>
      <c r="H106" s="822"/>
      <c r="I106" s="4"/>
      <c r="J106" s="822"/>
      <c r="K106" s="822"/>
      <c r="L106" s="822"/>
      <c r="M106" s="822"/>
    </row>
    <row r="107" spans="1:13" x14ac:dyDescent="0.25">
      <c r="A107" s="822"/>
      <c r="B107" s="822" t="s">
        <v>852</v>
      </c>
      <c r="C107" s="822"/>
      <c r="D107" s="822"/>
      <c r="E107" s="822"/>
      <c r="F107" s="2"/>
      <c r="G107" s="3"/>
      <c r="H107" s="822"/>
      <c r="I107" s="4"/>
      <c r="J107" s="822" t="s">
        <v>853</v>
      </c>
      <c r="K107" s="822"/>
      <c r="L107" s="822"/>
      <c r="M107" s="822"/>
    </row>
    <row r="108" spans="1:13" x14ac:dyDescent="0.25">
      <c r="A108" s="822"/>
      <c r="B108" s="822" t="s">
        <v>854</v>
      </c>
      <c r="C108" s="822"/>
      <c r="D108" s="822"/>
      <c r="E108" s="822"/>
      <c r="F108" s="2"/>
      <c r="G108" s="3"/>
      <c r="H108" s="822"/>
      <c r="I108" s="4"/>
      <c r="J108" s="822" t="s">
        <v>855</v>
      </c>
      <c r="K108" s="822"/>
      <c r="L108" s="822"/>
      <c r="M108" s="822"/>
    </row>
    <row r="109" spans="1:13" x14ac:dyDescent="0.25">
      <c r="A109" s="822"/>
      <c r="B109" s="822"/>
      <c r="C109" s="822"/>
      <c r="D109" s="822"/>
      <c r="E109" s="822"/>
      <c r="F109" s="2"/>
      <c r="G109" s="3"/>
      <c r="H109" s="822"/>
      <c r="I109" s="4"/>
      <c r="J109" s="822"/>
      <c r="K109" s="822"/>
      <c r="L109" s="822"/>
      <c r="M109" s="822"/>
    </row>
    <row r="110" spans="1:13" x14ac:dyDescent="0.25">
      <c r="A110" s="822"/>
      <c r="B110" s="822"/>
      <c r="C110" s="822"/>
      <c r="D110" s="822"/>
      <c r="E110" s="822"/>
      <c r="F110" s="2"/>
      <c r="G110" s="3"/>
      <c r="H110" s="822"/>
      <c r="I110" s="4"/>
      <c r="J110" s="822"/>
      <c r="K110" s="822"/>
      <c r="L110" s="822"/>
      <c r="M110" s="822"/>
    </row>
    <row r="111" spans="1:13" ht="18.75" x14ac:dyDescent="0.3">
      <c r="A111" s="1" t="s">
        <v>174</v>
      </c>
      <c r="B111" s="1"/>
      <c r="C111" s="306" t="s">
        <v>843</v>
      </c>
      <c r="D111" s="822"/>
      <c r="E111" s="822"/>
      <c r="F111" s="2"/>
      <c r="G111" s="3"/>
      <c r="H111" s="822"/>
      <c r="I111" s="4"/>
      <c r="J111" s="822"/>
      <c r="K111" s="822"/>
      <c r="L111" s="822"/>
      <c r="M111" s="822"/>
    </row>
    <row r="112" spans="1:13" x14ac:dyDescent="0.25">
      <c r="A112" s="822"/>
      <c r="B112" s="822"/>
      <c r="C112" s="822"/>
      <c r="D112" s="821"/>
      <c r="E112" s="821"/>
      <c r="F112" s="6"/>
      <c r="G112" s="7"/>
      <c r="H112" s="821"/>
      <c r="I112" s="8"/>
      <c r="J112" s="821"/>
      <c r="K112" s="822"/>
      <c r="L112" s="822"/>
      <c r="M112" s="822"/>
    </row>
    <row r="113" spans="1:13" ht="18.75" x14ac:dyDescent="0.3">
      <c r="A113" s="3102" t="s">
        <v>1139</v>
      </c>
      <c r="B113" s="3103"/>
      <c r="C113" s="3103"/>
      <c r="D113" s="3103"/>
      <c r="E113" s="3103"/>
      <c r="F113" s="3103"/>
      <c r="G113" s="3103"/>
      <c r="H113" s="3103"/>
      <c r="I113" s="3103"/>
      <c r="J113" s="3103"/>
      <c r="K113" s="3103"/>
      <c r="L113" s="3103"/>
      <c r="M113" s="822"/>
    </row>
    <row r="114" spans="1:13" ht="15.75" x14ac:dyDescent="0.25">
      <c r="A114" s="822"/>
      <c r="B114" s="822"/>
      <c r="C114" s="822"/>
      <c r="D114" s="821"/>
      <c r="E114" s="821"/>
      <c r="F114" s="9"/>
      <c r="G114" s="7"/>
      <c r="H114" s="821"/>
      <c r="I114" s="8"/>
      <c r="J114" s="821"/>
      <c r="K114" s="822"/>
      <c r="L114" s="822"/>
      <c r="M114" s="822"/>
    </row>
    <row r="115" spans="1:13" ht="15.75" x14ac:dyDescent="0.25">
      <c r="A115" s="10" t="s">
        <v>1140</v>
      </c>
      <c r="B115" s="11"/>
      <c r="C115" s="11"/>
      <c r="D115" s="11"/>
      <c r="E115" s="11"/>
      <c r="F115" s="9"/>
      <c r="G115" s="3"/>
      <c r="H115" s="822"/>
      <c r="I115" s="4"/>
      <c r="J115" s="822"/>
      <c r="K115" s="822"/>
      <c r="L115" s="822"/>
      <c r="M115" s="822"/>
    </row>
    <row r="116" spans="1:13" ht="15.75" thickBot="1" x14ac:dyDescent="0.3">
      <c r="A116" s="12"/>
      <c r="B116" s="822"/>
      <c r="C116" s="822"/>
      <c r="D116" s="822"/>
      <c r="E116" s="822"/>
      <c r="F116" s="2"/>
      <c r="G116" s="3"/>
      <c r="H116" s="822"/>
      <c r="I116" s="4"/>
      <c r="J116" s="822"/>
      <c r="K116" s="13"/>
      <c r="L116" s="822"/>
      <c r="M116" s="14" t="s">
        <v>4</v>
      </c>
    </row>
    <row r="117" spans="1:13" ht="27" thickBot="1" x14ac:dyDescent="0.3">
      <c r="A117" s="15" t="s">
        <v>5</v>
      </c>
      <c r="B117" s="16" t="s">
        <v>6</v>
      </c>
      <c r="C117" s="16" t="s">
        <v>7</v>
      </c>
      <c r="D117" s="16" t="s">
        <v>8</v>
      </c>
      <c r="E117" s="16" t="s">
        <v>9</v>
      </c>
      <c r="F117" s="17" t="s">
        <v>10</v>
      </c>
      <c r="G117" s="18" t="s">
        <v>11</v>
      </c>
      <c r="H117" s="16" t="s">
        <v>12</v>
      </c>
      <c r="I117" s="19" t="s">
        <v>13</v>
      </c>
      <c r="J117" s="20" t="s">
        <v>14</v>
      </c>
      <c r="K117" s="20" t="s">
        <v>15</v>
      </c>
      <c r="L117" s="20" t="s">
        <v>16</v>
      </c>
      <c r="M117" s="21" t="s">
        <v>17</v>
      </c>
    </row>
    <row r="118" spans="1:13" ht="26.25" x14ac:dyDescent="0.25">
      <c r="A118" s="44">
        <v>231</v>
      </c>
      <c r="B118" s="45">
        <v>0</v>
      </c>
      <c r="C118" s="46">
        <v>3322</v>
      </c>
      <c r="D118" s="45">
        <v>5229</v>
      </c>
      <c r="E118" s="47">
        <v>0</v>
      </c>
      <c r="F118" s="48">
        <v>608</v>
      </c>
      <c r="G118" s="45" t="s">
        <v>846</v>
      </c>
      <c r="H118" s="52" t="s">
        <v>847</v>
      </c>
      <c r="I118" s="50">
        <v>0</v>
      </c>
      <c r="J118" s="50">
        <v>3397508.25</v>
      </c>
      <c r="K118" s="50">
        <v>-3397508.25</v>
      </c>
      <c r="L118" s="50">
        <f>J118+K118</f>
        <v>0</v>
      </c>
      <c r="M118" s="51" t="s">
        <v>1141</v>
      </c>
    </row>
    <row r="119" spans="1:13" ht="26.25" x14ac:dyDescent="0.25">
      <c r="A119" s="44">
        <v>231</v>
      </c>
      <c r="B119" s="45">
        <v>0</v>
      </c>
      <c r="C119" s="46">
        <v>3322</v>
      </c>
      <c r="D119" s="45">
        <v>5221</v>
      </c>
      <c r="E119" s="47">
        <v>0</v>
      </c>
      <c r="F119" s="48">
        <v>608</v>
      </c>
      <c r="G119" s="45" t="s">
        <v>846</v>
      </c>
      <c r="H119" s="52" t="s">
        <v>847</v>
      </c>
      <c r="I119" s="50">
        <v>0</v>
      </c>
      <c r="J119" s="50">
        <v>0</v>
      </c>
      <c r="K119" s="50">
        <v>3397508.25</v>
      </c>
      <c r="L119" s="50">
        <f>J119+K119</f>
        <v>3397508.25</v>
      </c>
      <c r="M119" s="51" t="s">
        <v>1141</v>
      </c>
    </row>
    <row r="120" spans="1:13" x14ac:dyDescent="0.25">
      <c r="A120" s="44">
        <v>231</v>
      </c>
      <c r="B120" s="45">
        <v>0</v>
      </c>
      <c r="C120" s="46">
        <v>3319</v>
      </c>
      <c r="D120" s="45">
        <v>5169</v>
      </c>
      <c r="E120" s="47">
        <v>0</v>
      </c>
      <c r="F120" s="48">
        <v>0</v>
      </c>
      <c r="G120" s="45" t="s">
        <v>846</v>
      </c>
      <c r="H120" s="52" t="s">
        <v>847</v>
      </c>
      <c r="I120" s="50">
        <v>970000</v>
      </c>
      <c r="J120" s="50">
        <v>1390336.8</v>
      </c>
      <c r="K120" s="50">
        <v>-140379</v>
      </c>
      <c r="L120" s="50">
        <f>J120+K120</f>
        <v>1249957.8</v>
      </c>
      <c r="M120" s="51" t="s">
        <v>848</v>
      </c>
    </row>
    <row r="121" spans="1:13" ht="26.25" x14ac:dyDescent="0.25">
      <c r="A121" s="44">
        <v>231</v>
      </c>
      <c r="B121" s="45">
        <v>0</v>
      </c>
      <c r="C121" s="46">
        <v>3319</v>
      </c>
      <c r="D121" s="45">
        <v>5164</v>
      </c>
      <c r="E121" s="47">
        <v>0</v>
      </c>
      <c r="F121" s="48">
        <v>0</v>
      </c>
      <c r="G121" s="45" t="s">
        <v>846</v>
      </c>
      <c r="H121" s="52" t="s">
        <v>847</v>
      </c>
      <c r="I121" s="50">
        <v>0</v>
      </c>
      <c r="J121" s="50">
        <v>0</v>
      </c>
      <c r="K121" s="50">
        <v>24000</v>
      </c>
      <c r="L121" s="50">
        <f>J121+K121</f>
        <v>24000</v>
      </c>
      <c r="M121" s="51" t="s">
        <v>1142</v>
      </c>
    </row>
    <row r="122" spans="1:13" ht="27" thickBot="1" x14ac:dyDescent="0.3">
      <c r="A122" s="44">
        <v>231</v>
      </c>
      <c r="B122" s="45">
        <v>0</v>
      </c>
      <c r="C122" s="46">
        <v>3319</v>
      </c>
      <c r="D122" s="45">
        <v>5169</v>
      </c>
      <c r="E122" s="47">
        <v>0</v>
      </c>
      <c r="F122" s="48">
        <v>0</v>
      </c>
      <c r="G122" s="45" t="s">
        <v>846</v>
      </c>
      <c r="H122" s="52">
        <v>4376000000</v>
      </c>
      <c r="I122" s="50">
        <v>0</v>
      </c>
      <c r="J122" s="50">
        <v>0</v>
      </c>
      <c r="K122" s="50">
        <v>116379</v>
      </c>
      <c r="L122" s="50">
        <f>J122+K122</f>
        <v>116379</v>
      </c>
      <c r="M122" s="51" t="s">
        <v>1143</v>
      </c>
    </row>
    <row r="123" spans="1:13" ht="16.5" thickBot="1" x14ac:dyDescent="0.3">
      <c r="A123" s="22"/>
      <c r="B123" s="53" t="s">
        <v>23</v>
      </c>
      <c r="C123" s="54"/>
      <c r="D123" s="23"/>
      <c r="E123" s="23"/>
      <c r="F123" s="24"/>
      <c r="G123" s="25"/>
      <c r="H123" s="23"/>
      <c r="I123" s="26">
        <f>SUM(I118:I122)</f>
        <v>970000</v>
      </c>
      <c r="J123" s="26">
        <f>SUM(J118:J122)</f>
        <v>4787845.05</v>
      </c>
      <c r="K123" s="26">
        <f>SUM(K118:K122)</f>
        <v>0</v>
      </c>
      <c r="L123" s="26">
        <f>SUM(L118:L122)</f>
        <v>4787845.05</v>
      </c>
      <c r="M123" s="27"/>
    </row>
    <row r="124" spans="1:13" ht="15.75" x14ac:dyDescent="0.25">
      <c r="A124" s="28"/>
      <c r="B124" s="28"/>
      <c r="C124" s="28"/>
      <c r="D124" s="29"/>
      <c r="E124" s="29"/>
      <c r="F124" s="30"/>
      <c r="G124" s="31"/>
      <c r="H124" s="29"/>
      <c r="I124" s="32"/>
      <c r="J124" s="29"/>
      <c r="K124" s="33"/>
      <c r="L124" s="29"/>
      <c r="M124" s="822"/>
    </row>
    <row r="125" spans="1:13" ht="15.75" x14ac:dyDescent="0.25">
      <c r="A125" s="822"/>
      <c r="B125" s="29" t="s">
        <v>24</v>
      </c>
      <c r="C125" s="28"/>
      <c r="D125" s="29" t="s">
        <v>851</v>
      </c>
      <c r="E125" s="29"/>
      <c r="F125" s="30"/>
      <c r="G125" s="31"/>
      <c r="H125" s="29"/>
      <c r="I125" s="32"/>
      <c r="J125" s="34" t="s">
        <v>25</v>
      </c>
      <c r="K125" s="35">
        <v>43545</v>
      </c>
      <c r="L125" s="29"/>
      <c r="M125" s="822"/>
    </row>
    <row r="126" spans="1:13" ht="15.75" x14ac:dyDescent="0.25">
      <c r="A126" s="29"/>
      <c r="B126" s="28"/>
      <c r="C126" s="28"/>
      <c r="D126" s="29"/>
      <c r="E126" s="29"/>
      <c r="F126" s="30"/>
      <c r="G126" s="31"/>
      <c r="H126" s="29"/>
      <c r="I126" s="32"/>
      <c r="J126" s="29"/>
      <c r="K126" s="33"/>
      <c r="L126" s="29"/>
      <c r="M126" s="822"/>
    </row>
    <row r="127" spans="1:13" x14ac:dyDescent="0.25">
      <c r="A127" s="822"/>
      <c r="B127" s="822"/>
      <c r="C127" s="822"/>
      <c r="D127" s="822"/>
      <c r="E127" s="822"/>
      <c r="F127" s="2"/>
      <c r="G127" s="3"/>
      <c r="H127" s="822"/>
      <c r="I127" s="4"/>
      <c r="J127" s="822"/>
      <c r="K127" s="822"/>
      <c r="L127" s="822"/>
      <c r="M127" s="822"/>
    </row>
    <row r="128" spans="1:13" x14ac:dyDescent="0.25">
      <c r="A128" s="822"/>
      <c r="B128" s="822" t="s">
        <v>27</v>
      </c>
      <c r="C128" s="822"/>
      <c r="D128" s="822"/>
      <c r="E128" s="822"/>
      <c r="F128" s="2"/>
      <c r="G128" s="3"/>
      <c r="H128" s="822"/>
      <c r="I128" s="4"/>
      <c r="J128" s="822" t="s">
        <v>27</v>
      </c>
      <c r="K128" s="822"/>
      <c r="L128" s="822"/>
      <c r="M128" s="822"/>
    </row>
    <row r="129" spans="1:13" x14ac:dyDescent="0.25">
      <c r="A129" s="822"/>
      <c r="B129" s="822"/>
      <c r="C129" s="822"/>
      <c r="D129" s="822"/>
      <c r="E129" s="822"/>
      <c r="F129" s="2"/>
      <c r="G129" s="3"/>
      <c r="H129" s="822"/>
      <c r="I129" s="4"/>
      <c r="J129" s="822"/>
      <c r="K129" s="822"/>
      <c r="L129" s="822"/>
      <c r="M129" s="822"/>
    </row>
    <row r="130" spans="1:13" x14ac:dyDescent="0.25">
      <c r="A130" s="822"/>
      <c r="B130" s="822" t="s">
        <v>852</v>
      </c>
      <c r="C130" s="822"/>
      <c r="D130" s="822"/>
      <c r="E130" s="822"/>
      <c r="F130" s="2"/>
      <c r="G130" s="3"/>
      <c r="H130" s="822"/>
      <c r="I130" s="4"/>
      <c r="J130" s="822" t="s">
        <v>853</v>
      </c>
      <c r="K130" s="822"/>
      <c r="L130" s="822"/>
      <c r="M130" s="822"/>
    </row>
    <row r="131" spans="1:13" x14ac:dyDescent="0.25">
      <c r="A131" s="822"/>
      <c r="B131" s="822" t="s">
        <v>854</v>
      </c>
      <c r="C131" s="822"/>
      <c r="D131" s="822"/>
      <c r="E131" s="822"/>
      <c r="F131" s="2"/>
      <c r="G131" s="3"/>
      <c r="H131" s="822"/>
      <c r="I131" s="4"/>
      <c r="J131" s="822" t="s">
        <v>855</v>
      </c>
      <c r="K131" s="822"/>
      <c r="L131" s="822"/>
      <c r="M131" s="822"/>
    </row>
    <row r="132" spans="1:13" x14ac:dyDescent="0.25">
      <c r="A132" s="822"/>
      <c r="B132" s="822"/>
      <c r="C132" s="822"/>
      <c r="D132" s="822"/>
      <c r="E132" s="822"/>
      <c r="F132" s="2"/>
      <c r="G132" s="3"/>
      <c r="H132" s="822"/>
      <c r="I132" s="4"/>
      <c r="J132" s="822"/>
      <c r="K132" s="822"/>
      <c r="L132" s="822"/>
      <c r="M132" s="822"/>
    </row>
    <row r="134" spans="1:13" ht="18.75" x14ac:dyDescent="0.3">
      <c r="A134" s="1" t="s">
        <v>174</v>
      </c>
      <c r="B134" s="1"/>
      <c r="C134" s="306" t="s">
        <v>843</v>
      </c>
      <c r="D134" s="822"/>
      <c r="E134" s="822"/>
      <c r="F134" s="2"/>
      <c r="G134" s="3"/>
      <c r="H134" s="822"/>
      <c r="I134" s="4"/>
      <c r="J134" s="822"/>
      <c r="K134" s="822"/>
      <c r="L134" s="822"/>
      <c r="M134" s="822"/>
    </row>
    <row r="135" spans="1:13" x14ac:dyDescent="0.25">
      <c r="A135" s="822"/>
      <c r="B135" s="822"/>
      <c r="C135" s="822"/>
      <c r="D135" s="821"/>
      <c r="E135" s="821"/>
      <c r="F135" s="6"/>
      <c r="G135" s="7"/>
      <c r="H135" s="821"/>
      <c r="I135" s="8"/>
      <c r="J135" s="821"/>
      <c r="K135" s="822"/>
      <c r="L135" s="822"/>
      <c r="M135" s="822"/>
    </row>
    <row r="136" spans="1:13" ht="18.75" x14ac:dyDescent="0.3">
      <c r="A136" s="3102" t="s">
        <v>1425</v>
      </c>
      <c r="B136" s="3103"/>
      <c r="C136" s="3103"/>
      <c r="D136" s="3103"/>
      <c r="E136" s="3103"/>
      <c r="F136" s="3103"/>
      <c r="G136" s="3103"/>
      <c r="H136" s="3103"/>
      <c r="I136" s="3103"/>
      <c r="J136" s="3103"/>
      <c r="K136" s="3103"/>
      <c r="L136" s="3103"/>
      <c r="M136" s="822"/>
    </row>
    <row r="137" spans="1:13" ht="15.75" x14ac:dyDescent="0.25">
      <c r="A137" s="822"/>
      <c r="B137" s="822"/>
      <c r="C137" s="822"/>
      <c r="D137" s="821"/>
      <c r="E137" s="821"/>
      <c r="F137" s="9"/>
      <c r="G137" s="7"/>
      <c r="H137" s="821"/>
      <c r="I137" s="8"/>
      <c r="J137" s="821"/>
      <c r="K137" s="822"/>
      <c r="L137" s="822"/>
      <c r="M137" s="822"/>
    </row>
    <row r="138" spans="1:13" ht="15.75" x14ac:dyDescent="0.25">
      <c r="A138" s="10" t="s">
        <v>1426</v>
      </c>
      <c r="B138" s="11"/>
      <c r="C138" s="11"/>
      <c r="D138" s="11"/>
      <c r="E138" s="11"/>
      <c r="F138" s="9"/>
      <c r="G138" s="3"/>
      <c r="H138" s="822"/>
      <c r="I138" s="4"/>
      <c r="J138" s="822"/>
      <c r="K138" s="822"/>
      <c r="L138" s="822"/>
      <c r="M138" s="822"/>
    </row>
    <row r="139" spans="1:13" ht="15.75" thickBot="1" x14ac:dyDescent="0.3">
      <c r="A139" s="12"/>
      <c r="B139" s="822"/>
      <c r="C139" s="822"/>
      <c r="D139" s="822"/>
      <c r="E139" s="822"/>
      <c r="F139" s="2"/>
      <c r="G139" s="3"/>
      <c r="H139" s="822"/>
      <c r="I139" s="4"/>
      <c r="J139" s="822"/>
      <c r="K139" s="13"/>
      <c r="L139" s="822"/>
      <c r="M139" s="14" t="s">
        <v>4</v>
      </c>
    </row>
    <row r="140" spans="1:13" ht="27" thickBot="1" x14ac:dyDescent="0.3">
      <c r="A140" s="15" t="s">
        <v>5</v>
      </c>
      <c r="B140" s="16" t="s">
        <v>6</v>
      </c>
      <c r="C140" s="16" t="s">
        <v>7</v>
      </c>
      <c r="D140" s="16" t="s">
        <v>8</v>
      </c>
      <c r="E140" s="16" t="s">
        <v>9</v>
      </c>
      <c r="F140" s="17" t="s">
        <v>10</v>
      </c>
      <c r="G140" s="18" t="s">
        <v>11</v>
      </c>
      <c r="H140" s="16" t="s">
        <v>12</v>
      </c>
      <c r="I140" s="19" t="s">
        <v>13</v>
      </c>
      <c r="J140" s="20" t="s">
        <v>14</v>
      </c>
      <c r="K140" s="20" t="s">
        <v>15</v>
      </c>
      <c r="L140" s="20" t="s">
        <v>16</v>
      </c>
      <c r="M140" s="21" t="s">
        <v>17</v>
      </c>
    </row>
    <row r="141" spans="1:13" ht="26.25" x14ac:dyDescent="0.25">
      <c r="A141" s="44">
        <v>231</v>
      </c>
      <c r="B141" s="45">
        <v>52</v>
      </c>
      <c r="C141" s="46">
        <v>6409</v>
      </c>
      <c r="D141" s="45">
        <v>5901</v>
      </c>
      <c r="E141" s="47">
        <v>0</v>
      </c>
      <c r="F141" s="48">
        <v>0</v>
      </c>
      <c r="G141" s="45">
        <v>2300</v>
      </c>
      <c r="H141" s="52">
        <v>23000000</v>
      </c>
      <c r="I141" s="50">
        <v>250000000</v>
      </c>
      <c r="J141" s="50">
        <v>209390368.03999999</v>
      </c>
      <c r="K141" s="50">
        <v>839740</v>
      </c>
      <c r="L141" s="50">
        <v>210230108.03999999</v>
      </c>
      <c r="M141" s="51" t="s">
        <v>1427</v>
      </c>
    </row>
    <row r="142" spans="1:13" ht="39" x14ac:dyDescent="0.25">
      <c r="A142" s="44">
        <v>231</v>
      </c>
      <c r="B142" s="45">
        <v>52</v>
      </c>
      <c r="C142" s="46">
        <v>6409</v>
      </c>
      <c r="D142" s="45">
        <v>6901</v>
      </c>
      <c r="E142" s="47">
        <v>0</v>
      </c>
      <c r="F142" s="48">
        <v>0</v>
      </c>
      <c r="G142" s="45">
        <v>2300</v>
      </c>
      <c r="H142" s="52">
        <v>23000000</v>
      </c>
      <c r="I142" s="50">
        <v>1500000000</v>
      </c>
      <c r="J142" s="50">
        <v>1084796253.4400001</v>
      </c>
      <c r="K142" s="50">
        <v>-839740</v>
      </c>
      <c r="L142" s="50">
        <v>1083956513.4400001</v>
      </c>
      <c r="M142" s="51" t="s">
        <v>1428</v>
      </c>
    </row>
    <row r="143" spans="1:13" ht="26.25" x14ac:dyDescent="0.25">
      <c r="A143" s="44">
        <v>231</v>
      </c>
      <c r="B143" s="45">
        <v>0</v>
      </c>
      <c r="C143" s="46">
        <v>3315</v>
      </c>
      <c r="D143" s="45">
        <v>6451</v>
      </c>
      <c r="E143" s="47">
        <v>0</v>
      </c>
      <c r="F143" s="48">
        <v>106500888</v>
      </c>
      <c r="G143" s="45">
        <v>600</v>
      </c>
      <c r="H143" s="52">
        <v>4827000607</v>
      </c>
      <c r="I143" s="50">
        <v>0</v>
      </c>
      <c r="J143" s="50">
        <v>372680</v>
      </c>
      <c r="K143" s="50">
        <v>-372680</v>
      </c>
      <c r="L143" s="50">
        <v>0</v>
      </c>
      <c r="M143" s="51" t="s">
        <v>1429</v>
      </c>
    </row>
    <row r="144" spans="1:13" ht="39" x14ac:dyDescent="0.25">
      <c r="A144" s="44">
        <v>231</v>
      </c>
      <c r="B144" s="45">
        <v>0</v>
      </c>
      <c r="C144" s="46">
        <v>3315</v>
      </c>
      <c r="D144" s="45">
        <v>6351</v>
      </c>
      <c r="E144" s="47">
        <v>0</v>
      </c>
      <c r="F144" s="48">
        <v>106100888</v>
      </c>
      <c r="G144" s="45">
        <v>600</v>
      </c>
      <c r="H144" s="52">
        <v>4827000607</v>
      </c>
      <c r="I144" s="50">
        <v>0</v>
      </c>
      <c r="J144" s="50">
        <v>0</v>
      </c>
      <c r="K144" s="50">
        <v>372680</v>
      </c>
      <c r="L144" s="50">
        <v>372680</v>
      </c>
      <c r="M144" s="51" t="s">
        <v>1430</v>
      </c>
    </row>
    <row r="145" spans="1:13" ht="26.25" x14ac:dyDescent="0.25">
      <c r="A145" s="44">
        <v>231</v>
      </c>
      <c r="B145" s="45">
        <v>0</v>
      </c>
      <c r="C145" s="46">
        <v>3321</v>
      </c>
      <c r="D145" s="45">
        <v>6451</v>
      </c>
      <c r="E145" s="47">
        <v>0</v>
      </c>
      <c r="F145" s="48">
        <v>106500888</v>
      </c>
      <c r="G145" s="45">
        <v>600</v>
      </c>
      <c r="H145" s="52">
        <v>4828000604</v>
      </c>
      <c r="I145" s="50">
        <v>0</v>
      </c>
      <c r="J145" s="50">
        <v>467060</v>
      </c>
      <c r="K145" s="50">
        <v>-467060</v>
      </c>
      <c r="L145" s="50">
        <v>0</v>
      </c>
      <c r="M145" s="51" t="s">
        <v>1431</v>
      </c>
    </row>
    <row r="146" spans="1:13" ht="39.75" thickBot="1" x14ac:dyDescent="0.3">
      <c r="A146" s="44">
        <v>231</v>
      </c>
      <c r="B146" s="45">
        <v>0</v>
      </c>
      <c r="C146" s="46">
        <v>3321</v>
      </c>
      <c r="D146" s="45">
        <v>6351</v>
      </c>
      <c r="E146" s="47">
        <v>0</v>
      </c>
      <c r="F146" s="48">
        <v>106100888</v>
      </c>
      <c r="G146" s="45">
        <v>600</v>
      </c>
      <c r="H146" s="52">
        <v>4828000604</v>
      </c>
      <c r="I146" s="50">
        <v>0</v>
      </c>
      <c r="J146" s="50">
        <v>0</v>
      </c>
      <c r="K146" s="50">
        <v>467060</v>
      </c>
      <c r="L146" s="50">
        <v>467060</v>
      </c>
      <c r="M146" s="51" t="s">
        <v>1432</v>
      </c>
    </row>
    <row r="147" spans="1:13" ht="16.5" thickBot="1" x14ac:dyDescent="0.3">
      <c r="A147" s="22"/>
      <c r="B147" s="53" t="s">
        <v>23</v>
      </c>
      <c r="C147" s="54"/>
      <c r="D147" s="23"/>
      <c r="E147" s="23"/>
      <c r="F147" s="24"/>
      <c r="G147" s="25"/>
      <c r="H147" s="23"/>
      <c r="I147" s="26">
        <f>SUM(I141:I146)</f>
        <v>1750000000</v>
      </c>
      <c r="J147" s="26">
        <f>SUM(J141:J146)</f>
        <v>1295026361.48</v>
      </c>
      <c r="K147" s="26">
        <f>SUM(K141:K146)</f>
        <v>0</v>
      </c>
      <c r="L147" s="26">
        <f>SUM(L141:L146)</f>
        <v>1295026361.48</v>
      </c>
      <c r="M147" s="27"/>
    </row>
    <row r="148" spans="1:13" ht="15.75" x14ac:dyDescent="0.25">
      <c r="A148" s="28"/>
      <c r="B148" s="28"/>
      <c r="C148" s="28"/>
      <c r="D148" s="29"/>
      <c r="E148" s="29"/>
      <c r="F148" s="30"/>
      <c r="G148" s="31"/>
      <c r="H148" s="29"/>
      <c r="I148" s="32"/>
      <c r="J148" s="29"/>
      <c r="K148" s="33"/>
      <c r="L148" s="29"/>
      <c r="M148" s="822"/>
    </row>
    <row r="149" spans="1:13" ht="15.75" x14ac:dyDescent="0.25">
      <c r="A149" s="822"/>
      <c r="B149" s="29" t="s">
        <v>24</v>
      </c>
      <c r="C149" s="28"/>
      <c r="D149" s="29" t="s">
        <v>851</v>
      </c>
      <c r="E149" s="29"/>
      <c r="F149" s="30"/>
      <c r="G149" s="31"/>
      <c r="H149" s="29"/>
      <c r="I149" s="32"/>
      <c r="J149" s="34" t="s">
        <v>25</v>
      </c>
      <c r="K149" s="35">
        <v>43563</v>
      </c>
      <c r="L149" s="29"/>
      <c r="M149" s="822"/>
    </row>
    <row r="150" spans="1:13" ht="15.75" x14ac:dyDescent="0.25">
      <c r="A150" s="29"/>
      <c r="B150" s="28"/>
      <c r="C150" s="28"/>
      <c r="D150" s="29"/>
      <c r="E150" s="29"/>
      <c r="F150" s="30"/>
      <c r="G150" s="31"/>
      <c r="H150" s="29"/>
      <c r="I150" s="32"/>
      <c r="J150" s="29"/>
      <c r="K150" s="33"/>
      <c r="L150" s="29"/>
      <c r="M150" s="822"/>
    </row>
    <row r="151" spans="1:13" x14ac:dyDescent="0.25">
      <c r="A151" s="822"/>
      <c r="B151" s="822"/>
      <c r="C151" s="822"/>
      <c r="D151" s="822"/>
      <c r="E151" s="822"/>
      <c r="F151" s="2"/>
      <c r="G151" s="3"/>
      <c r="H151" s="822"/>
      <c r="I151" s="4"/>
      <c r="J151" s="822"/>
      <c r="K151" s="822"/>
      <c r="L151" s="822"/>
      <c r="M151" s="822"/>
    </row>
    <row r="152" spans="1:13" x14ac:dyDescent="0.25">
      <c r="A152" s="822"/>
      <c r="B152" s="822" t="s">
        <v>27</v>
      </c>
      <c r="C152" s="822"/>
      <c r="D152" s="822"/>
      <c r="E152" s="822"/>
      <c r="F152" s="2"/>
      <c r="G152" s="3"/>
      <c r="H152" s="822"/>
      <c r="I152" s="4"/>
      <c r="J152" s="822" t="s">
        <v>27</v>
      </c>
      <c r="K152" s="822"/>
      <c r="L152" s="822"/>
      <c r="M152" s="822"/>
    </row>
    <row r="153" spans="1:13" x14ac:dyDescent="0.25">
      <c r="A153" s="822"/>
      <c r="B153" s="822"/>
      <c r="C153" s="822"/>
      <c r="D153" s="822"/>
      <c r="E153" s="822"/>
      <c r="F153" s="2"/>
      <c r="G153" s="3"/>
      <c r="H153" s="822"/>
      <c r="I153" s="4"/>
      <c r="J153" s="822"/>
      <c r="K153" s="822"/>
      <c r="L153" s="822"/>
      <c r="M153" s="822"/>
    </row>
    <row r="154" spans="1:13" x14ac:dyDescent="0.25">
      <c r="A154" s="822"/>
      <c r="B154" s="822" t="s">
        <v>852</v>
      </c>
      <c r="C154" s="822"/>
      <c r="D154" s="822"/>
      <c r="E154" s="822"/>
      <c r="F154" s="2"/>
      <c r="G154" s="3"/>
      <c r="H154" s="822"/>
      <c r="I154" s="4"/>
      <c r="J154" s="822" t="s">
        <v>1433</v>
      </c>
      <c r="K154" s="822"/>
      <c r="L154" s="822"/>
      <c r="M154" s="822"/>
    </row>
    <row r="155" spans="1:13" x14ac:dyDescent="0.25">
      <c r="A155" s="822"/>
      <c r="B155" s="822" t="s">
        <v>854</v>
      </c>
      <c r="C155" s="822"/>
      <c r="D155" s="822"/>
      <c r="E155" s="822"/>
      <c r="F155" s="2"/>
      <c r="G155" s="3"/>
      <c r="H155" s="822"/>
      <c r="I155" s="4"/>
      <c r="J155" s="822" t="s">
        <v>855</v>
      </c>
      <c r="K155" s="822"/>
      <c r="L155" s="822"/>
      <c r="M155" s="822"/>
    </row>
    <row r="156" spans="1:13" x14ac:dyDescent="0.25">
      <c r="A156" s="822"/>
      <c r="B156" s="822"/>
      <c r="C156" s="822"/>
      <c r="D156" s="822"/>
      <c r="E156" s="822"/>
      <c r="F156" s="2"/>
      <c r="G156" s="3"/>
      <c r="H156" s="822"/>
      <c r="I156" s="4"/>
      <c r="J156" s="822"/>
      <c r="K156" s="822"/>
      <c r="L156" s="822"/>
      <c r="M156" s="822"/>
    </row>
    <row r="158" spans="1:13" ht="18.75" x14ac:dyDescent="0.3">
      <c r="A158" s="1" t="s">
        <v>174</v>
      </c>
      <c r="B158" s="1"/>
      <c r="C158" s="306" t="s">
        <v>843</v>
      </c>
      <c r="D158" s="822"/>
      <c r="E158" s="822"/>
      <c r="F158" s="2"/>
      <c r="G158" s="3"/>
      <c r="H158" s="822"/>
      <c r="I158" s="4"/>
      <c r="J158" s="822"/>
      <c r="K158" s="822"/>
      <c r="L158" s="822"/>
      <c r="M158" s="822"/>
    </row>
    <row r="159" spans="1:13" x14ac:dyDescent="0.25">
      <c r="A159" s="822"/>
      <c r="B159" s="822"/>
      <c r="C159" s="822"/>
      <c r="D159" s="821"/>
      <c r="E159" s="821"/>
      <c r="F159" s="6"/>
      <c r="G159" s="7"/>
      <c r="H159" s="821"/>
      <c r="I159" s="8"/>
      <c r="J159" s="821"/>
      <c r="K159" s="822"/>
      <c r="L159" s="822"/>
      <c r="M159" s="822"/>
    </row>
    <row r="160" spans="1:13" ht="18.75" x14ac:dyDescent="0.3">
      <c r="A160" s="3102" t="s">
        <v>1434</v>
      </c>
      <c r="B160" s="3103"/>
      <c r="C160" s="3103"/>
      <c r="D160" s="3103"/>
      <c r="E160" s="3103"/>
      <c r="F160" s="3103"/>
      <c r="G160" s="3103"/>
      <c r="H160" s="3103"/>
      <c r="I160" s="3103"/>
      <c r="J160" s="3103"/>
      <c r="K160" s="3103"/>
      <c r="L160" s="3103"/>
      <c r="M160" s="822"/>
    </row>
    <row r="161" spans="1:13" ht="15.75" x14ac:dyDescent="0.25">
      <c r="A161" s="822"/>
      <c r="B161" s="822"/>
      <c r="C161" s="822"/>
      <c r="D161" s="821"/>
      <c r="E161" s="821"/>
      <c r="F161" s="9"/>
      <c r="G161" s="7"/>
      <c r="H161" s="821"/>
      <c r="I161" s="8"/>
      <c r="J161" s="821"/>
      <c r="K161" s="822"/>
      <c r="L161" s="822"/>
      <c r="M161" s="822"/>
    </row>
    <row r="162" spans="1:13" ht="15.75" x14ac:dyDescent="0.25">
      <c r="A162" s="10" t="s">
        <v>1435</v>
      </c>
      <c r="B162" s="11"/>
      <c r="C162" s="11"/>
      <c r="D162" s="11"/>
      <c r="E162" s="11"/>
      <c r="F162" s="9"/>
      <c r="G162" s="3"/>
      <c r="H162" s="822"/>
      <c r="I162" s="4"/>
      <c r="J162" s="822"/>
      <c r="K162" s="822"/>
      <c r="L162" s="822"/>
      <c r="M162" s="822"/>
    </row>
    <row r="163" spans="1:13" ht="15.75" thickBot="1" x14ac:dyDescent="0.3">
      <c r="A163" s="12"/>
      <c r="B163" s="822"/>
      <c r="C163" s="822"/>
      <c r="D163" s="822"/>
      <c r="E163" s="822"/>
      <c r="F163" s="2"/>
      <c r="G163" s="3"/>
      <c r="H163" s="822"/>
      <c r="I163" s="4"/>
      <c r="J163" s="822"/>
      <c r="K163" s="13"/>
      <c r="L163" s="822"/>
      <c r="M163" s="14" t="s">
        <v>4</v>
      </c>
    </row>
    <row r="164" spans="1:13" ht="27" thickBot="1" x14ac:dyDescent="0.3">
      <c r="A164" s="15" t="s">
        <v>5</v>
      </c>
      <c r="B164" s="16" t="s">
        <v>6</v>
      </c>
      <c r="C164" s="16" t="s">
        <v>7</v>
      </c>
      <c r="D164" s="16" t="s">
        <v>8</v>
      </c>
      <c r="E164" s="16" t="s">
        <v>9</v>
      </c>
      <c r="F164" s="17" t="s">
        <v>10</v>
      </c>
      <c r="G164" s="18" t="s">
        <v>11</v>
      </c>
      <c r="H164" s="16" t="s">
        <v>12</v>
      </c>
      <c r="I164" s="19" t="s">
        <v>13</v>
      </c>
      <c r="J164" s="20" t="s">
        <v>14</v>
      </c>
      <c r="K164" s="20" t="s">
        <v>15</v>
      </c>
      <c r="L164" s="20" t="s">
        <v>16</v>
      </c>
      <c r="M164" s="21" t="s">
        <v>17</v>
      </c>
    </row>
    <row r="165" spans="1:13" x14ac:dyDescent="0.25">
      <c r="A165" s="44">
        <v>231</v>
      </c>
      <c r="B165" s="45">
        <v>0</v>
      </c>
      <c r="C165" s="46">
        <v>3319</v>
      </c>
      <c r="D165" s="45">
        <v>5169</v>
      </c>
      <c r="E165" s="47">
        <v>0</v>
      </c>
      <c r="F165" s="48">
        <v>0</v>
      </c>
      <c r="G165" s="45" t="s">
        <v>846</v>
      </c>
      <c r="H165" s="52" t="s">
        <v>847</v>
      </c>
      <c r="I165" s="50">
        <v>970000</v>
      </c>
      <c r="J165" s="50">
        <v>1249957.8</v>
      </c>
      <c r="K165" s="50">
        <v>-116379</v>
      </c>
      <c r="L165" s="50">
        <f>J165+K165</f>
        <v>1133578.8</v>
      </c>
      <c r="M165" s="51" t="s">
        <v>848</v>
      </c>
    </row>
    <row r="166" spans="1:13" ht="27" thickBot="1" x14ac:dyDescent="0.3">
      <c r="A166" s="44">
        <v>231</v>
      </c>
      <c r="B166" s="45">
        <v>0</v>
      </c>
      <c r="C166" s="46">
        <v>3319</v>
      </c>
      <c r="D166" s="45">
        <v>5169</v>
      </c>
      <c r="E166" s="47">
        <v>0</v>
      </c>
      <c r="F166" s="48">
        <v>0</v>
      </c>
      <c r="G166" s="45" t="s">
        <v>846</v>
      </c>
      <c r="H166" s="52">
        <v>4376000000</v>
      </c>
      <c r="I166" s="50">
        <v>0</v>
      </c>
      <c r="J166" s="50">
        <v>116379</v>
      </c>
      <c r="K166" s="50">
        <v>116379</v>
      </c>
      <c r="L166" s="50">
        <f>J166+K166</f>
        <v>232758</v>
      </c>
      <c r="M166" s="51" t="s">
        <v>1143</v>
      </c>
    </row>
    <row r="167" spans="1:13" ht="16.5" thickBot="1" x14ac:dyDescent="0.3">
      <c r="A167" s="22"/>
      <c r="B167" s="53" t="s">
        <v>23</v>
      </c>
      <c r="C167" s="54"/>
      <c r="D167" s="23"/>
      <c r="E167" s="23"/>
      <c r="F167" s="24"/>
      <c r="G167" s="25"/>
      <c r="H167" s="23"/>
      <c r="I167" s="26">
        <f>SUM(I165:I166)</f>
        <v>970000</v>
      </c>
      <c r="J167" s="26">
        <f>SUM(J165:J166)</f>
        <v>1366336.8</v>
      </c>
      <c r="K167" s="26">
        <f>SUM(K165:K166)</f>
        <v>0</v>
      </c>
      <c r="L167" s="26">
        <f>SUM(L165:L166)</f>
        <v>1366336.8</v>
      </c>
      <c r="M167" s="27"/>
    </row>
    <row r="168" spans="1:13" ht="15.75" x14ac:dyDescent="0.25">
      <c r="A168" s="28"/>
      <c r="B168" s="28"/>
      <c r="C168" s="28"/>
      <c r="D168" s="29"/>
      <c r="E168" s="29"/>
      <c r="F168" s="30"/>
      <c r="G168" s="31"/>
      <c r="H168" s="29"/>
      <c r="I168" s="32"/>
      <c r="J168" s="29"/>
      <c r="K168" s="33"/>
      <c r="L168" s="29"/>
      <c r="M168" s="822"/>
    </row>
    <row r="169" spans="1:13" ht="15.75" x14ac:dyDescent="0.25">
      <c r="A169" s="822"/>
      <c r="B169" s="29" t="s">
        <v>24</v>
      </c>
      <c r="C169" s="28"/>
      <c r="D169" s="29" t="s">
        <v>851</v>
      </c>
      <c r="E169" s="29"/>
      <c r="F169" s="30"/>
      <c r="G169" s="31"/>
      <c r="H169" s="29"/>
      <c r="I169" s="32"/>
      <c r="J169" s="34" t="s">
        <v>25</v>
      </c>
      <c r="K169" s="35">
        <v>43571</v>
      </c>
      <c r="L169" s="29"/>
      <c r="M169" s="822"/>
    </row>
    <row r="170" spans="1:13" ht="15.75" x14ac:dyDescent="0.25">
      <c r="A170" s="29"/>
      <c r="B170" s="28"/>
      <c r="C170" s="28"/>
      <c r="D170" s="29"/>
      <c r="E170" s="29"/>
      <c r="F170" s="30"/>
      <c r="G170" s="31"/>
      <c r="H170" s="29"/>
      <c r="I170" s="32"/>
      <c r="J170" s="29"/>
      <c r="K170" s="33"/>
      <c r="L170" s="29"/>
      <c r="M170" s="822"/>
    </row>
    <row r="171" spans="1:13" x14ac:dyDescent="0.25">
      <c r="A171" s="822"/>
      <c r="B171" s="822"/>
      <c r="C171" s="822"/>
      <c r="D171" s="822"/>
      <c r="E171" s="822"/>
      <c r="F171" s="2"/>
      <c r="G171" s="3"/>
      <c r="H171" s="822"/>
      <c r="I171" s="4"/>
      <c r="J171" s="822"/>
      <c r="K171" s="822"/>
      <c r="L171" s="822"/>
      <c r="M171" s="822"/>
    </row>
    <row r="172" spans="1:13" x14ac:dyDescent="0.25">
      <c r="A172" s="822"/>
      <c r="B172" s="822" t="s">
        <v>27</v>
      </c>
      <c r="C172" s="822"/>
      <c r="D172" s="822"/>
      <c r="E172" s="822"/>
      <c r="F172" s="2"/>
      <c r="G172" s="3"/>
      <c r="H172" s="822"/>
      <c r="I172" s="4"/>
      <c r="J172" s="822" t="s">
        <v>27</v>
      </c>
      <c r="K172" s="822"/>
      <c r="L172" s="822"/>
      <c r="M172" s="822"/>
    </row>
    <row r="173" spans="1:13" x14ac:dyDescent="0.25">
      <c r="A173" s="822"/>
      <c r="B173" s="822"/>
      <c r="C173" s="822"/>
      <c r="D173" s="822"/>
      <c r="E173" s="822"/>
      <c r="F173" s="2"/>
      <c r="G173" s="3"/>
      <c r="H173" s="822"/>
      <c r="I173" s="4"/>
      <c r="J173" s="822"/>
      <c r="K173" s="822"/>
      <c r="L173" s="822"/>
      <c r="M173" s="822"/>
    </row>
    <row r="174" spans="1:13" x14ac:dyDescent="0.25">
      <c r="A174" s="822"/>
      <c r="B174" s="822" t="s">
        <v>852</v>
      </c>
      <c r="C174" s="822"/>
      <c r="D174" s="822"/>
      <c r="E174" s="822"/>
      <c r="F174" s="2"/>
      <c r="G174" s="3"/>
      <c r="H174" s="822"/>
      <c r="I174" s="4"/>
      <c r="J174" s="822" t="s">
        <v>853</v>
      </c>
      <c r="K174" s="822"/>
      <c r="L174" s="822"/>
      <c r="M174" s="822"/>
    </row>
    <row r="175" spans="1:13" x14ac:dyDescent="0.25">
      <c r="A175" s="822"/>
      <c r="B175" s="822" t="s">
        <v>854</v>
      </c>
      <c r="C175" s="822"/>
      <c r="D175" s="822"/>
      <c r="E175" s="822"/>
      <c r="F175" s="2"/>
      <c r="G175" s="3"/>
      <c r="H175" s="822"/>
      <c r="I175" s="4"/>
      <c r="J175" s="822" t="s">
        <v>855</v>
      </c>
      <c r="K175" s="822"/>
      <c r="L175" s="822"/>
      <c r="M175" s="822"/>
    </row>
    <row r="176" spans="1:13" x14ac:dyDescent="0.25">
      <c r="A176" s="822"/>
      <c r="B176" s="822"/>
      <c r="C176" s="822"/>
      <c r="D176" s="822"/>
      <c r="E176" s="822"/>
      <c r="F176" s="2"/>
      <c r="G176" s="3"/>
      <c r="H176" s="822"/>
      <c r="I176" s="4"/>
      <c r="J176" s="822"/>
      <c r="K176" s="822"/>
      <c r="L176" s="822"/>
      <c r="M176" s="822"/>
    </row>
    <row r="178" spans="1:13" ht="18.75" x14ac:dyDescent="0.3">
      <c r="A178" s="1" t="s">
        <v>174</v>
      </c>
      <c r="B178" s="1"/>
      <c r="C178" s="306" t="s">
        <v>843</v>
      </c>
      <c r="D178" s="822"/>
      <c r="E178" s="822"/>
      <c r="F178" s="2"/>
      <c r="G178" s="3"/>
      <c r="H178" s="822"/>
      <c r="I178" s="4"/>
      <c r="J178" s="822"/>
      <c r="K178" s="822"/>
      <c r="L178" s="822"/>
      <c r="M178" s="822"/>
    </row>
    <row r="179" spans="1:13" x14ac:dyDescent="0.25">
      <c r="A179" s="822"/>
      <c r="B179" s="822"/>
      <c r="C179" s="822"/>
      <c r="D179" s="821"/>
      <c r="E179" s="821"/>
      <c r="F179" s="6"/>
      <c r="G179" s="7"/>
      <c r="H179" s="821"/>
      <c r="I179" s="8"/>
      <c r="J179" s="821"/>
      <c r="K179" s="822"/>
      <c r="L179" s="822"/>
      <c r="M179" s="822"/>
    </row>
    <row r="180" spans="1:13" ht="18.75" x14ac:dyDescent="0.3">
      <c r="A180" s="3102" t="s">
        <v>1436</v>
      </c>
      <c r="B180" s="3103"/>
      <c r="C180" s="3103"/>
      <c r="D180" s="3103"/>
      <c r="E180" s="3103"/>
      <c r="F180" s="3103"/>
      <c r="G180" s="3103"/>
      <c r="H180" s="3103"/>
      <c r="I180" s="3103"/>
      <c r="J180" s="3103"/>
      <c r="K180" s="3103"/>
      <c r="L180" s="3103"/>
      <c r="M180" s="822"/>
    </row>
    <row r="181" spans="1:13" ht="15.75" x14ac:dyDescent="0.25">
      <c r="A181" s="822"/>
      <c r="B181" s="822"/>
      <c r="C181" s="822"/>
      <c r="D181" s="821"/>
      <c r="E181" s="821"/>
      <c r="F181" s="9"/>
      <c r="G181" s="7"/>
      <c r="H181" s="821"/>
      <c r="I181" s="8"/>
      <c r="J181" s="821"/>
      <c r="K181" s="822"/>
      <c r="L181" s="822"/>
      <c r="M181" s="822"/>
    </row>
    <row r="182" spans="1:13" ht="15.75" x14ac:dyDescent="0.25">
      <c r="A182" s="10" t="s">
        <v>845</v>
      </c>
      <c r="B182" s="11"/>
      <c r="C182" s="11"/>
      <c r="D182" s="11"/>
      <c r="E182" s="11"/>
      <c r="F182" s="9"/>
      <c r="G182" s="3"/>
      <c r="H182" s="822"/>
      <c r="I182" s="4"/>
      <c r="J182" s="822"/>
      <c r="K182" s="822"/>
      <c r="L182" s="822"/>
      <c r="M182" s="822"/>
    </row>
    <row r="183" spans="1:13" ht="15.75" thickBot="1" x14ac:dyDescent="0.3">
      <c r="A183" s="12"/>
      <c r="B183" s="822"/>
      <c r="C183" s="822"/>
      <c r="D183" s="822"/>
      <c r="E183" s="822"/>
      <c r="F183" s="2"/>
      <c r="G183" s="3"/>
      <c r="H183" s="822"/>
      <c r="I183" s="4"/>
      <c r="J183" s="822"/>
      <c r="K183" s="13"/>
      <c r="L183" s="822"/>
      <c r="M183" s="14" t="s">
        <v>4</v>
      </c>
    </row>
    <row r="184" spans="1:13" ht="27" thickBot="1" x14ac:dyDescent="0.3">
      <c r="A184" s="15" t="s">
        <v>5</v>
      </c>
      <c r="B184" s="16" t="s">
        <v>6</v>
      </c>
      <c r="C184" s="16" t="s">
        <v>7</v>
      </c>
      <c r="D184" s="16" t="s">
        <v>8</v>
      </c>
      <c r="E184" s="16" t="s">
        <v>9</v>
      </c>
      <c r="F184" s="17" t="s">
        <v>10</v>
      </c>
      <c r="G184" s="18" t="s">
        <v>11</v>
      </c>
      <c r="H184" s="16" t="s">
        <v>12</v>
      </c>
      <c r="I184" s="19" t="s">
        <v>13</v>
      </c>
      <c r="J184" s="20" t="s">
        <v>14</v>
      </c>
      <c r="K184" s="20" t="s">
        <v>15</v>
      </c>
      <c r="L184" s="20" t="s">
        <v>16</v>
      </c>
      <c r="M184" s="21" t="s">
        <v>17</v>
      </c>
    </row>
    <row r="185" spans="1:13" ht="26.25" x14ac:dyDescent="0.25">
      <c r="A185" s="44">
        <v>231</v>
      </c>
      <c r="B185" s="45">
        <v>0</v>
      </c>
      <c r="C185" s="46">
        <v>3321</v>
      </c>
      <c r="D185" s="45">
        <v>5169</v>
      </c>
      <c r="E185" s="47">
        <v>0</v>
      </c>
      <c r="F185" s="48">
        <v>609</v>
      </c>
      <c r="G185" s="45">
        <v>600</v>
      </c>
      <c r="H185" s="52" t="s">
        <v>847</v>
      </c>
      <c r="I185" s="50">
        <v>0</v>
      </c>
      <c r="J185" s="50">
        <v>32000</v>
      </c>
      <c r="K185" s="50">
        <v>-16000</v>
      </c>
      <c r="L185" s="50">
        <f t="shared" ref="L185:L191" si="1">J185+K185</f>
        <v>16000</v>
      </c>
      <c r="M185" s="51" t="s">
        <v>858</v>
      </c>
    </row>
    <row r="186" spans="1:13" ht="26.25" x14ac:dyDescent="0.25">
      <c r="A186" s="44">
        <v>231</v>
      </c>
      <c r="B186" s="45">
        <v>0</v>
      </c>
      <c r="C186" s="46">
        <v>3319</v>
      </c>
      <c r="D186" s="45">
        <v>5169</v>
      </c>
      <c r="E186" s="47">
        <v>0</v>
      </c>
      <c r="F186" s="48">
        <v>0</v>
      </c>
      <c r="G186" s="45">
        <v>600</v>
      </c>
      <c r="H186" s="52">
        <v>6000000</v>
      </c>
      <c r="I186" s="50">
        <v>970000</v>
      </c>
      <c r="J186" s="50">
        <v>2202433.7999999998</v>
      </c>
      <c r="K186" s="50">
        <v>-599375</v>
      </c>
      <c r="L186" s="50">
        <f t="shared" si="1"/>
        <v>1603058.7999999998</v>
      </c>
      <c r="M186" s="51" t="s">
        <v>859</v>
      </c>
    </row>
    <row r="187" spans="1:13" ht="26.25" x14ac:dyDescent="0.25">
      <c r="A187" s="44">
        <v>231</v>
      </c>
      <c r="B187" s="45">
        <v>0</v>
      </c>
      <c r="C187" s="46">
        <v>3319</v>
      </c>
      <c r="D187" s="45">
        <v>5139</v>
      </c>
      <c r="E187" s="47">
        <v>0</v>
      </c>
      <c r="F187" s="48">
        <v>0</v>
      </c>
      <c r="G187" s="45">
        <v>600</v>
      </c>
      <c r="H187" s="52">
        <v>6000000</v>
      </c>
      <c r="I187" s="50">
        <v>0</v>
      </c>
      <c r="J187" s="50">
        <v>3454645</v>
      </c>
      <c r="K187" s="50">
        <v>-1523837</v>
      </c>
      <c r="L187" s="50">
        <f t="shared" si="1"/>
        <v>1930808</v>
      </c>
      <c r="M187" s="51" t="s">
        <v>860</v>
      </c>
    </row>
    <row r="188" spans="1:13" ht="26.25" x14ac:dyDescent="0.25">
      <c r="A188" s="44">
        <v>231</v>
      </c>
      <c r="B188" s="45">
        <v>0</v>
      </c>
      <c r="C188" s="46">
        <v>3313</v>
      </c>
      <c r="D188" s="45">
        <v>5169</v>
      </c>
      <c r="E188" s="47">
        <v>0</v>
      </c>
      <c r="F188" s="48">
        <v>0</v>
      </c>
      <c r="G188" s="45">
        <v>600</v>
      </c>
      <c r="H188" s="52">
        <v>6000000</v>
      </c>
      <c r="I188" s="50">
        <v>0</v>
      </c>
      <c r="J188" s="50">
        <v>421000</v>
      </c>
      <c r="K188" s="50">
        <v>-60500</v>
      </c>
      <c r="L188" s="50">
        <f t="shared" si="1"/>
        <v>360500</v>
      </c>
      <c r="M188" s="51" t="s">
        <v>861</v>
      </c>
    </row>
    <row r="189" spans="1:13" x14ac:dyDescent="0.25">
      <c r="A189" s="44">
        <v>231</v>
      </c>
      <c r="B189" s="45">
        <v>0</v>
      </c>
      <c r="C189" s="46">
        <v>3315</v>
      </c>
      <c r="D189" s="45">
        <v>5331</v>
      </c>
      <c r="E189" s="47">
        <v>0</v>
      </c>
      <c r="F189" s="48">
        <v>607</v>
      </c>
      <c r="G189" s="45" t="s">
        <v>846</v>
      </c>
      <c r="H189" s="52" t="s">
        <v>847</v>
      </c>
      <c r="I189" s="50">
        <v>6000000</v>
      </c>
      <c r="J189" s="50">
        <v>1799288</v>
      </c>
      <c r="K189" s="50">
        <v>2199712</v>
      </c>
      <c r="L189" s="50">
        <f t="shared" si="1"/>
        <v>3999000</v>
      </c>
      <c r="M189" s="802" t="s">
        <v>857</v>
      </c>
    </row>
    <row r="190" spans="1:13" ht="26.25" x14ac:dyDescent="0.25">
      <c r="A190" s="44">
        <v>231</v>
      </c>
      <c r="B190" s="45">
        <v>0</v>
      </c>
      <c r="C190" s="46">
        <v>3319</v>
      </c>
      <c r="D190" s="45">
        <v>5169</v>
      </c>
      <c r="E190" s="47">
        <v>0</v>
      </c>
      <c r="F190" s="48">
        <v>0</v>
      </c>
      <c r="G190" s="45">
        <v>600</v>
      </c>
      <c r="H190" s="52">
        <v>4376000000</v>
      </c>
      <c r="I190" s="50">
        <v>0</v>
      </c>
      <c r="J190" s="50">
        <v>2432758</v>
      </c>
      <c r="K190" s="50">
        <v>-232758</v>
      </c>
      <c r="L190" s="50">
        <f t="shared" si="1"/>
        <v>2200000</v>
      </c>
      <c r="M190" s="51" t="s">
        <v>1143</v>
      </c>
    </row>
    <row r="191" spans="1:13" x14ac:dyDescent="0.25">
      <c r="A191" s="44">
        <v>231</v>
      </c>
      <c r="B191" s="45">
        <v>0</v>
      </c>
      <c r="C191" s="46">
        <v>3319</v>
      </c>
      <c r="D191" s="45">
        <v>5169</v>
      </c>
      <c r="E191" s="47">
        <v>0</v>
      </c>
      <c r="F191" s="48">
        <v>0</v>
      </c>
      <c r="G191" s="45">
        <v>600</v>
      </c>
      <c r="H191" s="52">
        <v>6000000</v>
      </c>
      <c r="I191" s="50">
        <v>970000</v>
      </c>
      <c r="J191" s="50">
        <v>1603058.7999999998</v>
      </c>
      <c r="K191" s="50">
        <v>232758</v>
      </c>
      <c r="L191" s="50">
        <f t="shared" si="1"/>
        <v>1835816.7999999998</v>
      </c>
      <c r="M191" s="51" t="s">
        <v>848</v>
      </c>
    </row>
    <row r="192" spans="1:13" x14ac:dyDescent="0.25">
      <c r="A192" s="44">
        <v>231</v>
      </c>
      <c r="B192" s="45">
        <v>0</v>
      </c>
      <c r="C192" s="46">
        <v>3311</v>
      </c>
      <c r="D192" s="45">
        <v>5321</v>
      </c>
      <c r="E192" s="47">
        <v>0</v>
      </c>
      <c r="F192" s="48">
        <v>612</v>
      </c>
      <c r="G192" s="45">
        <v>600</v>
      </c>
      <c r="H192" s="52">
        <v>6000000</v>
      </c>
      <c r="I192" s="50">
        <v>2000000</v>
      </c>
      <c r="J192" s="50">
        <v>4000000</v>
      </c>
      <c r="K192" s="50">
        <v>-4000000</v>
      </c>
      <c r="L192" s="50">
        <v>0</v>
      </c>
      <c r="M192" s="51" t="s">
        <v>1437</v>
      </c>
    </row>
    <row r="193" spans="1:13" ht="26.25" x14ac:dyDescent="0.25">
      <c r="A193" s="44">
        <v>231</v>
      </c>
      <c r="B193" s="45">
        <v>0</v>
      </c>
      <c r="C193" s="46">
        <v>3311</v>
      </c>
      <c r="D193" s="45">
        <v>5321</v>
      </c>
      <c r="E193" s="47">
        <v>0</v>
      </c>
      <c r="F193" s="48">
        <v>612</v>
      </c>
      <c r="G193" s="45">
        <v>600</v>
      </c>
      <c r="H193" s="52">
        <v>3591021553</v>
      </c>
      <c r="I193" s="50">
        <v>0</v>
      </c>
      <c r="J193" s="50">
        <v>0</v>
      </c>
      <c r="K193" s="50">
        <v>1194257</v>
      </c>
      <c r="L193" s="50">
        <f>J193+K193</f>
        <v>1194257</v>
      </c>
      <c r="M193" s="51" t="s">
        <v>1438</v>
      </c>
    </row>
    <row r="194" spans="1:13" ht="26.25" x14ac:dyDescent="0.25">
      <c r="A194" s="44">
        <v>231</v>
      </c>
      <c r="B194" s="45">
        <v>0</v>
      </c>
      <c r="C194" s="46">
        <v>3311</v>
      </c>
      <c r="D194" s="45">
        <v>5321</v>
      </c>
      <c r="E194" s="47">
        <v>0</v>
      </c>
      <c r="F194" s="48">
        <v>612</v>
      </c>
      <c r="G194" s="45">
        <v>600</v>
      </c>
      <c r="H194" s="52">
        <v>3591022050</v>
      </c>
      <c r="I194" s="50">
        <v>0</v>
      </c>
      <c r="J194" s="50">
        <v>0</v>
      </c>
      <c r="K194" s="50">
        <v>1198414</v>
      </c>
      <c r="L194" s="50">
        <f>J194+K194</f>
        <v>1198414</v>
      </c>
      <c r="M194" s="51" t="s">
        <v>1439</v>
      </c>
    </row>
    <row r="195" spans="1:13" ht="26.25" x14ac:dyDescent="0.25">
      <c r="A195" s="44">
        <v>231</v>
      </c>
      <c r="B195" s="45">
        <v>0</v>
      </c>
      <c r="C195" s="46">
        <v>3311</v>
      </c>
      <c r="D195" s="45">
        <v>5213</v>
      </c>
      <c r="E195" s="47">
        <v>0</v>
      </c>
      <c r="F195" s="48">
        <v>612</v>
      </c>
      <c r="G195" s="45">
        <v>600</v>
      </c>
      <c r="H195" s="52">
        <v>3591000000</v>
      </c>
      <c r="I195" s="50">
        <v>0</v>
      </c>
      <c r="J195" s="50">
        <v>0</v>
      </c>
      <c r="K195" s="50">
        <v>1607329</v>
      </c>
      <c r="L195" s="50">
        <f>J195+K195</f>
        <v>1607329</v>
      </c>
      <c r="M195" s="51" t="s">
        <v>1440</v>
      </c>
    </row>
    <row r="196" spans="1:13" ht="26.25" x14ac:dyDescent="0.25">
      <c r="A196" s="44">
        <v>231</v>
      </c>
      <c r="B196" s="45">
        <v>0</v>
      </c>
      <c r="C196" s="46">
        <v>3319</v>
      </c>
      <c r="D196" s="45">
        <v>5229</v>
      </c>
      <c r="E196" s="47">
        <v>0</v>
      </c>
      <c r="F196" s="48">
        <v>0</v>
      </c>
      <c r="G196" s="45">
        <v>600</v>
      </c>
      <c r="H196" s="52">
        <v>4444000000</v>
      </c>
      <c r="I196" s="50">
        <v>500000</v>
      </c>
      <c r="J196" s="50">
        <v>500000</v>
      </c>
      <c r="K196" s="50">
        <v>-500000</v>
      </c>
      <c r="L196" s="50">
        <f>J196+K196</f>
        <v>0</v>
      </c>
      <c r="M196" s="51" t="s">
        <v>1441</v>
      </c>
    </row>
    <row r="197" spans="1:13" ht="27" thickBot="1" x14ac:dyDescent="0.3">
      <c r="A197" s="44">
        <v>231</v>
      </c>
      <c r="B197" s="45">
        <v>0</v>
      </c>
      <c r="C197" s="46">
        <v>3319</v>
      </c>
      <c r="D197" s="45">
        <v>5221</v>
      </c>
      <c r="E197" s="47">
        <v>0</v>
      </c>
      <c r="F197" s="48">
        <v>0</v>
      </c>
      <c r="G197" s="45">
        <v>600</v>
      </c>
      <c r="H197" s="52">
        <v>4444000000</v>
      </c>
      <c r="I197" s="50">
        <v>300000</v>
      </c>
      <c r="J197" s="50">
        <v>900000</v>
      </c>
      <c r="K197" s="50">
        <v>500000</v>
      </c>
      <c r="L197" s="50">
        <f>J197+K197</f>
        <v>1400000</v>
      </c>
      <c r="M197" s="51" t="s">
        <v>1441</v>
      </c>
    </row>
    <row r="198" spans="1:13" ht="16.5" thickBot="1" x14ac:dyDescent="0.3">
      <c r="A198" s="22"/>
      <c r="B198" s="53" t="s">
        <v>23</v>
      </c>
      <c r="C198" s="54"/>
      <c r="D198" s="23"/>
      <c r="E198" s="23"/>
      <c r="F198" s="24"/>
      <c r="G198" s="25"/>
      <c r="H198" s="23"/>
      <c r="I198" s="26">
        <f>SUM(I185:I197)</f>
        <v>10740000</v>
      </c>
      <c r="J198" s="26">
        <f>SUM(J185:J197)</f>
        <v>17345183.600000001</v>
      </c>
      <c r="K198" s="26">
        <f>SUM(K185:K197)</f>
        <v>0</v>
      </c>
      <c r="L198" s="26">
        <f>SUM(L185:L197)</f>
        <v>17345183.600000001</v>
      </c>
      <c r="M198" s="27"/>
    </row>
    <row r="199" spans="1:13" ht="15.75" x14ac:dyDescent="0.25">
      <c r="A199" s="28"/>
      <c r="B199" s="28"/>
      <c r="C199" s="28"/>
      <c r="D199" s="29"/>
      <c r="E199" s="29"/>
      <c r="F199" s="30"/>
      <c r="G199" s="31"/>
      <c r="H199" s="29"/>
      <c r="I199" s="32"/>
      <c r="J199" s="29"/>
      <c r="K199" s="33"/>
      <c r="L199" s="29"/>
      <c r="M199" s="822"/>
    </row>
    <row r="200" spans="1:13" ht="15.75" x14ac:dyDescent="0.25">
      <c r="A200" s="822"/>
      <c r="B200" s="29" t="s">
        <v>24</v>
      </c>
      <c r="C200" s="28"/>
      <c r="D200" s="29" t="s">
        <v>851</v>
      </c>
      <c r="E200" s="29"/>
      <c r="F200" s="30"/>
      <c r="G200" s="31"/>
      <c r="H200" s="29"/>
      <c r="I200" s="32"/>
      <c r="J200" s="34" t="s">
        <v>25</v>
      </c>
      <c r="K200" s="35">
        <v>43598</v>
      </c>
      <c r="L200" s="29"/>
      <c r="M200" s="822"/>
    </row>
    <row r="201" spans="1:13" ht="15.75" x14ac:dyDescent="0.25">
      <c r="A201" s="29"/>
      <c r="B201" s="28"/>
      <c r="C201" s="28"/>
      <c r="D201" s="29"/>
      <c r="E201" s="29"/>
      <c r="F201" s="30"/>
      <c r="G201" s="31"/>
      <c r="H201" s="29"/>
      <c r="I201" s="32"/>
      <c r="J201" s="29"/>
      <c r="K201" s="33"/>
      <c r="L201" s="29"/>
      <c r="M201" s="822"/>
    </row>
    <row r="202" spans="1:13" x14ac:dyDescent="0.25">
      <c r="A202" s="822"/>
      <c r="B202" s="822"/>
      <c r="C202" s="822"/>
      <c r="D202" s="822"/>
      <c r="E202" s="822"/>
      <c r="F202" s="2"/>
      <c r="G202" s="3"/>
      <c r="H202" s="822"/>
      <c r="I202" s="4"/>
      <c r="J202" s="822"/>
      <c r="K202" s="822"/>
      <c r="L202" s="822"/>
      <c r="M202" s="822"/>
    </row>
    <row r="203" spans="1:13" x14ac:dyDescent="0.25">
      <c r="A203" s="822"/>
      <c r="B203" s="822" t="s">
        <v>27</v>
      </c>
      <c r="C203" s="822"/>
      <c r="D203" s="822"/>
      <c r="E203" s="822"/>
      <c r="F203" s="2"/>
      <c r="G203" s="3"/>
      <c r="H203" s="822"/>
      <c r="I203" s="4"/>
      <c r="J203" s="822" t="s">
        <v>27</v>
      </c>
      <c r="K203" s="822"/>
      <c r="L203" s="822"/>
      <c r="M203" s="822"/>
    </row>
    <row r="204" spans="1:13" x14ac:dyDescent="0.25">
      <c r="A204" s="822"/>
      <c r="B204" s="822"/>
      <c r="C204" s="822"/>
      <c r="D204" s="822"/>
      <c r="E204" s="822"/>
      <c r="F204" s="2"/>
      <c r="G204" s="3"/>
      <c r="H204" s="822"/>
      <c r="I204" s="4"/>
      <c r="J204" s="822"/>
      <c r="K204" s="822"/>
      <c r="L204" s="822"/>
      <c r="M204" s="822"/>
    </row>
    <row r="205" spans="1:13" x14ac:dyDescent="0.25">
      <c r="A205" s="822"/>
      <c r="B205" s="822" t="s">
        <v>852</v>
      </c>
      <c r="C205" s="822"/>
      <c r="D205" s="822"/>
      <c r="E205" s="822"/>
      <c r="F205" s="2"/>
      <c r="G205" s="3"/>
      <c r="H205" s="822"/>
      <c r="I205" s="4"/>
      <c r="J205" s="822" t="s">
        <v>853</v>
      </c>
      <c r="K205" s="822"/>
      <c r="L205" s="822"/>
      <c r="M205" s="822"/>
    </row>
    <row r="206" spans="1:13" x14ac:dyDescent="0.25">
      <c r="A206" s="822"/>
      <c r="B206" s="822" t="s">
        <v>854</v>
      </c>
      <c r="C206" s="822"/>
      <c r="D206" s="822"/>
      <c r="E206" s="822"/>
      <c r="F206" s="2"/>
      <c r="G206" s="3"/>
      <c r="H206" s="822"/>
      <c r="I206" s="4"/>
      <c r="J206" s="822" t="s">
        <v>855</v>
      </c>
      <c r="K206" s="822"/>
      <c r="L206" s="822"/>
      <c r="M206" s="822"/>
    </row>
    <row r="207" spans="1:13" x14ac:dyDescent="0.25">
      <c r="A207" s="822"/>
      <c r="B207" s="822"/>
      <c r="C207" s="822"/>
      <c r="D207" s="822"/>
      <c r="E207" s="822"/>
      <c r="F207" s="2"/>
      <c r="G207" s="3"/>
      <c r="H207" s="822"/>
      <c r="I207" s="4"/>
      <c r="J207" s="822"/>
      <c r="K207" s="822"/>
      <c r="L207" s="822"/>
      <c r="M207" s="822"/>
    </row>
    <row r="209" spans="1:13" ht="18.75" x14ac:dyDescent="0.3">
      <c r="A209" s="1" t="s">
        <v>174</v>
      </c>
      <c r="B209" s="1"/>
      <c r="C209" s="306" t="s">
        <v>843</v>
      </c>
      <c r="D209" s="822"/>
      <c r="E209" s="822"/>
      <c r="F209" s="2"/>
      <c r="G209" s="3"/>
      <c r="H209" s="822"/>
      <c r="I209" s="4"/>
      <c r="J209" s="822"/>
      <c r="K209" s="822"/>
      <c r="L209" s="822"/>
      <c r="M209" s="822"/>
    </row>
    <row r="210" spans="1:13" x14ac:dyDescent="0.25">
      <c r="A210" s="822"/>
      <c r="B210" s="822"/>
      <c r="C210" s="822"/>
      <c r="D210" s="821"/>
      <c r="E210" s="821"/>
      <c r="F210" s="6"/>
      <c r="G210" s="7"/>
      <c r="H210" s="821"/>
      <c r="I210" s="8"/>
      <c r="J210" s="821"/>
      <c r="K210" s="822"/>
      <c r="L210" s="822"/>
      <c r="M210" s="822"/>
    </row>
    <row r="211" spans="1:13" ht="18.75" x14ac:dyDescent="0.3">
      <c r="A211" s="3102" t="s">
        <v>1442</v>
      </c>
      <c r="B211" s="3103"/>
      <c r="C211" s="3103"/>
      <c r="D211" s="3103"/>
      <c r="E211" s="3103"/>
      <c r="F211" s="3103"/>
      <c r="G211" s="3103"/>
      <c r="H211" s="3103"/>
      <c r="I211" s="3103"/>
      <c r="J211" s="3103"/>
      <c r="K211" s="3103"/>
      <c r="L211" s="3103"/>
      <c r="M211" s="822"/>
    </row>
    <row r="212" spans="1:13" ht="15.75" x14ac:dyDescent="0.25">
      <c r="A212" s="822"/>
      <c r="B212" s="822"/>
      <c r="C212" s="822"/>
      <c r="D212" s="821"/>
      <c r="E212" s="821"/>
      <c r="F212" s="9"/>
      <c r="G212" s="7"/>
      <c r="H212" s="821"/>
      <c r="I212" s="8"/>
      <c r="J212" s="821"/>
      <c r="K212" s="822"/>
      <c r="L212" s="822"/>
      <c r="M212" s="822"/>
    </row>
    <row r="213" spans="1:13" ht="15.75" x14ac:dyDescent="0.25">
      <c r="A213" s="10" t="s">
        <v>845</v>
      </c>
      <c r="B213" s="11"/>
      <c r="C213" s="11"/>
      <c r="D213" s="11"/>
      <c r="E213" s="11"/>
      <c r="F213" s="9"/>
      <c r="G213" s="3"/>
      <c r="H213" s="822"/>
      <c r="I213" s="4"/>
      <c r="J213" s="822"/>
      <c r="K213" s="822"/>
      <c r="L213" s="822"/>
      <c r="M213" s="822"/>
    </row>
    <row r="214" spans="1:13" ht="15.75" thickBot="1" x14ac:dyDescent="0.3">
      <c r="A214" s="12"/>
      <c r="B214" s="822"/>
      <c r="C214" s="822"/>
      <c r="D214" s="822"/>
      <c r="E214" s="822"/>
      <c r="F214" s="2"/>
      <c r="G214" s="3"/>
      <c r="H214" s="822"/>
      <c r="I214" s="4"/>
      <c r="J214" s="822"/>
      <c r="K214" s="13"/>
      <c r="L214" s="822"/>
      <c r="M214" s="14" t="s">
        <v>4</v>
      </c>
    </row>
    <row r="215" spans="1:13" ht="27" thickBot="1" x14ac:dyDescent="0.3">
      <c r="A215" s="15" t="s">
        <v>5</v>
      </c>
      <c r="B215" s="16" t="s">
        <v>6</v>
      </c>
      <c r="C215" s="16" t="s">
        <v>7</v>
      </c>
      <c r="D215" s="16" t="s">
        <v>8</v>
      </c>
      <c r="E215" s="16" t="s">
        <v>9</v>
      </c>
      <c r="F215" s="17" t="s">
        <v>10</v>
      </c>
      <c r="G215" s="18" t="s">
        <v>11</v>
      </c>
      <c r="H215" s="16" t="s">
        <v>12</v>
      </c>
      <c r="I215" s="19" t="s">
        <v>13</v>
      </c>
      <c r="J215" s="20" t="s">
        <v>14</v>
      </c>
      <c r="K215" s="20" t="s">
        <v>15</v>
      </c>
      <c r="L215" s="20" t="s">
        <v>16</v>
      </c>
      <c r="M215" s="21" t="s">
        <v>17</v>
      </c>
    </row>
    <row r="216" spans="1:13" x14ac:dyDescent="0.25">
      <c r="A216" s="44">
        <v>231</v>
      </c>
      <c r="B216" s="45">
        <v>0</v>
      </c>
      <c r="C216" s="46">
        <v>3319</v>
      </c>
      <c r="D216" s="45">
        <v>5169</v>
      </c>
      <c r="E216" s="47">
        <v>0</v>
      </c>
      <c r="F216" s="48">
        <v>0</v>
      </c>
      <c r="G216" s="45" t="s">
        <v>846</v>
      </c>
      <c r="H216" s="52" t="s">
        <v>847</v>
      </c>
      <c r="I216" s="50">
        <v>970000</v>
      </c>
      <c r="J216" s="50">
        <v>1835816.8</v>
      </c>
      <c r="K216" s="50">
        <v>-4500</v>
      </c>
      <c r="L216" s="50">
        <f>J216+K216</f>
        <v>1831316.8</v>
      </c>
      <c r="M216" s="51" t="s">
        <v>848</v>
      </c>
    </row>
    <row r="217" spans="1:13" ht="15.75" thickBot="1" x14ac:dyDescent="0.3">
      <c r="A217" s="44">
        <v>231</v>
      </c>
      <c r="B217" s="45">
        <v>0</v>
      </c>
      <c r="C217" s="46">
        <v>3319</v>
      </c>
      <c r="D217" s="45">
        <v>5164</v>
      </c>
      <c r="E217" s="47">
        <v>0</v>
      </c>
      <c r="F217" s="48">
        <v>0</v>
      </c>
      <c r="G217" s="45" t="s">
        <v>846</v>
      </c>
      <c r="H217" s="52" t="s">
        <v>847</v>
      </c>
      <c r="I217" s="50">
        <v>0</v>
      </c>
      <c r="J217" s="50">
        <v>43562</v>
      </c>
      <c r="K217" s="50">
        <v>4500</v>
      </c>
      <c r="L217" s="50">
        <f>J217+K217</f>
        <v>48062</v>
      </c>
      <c r="M217" s="51" t="s">
        <v>1443</v>
      </c>
    </row>
    <row r="218" spans="1:13" ht="16.5" thickBot="1" x14ac:dyDescent="0.3">
      <c r="A218" s="22"/>
      <c r="B218" s="53" t="s">
        <v>23</v>
      </c>
      <c r="C218" s="54"/>
      <c r="D218" s="23"/>
      <c r="E218" s="23"/>
      <c r="F218" s="24"/>
      <c r="G218" s="25"/>
      <c r="H218" s="23"/>
      <c r="I218" s="26">
        <f>SUM(I216:I217)</f>
        <v>970000</v>
      </c>
      <c r="J218" s="26">
        <f>SUM(J216:J217)</f>
        <v>1879378.8</v>
      </c>
      <c r="K218" s="26">
        <f>SUM(K216:K217)</f>
        <v>0</v>
      </c>
      <c r="L218" s="26">
        <f>SUM(L216:L217)</f>
        <v>1879378.8</v>
      </c>
      <c r="M218" s="27"/>
    </row>
    <row r="219" spans="1:13" ht="15.75" x14ac:dyDescent="0.25">
      <c r="A219" s="28"/>
      <c r="B219" s="28"/>
      <c r="C219" s="28"/>
      <c r="D219" s="29"/>
      <c r="E219" s="29"/>
      <c r="F219" s="30"/>
      <c r="G219" s="31"/>
      <c r="H219" s="29"/>
      <c r="I219" s="32"/>
      <c r="J219" s="29"/>
      <c r="K219" s="33"/>
      <c r="L219" s="29"/>
      <c r="M219" s="822"/>
    </row>
    <row r="220" spans="1:13" ht="15.75" x14ac:dyDescent="0.25">
      <c r="A220" s="822"/>
      <c r="B220" s="29" t="s">
        <v>24</v>
      </c>
      <c r="C220" s="28"/>
      <c r="D220" s="29" t="s">
        <v>851</v>
      </c>
      <c r="E220" s="29"/>
      <c r="F220" s="30"/>
      <c r="G220" s="31"/>
      <c r="H220" s="29"/>
      <c r="I220" s="32"/>
      <c r="J220" s="34" t="s">
        <v>25</v>
      </c>
      <c r="K220" s="35">
        <v>43602</v>
      </c>
      <c r="L220" s="29"/>
      <c r="M220" s="822"/>
    </row>
    <row r="221" spans="1:13" ht="15.75" x14ac:dyDescent="0.25">
      <c r="A221" s="29"/>
      <c r="B221" s="28"/>
      <c r="C221" s="28"/>
      <c r="D221" s="29"/>
      <c r="E221" s="29"/>
      <c r="F221" s="30"/>
      <c r="G221" s="31"/>
      <c r="H221" s="29"/>
      <c r="I221" s="32"/>
      <c r="J221" s="29"/>
      <c r="K221" s="33"/>
      <c r="L221" s="29"/>
      <c r="M221" s="822"/>
    </row>
    <row r="222" spans="1:13" x14ac:dyDescent="0.25">
      <c r="A222" s="822"/>
      <c r="B222" s="822"/>
      <c r="C222" s="822"/>
      <c r="D222" s="822"/>
      <c r="E222" s="822"/>
      <c r="F222" s="2"/>
      <c r="G222" s="3"/>
      <c r="H222" s="822"/>
      <c r="I222" s="4"/>
      <c r="J222" s="822"/>
      <c r="K222" s="822"/>
      <c r="L222" s="822"/>
      <c r="M222" s="822"/>
    </row>
    <row r="223" spans="1:13" x14ac:dyDescent="0.25">
      <c r="A223" s="822"/>
      <c r="B223" s="822" t="s">
        <v>27</v>
      </c>
      <c r="C223" s="822"/>
      <c r="D223" s="822"/>
      <c r="E223" s="822"/>
      <c r="F223" s="2"/>
      <c r="G223" s="3"/>
      <c r="H223" s="822"/>
      <c r="I223" s="4"/>
      <c r="J223" s="822" t="s">
        <v>27</v>
      </c>
      <c r="K223" s="822"/>
      <c r="L223" s="822"/>
      <c r="M223" s="822"/>
    </row>
    <row r="224" spans="1:13" x14ac:dyDescent="0.25">
      <c r="A224" s="822"/>
      <c r="B224" s="822"/>
      <c r="C224" s="822"/>
      <c r="D224" s="822"/>
      <c r="E224" s="822"/>
      <c r="F224" s="2"/>
      <c r="G224" s="3"/>
      <c r="H224" s="822"/>
      <c r="I224" s="4"/>
      <c r="J224" s="822"/>
      <c r="K224" s="822"/>
      <c r="L224" s="822"/>
      <c r="M224" s="822"/>
    </row>
    <row r="225" spans="1:13" x14ac:dyDescent="0.25">
      <c r="A225" s="822"/>
      <c r="B225" s="822" t="s">
        <v>852</v>
      </c>
      <c r="C225" s="822"/>
      <c r="D225" s="822"/>
      <c r="E225" s="822"/>
      <c r="F225" s="2"/>
      <c r="G225" s="3"/>
      <c r="H225" s="822"/>
      <c r="I225" s="4"/>
      <c r="J225" s="822" t="s">
        <v>853</v>
      </c>
      <c r="K225" s="822"/>
      <c r="L225" s="822"/>
      <c r="M225" s="822"/>
    </row>
    <row r="226" spans="1:13" x14ac:dyDescent="0.25">
      <c r="A226" s="822"/>
      <c r="B226" s="822" t="s">
        <v>854</v>
      </c>
      <c r="C226" s="822"/>
      <c r="D226" s="822"/>
      <c r="E226" s="822"/>
      <c r="F226" s="2"/>
      <c r="G226" s="3"/>
      <c r="H226" s="822"/>
      <c r="I226" s="4"/>
      <c r="J226" s="822" t="s">
        <v>855</v>
      </c>
      <c r="K226" s="822"/>
      <c r="L226" s="822"/>
      <c r="M226" s="822"/>
    </row>
    <row r="227" spans="1:13" x14ac:dyDescent="0.25">
      <c r="A227" s="822"/>
      <c r="B227" s="822"/>
      <c r="C227" s="822"/>
      <c r="D227" s="822"/>
      <c r="E227" s="822"/>
      <c r="F227" s="2"/>
      <c r="G227" s="3"/>
      <c r="H227" s="822"/>
      <c r="I227" s="4"/>
      <c r="J227" s="822"/>
      <c r="K227" s="822"/>
      <c r="L227" s="822"/>
      <c r="M227" s="822"/>
    </row>
    <row r="228" spans="1:13" x14ac:dyDescent="0.25">
      <c r="A228" s="822"/>
      <c r="B228" s="822"/>
      <c r="C228" s="822"/>
      <c r="D228" s="822"/>
      <c r="E228" s="822"/>
      <c r="F228" s="2"/>
      <c r="G228" s="3"/>
      <c r="H228" s="822"/>
      <c r="I228" s="4"/>
      <c r="J228" s="822"/>
      <c r="K228" s="822"/>
      <c r="L228" s="822"/>
      <c r="M228" s="822"/>
    </row>
    <row r="229" spans="1:13" ht="18.75" x14ac:dyDescent="0.3">
      <c r="A229" s="1" t="s">
        <v>174</v>
      </c>
      <c r="B229" s="1"/>
      <c r="C229" s="306" t="s">
        <v>843</v>
      </c>
      <c r="D229" s="1193"/>
      <c r="E229" s="1193"/>
      <c r="F229" s="2"/>
      <c r="G229" s="3"/>
      <c r="H229" s="1193"/>
      <c r="I229" s="4"/>
      <c r="J229" s="1193"/>
      <c r="K229" s="1193"/>
      <c r="L229" s="1193"/>
      <c r="M229" s="1193"/>
    </row>
    <row r="230" spans="1:13" x14ac:dyDescent="0.25">
      <c r="A230" s="1193"/>
      <c r="B230" s="1193"/>
      <c r="C230" s="1193"/>
      <c r="D230" s="1192"/>
      <c r="E230" s="1192"/>
      <c r="F230" s="6"/>
      <c r="G230" s="7"/>
      <c r="H230" s="1192"/>
      <c r="I230" s="8"/>
      <c r="J230" s="1192"/>
      <c r="K230" s="1193"/>
      <c r="L230" s="1193"/>
      <c r="M230" s="1193"/>
    </row>
    <row r="231" spans="1:13" ht="18.75" x14ac:dyDescent="0.3">
      <c r="A231" s="3102" t="s">
        <v>2472</v>
      </c>
      <c r="B231" s="3103"/>
      <c r="C231" s="3103"/>
      <c r="D231" s="3103"/>
      <c r="E231" s="3103"/>
      <c r="F231" s="3103"/>
      <c r="G231" s="3103"/>
      <c r="H231" s="3103"/>
      <c r="I231" s="3103"/>
      <c r="J231" s="3103"/>
      <c r="K231" s="3103"/>
      <c r="L231" s="3103"/>
      <c r="M231" s="1193"/>
    </row>
    <row r="232" spans="1:13" ht="15.75" x14ac:dyDescent="0.25">
      <c r="A232" s="1193"/>
      <c r="B232" s="1193"/>
      <c r="C232" s="1193"/>
      <c r="D232" s="1192"/>
      <c r="E232" s="1192"/>
      <c r="F232" s="9"/>
      <c r="G232" s="7"/>
      <c r="H232" s="1192"/>
      <c r="I232" s="8"/>
      <c r="J232" s="1192"/>
      <c r="K232" s="1193"/>
      <c r="L232" s="1193"/>
      <c r="M232" s="1193"/>
    </row>
    <row r="233" spans="1:13" ht="15.75" x14ac:dyDescent="0.25">
      <c r="A233" s="10" t="s">
        <v>1435</v>
      </c>
      <c r="B233" s="11"/>
      <c r="C233" s="11"/>
      <c r="D233" s="11"/>
      <c r="E233" s="11"/>
      <c r="F233" s="9"/>
      <c r="G233" s="3"/>
      <c r="H233" s="1193"/>
      <c r="I233" s="4"/>
      <c r="J233" s="1193"/>
      <c r="K233" s="1193"/>
      <c r="L233" s="1193"/>
      <c r="M233" s="1193"/>
    </row>
    <row r="234" spans="1:13" ht="15.75" thickBot="1" x14ac:dyDescent="0.3">
      <c r="A234" s="1194"/>
      <c r="B234" s="1193"/>
      <c r="C234" s="1193"/>
      <c r="D234" s="1193"/>
      <c r="E234" s="1193"/>
      <c r="F234" s="2"/>
      <c r="G234" s="3"/>
      <c r="H234" s="1193"/>
      <c r="I234" s="4"/>
      <c r="J234" s="1193"/>
      <c r="K234" s="13"/>
      <c r="L234" s="1193"/>
      <c r="M234" s="14" t="s">
        <v>4</v>
      </c>
    </row>
    <row r="235" spans="1:13" ht="27" thickBot="1" x14ac:dyDescent="0.3">
      <c r="A235" s="15" t="s">
        <v>5</v>
      </c>
      <c r="B235" s="16" t="s">
        <v>6</v>
      </c>
      <c r="C235" s="16" t="s">
        <v>7</v>
      </c>
      <c r="D235" s="16" t="s">
        <v>8</v>
      </c>
      <c r="E235" s="16" t="s">
        <v>9</v>
      </c>
      <c r="F235" s="17" t="s">
        <v>10</v>
      </c>
      <c r="G235" s="18" t="s">
        <v>11</v>
      </c>
      <c r="H235" s="16" t="s">
        <v>12</v>
      </c>
      <c r="I235" s="19" t="s">
        <v>13</v>
      </c>
      <c r="J235" s="20" t="s">
        <v>14</v>
      </c>
      <c r="K235" s="20" t="s">
        <v>15</v>
      </c>
      <c r="L235" s="20" t="s">
        <v>16</v>
      </c>
      <c r="M235" s="21" t="s">
        <v>17</v>
      </c>
    </row>
    <row r="236" spans="1:13" ht="26.25" x14ac:dyDescent="0.25">
      <c r="A236" s="44">
        <v>231</v>
      </c>
      <c r="B236" s="45">
        <v>0</v>
      </c>
      <c r="C236" s="46">
        <v>3319</v>
      </c>
      <c r="D236" s="45">
        <v>5169</v>
      </c>
      <c r="E236" s="47">
        <v>0</v>
      </c>
      <c r="F236" s="48">
        <v>0</v>
      </c>
      <c r="G236" s="45" t="s">
        <v>846</v>
      </c>
      <c r="H236" s="52">
        <v>4376000000</v>
      </c>
      <c r="I236" s="50">
        <v>0</v>
      </c>
      <c r="J236" s="50">
        <v>2200000</v>
      </c>
      <c r="K236" s="50">
        <v>-106000</v>
      </c>
      <c r="L236" s="50">
        <f>J236+K236</f>
        <v>2094000</v>
      </c>
      <c r="M236" s="51" t="s">
        <v>1143</v>
      </c>
    </row>
    <row r="237" spans="1:13" ht="27" thickBot="1" x14ac:dyDescent="0.3">
      <c r="A237" s="44">
        <v>231</v>
      </c>
      <c r="B237" s="45">
        <v>0</v>
      </c>
      <c r="C237" s="46">
        <v>3319</v>
      </c>
      <c r="D237" s="45">
        <v>5136</v>
      </c>
      <c r="E237" s="47">
        <v>0</v>
      </c>
      <c r="F237" s="48">
        <v>0</v>
      </c>
      <c r="G237" s="45" t="s">
        <v>846</v>
      </c>
      <c r="H237" s="52">
        <v>4376000000</v>
      </c>
      <c r="I237" s="50">
        <v>0</v>
      </c>
      <c r="J237" s="50">
        <v>0</v>
      </c>
      <c r="K237" s="50">
        <v>106000</v>
      </c>
      <c r="L237" s="50">
        <f>J237+K237</f>
        <v>106000</v>
      </c>
      <c r="M237" s="51" t="s">
        <v>2473</v>
      </c>
    </row>
    <row r="238" spans="1:13" ht="16.5" thickBot="1" x14ac:dyDescent="0.3">
      <c r="A238" s="22"/>
      <c r="B238" s="53" t="s">
        <v>23</v>
      </c>
      <c r="C238" s="54"/>
      <c r="D238" s="23"/>
      <c r="E238" s="23"/>
      <c r="F238" s="24"/>
      <c r="G238" s="25"/>
      <c r="H238" s="23"/>
      <c r="I238" s="26">
        <f>SUM(I236:I237)</f>
        <v>0</v>
      </c>
      <c r="J238" s="26">
        <f>SUM(J236:J237)</f>
        <v>2200000</v>
      </c>
      <c r="K238" s="26">
        <f>SUM(K236:K237)</f>
        <v>0</v>
      </c>
      <c r="L238" s="26">
        <f>SUM(L236:L237)</f>
        <v>2200000</v>
      </c>
      <c r="M238" s="27"/>
    </row>
    <row r="239" spans="1:13" ht="15.75" x14ac:dyDescent="0.25">
      <c r="A239" s="28"/>
      <c r="B239" s="28"/>
      <c r="C239" s="28"/>
      <c r="D239" s="29"/>
      <c r="E239" s="29"/>
      <c r="F239" s="30"/>
      <c r="G239" s="31"/>
      <c r="H239" s="29"/>
      <c r="I239" s="32"/>
      <c r="J239" s="29"/>
      <c r="K239" s="33"/>
      <c r="L239" s="29"/>
      <c r="M239" s="1193"/>
    </row>
    <row r="240" spans="1:13" ht="15.75" x14ac:dyDescent="0.25">
      <c r="A240" s="1193"/>
      <c r="B240" s="29" t="s">
        <v>24</v>
      </c>
      <c r="C240" s="28"/>
      <c r="D240" s="29" t="s">
        <v>851</v>
      </c>
      <c r="E240" s="29"/>
      <c r="F240" s="30"/>
      <c r="G240" s="31"/>
      <c r="H240" s="29"/>
      <c r="I240" s="32"/>
      <c r="J240" s="34" t="s">
        <v>25</v>
      </c>
      <c r="K240" s="35">
        <v>43633</v>
      </c>
      <c r="L240" s="29"/>
      <c r="M240" s="1193"/>
    </row>
    <row r="241" spans="1:13" ht="15.75" x14ac:dyDescent="0.25">
      <c r="A241" s="29"/>
      <c r="B241" s="28"/>
      <c r="C241" s="28"/>
      <c r="D241" s="29"/>
      <c r="E241" s="29"/>
      <c r="F241" s="30"/>
      <c r="G241" s="31"/>
      <c r="H241" s="29"/>
      <c r="I241" s="32"/>
      <c r="J241" s="29"/>
      <c r="K241" s="33"/>
      <c r="L241" s="29"/>
      <c r="M241" s="1193"/>
    </row>
    <row r="242" spans="1:13" x14ac:dyDescent="0.25">
      <c r="A242" s="1193"/>
      <c r="B242" s="1193"/>
      <c r="C242" s="1193"/>
      <c r="D242" s="1193"/>
      <c r="E242" s="1193"/>
      <c r="F242" s="2"/>
      <c r="G242" s="3"/>
      <c r="H242" s="1193"/>
      <c r="I242" s="4"/>
      <c r="J242" s="1193"/>
      <c r="K242" s="1193"/>
      <c r="L242" s="1193"/>
      <c r="M242" s="1193"/>
    </row>
    <row r="243" spans="1:13" x14ac:dyDescent="0.25">
      <c r="A243" s="1193"/>
      <c r="B243" s="1193" t="s">
        <v>27</v>
      </c>
      <c r="C243" s="1193"/>
      <c r="D243" s="1193"/>
      <c r="E243" s="1193"/>
      <c r="F243" s="2"/>
      <c r="G243" s="3"/>
      <c r="H243" s="1193"/>
      <c r="I243" s="4"/>
      <c r="J243" s="1193" t="s">
        <v>27</v>
      </c>
      <c r="K243" s="1193"/>
      <c r="L243" s="1193"/>
      <c r="M243" s="1193"/>
    </row>
    <row r="244" spans="1:13" x14ac:dyDescent="0.25">
      <c r="A244" s="1193"/>
      <c r="B244" s="1193"/>
      <c r="C244" s="1193"/>
      <c r="D244" s="1193"/>
      <c r="E244" s="1193"/>
      <c r="F244" s="2"/>
      <c r="G244" s="3"/>
      <c r="H244" s="1193"/>
      <c r="I244" s="4"/>
      <c r="J244" s="1193"/>
      <c r="K244" s="1193"/>
      <c r="L244" s="1193"/>
      <c r="M244" s="1193"/>
    </row>
    <row r="245" spans="1:13" x14ac:dyDescent="0.25">
      <c r="A245" s="1193"/>
      <c r="B245" s="1193" t="s">
        <v>852</v>
      </c>
      <c r="C245" s="1193"/>
      <c r="D245" s="1193"/>
      <c r="E245" s="1193"/>
      <c r="F245" s="2"/>
      <c r="G245" s="3"/>
      <c r="H245" s="1193"/>
      <c r="I245" s="4"/>
      <c r="J245" s="1193" t="s">
        <v>853</v>
      </c>
      <c r="K245" s="1193"/>
      <c r="L245" s="1193"/>
      <c r="M245" s="1193"/>
    </row>
    <row r="246" spans="1:13" x14ac:dyDescent="0.25">
      <c r="A246" s="1193"/>
      <c r="B246" s="1193" t="s">
        <v>854</v>
      </c>
      <c r="C246" s="1193"/>
      <c r="D246" s="1193"/>
      <c r="E246" s="1193"/>
      <c r="F246" s="2"/>
      <c r="G246" s="3"/>
      <c r="H246" s="1193"/>
      <c r="I246" s="4"/>
      <c r="J246" s="1193" t="s">
        <v>855</v>
      </c>
      <c r="K246" s="1193"/>
      <c r="L246" s="1193"/>
      <c r="M246" s="1193"/>
    </row>
    <row r="249" spans="1:13" ht="18.75" x14ac:dyDescent="0.3">
      <c r="A249" s="1" t="s">
        <v>174</v>
      </c>
      <c r="B249" s="1"/>
      <c r="C249" s="306" t="s">
        <v>843</v>
      </c>
      <c r="D249" s="1193"/>
      <c r="E249" s="1193"/>
      <c r="F249" s="2"/>
      <c r="G249" s="3"/>
      <c r="H249" s="1193"/>
      <c r="I249" s="4"/>
      <c r="J249" s="1193"/>
      <c r="K249" s="1193"/>
      <c r="L249" s="1193"/>
      <c r="M249" s="1193"/>
    </row>
    <row r="250" spans="1:13" x14ac:dyDescent="0.25">
      <c r="A250" s="1193"/>
      <c r="B250" s="1193"/>
      <c r="C250" s="1193"/>
      <c r="D250" s="1192"/>
      <c r="E250" s="1192"/>
      <c r="F250" s="6"/>
      <c r="G250" s="7"/>
      <c r="H250" s="1192"/>
      <c r="I250" s="8"/>
      <c r="J250" s="1192"/>
      <c r="K250" s="1193"/>
      <c r="L250" s="1193"/>
      <c r="M250" s="1193"/>
    </row>
    <row r="251" spans="1:13" ht="18.75" x14ac:dyDescent="0.3">
      <c r="A251" s="3102" t="s">
        <v>2474</v>
      </c>
      <c r="B251" s="3103"/>
      <c r="C251" s="3103"/>
      <c r="D251" s="3103"/>
      <c r="E251" s="3103"/>
      <c r="F251" s="3103"/>
      <c r="G251" s="3103"/>
      <c r="H251" s="3103"/>
      <c r="I251" s="3103"/>
      <c r="J251" s="3103"/>
      <c r="K251" s="3103"/>
      <c r="L251" s="3103"/>
      <c r="M251" s="1193"/>
    </row>
    <row r="252" spans="1:13" ht="15.75" x14ac:dyDescent="0.25">
      <c r="A252" s="1193"/>
      <c r="B252" s="1193"/>
      <c r="C252" s="1193"/>
      <c r="D252" s="1192"/>
      <c r="E252" s="1192"/>
      <c r="F252" s="9"/>
      <c r="G252" s="7"/>
      <c r="H252" s="1192"/>
      <c r="I252" s="8"/>
      <c r="J252" s="1192"/>
      <c r="K252" s="1193"/>
      <c r="L252" s="1193"/>
      <c r="M252" s="1193"/>
    </row>
    <row r="253" spans="1:13" ht="15.75" x14ac:dyDescent="0.25">
      <c r="A253" s="10" t="s">
        <v>2475</v>
      </c>
      <c r="B253" s="11"/>
      <c r="C253" s="11"/>
      <c r="D253" s="11"/>
      <c r="E253" s="11"/>
      <c r="F253" s="9"/>
      <c r="G253" s="3"/>
      <c r="H253" s="1193"/>
      <c r="I253" s="4"/>
      <c r="J253" s="1193"/>
      <c r="K253" s="1193"/>
      <c r="L253" s="1193"/>
      <c r="M253" s="1193"/>
    </row>
    <row r="254" spans="1:13" ht="15.75" thickBot="1" x14ac:dyDescent="0.3">
      <c r="A254" s="1194"/>
      <c r="B254" s="1193"/>
      <c r="C254" s="1193"/>
      <c r="D254" s="1193"/>
      <c r="E254" s="1193"/>
      <c r="F254" s="2"/>
      <c r="G254" s="3"/>
      <c r="H254" s="1193"/>
      <c r="I254" s="4"/>
      <c r="J254" s="1193"/>
      <c r="K254" s="13"/>
      <c r="L254" s="1193"/>
      <c r="M254" s="14" t="s">
        <v>4</v>
      </c>
    </row>
    <row r="255" spans="1:13" ht="27" thickBot="1" x14ac:dyDescent="0.3">
      <c r="A255" s="15" t="s">
        <v>5</v>
      </c>
      <c r="B255" s="16" t="s">
        <v>6</v>
      </c>
      <c r="C255" s="16" t="s">
        <v>7</v>
      </c>
      <c r="D255" s="16" t="s">
        <v>8</v>
      </c>
      <c r="E255" s="16" t="s">
        <v>9</v>
      </c>
      <c r="F255" s="17" t="s">
        <v>10</v>
      </c>
      <c r="G255" s="18" t="s">
        <v>11</v>
      </c>
      <c r="H255" s="16" t="s">
        <v>12</v>
      </c>
      <c r="I255" s="19" t="s">
        <v>13</v>
      </c>
      <c r="J255" s="20" t="s">
        <v>14</v>
      </c>
      <c r="K255" s="20" t="s">
        <v>15</v>
      </c>
      <c r="L255" s="20" t="s">
        <v>16</v>
      </c>
      <c r="M255" s="21" t="s">
        <v>17</v>
      </c>
    </row>
    <row r="256" spans="1:13" ht="26.25" x14ac:dyDescent="0.25">
      <c r="A256" s="44">
        <v>231</v>
      </c>
      <c r="B256" s="45">
        <v>0</v>
      </c>
      <c r="C256" s="46">
        <v>3319</v>
      </c>
      <c r="D256" s="45">
        <v>5321</v>
      </c>
      <c r="E256" s="47">
        <v>0</v>
      </c>
      <c r="F256" s="48">
        <v>601</v>
      </c>
      <c r="G256" s="45">
        <v>600</v>
      </c>
      <c r="H256" s="52" t="s">
        <v>847</v>
      </c>
      <c r="I256" s="50">
        <v>20000000</v>
      </c>
      <c r="J256" s="50">
        <v>20000000</v>
      </c>
      <c r="K256" s="50">
        <v>-20000000</v>
      </c>
      <c r="L256" s="50">
        <f t="shared" ref="L256:L319" si="2">J256+K256</f>
        <v>0</v>
      </c>
      <c r="M256" s="51" t="s">
        <v>2476</v>
      </c>
    </row>
    <row r="257" spans="1:13" x14ac:dyDescent="0.25">
      <c r="A257" s="44">
        <v>231</v>
      </c>
      <c r="B257" s="45">
        <v>0</v>
      </c>
      <c r="C257" s="46">
        <v>3322</v>
      </c>
      <c r="D257" s="45">
        <v>5321</v>
      </c>
      <c r="E257" s="47">
        <v>0</v>
      </c>
      <c r="F257" s="48">
        <v>602</v>
      </c>
      <c r="G257" s="45" t="s">
        <v>846</v>
      </c>
      <c r="H257" s="52" t="s">
        <v>2477</v>
      </c>
      <c r="I257" s="50">
        <v>0</v>
      </c>
      <c r="J257" s="50">
        <v>0</v>
      </c>
      <c r="K257" s="50">
        <v>500000</v>
      </c>
      <c r="L257" s="50">
        <f t="shared" si="2"/>
        <v>500000</v>
      </c>
      <c r="M257" s="1198" t="s">
        <v>2478</v>
      </c>
    </row>
    <row r="258" spans="1:13" x14ac:dyDescent="0.25">
      <c r="A258" s="44">
        <v>231</v>
      </c>
      <c r="B258" s="45">
        <v>0</v>
      </c>
      <c r="C258" s="46">
        <v>3322</v>
      </c>
      <c r="D258" s="45">
        <v>5321</v>
      </c>
      <c r="E258" s="47">
        <v>0</v>
      </c>
      <c r="F258" s="48">
        <v>602</v>
      </c>
      <c r="G258" s="45" t="s">
        <v>846</v>
      </c>
      <c r="H258" s="52" t="s">
        <v>2479</v>
      </c>
      <c r="I258" s="50">
        <v>0</v>
      </c>
      <c r="J258" s="50">
        <v>0</v>
      </c>
      <c r="K258" s="50">
        <v>500000</v>
      </c>
      <c r="L258" s="50">
        <f t="shared" si="2"/>
        <v>500000</v>
      </c>
      <c r="M258" s="1198" t="s">
        <v>2480</v>
      </c>
    </row>
    <row r="259" spans="1:13" x14ac:dyDescent="0.25">
      <c r="A259" s="44">
        <v>231</v>
      </c>
      <c r="B259" s="45">
        <v>0</v>
      </c>
      <c r="C259" s="46">
        <v>3322</v>
      </c>
      <c r="D259" s="45">
        <v>5221</v>
      </c>
      <c r="E259" s="47">
        <v>0</v>
      </c>
      <c r="F259" s="48">
        <v>602</v>
      </c>
      <c r="G259" s="45" t="s">
        <v>846</v>
      </c>
      <c r="H259" s="52" t="s">
        <v>847</v>
      </c>
      <c r="I259" s="50">
        <v>0</v>
      </c>
      <c r="J259" s="50">
        <v>0</v>
      </c>
      <c r="K259" s="50">
        <v>474855</v>
      </c>
      <c r="L259" s="50">
        <f t="shared" si="2"/>
        <v>474855</v>
      </c>
      <c r="M259" s="1198" t="s">
        <v>2481</v>
      </c>
    </row>
    <row r="260" spans="1:13" ht="26.25" x14ac:dyDescent="0.25">
      <c r="A260" s="57">
        <v>231</v>
      </c>
      <c r="B260" s="58">
        <v>0</v>
      </c>
      <c r="C260" s="59">
        <v>3322</v>
      </c>
      <c r="D260" s="58">
        <v>5223</v>
      </c>
      <c r="E260" s="61">
        <v>0</v>
      </c>
      <c r="F260" s="62">
        <v>602</v>
      </c>
      <c r="G260" s="58" t="s">
        <v>846</v>
      </c>
      <c r="H260" s="49" t="s">
        <v>847</v>
      </c>
      <c r="I260" s="66">
        <v>0</v>
      </c>
      <c r="J260" s="66">
        <v>0</v>
      </c>
      <c r="K260" s="66">
        <v>400000</v>
      </c>
      <c r="L260" s="66">
        <f t="shared" si="2"/>
        <v>400000</v>
      </c>
      <c r="M260" s="56" t="s">
        <v>2482</v>
      </c>
    </row>
    <row r="261" spans="1:13" ht="26.25" x14ac:dyDescent="0.25">
      <c r="A261" s="44">
        <v>231</v>
      </c>
      <c r="B261" s="45">
        <v>0</v>
      </c>
      <c r="C261" s="46">
        <v>3322</v>
      </c>
      <c r="D261" s="45">
        <v>5223</v>
      </c>
      <c r="E261" s="47">
        <v>0</v>
      </c>
      <c r="F261" s="48">
        <v>602</v>
      </c>
      <c r="G261" s="45" t="s">
        <v>846</v>
      </c>
      <c r="H261" s="52" t="s">
        <v>847</v>
      </c>
      <c r="I261" s="50">
        <v>0</v>
      </c>
      <c r="J261" s="50">
        <v>0</v>
      </c>
      <c r="K261" s="50">
        <v>500000</v>
      </c>
      <c r="L261" s="50">
        <f t="shared" si="2"/>
        <v>500000</v>
      </c>
      <c r="M261" s="51" t="s">
        <v>2483</v>
      </c>
    </row>
    <row r="262" spans="1:13" x14ac:dyDescent="0.25">
      <c r="A262" s="44">
        <v>231</v>
      </c>
      <c r="B262" s="45">
        <v>0</v>
      </c>
      <c r="C262" s="46">
        <v>3322</v>
      </c>
      <c r="D262" s="45">
        <v>5321</v>
      </c>
      <c r="E262" s="47">
        <v>0</v>
      </c>
      <c r="F262" s="48">
        <v>602</v>
      </c>
      <c r="G262" s="45" t="s">
        <v>846</v>
      </c>
      <c r="H262" s="52" t="s">
        <v>2484</v>
      </c>
      <c r="I262" s="50">
        <v>0</v>
      </c>
      <c r="J262" s="50">
        <v>0</v>
      </c>
      <c r="K262" s="50">
        <v>457807</v>
      </c>
      <c r="L262" s="50">
        <f t="shared" si="2"/>
        <v>457807</v>
      </c>
      <c r="M262" s="51" t="s">
        <v>2485</v>
      </c>
    </row>
    <row r="263" spans="1:13" x14ac:dyDescent="0.25">
      <c r="A263" s="44">
        <v>231</v>
      </c>
      <c r="B263" s="45">
        <v>0</v>
      </c>
      <c r="C263" s="46">
        <v>3322</v>
      </c>
      <c r="D263" s="45">
        <v>5213</v>
      </c>
      <c r="E263" s="47">
        <v>0</v>
      </c>
      <c r="F263" s="48">
        <v>602</v>
      </c>
      <c r="G263" s="45" t="s">
        <v>846</v>
      </c>
      <c r="H263" s="52" t="s">
        <v>847</v>
      </c>
      <c r="I263" s="50">
        <v>0</v>
      </c>
      <c r="J263" s="50">
        <v>0</v>
      </c>
      <c r="K263" s="50">
        <v>400000</v>
      </c>
      <c r="L263" s="50">
        <f t="shared" si="2"/>
        <v>400000</v>
      </c>
      <c r="M263" s="51" t="s">
        <v>2486</v>
      </c>
    </row>
    <row r="264" spans="1:13" x14ac:dyDescent="0.25">
      <c r="A264" s="44">
        <v>231</v>
      </c>
      <c r="B264" s="45">
        <v>0</v>
      </c>
      <c r="C264" s="46">
        <v>3322</v>
      </c>
      <c r="D264" s="45">
        <v>5321</v>
      </c>
      <c r="E264" s="47">
        <v>0</v>
      </c>
      <c r="F264" s="48">
        <v>602</v>
      </c>
      <c r="G264" s="45" t="s">
        <v>846</v>
      </c>
      <c r="H264" s="52" t="s">
        <v>2487</v>
      </c>
      <c r="I264" s="50">
        <v>0</v>
      </c>
      <c r="J264" s="50">
        <v>0</v>
      </c>
      <c r="K264" s="50">
        <v>500000</v>
      </c>
      <c r="L264" s="50">
        <f t="shared" si="2"/>
        <v>500000</v>
      </c>
      <c r="M264" s="51" t="s">
        <v>2488</v>
      </c>
    </row>
    <row r="265" spans="1:13" x14ac:dyDescent="0.25">
      <c r="A265" s="44">
        <v>231</v>
      </c>
      <c r="B265" s="45">
        <v>0</v>
      </c>
      <c r="C265" s="46">
        <v>3322</v>
      </c>
      <c r="D265" s="45">
        <v>5493</v>
      </c>
      <c r="E265" s="47">
        <v>0</v>
      </c>
      <c r="F265" s="48">
        <v>602</v>
      </c>
      <c r="G265" s="45" t="s">
        <v>846</v>
      </c>
      <c r="H265" s="52" t="s">
        <v>847</v>
      </c>
      <c r="I265" s="50">
        <v>0</v>
      </c>
      <c r="J265" s="50">
        <v>0</v>
      </c>
      <c r="K265" s="50">
        <v>211000</v>
      </c>
      <c r="L265" s="50">
        <f t="shared" si="2"/>
        <v>211000</v>
      </c>
      <c r="M265" s="51" t="s">
        <v>2489</v>
      </c>
    </row>
    <row r="266" spans="1:13" x14ac:dyDescent="0.25">
      <c r="A266" s="44">
        <v>231</v>
      </c>
      <c r="B266" s="45">
        <v>0</v>
      </c>
      <c r="C266" s="46">
        <v>3322</v>
      </c>
      <c r="D266" s="45">
        <v>5493</v>
      </c>
      <c r="E266" s="47">
        <v>0</v>
      </c>
      <c r="F266" s="48">
        <v>602</v>
      </c>
      <c r="G266" s="45" t="s">
        <v>846</v>
      </c>
      <c r="H266" s="52" t="s">
        <v>847</v>
      </c>
      <c r="I266" s="50">
        <v>0</v>
      </c>
      <c r="J266" s="50">
        <v>0</v>
      </c>
      <c r="K266" s="50">
        <v>80614</v>
      </c>
      <c r="L266" s="50">
        <f t="shared" si="2"/>
        <v>80614</v>
      </c>
      <c r="M266" s="51" t="s">
        <v>2490</v>
      </c>
    </row>
    <row r="267" spans="1:13" x14ac:dyDescent="0.25">
      <c r="A267" s="44">
        <v>231</v>
      </c>
      <c r="B267" s="45">
        <v>0</v>
      </c>
      <c r="C267" s="46">
        <v>3322</v>
      </c>
      <c r="D267" s="45">
        <v>5321</v>
      </c>
      <c r="E267" s="47">
        <v>0</v>
      </c>
      <c r="F267" s="48">
        <v>602</v>
      </c>
      <c r="G267" s="45" t="s">
        <v>846</v>
      </c>
      <c r="H267" s="52" t="s">
        <v>2491</v>
      </c>
      <c r="I267" s="50">
        <v>0</v>
      </c>
      <c r="J267" s="50">
        <v>0</v>
      </c>
      <c r="K267" s="50">
        <v>500000</v>
      </c>
      <c r="L267" s="50">
        <f t="shared" si="2"/>
        <v>500000</v>
      </c>
      <c r="M267" s="51" t="s">
        <v>2492</v>
      </c>
    </row>
    <row r="268" spans="1:13" x14ac:dyDescent="0.25">
      <c r="A268" s="44">
        <v>231</v>
      </c>
      <c r="B268" s="45">
        <v>0</v>
      </c>
      <c r="C268" s="46">
        <v>3322</v>
      </c>
      <c r="D268" s="45">
        <v>5321</v>
      </c>
      <c r="E268" s="47">
        <v>0</v>
      </c>
      <c r="F268" s="48">
        <v>602</v>
      </c>
      <c r="G268" s="45" t="s">
        <v>846</v>
      </c>
      <c r="H268" s="52" t="s">
        <v>2493</v>
      </c>
      <c r="I268" s="50">
        <v>0</v>
      </c>
      <c r="J268" s="50">
        <v>0</v>
      </c>
      <c r="K268" s="50">
        <v>500000</v>
      </c>
      <c r="L268" s="50">
        <f t="shared" si="2"/>
        <v>500000</v>
      </c>
      <c r="M268" s="51" t="s">
        <v>2494</v>
      </c>
    </row>
    <row r="269" spans="1:13" x14ac:dyDescent="0.25">
      <c r="A269" s="44">
        <v>231</v>
      </c>
      <c r="B269" s="45">
        <v>0</v>
      </c>
      <c r="C269" s="46">
        <v>3322</v>
      </c>
      <c r="D269" s="45">
        <v>5321</v>
      </c>
      <c r="E269" s="47">
        <v>0</v>
      </c>
      <c r="F269" s="48">
        <v>602</v>
      </c>
      <c r="G269" s="45" t="s">
        <v>846</v>
      </c>
      <c r="H269" s="52" t="s">
        <v>2495</v>
      </c>
      <c r="I269" s="50">
        <v>0</v>
      </c>
      <c r="J269" s="50">
        <v>0</v>
      </c>
      <c r="K269" s="50">
        <v>400000</v>
      </c>
      <c r="L269" s="50">
        <f t="shared" si="2"/>
        <v>400000</v>
      </c>
      <c r="M269" s="51" t="s">
        <v>2496</v>
      </c>
    </row>
    <row r="270" spans="1:13" ht="26.25" x14ac:dyDescent="0.25">
      <c r="A270" s="44">
        <v>231</v>
      </c>
      <c r="B270" s="45">
        <v>0</v>
      </c>
      <c r="C270" s="46">
        <v>3322</v>
      </c>
      <c r="D270" s="45">
        <v>5223</v>
      </c>
      <c r="E270" s="47">
        <v>0</v>
      </c>
      <c r="F270" s="48">
        <v>602</v>
      </c>
      <c r="G270" s="45" t="s">
        <v>846</v>
      </c>
      <c r="H270" s="52" t="s">
        <v>847</v>
      </c>
      <c r="I270" s="50">
        <v>0</v>
      </c>
      <c r="J270" s="50">
        <v>0</v>
      </c>
      <c r="K270" s="50">
        <v>390000</v>
      </c>
      <c r="L270" s="50">
        <f t="shared" si="2"/>
        <v>390000</v>
      </c>
      <c r="M270" s="51" t="s">
        <v>2497</v>
      </c>
    </row>
    <row r="271" spans="1:13" x14ac:dyDescent="0.25">
      <c r="A271" s="44">
        <v>231</v>
      </c>
      <c r="B271" s="45">
        <v>0</v>
      </c>
      <c r="C271" s="46">
        <v>3322</v>
      </c>
      <c r="D271" s="45">
        <v>5321</v>
      </c>
      <c r="E271" s="47">
        <v>0</v>
      </c>
      <c r="F271" s="48">
        <v>602</v>
      </c>
      <c r="G271" s="45" t="s">
        <v>846</v>
      </c>
      <c r="H271" s="52" t="s">
        <v>2498</v>
      </c>
      <c r="I271" s="50">
        <v>0</v>
      </c>
      <c r="J271" s="50">
        <v>0</v>
      </c>
      <c r="K271" s="50">
        <v>72000</v>
      </c>
      <c r="L271" s="50">
        <f t="shared" si="2"/>
        <v>72000</v>
      </c>
      <c r="M271" s="51" t="s">
        <v>2499</v>
      </c>
    </row>
    <row r="272" spans="1:13" x14ac:dyDescent="0.25">
      <c r="A272" s="44">
        <v>231</v>
      </c>
      <c r="B272" s="45">
        <v>0</v>
      </c>
      <c r="C272" s="46">
        <v>3322</v>
      </c>
      <c r="D272" s="45">
        <v>5493</v>
      </c>
      <c r="E272" s="47">
        <v>0</v>
      </c>
      <c r="F272" s="48">
        <v>602</v>
      </c>
      <c r="G272" s="45" t="s">
        <v>846</v>
      </c>
      <c r="H272" s="52" t="s">
        <v>847</v>
      </c>
      <c r="I272" s="50">
        <v>0</v>
      </c>
      <c r="J272" s="50">
        <v>0</v>
      </c>
      <c r="K272" s="50">
        <v>500000</v>
      </c>
      <c r="L272" s="50">
        <f t="shared" si="2"/>
        <v>500000</v>
      </c>
      <c r="M272" s="51" t="s">
        <v>2500</v>
      </c>
    </row>
    <row r="273" spans="1:13" x14ac:dyDescent="0.25">
      <c r="A273" s="44">
        <v>231</v>
      </c>
      <c r="B273" s="45">
        <v>0</v>
      </c>
      <c r="C273" s="46">
        <v>3322</v>
      </c>
      <c r="D273" s="45">
        <v>5321</v>
      </c>
      <c r="E273" s="47">
        <v>0</v>
      </c>
      <c r="F273" s="48">
        <v>602</v>
      </c>
      <c r="G273" s="45" t="s">
        <v>846</v>
      </c>
      <c r="H273" s="52" t="s">
        <v>2501</v>
      </c>
      <c r="I273" s="50">
        <v>0</v>
      </c>
      <c r="J273" s="50">
        <v>0</v>
      </c>
      <c r="K273" s="50">
        <v>320946</v>
      </c>
      <c r="L273" s="50">
        <f t="shared" si="2"/>
        <v>320946</v>
      </c>
      <c r="M273" s="51" t="s">
        <v>2502</v>
      </c>
    </row>
    <row r="274" spans="1:13" x14ac:dyDescent="0.25">
      <c r="A274" s="44">
        <v>231</v>
      </c>
      <c r="B274" s="45">
        <v>0</v>
      </c>
      <c r="C274" s="46">
        <v>3322</v>
      </c>
      <c r="D274" s="45">
        <v>5493</v>
      </c>
      <c r="E274" s="47">
        <v>0</v>
      </c>
      <c r="F274" s="48">
        <v>602</v>
      </c>
      <c r="G274" s="45" t="s">
        <v>846</v>
      </c>
      <c r="H274" s="52" t="s">
        <v>847</v>
      </c>
      <c r="I274" s="50">
        <v>0</v>
      </c>
      <c r="J274" s="50">
        <v>0</v>
      </c>
      <c r="K274" s="50">
        <v>500000</v>
      </c>
      <c r="L274" s="50">
        <f t="shared" si="2"/>
        <v>500000</v>
      </c>
      <c r="M274" s="51" t="s">
        <v>2503</v>
      </c>
    </row>
    <row r="275" spans="1:13" ht="26.25" x14ac:dyDescent="0.25">
      <c r="A275" s="44">
        <v>231</v>
      </c>
      <c r="B275" s="45">
        <v>0</v>
      </c>
      <c r="C275" s="46">
        <v>3322</v>
      </c>
      <c r="D275" s="45">
        <v>5223</v>
      </c>
      <c r="E275" s="47">
        <v>0</v>
      </c>
      <c r="F275" s="48">
        <v>602</v>
      </c>
      <c r="G275" s="45" t="s">
        <v>846</v>
      </c>
      <c r="H275" s="52" t="s">
        <v>847</v>
      </c>
      <c r="I275" s="50">
        <v>0</v>
      </c>
      <c r="J275" s="50">
        <v>0</v>
      </c>
      <c r="K275" s="50">
        <v>500000</v>
      </c>
      <c r="L275" s="50">
        <f t="shared" si="2"/>
        <v>500000</v>
      </c>
      <c r="M275" s="51" t="s">
        <v>2504</v>
      </c>
    </row>
    <row r="276" spans="1:13" ht="26.25" x14ac:dyDescent="0.25">
      <c r="A276" s="44">
        <v>231</v>
      </c>
      <c r="B276" s="45">
        <v>0</v>
      </c>
      <c r="C276" s="46">
        <v>3322</v>
      </c>
      <c r="D276" s="45">
        <v>5223</v>
      </c>
      <c r="E276" s="47">
        <v>0</v>
      </c>
      <c r="F276" s="48">
        <v>602</v>
      </c>
      <c r="G276" s="45" t="s">
        <v>846</v>
      </c>
      <c r="H276" s="52" t="s">
        <v>847</v>
      </c>
      <c r="I276" s="50">
        <v>0</v>
      </c>
      <c r="J276" s="50">
        <v>0</v>
      </c>
      <c r="K276" s="50">
        <v>500000</v>
      </c>
      <c r="L276" s="50">
        <f t="shared" si="2"/>
        <v>500000</v>
      </c>
      <c r="M276" s="51" t="s">
        <v>2505</v>
      </c>
    </row>
    <row r="277" spans="1:13" x14ac:dyDescent="0.25">
      <c r="A277" s="44">
        <v>231</v>
      </c>
      <c r="B277" s="45">
        <v>0</v>
      </c>
      <c r="C277" s="46">
        <v>3322</v>
      </c>
      <c r="D277" s="45">
        <v>5321</v>
      </c>
      <c r="E277" s="47">
        <v>0</v>
      </c>
      <c r="F277" s="48">
        <v>602</v>
      </c>
      <c r="G277" s="45" t="s">
        <v>846</v>
      </c>
      <c r="H277" s="52" t="s">
        <v>2506</v>
      </c>
      <c r="I277" s="50">
        <v>0</v>
      </c>
      <c r="J277" s="50">
        <v>0</v>
      </c>
      <c r="K277" s="50">
        <v>500000</v>
      </c>
      <c r="L277" s="50">
        <f t="shared" si="2"/>
        <v>500000</v>
      </c>
      <c r="M277" s="51" t="s">
        <v>2507</v>
      </c>
    </row>
    <row r="278" spans="1:13" x14ac:dyDescent="0.25">
      <c r="A278" s="44">
        <v>231</v>
      </c>
      <c r="B278" s="45">
        <v>0</v>
      </c>
      <c r="C278" s="46">
        <v>3322</v>
      </c>
      <c r="D278" s="45">
        <v>5321</v>
      </c>
      <c r="E278" s="47">
        <v>0</v>
      </c>
      <c r="F278" s="48">
        <v>602</v>
      </c>
      <c r="G278" s="45" t="s">
        <v>846</v>
      </c>
      <c r="H278" s="52" t="s">
        <v>2508</v>
      </c>
      <c r="I278" s="50">
        <v>0</v>
      </c>
      <c r="J278" s="50">
        <v>0</v>
      </c>
      <c r="K278" s="50">
        <v>144890</v>
      </c>
      <c r="L278" s="50">
        <f t="shared" si="2"/>
        <v>144890</v>
      </c>
      <c r="M278" s="51" t="s">
        <v>2509</v>
      </c>
    </row>
    <row r="279" spans="1:13" x14ac:dyDescent="0.25">
      <c r="A279" s="44">
        <v>231</v>
      </c>
      <c r="B279" s="45">
        <v>0</v>
      </c>
      <c r="C279" s="46">
        <v>3322</v>
      </c>
      <c r="D279" s="45">
        <v>5321</v>
      </c>
      <c r="E279" s="47">
        <v>0</v>
      </c>
      <c r="F279" s="48">
        <v>602</v>
      </c>
      <c r="G279" s="45" t="s">
        <v>846</v>
      </c>
      <c r="H279" s="52" t="s">
        <v>2510</v>
      </c>
      <c r="I279" s="50">
        <v>0</v>
      </c>
      <c r="J279" s="50">
        <v>0</v>
      </c>
      <c r="K279" s="50">
        <v>249690</v>
      </c>
      <c r="L279" s="50">
        <f t="shared" si="2"/>
        <v>249690</v>
      </c>
      <c r="M279" s="51" t="s">
        <v>2511</v>
      </c>
    </row>
    <row r="280" spans="1:13" x14ac:dyDescent="0.25">
      <c r="A280" s="44">
        <v>231</v>
      </c>
      <c r="B280" s="45">
        <v>0</v>
      </c>
      <c r="C280" s="46">
        <v>3322</v>
      </c>
      <c r="D280" s="45">
        <v>5321</v>
      </c>
      <c r="E280" s="47">
        <v>0</v>
      </c>
      <c r="F280" s="48">
        <v>602</v>
      </c>
      <c r="G280" s="45" t="s">
        <v>846</v>
      </c>
      <c r="H280" s="52" t="s">
        <v>2512</v>
      </c>
      <c r="I280" s="50">
        <v>0</v>
      </c>
      <c r="J280" s="50">
        <v>0</v>
      </c>
      <c r="K280" s="50">
        <v>500000</v>
      </c>
      <c r="L280" s="50">
        <f t="shared" si="2"/>
        <v>500000</v>
      </c>
      <c r="M280" s="51" t="s">
        <v>2513</v>
      </c>
    </row>
    <row r="281" spans="1:13" x14ac:dyDescent="0.25">
      <c r="A281" s="44">
        <v>231</v>
      </c>
      <c r="B281" s="45">
        <v>0</v>
      </c>
      <c r="C281" s="46">
        <v>3322</v>
      </c>
      <c r="D281" s="45">
        <v>5493</v>
      </c>
      <c r="E281" s="47">
        <v>0</v>
      </c>
      <c r="F281" s="48">
        <v>602</v>
      </c>
      <c r="G281" s="45" t="s">
        <v>846</v>
      </c>
      <c r="H281" s="52" t="s">
        <v>847</v>
      </c>
      <c r="I281" s="50">
        <v>0</v>
      </c>
      <c r="J281" s="50">
        <v>0</v>
      </c>
      <c r="K281" s="50">
        <v>398198</v>
      </c>
      <c r="L281" s="50">
        <f t="shared" si="2"/>
        <v>398198</v>
      </c>
      <c r="M281" s="51" t="s">
        <v>2514</v>
      </c>
    </row>
    <row r="282" spans="1:13" x14ac:dyDescent="0.25">
      <c r="A282" s="44">
        <v>231</v>
      </c>
      <c r="B282" s="45">
        <v>0</v>
      </c>
      <c r="C282" s="46">
        <v>3319</v>
      </c>
      <c r="D282" s="45">
        <v>5222</v>
      </c>
      <c r="E282" s="47">
        <v>0</v>
      </c>
      <c r="F282" s="48">
        <v>601</v>
      </c>
      <c r="G282" s="45" t="s">
        <v>846</v>
      </c>
      <c r="H282" s="52" t="s">
        <v>847</v>
      </c>
      <c r="I282" s="50">
        <v>0</v>
      </c>
      <c r="J282" s="50">
        <v>0</v>
      </c>
      <c r="K282" s="50">
        <v>100000</v>
      </c>
      <c r="L282" s="50">
        <f t="shared" si="2"/>
        <v>100000</v>
      </c>
      <c r="M282" s="51" t="s">
        <v>2515</v>
      </c>
    </row>
    <row r="283" spans="1:13" x14ac:dyDescent="0.25">
      <c r="A283" s="44">
        <v>231</v>
      </c>
      <c r="B283" s="45">
        <v>0</v>
      </c>
      <c r="C283" s="46">
        <v>3319</v>
      </c>
      <c r="D283" s="45">
        <v>5321</v>
      </c>
      <c r="E283" s="47">
        <v>0</v>
      </c>
      <c r="F283" s="48">
        <v>601</v>
      </c>
      <c r="G283" s="45" t="s">
        <v>846</v>
      </c>
      <c r="H283" s="52" t="s">
        <v>2516</v>
      </c>
      <c r="I283" s="50">
        <v>0</v>
      </c>
      <c r="J283" s="50">
        <v>0</v>
      </c>
      <c r="K283" s="50">
        <v>52000</v>
      </c>
      <c r="L283" s="50">
        <f t="shared" si="2"/>
        <v>52000</v>
      </c>
      <c r="M283" s="51" t="s">
        <v>2517</v>
      </c>
    </row>
    <row r="284" spans="1:13" x14ac:dyDescent="0.25">
      <c r="A284" s="44">
        <v>231</v>
      </c>
      <c r="B284" s="45">
        <v>0</v>
      </c>
      <c r="C284" s="46">
        <v>3319</v>
      </c>
      <c r="D284" s="45">
        <v>5321</v>
      </c>
      <c r="E284" s="47">
        <v>0</v>
      </c>
      <c r="F284" s="48">
        <v>601</v>
      </c>
      <c r="G284" s="45" t="s">
        <v>846</v>
      </c>
      <c r="H284" s="52" t="s">
        <v>2518</v>
      </c>
      <c r="I284" s="50">
        <v>0</v>
      </c>
      <c r="J284" s="50">
        <v>0</v>
      </c>
      <c r="K284" s="50">
        <v>100000</v>
      </c>
      <c r="L284" s="50">
        <f t="shared" si="2"/>
        <v>100000</v>
      </c>
      <c r="M284" s="51" t="s">
        <v>2519</v>
      </c>
    </row>
    <row r="285" spans="1:13" ht="26.25" x14ac:dyDescent="0.25">
      <c r="A285" s="44">
        <v>231</v>
      </c>
      <c r="B285" s="45">
        <v>0</v>
      </c>
      <c r="C285" s="46">
        <v>3319</v>
      </c>
      <c r="D285" s="45">
        <v>5222</v>
      </c>
      <c r="E285" s="47">
        <v>0</v>
      </c>
      <c r="F285" s="48">
        <v>601</v>
      </c>
      <c r="G285" s="45" t="s">
        <v>846</v>
      </c>
      <c r="H285" s="52" t="s">
        <v>847</v>
      </c>
      <c r="I285" s="50">
        <v>0</v>
      </c>
      <c r="J285" s="50">
        <v>0</v>
      </c>
      <c r="K285" s="50">
        <v>50000</v>
      </c>
      <c r="L285" s="50">
        <f t="shared" si="2"/>
        <v>50000</v>
      </c>
      <c r="M285" s="51" t="s">
        <v>2520</v>
      </c>
    </row>
    <row r="286" spans="1:13" ht="26.25" x14ac:dyDescent="0.25">
      <c r="A286" s="44">
        <v>231</v>
      </c>
      <c r="B286" s="45">
        <v>0</v>
      </c>
      <c r="C286" s="46">
        <v>3319</v>
      </c>
      <c r="D286" s="45">
        <v>5222</v>
      </c>
      <c r="E286" s="47">
        <v>0</v>
      </c>
      <c r="F286" s="48">
        <v>601</v>
      </c>
      <c r="G286" s="45" t="s">
        <v>846</v>
      </c>
      <c r="H286" s="52" t="s">
        <v>847</v>
      </c>
      <c r="I286" s="50">
        <v>0</v>
      </c>
      <c r="J286" s="50">
        <v>0</v>
      </c>
      <c r="K286" s="50">
        <v>100000</v>
      </c>
      <c r="L286" s="50">
        <f t="shared" si="2"/>
        <v>100000</v>
      </c>
      <c r="M286" s="51" t="s">
        <v>2521</v>
      </c>
    </row>
    <row r="287" spans="1:13" ht="26.25" x14ac:dyDescent="0.25">
      <c r="A287" s="57">
        <v>231</v>
      </c>
      <c r="B287" s="58">
        <v>0</v>
      </c>
      <c r="C287" s="59">
        <v>3319</v>
      </c>
      <c r="D287" s="58">
        <v>5222</v>
      </c>
      <c r="E287" s="61">
        <v>0</v>
      </c>
      <c r="F287" s="62">
        <v>601</v>
      </c>
      <c r="G287" s="58" t="s">
        <v>846</v>
      </c>
      <c r="H287" s="49" t="s">
        <v>847</v>
      </c>
      <c r="I287" s="66">
        <v>0</v>
      </c>
      <c r="J287" s="66">
        <v>0</v>
      </c>
      <c r="K287" s="66">
        <v>80000</v>
      </c>
      <c r="L287" s="66">
        <f t="shared" si="2"/>
        <v>80000</v>
      </c>
      <c r="M287" s="56" t="s">
        <v>2522</v>
      </c>
    </row>
    <row r="288" spans="1:13" x14ac:dyDescent="0.25">
      <c r="A288" s="44">
        <v>231</v>
      </c>
      <c r="B288" s="45">
        <v>0</v>
      </c>
      <c r="C288" s="46">
        <v>3319</v>
      </c>
      <c r="D288" s="45">
        <v>5222</v>
      </c>
      <c r="E288" s="47">
        <v>0</v>
      </c>
      <c r="F288" s="48">
        <v>601</v>
      </c>
      <c r="G288" s="45" t="s">
        <v>846</v>
      </c>
      <c r="H288" s="52" t="s">
        <v>847</v>
      </c>
      <c r="I288" s="50">
        <v>0</v>
      </c>
      <c r="J288" s="50">
        <v>0</v>
      </c>
      <c r="K288" s="50">
        <v>80000</v>
      </c>
      <c r="L288" s="50">
        <f t="shared" si="2"/>
        <v>80000</v>
      </c>
      <c r="M288" s="51" t="s">
        <v>2523</v>
      </c>
    </row>
    <row r="289" spans="1:13" ht="26.25" x14ac:dyDescent="0.25">
      <c r="A289" s="44">
        <v>231</v>
      </c>
      <c r="B289" s="45">
        <v>0</v>
      </c>
      <c r="C289" s="46">
        <v>3319</v>
      </c>
      <c r="D289" s="45">
        <v>5213</v>
      </c>
      <c r="E289" s="47">
        <v>0</v>
      </c>
      <c r="F289" s="48">
        <v>601</v>
      </c>
      <c r="G289" s="45" t="s">
        <v>846</v>
      </c>
      <c r="H289" s="52" t="s">
        <v>847</v>
      </c>
      <c r="I289" s="50">
        <v>0</v>
      </c>
      <c r="J289" s="50">
        <v>0</v>
      </c>
      <c r="K289" s="50">
        <v>100000</v>
      </c>
      <c r="L289" s="50">
        <f t="shared" si="2"/>
        <v>100000</v>
      </c>
      <c r="M289" s="51" t="s">
        <v>2524</v>
      </c>
    </row>
    <row r="290" spans="1:13" x14ac:dyDescent="0.25">
      <c r="A290" s="44">
        <v>231</v>
      </c>
      <c r="B290" s="45">
        <v>0</v>
      </c>
      <c r="C290" s="46">
        <v>3319</v>
      </c>
      <c r="D290" s="45">
        <v>5321</v>
      </c>
      <c r="E290" s="47">
        <v>0</v>
      </c>
      <c r="F290" s="48">
        <v>601</v>
      </c>
      <c r="G290" s="45" t="s">
        <v>846</v>
      </c>
      <c r="H290" s="52">
        <v>6022613</v>
      </c>
      <c r="I290" s="50">
        <v>0</v>
      </c>
      <c r="J290" s="50">
        <v>0</v>
      </c>
      <c r="K290" s="50">
        <v>100000</v>
      </c>
      <c r="L290" s="50">
        <f t="shared" si="2"/>
        <v>100000</v>
      </c>
      <c r="M290" s="51" t="s">
        <v>2525</v>
      </c>
    </row>
    <row r="291" spans="1:13" x14ac:dyDescent="0.25">
      <c r="A291" s="44">
        <v>231</v>
      </c>
      <c r="B291" s="45">
        <v>0</v>
      </c>
      <c r="C291" s="46">
        <v>3319</v>
      </c>
      <c r="D291" s="45">
        <v>5493</v>
      </c>
      <c r="E291" s="47">
        <v>0</v>
      </c>
      <c r="F291" s="48">
        <v>601</v>
      </c>
      <c r="G291" s="45" t="s">
        <v>846</v>
      </c>
      <c r="H291" s="52" t="s">
        <v>847</v>
      </c>
      <c r="I291" s="50">
        <v>0</v>
      </c>
      <c r="J291" s="50">
        <v>0</v>
      </c>
      <c r="K291" s="50">
        <v>40000</v>
      </c>
      <c r="L291" s="50">
        <f t="shared" si="2"/>
        <v>40000</v>
      </c>
      <c r="M291" s="51" t="s">
        <v>2526</v>
      </c>
    </row>
    <row r="292" spans="1:13" x14ac:dyDescent="0.25">
      <c r="A292" s="44">
        <v>231</v>
      </c>
      <c r="B292" s="45">
        <v>0</v>
      </c>
      <c r="C292" s="46">
        <v>3319</v>
      </c>
      <c r="D292" s="45">
        <v>5321</v>
      </c>
      <c r="E292" s="47">
        <v>0</v>
      </c>
      <c r="F292" s="48">
        <v>601</v>
      </c>
      <c r="G292" s="45" t="s">
        <v>846</v>
      </c>
      <c r="H292" s="52" t="s">
        <v>2527</v>
      </c>
      <c r="I292" s="50">
        <v>0</v>
      </c>
      <c r="J292" s="50">
        <v>0</v>
      </c>
      <c r="K292" s="50">
        <v>100000</v>
      </c>
      <c r="L292" s="50">
        <f t="shared" si="2"/>
        <v>100000</v>
      </c>
      <c r="M292" s="51" t="s">
        <v>2528</v>
      </c>
    </row>
    <row r="293" spans="1:13" ht="26.25" x14ac:dyDescent="0.25">
      <c r="A293" s="44">
        <v>231</v>
      </c>
      <c r="B293" s="45">
        <v>0</v>
      </c>
      <c r="C293" s="46">
        <v>3319</v>
      </c>
      <c r="D293" s="45">
        <v>5222</v>
      </c>
      <c r="E293" s="47">
        <v>0</v>
      </c>
      <c r="F293" s="48">
        <v>601</v>
      </c>
      <c r="G293" s="45" t="s">
        <v>846</v>
      </c>
      <c r="H293" s="52" t="s">
        <v>847</v>
      </c>
      <c r="I293" s="50">
        <v>0</v>
      </c>
      <c r="J293" s="50">
        <v>0</v>
      </c>
      <c r="K293" s="50">
        <v>100000</v>
      </c>
      <c r="L293" s="50">
        <f t="shared" si="2"/>
        <v>100000</v>
      </c>
      <c r="M293" s="51" t="s">
        <v>2529</v>
      </c>
    </row>
    <row r="294" spans="1:13" ht="26.25" x14ac:dyDescent="0.25">
      <c r="A294" s="44">
        <v>231</v>
      </c>
      <c r="B294" s="45">
        <v>0</v>
      </c>
      <c r="C294" s="46">
        <v>3319</v>
      </c>
      <c r="D294" s="45">
        <v>5321</v>
      </c>
      <c r="E294" s="47">
        <v>0</v>
      </c>
      <c r="F294" s="48">
        <v>601</v>
      </c>
      <c r="G294" s="45" t="s">
        <v>846</v>
      </c>
      <c r="H294" s="52">
        <v>6021553</v>
      </c>
      <c r="I294" s="50">
        <v>0</v>
      </c>
      <c r="J294" s="50">
        <v>0</v>
      </c>
      <c r="K294" s="50">
        <v>100000</v>
      </c>
      <c r="L294" s="50">
        <f t="shared" si="2"/>
        <v>100000</v>
      </c>
      <c r="M294" s="51" t="s">
        <v>2530</v>
      </c>
    </row>
    <row r="295" spans="1:13" ht="26.25" x14ac:dyDescent="0.25">
      <c r="A295" s="44">
        <v>231</v>
      </c>
      <c r="B295" s="45">
        <v>0</v>
      </c>
      <c r="C295" s="46">
        <v>3319</v>
      </c>
      <c r="D295" s="45">
        <v>5321</v>
      </c>
      <c r="E295" s="47">
        <v>0</v>
      </c>
      <c r="F295" s="48">
        <v>601</v>
      </c>
      <c r="G295" s="45" t="s">
        <v>846</v>
      </c>
      <c r="H295" s="52">
        <v>6022318</v>
      </c>
      <c r="I295" s="50">
        <v>0</v>
      </c>
      <c r="J295" s="50">
        <v>0</v>
      </c>
      <c r="K295" s="50">
        <v>100000</v>
      </c>
      <c r="L295" s="50">
        <f t="shared" si="2"/>
        <v>100000</v>
      </c>
      <c r="M295" s="51" t="s">
        <v>2531</v>
      </c>
    </row>
    <row r="296" spans="1:13" ht="26.25" x14ac:dyDescent="0.25">
      <c r="A296" s="44">
        <v>231</v>
      </c>
      <c r="B296" s="45">
        <v>0</v>
      </c>
      <c r="C296" s="46">
        <v>3319</v>
      </c>
      <c r="D296" s="45">
        <v>5222</v>
      </c>
      <c r="E296" s="47">
        <v>0</v>
      </c>
      <c r="F296" s="48">
        <v>601</v>
      </c>
      <c r="G296" s="45" t="s">
        <v>846</v>
      </c>
      <c r="H296" s="52" t="s">
        <v>847</v>
      </c>
      <c r="I296" s="50">
        <v>0</v>
      </c>
      <c r="J296" s="50">
        <v>0</v>
      </c>
      <c r="K296" s="50">
        <v>90000</v>
      </c>
      <c r="L296" s="50">
        <f t="shared" si="2"/>
        <v>90000</v>
      </c>
      <c r="M296" s="51" t="s">
        <v>2532</v>
      </c>
    </row>
    <row r="297" spans="1:13" x14ac:dyDescent="0.25">
      <c r="A297" s="44">
        <v>231</v>
      </c>
      <c r="B297" s="45">
        <v>0</v>
      </c>
      <c r="C297" s="46">
        <v>3319</v>
      </c>
      <c r="D297" s="45">
        <v>5222</v>
      </c>
      <c r="E297" s="47">
        <v>0</v>
      </c>
      <c r="F297" s="48">
        <v>601</v>
      </c>
      <c r="G297" s="45" t="s">
        <v>846</v>
      </c>
      <c r="H297" s="52" t="s">
        <v>847</v>
      </c>
      <c r="I297" s="50">
        <v>0</v>
      </c>
      <c r="J297" s="50">
        <v>0</v>
      </c>
      <c r="K297" s="50">
        <v>100000</v>
      </c>
      <c r="L297" s="50">
        <f t="shared" si="2"/>
        <v>100000</v>
      </c>
      <c r="M297" s="51" t="s">
        <v>2533</v>
      </c>
    </row>
    <row r="298" spans="1:13" ht="26.25" x14ac:dyDescent="0.25">
      <c r="A298" s="44">
        <v>231</v>
      </c>
      <c r="B298" s="45">
        <v>0</v>
      </c>
      <c r="C298" s="46">
        <v>3319</v>
      </c>
      <c r="D298" s="45">
        <v>5222</v>
      </c>
      <c r="E298" s="47">
        <v>0</v>
      </c>
      <c r="F298" s="48">
        <v>601</v>
      </c>
      <c r="G298" s="45" t="s">
        <v>846</v>
      </c>
      <c r="H298" s="52" t="s">
        <v>847</v>
      </c>
      <c r="I298" s="50">
        <v>0</v>
      </c>
      <c r="J298" s="50">
        <v>0</v>
      </c>
      <c r="K298" s="50">
        <v>35000</v>
      </c>
      <c r="L298" s="50">
        <f t="shared" si="2"/>
        <v>35000</v>
      </c>
      <c r="M298" s="51" t="s">
        <v>2534</v>
      </c>
    </row>
    <row r="299" spans="1:13" x14ac:dyDescent="0.25">
      <c r="A299" s="44">
        <v>231</v>
      </c>
      <c r="B299" s="45">
        <v>0</v>
      </c>
      <c r="C299" s="46">
        <v>3319</v>
      </c>
      <c r="D299" s="45">
        <v>5212</v>
      </c>
      <c r="E299" s="47">
        <v>0</v>
      </c>
      <c r="F299" s="48">
        <v>601</v>
      </c>
      <c r="G299" s="45" t="s">
        <v>846</v>
      </c>
      <c r="H299" s="52" t="s">
        <v>847</v>
      </c>
      <c r="I299" s="50">
        <v>0</v>
      </c>
      <c r="J299" s="50">
        <v>0</v>
      </c>
      <c r="K299" s="50">
        <v>40000</v>
      </c>
      <c r="L299" s="50">
        <f t="shared" si="2"/>
        <v>40000</v>
      </c>
      <c r="M299" s="51" t="s">
        <v>2535</v>
      </c>
    </row>
    <row r="300" spans="1:13" x14ac:dyDescent="0.25">
      <c r="A300" s="44">
        <v>231</v>
      </c>
      <c r="B300" s="45">
        <v>0</v>
      </c>
      <c r="C300" s="46">
        <v>3319</v>
      </c>
      <c r="D300" s="45">
        <v>5321</v>
      </c>
      <c r="E300" s="47">
        <v>0</v>
      </c>
      <c r="F300" s="48">
        <v>601</v>
      </c>
      <c r="G300" s="45" t="s">
        <v>846</v>
      </c>
      <c r="H300" s="52" t="s">
        <v>2536</v>
      </c>
      <c r="I300" s="50">
        <v>0</v>
      </c>
      <c r="J300" s="50">
        <v>0</v>
      </c>
      <c r="K300" s="50">
        <v>100000</v>
      </c>
      <c r="L300" s="50">
        <f t="shared" si="2"/>
        <v>100000</v>
      </c>
      <c r="M300" s="51" t="s">
        <v>2537</v>
      </c>
    </row>
    <row r="301" spans="1:13" x14ac:dyDescent="0.25">
      <c r="A301" s="44">
        <v>231</v>
      </c>
      <c r="B301" s="45">
        <v>0</v>
      </c>
      <c r="C301" s="46">
        <v>3319</v>
      </c>
      <c r="D301" s="45">
        <v>5213</v>
      </c>
      <c r="E301" s="47">
        <v>0</v>
      </c>
      <c r="F301" s="48">
        <v>601</v>
      </c>
      <c r="G301" s="45" t="s">
        <v>846</v>
      </c>
      <c r="H301" s="52" t="s">
        <v>847</v>
      </c>
      <c r="I301" s="50">
        <v>0</v>
      </c>
      <c r="J301" s="50">
        <v>0</v>
      </c>
      <c r="K301" s="50">
        <v>100000</v>
      </c>
      <c r="L301" s="50">
        <f t="shared" si="2"/>
        <v>100000</v>
      </c>
      <c r="M301" s="51" t="s">
        <v>2538</v>
      </c>
    </row>
    <row r="302" spans="1:13" x14ac:dyDescent="0.25">
      <c r="A302" s="44">
        <v>231</v>
      </c>
      <c r="B302" s="45">
        <v>0</v>
      </c>
      <c r="C302" s="46">
        <v>3319</v>
      </c>
      <c r="D302" s="45">
        <v>5222</v>
      </c>
      <c r="E302" s="47">
        <v>0</v>
      </c>
      <c r="F302" s="48">
        <v>601</v>
      </c>
      <c r="G302" s="45" t="s">
        <v>846</v>
      </c>
      <c r="H302" s="52" t="s">
        <v>847</v>
      </c>
      <c r="I302" s="50">
        <v>0</v>
      </c>
      <c r="J302" s="50">
        <v>0</v>
      </c>
      <c r="K302" s="50">
        <v>50000</v>
      </c>
      <c r="L302" s="50">
        <f t="shared" si="2"/>
        <v>50000</v>
      </c>
      <c r="M302" s="51" t="s">
        <v>2539</v>
      </c>
    </row>
    <row r="303" spans="1:13" x14ac:dyDescent="0.25">
      <c r="A303" s="44">
        <v>231</v>
      </c>
      <c r="B303" s="45">
        <v>0</v>
      </c>
      <c r="C303" s="46">
        <v>3319</v>
      </c>
      <c r="D303" s="45">
        <v>5222</v>
      </c>
      <c r="E303" s="47">
        <v>0</v>
      </c>
      <c r="F303" s="48">
        <v>601</v>
      </c>
      <c r="G303" s="45" t="s">
        <v>846</v>
      </c>
      <c r="H303" s="52" t="s">
        <v>847</v>
      </c>
      <c r="I303" s="50">
        <v>0</v>
      </c>
      <c r="J303" s="50">
        <v>0</v>
      </c>
      <c r="K303" s="50">
        <v>100000</v>
      </c>
      <c r="L303" s="50">
        <f t="shared" si="2"/>
        <v>100000</v>
      </c>
      <c r="M303" s="51" t="s">
        <v>2540</v>
      </c>
    </row>
    <row r="304" spans="1:13" ht="26.25" x14ac:dyDescent="0.25">
      <c r="A304" s="44">
        <v>231</v>
      </c>
      <c r="B304" s="45">
        <v>0</v>
      </c>
      <c r="C304" s="46">
        <v>3319</v>
      </c>
      <c r="D304" s="45">
        <v>5222</v>
      </c>
      <c r="E304" s="47">
        <v>0</v>
      </c>
      <c r="F304" s="48">
        <v>601</v>
      </c>
      <c r="G304" s="45" t="s">
        <v>846</v>
      </c>
      <c r="H304" s="52" t="s">
        <v>847</v>
      </c>
      <c r="I304" s="50">
        <v>0</v>
      </c>
      <c r="J304" s="50">
        <v>0</v>
      </c>
      <c r="K304" s="50">
        <v>20000</v>
      </c>
      <c r="L304" s="50">
        <f t="shared" si="2"/>
        <v>20000</v>
      </c>
      <c r="M304" s="51" t="s">
        <v>2541</v>
      </c>
    </row>
    <row r="305" spans="1:13" x14ac:dyDescent="0.25">
      <c r="A305" s="44">
        <v>231</v>
      </c>
      <c r="B305" s="45">
        <v>0</v>
      </c>
      <c r="C305" s="46">
        <v>3319</v>
      </c>
      <c r="D305" s="45">
        <v>5222</v>
      </c>
      <c r="E305" s="47">
        <v>0</v>
      </c>
      <c r="F305" s="48">
        <v>601</v>
      </c>
      <c r="G305" s="45" t="s">
        <v>846</v>
      </c>
      <c r="H305" s="52" t="s">
        <v>847</v>
      </c>
      <c r="I305" s="50">
        <v>0</v>
      </c>
      <c r="J305" s="50">
        <v>0</v>
      </c>
      <c r="K305" s="50">
        <v>40000</v>
      </c>
      <c r="L305" s="50">
        <f t="shared" si="2"/>
        <v>40000</v>
      </c>
      <c r="M305" s="51" t="s">
        <v>2542</v>
      </c>
    </row>
    <row r="306" spans="1:13" x14ac:dyDescent="0.25">
      <c r="A306" s="44">
        <v>231</v>
      </c>
      <c r="B306" s="45">
        <v>0</v>
      </c>
      <c r="C306" s="46">
        <v>3319</v>
      </c>
      <c r="D306" s="45">
        <v>5212</v>
      </c>
      <c r="E306" s="47">
        <v>0</v>
      </c>
      <c r="F306" s="48">
        <v>601</v>
      </c>
      <c r="G306" s="45" t="s">
        <v>846</v>
      </c>
      <c r="H306" s="52" t="s">
        <v>847</v>
      </c>
      <c r="I306" s="50">
        <v>0</v>
      </c>
      <c r="J306" s="50">
        <v>0</v>
      </c>
      <c r="K306" s="50">
        <v>100000</v>
      </c>
      <c r="L306" s="50">
        <f t="shared" si="2"/>
        <v>100000</v>
      </c>
      <c r="M306" s="51" t="s">
        <v>2543</v>
      </c>
    </row>
    <row r="307" spans="1:13" ht="26.25" x14ac:dyDescent="0.25">
      <c r="A307" s="44">
        <v>231</v>
      </c>
      <c r="B307" s="45">
        <v>0</v>
      </c>
      <c r="C307" s="46">
        <v>3319</v>
      </c>
      <c r="D307" s="45">
        <v>5221</v>
      </c>
      <c r="E307" s="47">
        <v>0</v>
      </c>
      <c r="F307" s="48">
        <v>601</v>
      </c>
      <c r="G307" s="45" t="s">
        <v>846</v>
      </c>
      <c r="H307" s="52" t="s">
        <v>847</v>
      </c>
      <c r="I307" s="50">
        <v>0</v>
      </c>
      <c r="J307" s="50">
        <v>0</v>
      </c>
      <c r="K307" s="50">
        <v>100000</v>
      </c>
      <c r="L307" s="50">
        <f t="shared" si="2"/>
        <v>100000</v>
      </c>
      <c r="M307" s="51" t="s">
        <v>2544</v>
      </c>
    </row>
    <row r="308" spans="1:13" ht="26.25" x14ac:dyDescent="0.25">
      <c r="A308" s="44">
        <v>231</v>
      </c>
      <c r="B308" s="45">
        <v>0</v>
      </c>
      <c r="C308" s="46">
        <v>3319</v>
      </c>
      <c r="D308" s="45">
        <v>5213</v>
      </c>
      <c r="E308" s="47">
        <v>0</v>
      </c>
      <c r="F308" s="48">
        <v>601</v>
      </c>
      <c r="G308" s="45" t="s">
        <v>846</v>
      </c>
      <c r="H308" s="52" t="s">
        <v>847</v>
      </c>
      <c r="I308" s="50">
        <v>0</v>
      </c>
      <c r="J308" s="50">
        <v>0</v>
      </c>
      <c r="K308" s="50">
        <v>100000</v>
      </c>
      <c r="L308" s="50">
        <f t="shared" si="2"/>
        <v>100000</v>
      </c>
      <c r="M308" s="51" t="s">
        <v>2545</v>
      </c>
    </row>
    <row r="309" spans="1:13" ht="26.25" x14ac:dyDescent="0.25">
      <c r="A309" s="44">
        <v>231</v>
      </c>
      <c r="B309" s="45">
        <v>0</v>
      </c>
      <c r="C309" s="46">
        <v>3319</v>
      </c>
      <c r="D309" s="45">
        <v>5222</v>
      </c>
      <c r="E309" s="47">
        <v>0</v>
      </c>
      <c r="F309" s="48">
        <v>601</v>
      </c>
      <c r="G309" s="45" t="s">
        <v>846</v>
      </c>
      <c r="H309" s="52" t="s">
        <v>847</v>
      </c>
      <c r="I309" s="50">
        <v>0</v>
      </c>
      <c r="J309" s="50">
        <v>0</v>
      </c>
      <c r="K309" s="50">
        <v>100000</v>
      </c>
      <c r="L309" s="50">
        <f t="shared" si="2"/>
        <v>100000</v>
      </c>
      <c r="M309" s="51" t="s">
        <v>2546</v>
      </c>
    </row>
    <row r="310" spans="1:13" x14ac:dyDescent="0.25">
      <c r="A310" s="44">
        <v>231</v>
      </c>
      <c r="B310" s="45">
        <v>0</v>
      </c>
      <c r="C310" s="46">
        <v>3319</v>
      </c>
      <c r="D310" s="45">
        <v>5321</v>
      </c>
      <c r="E310" s="47">
        <v>0</v>
      </c>
      <c r="F310" s="48">
        <v>601</v>
      </c>
      <c r="G310" s="45" t="s">
        <v>846</v>
      </c>
      <c r="H310" s="52" t="s">
        <v>2547</v>
      </c>
      <c r="I310" s="50">
        <v>0</v>
      </c>
      <c r="J310" s="50">
        <v>0</v>
      </c>
      <c r="K310" s="50">
        <v>100000</v>
      </c>
      <c r="L310" s="50">
        <f t="shared" si="2"/>
        <v>100000</v>
      </c>
      <c r="M310" s="51" t="s">
        <v>2548</v>
      </c>
    </row>
    <row r="311" spans="1:13" x14ac:dyDescent="0.25">
      <c r="A311" s="44">
        <v>231</v>
      </c>
      <c r="B311" s="45">
        <v>0</v>
      </c>
      <c r="C311" s="46">
        <v>3319</v>
      </c>
      <c r="D311" s="45">
        <v>5222</v>
      </c>
      <c r="E311" s="47">
        <v>0</v>
      </c>
      <c r="F311" s="48">
        <v>601</v>
      </c>
      <c r="G311" s="45" t="s">
        <v>846</v>
      </c>
      <c r="H311" s="52" t="s">
        <v>847</v>
      </c>
      <c r="I311" s="50">
        <v>0</v>
      </c>
      <c r="J311" s="50">
        <v>0</v>
      </c>
      <c r="K311" s="50">
        <v>100000</v>
      </c>
      <c r="L311" s="50">
        <f t="shared" si="2"/>
        <v>100000</v>
      </c>
      <c r="M311" s="51" t="s">
        <v>2549</v>
      </c>
    </row>
    <row r="312" spans="1:13" ht="26.25" x14ac:dyDescent="0.25">
      <c r="A312" s="44">
        <v>231</v>
      </c>
      <c r="B312" s="45">
        <v>0</v>
      </c>
      <c r="C312" s="46">
        <v>3319</v>
      </c>
      <c r="D312" s="45">
        <v>5222</v>
      </c>
      <c r="E312" s="47">
        <v>0</v>
      </c>
      <c r="F312" s="48">
        <v>601</v>
      </c>
      <c r="G312" s="45" t="s">
        <v>846</v>
      </c>
      <c r="H312" s="52" t="s">
        <v>847</v>
      </c>
      <c r="I312" s="50">
        <v>0</v>
      </c>
      <c r="J312" s="50">
        <v>0</v>
      </c>
      <c r="K312" s="50">
        <v>50000</v>
      </c>
      <c r="L312" s="50">
        <f t="shared" si="2"/>
        <v>50000</v>
      </c>
      <c r="M312" s="51" t="s">
        <v>2550</v>
      </c>
    </row>
    <row r="313" spans="1:13" ht="26.25" x14ac:dyDescent="0.25">
      <c r="A313" s="44">
        <v>231</v>
      </c>
      <c r="B313" s="45">
        <v>0</v>
      </c>
      <c r="C313" s="46">
        <v>3319</v>
      </c>
      <c r="D313" s="45">
        <v>5222</v>
      </c>
      <c r="E313" s="47">
        <v>0</v>
      </c>
      <c r="F313" s="48">
        <v>601</v>
      </c>
      <c r="G313" s="45" t="s">
        <v>846</v>
      </c>
      <c r="H313" s="52" t="s">
        <v>847</v>
      </c>
      <c r="I313" s="50">
        <v>0</v>
      </c>
      <c r="J313" s="50">
        <v>0</v>
      </c>
      <c r="K313" s="50">
        <v>84300</v>
      </c>
      <c r="L313" s="50">
        <f t="shared" si="2"/>
        <v>84300</v>
      </c>
      <c r="M313" s="51" t="s">
        <v>2551</v>
      </c>
    </row>
    <row r="314" spans="1:13" ht="26.25" x14ac:dyDescent="0.25">
      <c r="A314" s="44">
        <v>231</v>
      </c>
      <c r="B314" s="45">
        <v>0</v>
      </c>
      <c r="C314" s="46">
        <v>3319</v>
      </c>
      <c r="D314" s="45">
        <v>5222</v>
      </c>
      <c r="E314" s="47">
        <v>0</v>
      </c>
      <c r="F314" s="48">
        <v>601</v>
      </c>
      <c r="G314" s="45" t="s">
        <v>846</v>
      </c>
      <c r="H314" s="52" t="s">
        <v>847</v>
      </c>
      <c r="I314" s="50">
        <v>0</v>
      </c>
      <c r="J314" s="50">
        <v>0</v>
      </c>
      <c r="K314" s="50">
        <v>100000</v>
      </c>
      <c r="L314" s="50">
        <f t="shared" si="2"/>
        <v>100000</v>
      </c>
      <c r="M314" s="51" t="s">
        <v>2552</v>
      </c>
    </row>
    <row r="315" spans="1:13" x14ac:dyDescent="0.25">
      <c r="A315" s="44">
        <v>231</v>
      </c>
      <c r="B315" s="45">
        <v>0</v>
      </c>
      <c r="C315" s="46">
        <v>3319</v>
      </c>
      <c r="D315" s="45">
        <v>5321</v>
      </c>
      <c r="E315" s="47">
        <v>0</v>
      </c>
      <c r="F315" s="48">
        <v>601</v>
      </c>
      <c r="G315" s="45" t="s">
        <v>846</v>
      </c>
      <c r="H315" s="52" t="s">
        <v>2553</v>
      </c>
      <c r="I315" s="50">
        <v>0</v>
      </c>
      <c r="J315" s="50">
        <v>0</v>
      </c>
      <c r="K315" s="50">
        <v>100000</v>
      </c>
      <c r="L315" s="50">
        <f t="shared" si="2"/>
        <v>100000</v>
      </c>
      <c r="M315" s="51" t="s">
        <v>2554</v>
      </c>
    </row>
    <row r="316" spans="1:13" x14ac:dyDescent="0.25">
      <c r="A316" s="44">
        <v>231</v>
      </c>
      <c r="B316" s="45">
        <v>0</v>
      </c>
      <c r="C316" s="46">
        <v>3319</v>
      </c>
      <c r="D316" s="45">
        <v>5222</v>
      </c>
      <c r="E316" s="47">
        <v>0</v>
      </c>
      <c r="F316" s="48">
        <v>601</v>
      </c>
      <c r="G316" s="45" t="s">
        <v>846</v>
      </c>
      <c r="H316" s="52" t="s">
        <v>847</v>
      </c>
      <c r="I316" s="50">
        <v>0</v>
      </c>
      <c r="J316" s="50">
        <v>0</v>
      </c>
      <c r="K316" s="50">
        <v>100000</v>
      </c>
      <c r="L316" s="50">
        <f t="shared" si="2"/>
        <v>100000</v>
      </c>
      <c r="M316" s="51" t="s">
        <v>2555</v>
      </c>
    </row>
    <row r="317" spans="1:13" ht="26.25" x14ac:dyDescent="0.25">
      <c r="A317" s="44">
        <v>231</v>
      </c>
      <c r="B317" s="45">
        <v>0</v>
      </c>
      <c r="C317" s="46">
        <v>3319</v>
      </c>
      <c r="D317" s="45">
        <v>5222</v>
      </c>
      <c r="E317" s="47">
        <v>0</v>
      </c>
      <c r="F317" s="48">
        <v>601</v>
      </c>
      <c r="G317" s="45" t="s">
        <v>846</v>
      </c>
      <c r="H317" s="52" t="s">
        <v>847</v>
      </c>
      <c r="I317" s="50">
        <v>0</v>
      </c>
      <c r="J317" s="50">
        <v>0</v>
      </c>
      <c r="K317" s="50">
        <v>50000</v>
      </c>
      <c r="L317" s="50">
        <f t="shared" si="2"/>
        <v>50000</v>
      </c>
      <c r="M317" s="51" t="s">
        <v>2556</v>
      </c>
    </row>
    <row r="318" spans="1:13" ht="26.25" x14ac:dyDescent="0.25">
      <c r="A318" s="44">
        <v>231</v>
      </c>
      <c r="B318" s="45">
        <v>0</v>
      </c>
      <c r="C318" s="46">
        <v>3319</v>
      </c>
      <c r="D318" s="45">
        <v>5222</v>
      </c>
      <c r="E318" s="47">
        <v>0</v>
      </c>
      <c r="F318" s="48">
        <v>601</v>
      </c>
      <c r="G318" s="45" t="s">
        <v>846</v>
      </c>
      <c r="H318" s="52" t="s">
        <v>847</v>
      </c>
      <c r="I318" s="50">
        <v>0</v>
      </c>
      <c r="J318" s="50">
        <v>0</v>
      </c>
      <c r="K318" s="50">
        <v>100000</v>
      </c>
      <c r="L318" s="50">
        <f t="shared" si="2"/>
        <v>100000</v>
      </c>
      <c r="M318" s="51" t="s">
        <v>2557</v>
      </c>
    </row>
    <row r="319" spans="1:13" ht="26.25" x14ac:dyDescent="0.25">
      <c r="A319" s="44">
        <v>231</v>
      </c>
      <c r="B319" s="45">
        <v>0</v>
      </c>
      <c r="C319" s="46">
        <v>3319</v>
      </c>
      <c r="D319" s="45">
        <v>5321</v>
      </c>
      <c r="E319" s="47">
        <v>0</v>
      </c>
      <c r="F319" s="48">
        <v>601</v>
      </c>
      <c r="G319" s="45" t="s">
        <v>846</v>
      </c>
      <c r="H319" s="52">
        <v>6020807</v>
      </c>
      <c r="I319" s="50">
        <v>0</v>
      </c>
      <c r="J319" s="50">
        <v>0</v>
      </c>
      <c r="K319" s="50">
        <v>100000</v>
      </c>
      <c r="L319" s="50">
        <f t="shared" si="2"/>
        <v>100000</v>
      </c>
      <c r="M319" s="51" t="s">
        <v>2558</v>
      </c>
    </row>
    <row r="320" spans="1:13" x14ac:dyDescent="0.25">
      <c r="A320" s="44">
        <v>231</v>
      </c>
      <c r="B320" s="45">
        <v>0</v>
      </c>
      <c r="C320" s="46">
        <v>3319</v>
      </c>
      <c r="D320" s="45">
        <v>5321</v>
      </c>
      <c r="E320" s="47">
        <v>0</v>
      </c>
      <c r="F320" s="48">
        <v>601</v>
      </c>
      <c r="G320" s="45" t="s">
        <v>846</v>
      </c>
      <c r="H320" s="52" t="s">
        <v>2559</v>
      </c>
      <c r="I320" s="50">
        <v>0</v>
      </c>
      <c r="J320" s="50">
        <v>0</v>
      </c>
      <c r="K320" s="50">
        <v>100000</v>
      </c>
      <c r="L320" s="50">
        <f t="shared" ref="L320:L383" si="3">J320+K320</f>
        <v>100000</v>
      </c>
      <c r="M320" s="51" t="s">
        <v>2560</v>
      </c>
    </row>
    <row r="321" spans="1:13" x14ac:dyDescent="0.25">
      <c r="A321" s="44">
        <v>231</v>
      </c>
      <c r="B321" s="45">
        <v>0</v>
      </c>
      <c r="C321" s="46">
        <v>3319</v>
      </c>
      <c r="D321" s="45">
        <v>5221</v>
      </c>
      <c r="E321" s="47">
        <v>0</v>
      </c>
      <c r="F321" s="48">
        <v>601</v>
      </c>
      <c r="G321" s="45" t="s">
        <v>846</v>
      </c>
      <c r="H321" s="52" t="s">
        <v>847</v>
      </c>
      <c r="I321" s="50">
        <v>0</v>
      </c>
      <c r="J321" s="50">
        <v>0</v>
      </c>
      <c r="K321" s="50">
        <v>75000</v>
      </c>
      <c r="L321" s="50">
        <f t="shared" si="3"/>
        <v>75000</v>
      </c>
      <c r="M321" s="51" t="s">
        <v>2561</v>
      </c>
    </row>
    <row r="322" spans="1:13" x14ac:dyDescent="0.25">
      <c r="A322" s="57">
        <v>231</v>
      </c>
      <c r="B322" s="58">
        <v>0</v>
      </c>
      <c r="C322" s="59">
        <v>3319</v>
      </c>
      <c r="D322" s="58">
        <v>5222</v>
      </c>
      <c r="E322" s="61">
        <v>0</v>
      </c>
      <c r="F322" s="62">
        <v>601</v>
      </c>
      <c r="G322" s="58" t="s">
        <v>846</v>
      </c>
      <c r="H322" s="49" t="s">
        <v>847</v>
      </c>
      <c r="I322" s="66">
        <v>0</v>
      </c>
      <c r="J322" s="66">
        <v>0</v>
      </c>
      <c r="K322" s="66">
        <v>85500</v>
      </c>
      <c r="L322" s="66">
        <f t="shared" si="3"/>
        <v>85500</v>
      </c>
      <c r="M322" s="56" t="s">
        <v>2562</v>
      </c>
    </row>
    <row r="323" spans="1:13" ht="26.25" x14ac:dyDescent="0.25">
      <c r="A323" s="44">
        <v>231</v>
      </c>
      <c r="B323" s="45">
        <v>0</v>
      </c>
      <c r="C323" s="46">
        <v>3319</v>
      </c>
      <c r="D323" s="45">
        <v>5321</v>
      </c>
      <c r="E323" s="47">
        <v>0</v>
      </c>
      <c r="F323" s="48">
        <v>601</v>
      </c>
      <c r="G323" s="45" t="s">
        <v>846</v>
      </c>
      <c r="H323" s="52">
        <v>6021924</v>
      </c>
      <c r="I323" s="50">
        <v>0</v>
      </c>
      <c r="J323" s="50">
        <v>0</v>
      </c>
      <c r="K323" s="50">
        <v>100000</v>
      </c>
      <c r="L323" s="50">
        <f t="shared" si="3"/>
        <v>100000</v>
      </c>
      <c r="M323" s="51" t="s">
        <v>2563</v>
      </c>
    </row>
    <row r="324" spans="1:13" x14ac:dyDescent="0.25">
      <c r="A324" s="44">
        <v>231</v>
      </c>
      <c r="B324" s="45">
        <v>0</v>
      </c>
      <c r="C324" s="46">
        <v>3319</v>
      </c>
      <c r="D324" s="45">
        <v>5213</v>
      </c>
      <c r="E324" s="47">
        <v>0</v>
      </c>
      <c r="F324" s="48">
        <v>601</v>
      </c>
      <c r="G324" s="45" t="s">
        <v>846</v>
      </c>
      <c r="H324" s="52" t="s">
        <v>847</v>
      </c>
      <c r="I324" s="50">
        <v>0</v>
      </c>
      <c r="J324" s="50">
        <v>0</v>
      </c>
      <c r="K324" s="50">
        <v>100000</v>
      </c>
      <c r="L324" s="50">
        <f t="shared" si="3"/>
        <v>100000</v>
      </c>
      <c r="M324" s="51" t="s">
        <v>2564</v>
      </c>
    </row>
    <row r="325" spans="1:13" x14ac:dyDescent="0.25">
      <c r="A325" s="44">
        <v>231</v>
      </c>
      <c r="B325" s="45">
        <v>0</v>
      </c>
      <c r="C325" s="46">
        <v>3319</v>
      </c>
      <c r="D325" s="45">
        <v>5222</v>
      </c>
      <c r="E325" s="47">
        <v>0</v>
      </c>
      <c r="F325" s="48">
        <v>601</v>
      </c>
      <c r="G325" s="45" t="s">
        <v>846</v>
      </c>
      <c r="H325" s="52" t="s">
        <v>847</v>
      </c>
      <c r="I325" s="50">
        <v>0</v>
      </c>
      <c r="J325" s="50">
        <v>0</v>
      </c>
      <c r="K325" s="50">
        <v>100000</v>
      </c>
      <c r="L325" s="50">
        <f t="shared" si="3"/>
        <v>100000</v>
      </c>
      <c r="M325" s="51" t="s">
        <v>2565</v>
      </c>
    </row>
    <row r="326" spans="1:13" x14ac:dyDescent="0.25">
      <c r="A326" s="44">
        <v>231</v>
      </c>
      <c r="B326" s="45">
        <v>0</v>
      </c>
      <c r="C326" s="46">
        <v>3319</v>
      </c>
      <c r="D326" s="45">
        <v>5222</v>
      </c>
      <c r="E326" s="47">
        <v>0</v>
      </c>
      <c r="F326" s="48">
        <v>601</v>
      </c>
      <c r="G326" s="45" t="s">
        <v>846</v>
      </c>
      <c r="H326" s="52" t="s">
        <v>847</v>
      </c>
      <c r="I326" s="50">
        <v>0</v>
      </c>
      <c r="J326" s="50">
        <v>0</v>
      </c>
      <c r="K326" s="50">
        <v>100000</v>
      </c>
      <c r="L326" s="50">
        <f t="shared" si="3"/>
        <v>100000</v>
      </c>
      <c r="M326" s="51" t="s">
        <v>2566</v>
      </c>
    </row>
    <row r="327" spans="1:13" x14ac:dyDescent="0.25">
      <c r="A327" s="44">
        <v>231</v>
      </c>
      <c r="B327" s="45">
        <v>0</v>
      </c>
      <c r="C327" s="46">
        <v>3319</v>
      </c>
      <c r="D327" s="45">
        <v>5222</v>
      </c>
      <c r="E327" s="47">
        <v>0</v>
      </c>
      <c r="F327" s="48">
        <v>601</v>
      </c>
      <c r="G327" s="45" t="s">
        <v>846</v>
      </c>
      <c r="H327" s="52" t="s">
        <v>847</v>
      </c>
      <c r="I327" s="50">
        <v>0</v>
      </c>
      <c r="J327" s="50">
        <v>0</v>
      </c>
      <c r="K327" s="50">
        <v>30000</v>
      </c>
      <c r="L327" s="50">
        <f t="shared" si="3"/>
        <v>30000</v>
      </c>
      <c r="M327" s="51" t="s">
        <v>2567</v>
      </c>
    </row>
    <row r="328" spans="1:13" x14ac:dyDescent="0.25">
      <c r="A328" s="44">
        <v>231</v>
      </c>
      <c r="B328" s="45">
        <v>0</v>
      </c>
      <c r="C328" s="46">
        <v>3319</v>
      </c>
      <c r="D328" s="45">
        <v>5222</v>
      </c>
      <c r="E328" s="47">
        <v>0</v>
      </c>
      <c r="F328" s="48">
        <v>601</v>
      </c>
      <c r="G328" s="45" t="s">
        <v>846</v>
      </c>
      <c r="H328" s="52" t="s">
        <v>847</v>
      </c>
      <c r="I328" s="50">
        <v>0</v>
      </c>
      <c r="J328" s="50">
        <v>0</v>
      </c>
      <c r="K328" s="50">
        <v>80000</v>
      </c>
      <c r="L328" s="50">
        <f t="shared" si="3"/>
        <v>80000</v>
      </c>
      <c r="M328" s="51" t="s">
        <v>2568</v>
      </c>
    </row>
    <row r="329" spans="1:13" x14ac:dyDescent="0.25">
      <c r="A329" s="44">
        <v>231</v>
      </c>
      <c r="B329" s="45">
        <v>0</v>
      </c>
      <c r="C329" s="46">
        <v>3319</v>
      </c>
      <c r="D329" s="45">
        <v>5222</v>
      </c>
      <c r="E329" s="47">
        <v>0</v>
      </c>
      <c r="F329" s="48">
        <v>601</v>
      </c>
      <c r="G329" s="45" t="s">
        <v>846</v>
      </c>
      <c r="H329" s="52" t="s">
        <v>847</v>
      </c>
      <c r="I329" s="50">
        <v>0</v>
      </c>
      <c r="J329" s="50">
        <v>0</v>
      </c>
      <c r="K329" s="50">
        <v>50000</v>
      </c>
      <c r="L329" s="50">
        <f t="shared" si="3"/>
        <v>50000</v>
      </c>
      <c r="M329" s="51" t="s">
        <v>2569</v>
      </c>
    </row>
    <row r="330" spans="1:13" x14ac:dyDescent="0.25">
      <c r="A330" s="44">
        <v>231</v>
      </c>
      <c r="B330" s="45">
        <v>0</v>
      </c>
      <c r="C330" s="46">
        <v>3319</v>
      </c>
      <c r="D330" s="45">
        <v>5493</v>
      </c>
      <c r="E330" s="47">
        <v>0</v>
      </c>
      <c r="F330" s="48">
        <v>601</v>
      </c>
      <c r="G330" s="45" t="s">
        <v>846</v>
      </c>
      <c r="H330" s="52" t="s">
        <v>847</v>
      </c>
      <c r="I330" s="50">
        <v>0</v>
      </c>
      <c r="J330" s="50">
        <v>0</v>
      </c>
      <c r="K330" s="50">
        <v>80000</v>
      </c>
      <c r="L330" s="50">
        <f t="shared" si="3"/>
        <v>80000</v>
      </c>
      <c r="M330" s="51" t="s">
        <v>2570</v>
      </c>
    </row>
    <row r="331" spans="1:13" x14ac:dyDescent="0.25">
      <c r="A331" s="44">
        <v>231</v>
      </c>
      <c r="B331" s="45">
        <v>0</v>
      </c>
      <c r="C331" s="46">
        <v>3319</v>
      </c>
      <c r="D331" s="45">
        <v>5212</v>
      </c>
      <c r="E331" s="47">
        <v>0</v>
      </c>
      <c r="F331" s="48">
        <v>601</v>
      </c>
      <c r="G331" s="45" t="s">
        <v>846</v>
      </c>
      <c r="H331" s="52" t="s">
        <v>847</v>
      </c>
      <c r="I331" s="50">
        <v>0</v>
      </c>
      <c r="J331" s="50">
        <v>0</v>
      </c>
      <c r="K331" s="50">
        <v>100000</v>
      </c>
      <c r="L331" s="50">
        <f t="shared" si="3"/>
        <v>100000</v>
      </c>
      <c r="M331" s="51" t="s">
        <v>2571</v>
      </c>
    </row>
    <row r="332" spans="1:13" x14ac:dyDescent="0.25">
      <c r="A332" s="44">
        <v>231</v>
      </c>
      <c r="B332" s="45">
        <v>0</v>
      </c>
      <c r="C332" s="46">
        <v>3319</v>
      </c>
      <c r="D332" s="45">
        <v>5222</v>
      </c>
      <c r="E332" s="47">
        <v>0</v>
      </c>
      <c r="F332" s="48">
        <v>601</v>
      </c>
      <c r="G332" s="45" t="s">
        <v>846</v>
      </c>
      <c r="H332" s="52" t="s">
        <v>847</v>
      </c>
      <c r="I332" s="50">
        <v>0</v>
      </c>
      <c r="J332" s="50">
        <v>0</v>
      </c>
      <c r="K332" s="50">
        <v>100000</v>
      </c>
      <c r="L332" s="50">
        <f t="shared" si="3"/>
        <v>100000</v>
      </c>
      <c r="M332" s="51" t="s">
        <v>2572</v>
      </c>
    </row>
    <row r="333" spans="1:13" x14ac:dyDescent="0.25">
      <c r="A333" s="44">
        <v>231</v>
      </c>
      <c r="B333" s="45">
        <v>0</v>
      </c>
      <c r="C333" s="46">
        <v>3319</v>
      </c>
      <c r="D333" s="45">
        <v>5212</v>
      </c>
      <c r="E333" s="47">
        <v>0</v>
      </c>
      <c r="F333" s="48">
        <v>601</v>
      </c>
      <c r="G333" s="45" t="s">
        <v>846</v>
      </c>
      <c r="H333" s="52" t="s">
        <v>847</v>
      </c>
      <c r="I333" s="50">
        <v>0</v>
      </c>
      <c r="J333" s="50">
        <v>0</v>
      </c>
      <c r="K333" s="50">
        <v>80000</v>
      </c>
      <c r="L333" s="50">
        <f t="shared" si="3"/>
        <v>80000</v>
      </c>
      <c r="M333" s="51" t="s">
        <v>2573</v>
      </c>
    </row>
    <row r="334" spans="1:13" x14ac:dyDescent="0.25">
      <c r="A334" s="44">
        <v>231</v>
      </c>
      <c r="B334" s="45">
        <v>0</v>
      </c>
      <c r="C334" s="46">
        <v>3319</v>
      </c>
      <c r="D334" s="45">
        <v>5493</v>
      </c>
      <c r="E334" s="47">
        <v>0</v>
      </c>
      <c r="F334" s="48">
        <v>601</v>
      </c>
      <c r="G334" s="45" t="s">
        <v>846</v>
      </c>
      <c r="H334" s="52" t="s">
        <v>847</v>
      </c>
      <c r="I334" s="50">
        <v>0</v>
      </c>
      <c r="J334" s="50">
        <v>0</v>
      </c>
      <c r="K334" s="50">
        <v>23000</v>
      </c>
      <c r="L334" s="50">
        <f t="shared" si="3"/>
        <v>23000</v>
      </c>
      <c r="M334" s="51" t="s">
        <v>2574</v>
      </c>
    </row>
    <row r="335" spans="1:13" ht="26.25" x14ac:dyDescent="0.25">
      <c r="A335" s="44">
        <v>231</v>
      </c>
      <c r="B335" s="45">
        <v>0</v>
      </c>
      <c r="C335" s="46">
        <v>3319</v>
      </c>
      <c r="D335" s="45">
        <v>5222</v>
      </c>
      <c r="E335" s="47">
        <v>0</v>
      </c>
      <c r="F335" s="48">
        <v>601</v>
      </c>
      <c r="G335" s="45" t="s">
        <v>846</v>
      </c>
      <c r="H335" s="52" t="s">
        <v>847</v>
      </c>
      <c r="I335" s="50">
        <v>0</v>
      </c>
      <c r="J335" s="50">
        <v>0</v>
      </c>
      <c r="K335" s="50">
        <v>100000</v>
      </c>
      <c r="L335" s="50">
        <f t="shared" si="3"/>
        <v>100000</v>
      </c>
      <c r="M335" s="51" t="s">
        <v>2575</v>
      </c>
    </row>
    <row r="336" spans="1:13" ht="26.25" x14ac:dyDescent="0.25">
      <c r="A336" s="44">
        <v>231</v>
      </c>
      <c r="B336" s="45">
        <v>0</v>
      </c>
      <c r="C336" s="46">
        <v>3319</v>
      </c>
      <c r="D336" s="45">
        <v>5213</v>
      </c>
      <c r="E336" s="47">
        <v>0</v>
      </c>
      <c r="F336" s="48">
        <v>601</v>
      </c>
      <c r="G336" s="45" t="s">
        <v>846</v>
      </c>
      <c r="H336" s="52" t="s">
        <v>847</v>
      </c>
      <c r="I336" s="50">
        <v>0</v>
      </c>
      <c r="J336" s="50">
        <v>0</v>
      </c>
      <c r="K336" s="50">
        <v>50000</v>
      </c>
      <c r="L336" s="50">
        <f t="shared" si="3"/>
        <v>50000</v>
      </c>
      <c r="M336" s="51" t="s">
        <v>2576</v>
      </c>
    </row>
    <row r="337" spans="1:13" x14ac:dyDescent="0.25">
      <c r="A337" s="44">
        <v>231</v>
      </c>
      <c r="B337" s="45">
        <v>0</v>
      </c>
      <c r="C337" s="46">
        <v>3319</v>
      </c>
      <c r="D337" s="45">
        <v>5321</v>
      </c>
      <c r="E337" s="47">
        <v>0</v>
      </c>
      <c r="F337" s="48">
        <v>601</v>
      </c>
      <c r="G337" s="45" t="s">
        <v>846</v>
      </c>
      <c r="H337" s="52" t="s">
        <v>2577</v>
      </c>
      <c r="I337" s="50">
        <v>0</v>
      </c>
      <c r="J337" s="50">
        <v>0</v>
      </c>
      <c r="K337" s="50">
        <v>70000</v>
      </c>
      <c r="L337" s="50">
        <f t="shared" si="3"/>
        <v>70000</v>
      </c>
      <c r="M337" s="51" t="s">
        <v>2578</v>
      </c>
    </row>
    <row r="338" spans="1:13" x14ac:dyDescent="0.25">
      <c r="A338" s="44">
        <v>231</v>
      </c>
      <c r="B338" s="45">
        <v>0</v>
      </c>
      <c r="C338" s="46">
        <v>3319</v>
      </c>
      <c r="D338" s="45">
        <v>5321</v>
      </c>
      <c r="E338" s="47">
        <v>0</v>
      </c>
      <c r="F338" s="48">
        <v>601</v>
      </c>
      <c r="G338" s="45" t="s">
        <v>846</v>
      </c>
      <c r="H338" s="52" t="s">
        <v>2579</v>
      </c>
      <c r="I338" s="50">
        <v>0</v>
      </c>
      <c r="J338" s="50">
        <v>0</v>
      </c>
      <c r="K338" s="50">
        <v>100000</v>
      </c>
      <c r="L338" s="50">
        <f t="shared" si="3"/>
        <v>100000</v>
      </c>
      <c r="M338" s="51" t="s">
        <v>2580</v>
      </c>
    </row>
    <row r="339" spans="1:13" x14ac:dyDescent="0.25">
      <c r="A339" s="44">
        <v>231</v>
      </c>
      <c r="B339" s="45">
        <v>0</v>
      </c>
      <c r="C339" s="46">
        <v>3319</v>
      </c>
      <c r="D339" s="45">
        <v>5221</v>
      </c>
      <c r="E339" s="47">
        <v>0</v>
      </c>
      <c r="F339" s="48">
        <v>601</v>
      </c>
      <c r="G339" s="45" t="s">
        <v>846</v>
      </c>
      <c r="H339" s="52" t="s">
        <v>847</v>
      </c>
      <c r="I339" s="50">
        <v>0</v>
      </c>
      <c r="J339" s="50">
        <v>0</v>
      </c>
      <c r="K339" s="50">
        <v>97710</v>
      </c>
      <c r="L339" s="50">
        <f t="shared" si="3"/>
        <v>97710</v>
      </c>
      <c r="M339" s="51" t="s">
        <v>2581</v>
      </c>
    </row>
    <row r="340" spans="1:13" x14ac:dyDescent="0.25">
      <c r="A340" s="44">
        <v>231</v>
      </c>
      <c r="B340" s="45">
        <v>0</v>
      </c>
      <c r="C340" s="46">
        <v>3319</v>
      </c>
      <c r="D340" s="45">
        <v>5213</v>
      </c>
      <c r="E340" s="47">
        <v>0</v>
      </c>
      <c r="F340" s="48">
        <v>601</v>
      </c>
      <c r="G340" s="45" t="s">
        <v>846</v>
      </c>
      <c r="H340" s="52" t="s">
        <v>847</v>
      </c>
      <c r="I340" s="50">
        <v>0</v>
      </c>
      <c r="J340" s="50">
        <v>0</v>
      </c>
      <c r="K340" s="50">
        <v>100000</v>
      </c>
      <c r="L340" s="50">
        <f t="shared" si="3"/>
        <v>100000</v>
      </c>
      <c r="M340" s="51" t="s">
        <v>2582</v>
      </c>
    </row>
    <row r="341" spans="1:13" x14ac:dyDescent="0.25">
      <c r="A341" s="44">
        <v>231</v>
      </c>
      <c r="B341" s="45">
        <v>0</v>
      </c>
      <c r="C341" s="46">
        <v>3319</v>
      </c>
      <c r="D341" s="45">
        <v>5222</v>
      </c>
      <c r="E341" s="47">
        <v>0</v>
      </c>
      <c r="F341" s="48">
        <v>601</v>
      </c>
      <c r="G341" s="45" t="s">
        <v>846</v>
      </c>
      <c r="H341" s="52" t="s">
        <v>847</v>
      </c>
      <c r="I341" s="50">
        <v>0</v>
      </c>
      <c r="J341" s="50">
        <v>0</v>
      </c>
      <c r="K341" s="50">
        <v>100000</v>
      </c>
      <c r="L341" s="50">
        <f t="shared" si="3"/>
        <v>100000</v>
      </c>
      <c r="M341" s="51" t="s">
        <v>2583</v>
      </c>
    </row>
    <row r="342" spans="1:13" ht="26.25" x14ac:dyDescent="0.25">
      <c r="A342" s="44">
        <v>231</v>
      </c>
      <c r="B342" s="45">
        <v>0</v>
      </c>
      <c r="C342" s="46">
        <v>3319</v>
      </c>
      <c r="D342" s="45">
        <v>5321</v>
      </c>
      <c r="E342" s="47">
        <v>0</v>
      </c>
      <c r="F342" s="48">
        <v>601</v>
      </c>
      <c r="G342" s="45" t="s">
        <v>846</v>
      </c>
      <c r="H342" s="52">
        <v>6020556</v>
      </c>
      <c r="I342" s="50">
        <v>0</v>
      </c>
      <c r="J342" s="50">
        <v>0</v>
      </c>
      <c r="K342" s="50">
        <v>38000</v>
      </c>
      <c r="L342" s="50">
        <f t="shared" si="3"/>
        <v>38000</v>
      </c>
      <c r="M342" s="51" t="s">
        <v>2584</v>
      </c>
    </row>
    <row r="343" spans="1:13" ht="39" x14ac:dyDescent="0.25">
      <c r="A343" s="44">
        <v>231</v>
      </c>
      <c r="B343" s="45">
        <v>0</v>
      </c>
      <c r="C343" s="46">
        <v>3319</v>
      </c>
      <c r="D343" s="45">
        <v>5321</v>
      </c>
      <c r="E343" s="47">
        <v>0</v>
      </c>
      <c r="F343" s="48">
        <v>601</v>
      </c>
      <c r="G343" s="45" t="s">
        <v>846</v>
      </c>
      <c r="H343" s="52">
        <v>6022052</v>
      </c>
      <c r="I343" s="50">
        <v>0</v>
      </c>
      <c r="J343" s="50">
        <v>0</v>
      </c>
      <c r="K343" s="50">
        <v>50000</v>
      </c>
      <c r="L343" s="50">
        <f t="shared" si="3"/>
        <v>50000</v>
      </c>
      <c r="M343" s="51" t="s">
        <v>2585</v>
      </c>
    </row>
    <row r="344" spans="1:13" x14ac:dyDescent="0.25">
      <c r="A344" s="44">
        <v>231</v>
      </c>
      <c r="B344" s="45">
        <v>0</v>
      </c>
      <c r="C344" s="46">
        <v>3319</v>
      </c>
      <c r="D344" s="45">
        <v>5321</v>
      </c>
      <c r="E344" s="47">
        <v>0</v>
      </c>
      <c r="F344" s="48">
        <v>601</v>
      </c>
      <c r="G344" s="45" t="s">
        <v>846</v>
      </c>
      <c r="H344" s="52" t="s">
        <v>2586</v>
      </c>
      <c r="I344" s="50">
        <v>0</v>
      </c>
      <c r="J344" s="50">
        <v>0</v>
      </c>
      <c r="K344" s="50">
        <v>40000</v>
      </c>
      <c r="L344" s="50">
        <f t="shared" si="3"/>
        <v>40000</v>
      </c>
      <c r="M344" s="51" t="s">
        <v>2587</v>
      </c>
    </row>
    <row r="345" spans="1:13" ht="26.25" x14ac:dyDescent="0.25">
      <c r="A345" s="44">
        <v>231</v>
      </c>
      <c r="B345" s="45">
        <v>0</v>
      </c>
      <c r="C345" s="46">
        <v>3319</v>
      </c>
      <c r="D345" s="45">
        <v>5213</v>
      </c>
      <c r="E345" s="47">
        <v>0</v>
      </c>
      <c r="F345" s="48">
        <v>601</v>
      </c>
      <c r="G345" s="45" t="s">
        <v>846</v>
      </c>
      <c r="H345" s="52" t="s">
        <v>847</v>
      </c>
      <c r="I345" s="50">
        <v>0</v>
      </c>
      <c r="J345" s="50">
        <v>0</v>
      </c>
      <c r="K345" s="50">
        <v>100000</v>
      </c>
      <c r="L345" s="50">
        <f t="shared" si="3"/>
        <v>100000</v>
      </c>
      <c r="M345" s="51" t="s">
        <v>2588</v>
      </c>
    </row>
    <row r="346" spans="1:13" ht="39" x14ac:dyDescent="0.25">
      <c r="A346" s="44">
        <v>231</v>
      </c>
      <c r="B346" s="45">
        <v>0</v>
      </c>
      <c r="C346" s="46">
        <v>3319</v>
      </c>
      <c r="D346" s="45">
        <v>5222</v>
      </c>
      <c r="E346" s="47">
        <v>0</v>
      </c>
      <c r="F346" s="48">
        <v>601</v>
      </c>
      <c r="G346" s="45" t="s">
        <v>846</v>
      </c>
      <c r="H346" s="52" t="s">
        <v>847</v>
      </c>
      <c r="I346" s="50">
        <v>0</v>
      </c>
      <c r="J346" s="50">
        <v>0</v>
      </c>
      <c r="K346" s="50">
        <v>100000</v>
      </c>
      <c r="L346" s="50">
        <f t="shared" si="3"/>
        <v>100000</v>
      </c>
      <c r="M346" s="51" t="s">
        <v>2589</v>
      </c>
    </row>
    <row r="347" spans="1:13" x14ac:dyDescent="0.25">
      <c r="A347" s="44">
        <v>231</v>
      </c>
      <c r="B347" s="45">
        <v>0</v>
      </c>
      <c r="C347" s="46">
        <v>3319</v>
      </c>
      <c r="D347" s="45">
        <v>5212</v>
      </c>
      <c r="E347" s="47">
        <v>0</v>
      </c>
      <c r="F347" s="48">
        <v>601</v>
      </c>
      <c r="G347" s="45" t="s">
        <v>846</v>
      </c>
      <c r="H347" s="52" t="s">
        <v>847</v>
      </c>
      <c r="I347" s="50">
        <v>0</v>
      </c>
      <c r="J347" s="50">
        <v>0</v>
      </c>
      <c r="K347" s="50">
        <v>30000</v>
      </c>
      <c r="L347" s="50">
        <f t="shared" si="3"/>
        <v>30000</v>
      </c>
      <c r="M347" s="51" t="s">
        <v>2590</v>
      </c>
    </row>
    <row r="348" spans="1:13" x14ac:dyDescent="0.25">
      <c r="A348" s="44">
        <v>231</v>
      </c>
      <c r="B348" s="45">
        <v>0</v>
      </c>
      <c r="C348" s="46">
        <v>3319</v>
      </c>
      <c r="D348" s="45">
        <v>5222</v>
      </c>
      <c r="E348" s="47">
        <v>0</v>
      </c>
      <c r="F348" s="48">
        <v>601</v>
      </c>
      <c r="G348" s="45" t="s">
        <v>846</v>
      </c>
      <c r="H348" s="52" t="s">
        <v>847</v>
      </c>
      <c r="I348" s="50">
        <v>0</v>
      </c>
      <c r="J348" s="50">
        <v>0</v>
      </c>
      <c r="K348" s="50">
        <v>80000</v>
      </c>
      <c r="L348" s="50">
        <f t="shared" si="3"/>
        <v>80000</v>
      </c>
      <c r="M348" s="51" t="s">
        <v>2591</v>
      </c>
    </row>
    <row r="349" spans="1:13" x14ac:dyDescent="0.25">
      <c r="A349" s="44">
        <v>231</v>
      </c>
      <c r="B349" s="45">
        <v>0</v>
      </c>
      <c r="C349" s="46">
        <v>3319</v>
      </c>
      <c r="D349" s="45">
        <v>5222</v>
      </c>
      <c r="E349" s="47">
        <v>0</v>
      </c>
      <c r="F349" s="48">
        <v>601</v>
      </c>
      <c r="G349" s="45" t="s">
        <v>846</v>
      </c>
      <c r="H349" s="52" t="s">
        <v>847</v>
      </c>
      <c r="I349" s="50">
        <v>0</v>
      </c>
      <c r="J349" s="50">
        <v>0</v>
      </c>
      <c r="K349" s="50">
        <v>30000</v>
      </c>
      <c r="L349" s="50">
        <f t="shared" si="3"/>
        <v>30000</v>
      </c>
      <c r="M349" s="51" t="s">
        <v>2592</v>
      </c>
    </row>
    <row r="350" spans="1:13" x14ac:dyDescent="0.25">
      <c r="A350" s="44">
        <v>231</v>
      </c>
      <c r="B350" s="45">
        <v>0</v>
      </c>
      <c r="C350" s="46">
        <v>3319</v>
      </c>
      <c r="D350" s="45">
        <v>5321</v>
      </c>
      <c r="E350" s="47">
        <v>0</v>
      </c>
      <c r="F350" s="48">
        <v>601</v>
      </c>
      <c r="G350" s="45" t="s">
        <v>846</v>
      </c>
      <c r="H350" s="52" t="s">
        <v>2593</v>
      </c>
      <c r="I350" s="50">
        <v>0</v>
      </c>
      <c r="J350" s="50">
        <v>0</v>
      </c>
      <c r="K350" s="50">
        <v>54500</v>
      </c>
      <c r="L350" s="50">
        <f t="shared" si="3"/>
        <v>54500</v>
      </c>
      <c r="M350" s="51" t="s">
        <v>2594</v>
      </c>
    </row>
    <row r="351" spans="1:13" x14ac:dyDescent="0.25">
      <c r="A351" s="44">
        <v>231</v>
      </c>
      <c r="B351" s="45">
        <v>0</v>
      </c>
      <c r="C351" s="46">
        <v>3319</v>
      </c>
      <c r="D351" s="45">
        <v>5212</v>
      </c>
      <c r="E351" s="47">
        <v>0</v>
      </c>
      <c r="F351" s="48">
        <v>601</v>
      </c>
      <c r="G351" s="45" t="s">
        <v>846</v>
      </c>
      <c r="H351" s="52" t="s">
        <v>847</v>
      </c>
      <c r="I351" s="50">
        <v>0</v>
      </c>
      <c r="J351" s="50">
        <v>0</v>
      </c>
      <c r="K351" s="50">
        <v>60000</v>
      </c>
      <c r="L351" s="50">
        <f t="shared" si="3"/>
        <v>60000</v>
      </c>
      <c r="M351" s="51" t="s">
        <v>2595</v>
      </c>
    </row>
    <row r="352" spans="1:13" ht="26.25" x14ac:dyDescent="0.25">
      <c r="A352" s="44">
        <v>231</v>
      </c>
      <c r="B352" s="45">
        <v>0</v>
      </c>
      <c r="C352" s="46">
        <v>3319</v>
      </c>
      <c r="D352" s="45">
        <v>5321</v>
      </c>
      <c r="E352" s="47">
        <v>0</v>
      </c>
      <c r="F352" s="48">
        <v>601</v>
      </c>
      <c r="G352" s="45" t="s">
        <v>846</v>
      </c>
      <c r="H352" s="52">
        <v>6021106</v>
      </c>
      <c r="I352" s="50">
        <v>0</v>
      </c>
      <c r="J352" s="50">
        <v>0</v>
      </c>
      <c r="K352" s="50">
        <v>80000</v>
      </c>
      <c r="L352" s="50">
        <f t="shared" si="3"/>
        <v>80000</v>
      </c>
      <c r="M352" s="51" t="s">
        <v>2596</v>
      </c>
    </row>
    <row r="353" spans="1:13" x14ac:dyDescent="0.25">
      <c r="A353" s="44">
        <v>231</v>
      </c>
      <c r="B353" s="45">
        <v>0</v>
      </c>
      <c r="C353" s="46">
        <v>3319</v>
      </c>
      <c r="D353" s="45">
        <v>5221</v>
      </c>
      <c r="E353" s="47">
        <v>0</v>
      </c>
      <c r="F353" s="48">
        <v>601</v>
      </c>
      <c r="G353" s="45" t="s">
        <v>846</v>
      </c>
      <c r="H353" s="52" t="s">
        <v>847</v>
      </c>
      <c r="I353" s="50">
        <v>0</v>
      </c>
      <c r="J353" s="50">
        <v>0</v>
      </c>
      <c r="K353" s="50">
        <v>79750</v>
      </c>
      <c r="L353" s="50">
        <f t="shared" si="3"/>
        <v>79750</v>
      </c>
      <c r="M353" s="51" t="s">
        <v>2597</v>
      </c>
    </row>
    <row r="354" spans="1:13" x14ac:dyDescent="0.25">
      <c r="A354" s="44">
        <v>231</v>
      </c>
      <c r="B354" s="45">
        <v>0</v>
      </c>
      <c r="C354" s="46">
        <v>3319</v>
      </c>
      <c r="D354" s="45">
        <v>5493</v>
      </c>
      <c r="E354" s="47">
        <v>0</v>
      </c>
      <c r="F354" s="48">
        <v>601</v>
      </c>
      <c r="G354" s="45" t="s">
        <v>846</v>
      </c>
      <c r="H354" s="52" t="s">
        <v>847</v>
      </c>
      <c r="I354" s="50">
        <v>0</v>
      </c>
      <c r="J354" s="50">
        <v>0</v>
      </c>
      <c r="K354" s="50">
        <v>37000</v>
      </c>
      <c r="L354" s="50">
        <f t="shared" si="3"/>
        <v>37000</v>
      </c>
      <c r="M354" s="51" t="s">
        <v>2598</v>
      </c>
    </row>
    <row r="355" spans="1:13" x14ac:dyDescent="0.25">
      <c r="A355" s="44">
        <v>231</v>
      </c>
      <c r="B355" s="45">
        <v>0</v>
      </c>
      <c r="C355" s="46">
        <v>3319</v>
      </c>
      <c r="D355" s="45">
        <v>5212</v>
      </c>
      <c r="E355" s="47">
        <v>0</v>
      </c>
      <c r="F355" s="48">
        <v>601</v>
      </c>
      <c r="G355" s="45" t="s">
        <v>846</v>
      </c>
      <c r="H355" s="52" t="s">
        <v>847</v>
      </c>
      <c r="I355" s="50">
        <v>0</v>
      </c>
      <c r="J355" s="50">
        <v>0</v>
      </c>
      <c r="K355" s="50">
        <v>50000</v>
      </c>
      <c r="L355" s="50">
        <f t="shared" si="3"/>
        <v>50000</v>
      </c>
      <c r="M355" s="51" t="s">
        <v>2599</v>
      </c>
    </row>
    <row r="356" spans="1:13" x14ac:dyDescent="0.25">
      <c r="A356" s="44">
        <v>231</v>
      </c>
      <c r="B356" s="45">
        <v>0</v>
      </c>
      <c r="C356" s="46">
        <v>3319</v>
      </c>
      <c r="D356" s="45">
        <v>5222</v>
      </c>
      <c r="E356" s="47">
        <v>0</v>
      </c>
      <c r="F356" s="48">
        <v>601</v>
      </c>
      <c r="G356" s="45" t="s">
        <v>846</v>
      </c>
      <c r="H356" s="52" t="s">
        <v>847</v>
      </c>
      <c r="I356" s="50">
        <v>0</v>
      </c>
      <c r="J356" s="50">
        <v>0</v>
      </c>
      <c r="K356" s="50">
        <v>60000</v>
      </c>
      <c r="L356" s="50">
        <f t="shared" si="3"/>
        <v>60000</v>
      </c>
      <c r="M356" s="51" t="s">
        <v>2600</v>
      </c>
    </row>
    <row r="357" spans="1:13" x14ac:dyDescent="0.25">
      <c r="A357" s="44">
        <v>231</v>
      </c>
      <c r="B357" s="45">
        <v>0</v>
      </c>
      <c r="C357" s="46">
        <v>3319</v>
      </c>
      <c r="D357" s="45">
        <v>5321</v>
      </c>
      <c r="E357" s="47">
        <v>0</v>
      </c>
      <c r="F357" s="48">
        <v>601</v>
      </c>
      <c r="G357" s="45" t="s">
        <v>846</v>
      </c>
      <c r="H357" s="52" t="s">
        <v>2601</v>
      </c>
      <c r="I357" s="50">
        <v>0</v>
      </c>
      <c r="J357" s="50">
        <v>0</v>
      </c>
      <c r="K357" s="50">
        <v>70000</v>
      </c>
      <c r="L357" s="50">
        <f t="shared" si="3"/>
        <v>70000</v>
      </c>
      <c r="M357" s="51" t="s">
        <v>2602</v>
      </c>
    </row>
    <row r="358" spans="1:13" ht="26.25" x14ac:dyDescent="0.25">
      <c r="A358" s="44">
        <v>231</v>
      </c>
      <c r="B358" s="45">
        <v>0</v>
      </c>
      <c r="C358" s="46">
        <v>3319</v>
      </c>
      <c r="D358" s="45">
        <v>5221</v>
      </c>
      <c r="E358" s="47">
        <v>0</v>
      </c>
      <c r="F358" s="48">
        <v>601</v>
      </c>
      <c r="G358" s="45" t="s">
        <v>846</v>
      </c>
      <c r="H358" s="52" t="s">
        <v>847</v>
      </c>
      <c r="I358" s="50">
        <v>0</v>
      </c>
      <c r="J358" s="50">
        <v>0</v>
      </c>
      <c r="K358" s="50">
        <v>45000</v>
      </c>
      <c r="L358" s="50">
        <f t="shared" si="3"/>
        <v>45000</v>
      </c>
      <c r="M358" s="51" t="s">
        <v>2603</v>
      </c>
    </row>
    <row r="359" spans="1:13" ht="26.25" x14ac:dyDescent="0.25">
      <c r="A359" s="57">
        <v>231</v>
      </c>
      <c r="B359" s="58">
        <v>0</v>
      </c>
      <c r="C359" s="59">
        <v>3319</v>
      </c>
      <c r="D359" s="58">
        <v>5222</v>
      </c>
      <c r="E359" s="61">
        <v>0</v>
      </c>
      <c r="F359" s="62">
        <v>601</v>
      </c>
      <c r="G359" s="58" t="s">
        <v>846</v>
      </c>
      <c r="H359" s="49" t="s">
        <v>847</v>
      </c>
      <c r="I359" s="66">
        <v>0</v>
      </c>
      <c r="J359" s="66">
        <v>0</v>
      </c>
      <c r="K359" s="66">
        <v>40000</v>
      </c>
      <c r="L359" s="66">
        <f t="shared" si="3"/>
        <v>40000</v>
      </c>
      <c r="M359" s="56" t="s">
        <v>2604</v>
      </c>
    </row>
    <row r="360" spans="1:13" x14ac:dyDescent="0.25">
      <c r="A360" s="44">
        <v>231</v>
      </c>
      <c r="B360" s="45">
        <v>0</v>
      </c>
      <c r="C360" s="46">
        <v>3319</v>
      </c>
      <c r="D360" s="45">
        <v>5213</v>
      </c>
      <c r="E360" s="47">
        <v>0</v>
      </c>
      <c r="F360" s="48">
        <v>601</v>
      </c>
      <c r="G360" s="45" t="s">
        <v>846</v>
      </c>
      <c r="H360" s="52" t="s">
        <v>847</v>
      </c>
      <c r="I360" s="50">
        <v>0</v>
      </c>
      <c r="J360" s="50">
        <v>0</v>
      </c>
      <c r="K360" s="50">
        <v>28000</v>
      </c>
      <c r="L360" s="50">
        <f t="shared" si="3"/>
        <v>28000</v>
      </c>
      <c r="M360" s="51" t="s">
        <v>2605</v>
      </c>
    </row>
    <row r="361" spans="1:13" x14ac:dyDescent="0.25">
      <c r="A361" s="44">
        <v>231</v>
      </c>
      <c r="B361" s="45">
        <v>0</v>
      </c>
      <c r="C361" s="46">
        <v>3319</v>
      </c>
      <c r="D361" s="45">
        <v>5493</v>
      </c>
      <c r="E361" s="47">
        <v>0</v>
      </c>
      <c r="F361" s="48">
        <v>601</v>
      </c>
      <c r="G361" s="45" t="s">
        <v>846</v>
      </c>
      <c r="H361" s="52" t="s">
        <v>847</v>
      </c>
      <c r="I361" s="50">
        <v>0</v>
      </c>
      <c r="J361" s="50">
        <v>0</v>
      </c>
      <c r="K361" s="50">
        <v>100000</v>
      </c>
      <c r="L361" s="50">
        <f t="shared" si="3"/>
        <v>100000</v>
      </c>
      <c r="M361" s="51" t="s">
        <v>2606</v>
      </c>
    </row>
    <row r="362" spans="1:13" x14ac:dyDescent="0.25">
      <c r="A362" s="44">
        <v>231</v>
      </c>
      <c r="B362" s="45">
        <v>0</v>
      </c>
      <c r="C362" s="46">
        <v>3319</v>
      </c>
      <c r="D362" s="45">
        <v>5222</v>
      </c>
      <c r="E362" s="47">
        <v>0</v>
      </c>
      <c r="F362" s="48">
        <v>601</v>
      </c>
      <c r="G362" s="45" t="s">
        <v>846</v>
      </c>
      <c r="H362" s="52" t="s">
        <v>847</v>
      </c>
      <c r="I362" s="50">
        <v>0</v>
      </c>
      <c r="J362" s="50">
        <v>0</v>
      </c>
      <c r="K362" s="50">
        <v>100000</v>
      </c>
      <c r="L362" s="50">
        <f t="shared" si="3"/>
        <v>100000</v>
      </c>
      <c r="M362" s="51" t="s">
        <v>2607</v>
      </c>
    </row>
    <row r="363" spans="1:13" x14ac:dyDescent="0.25">
      <c r="A363" s="44">
        <v>231</v>
      </c>
      <c r="B363" s="45">
        <v>0</v>
      </c>
      <c r="C363" s="46">
        <v>3319</v>
      </c>
      <c r="D363" s="45">
        <v>5222</v>
      </c>
      <c r="E363" s="47">
        <v>0</v>
      </c>
      <c r="F363" s="48">
        <v>601</v>
      </c>
      <c r="G363" s="45" t="s">
        <v>846</v>
      </c>
      <c r="H363" s="52" t="s">
        <v>847</v>
      </c>
      <c r="I363" s="50">
        <v>0</v>
      </c>
      <c r="J363" s="50">
        <v>0</v>
      </c>
      <c r="K363" s="50">
        <v>65000</v>
      </c>
      <c r="L363" s="50">
        <f t="shared" si="3"/>
        <v>65000</v>
      </c>
      <c r="M363" s="51" t="s">
        <v>2608</v>
      </c>
    </row>
    <row r="364" spans="1:13" x14ac:dyDescent="0.25">
      <c r="A364" s="44">
        <v>231</v>
      </c>
      <c r="B364" s="45">
        <v>0</v>
      </c>
      <c r="C364" s="46">
        <v>3319</v>
      </c>
      <c r="D364" s="45">
        <v>5222</v>
      </c>
      <c r="E364" s="47">
        <v>0</v>
      </c>
      <c r="F364" s="48">
        <v>601</v>
      </c>
      <c r="G364" s="45" t="s">
        <v>846</v>
      </c>
      <c r="H364" s="52" t="s">
        <v>847</v>
      </c>
      <c r="I364" s="50">
        <v>0</v>
      </c>
      <c r="J364" s="50">
        <v>0</v>
      </c>
      <c r="K364" s="50">
        <v>100000</v>
      </c>
      <c r="L364" s="50">
        <f t="shared" si="3"/>
        <v>100000</v>
      </c>
      <c r="M364" s="51" t="s">
        <v>2609</v>
      </c>
    </row>
    <row r="365" spans="1:13" x14ac:dyDescent="0.25">
      <c r="A365" s="44">
        <v>231</v>
      </c>
      <c r="B365" s="45">
        <v>0</v>
      </c>
      <c r="C365" s="46">
        <v>3319</v>
      </c>
      <c r="D365" s="45">
        <v>5222</v>
      </c>
      <c r="E365" s="47">
        <v>0</v>
      </c>
      <c r="F365" s="48">
        <v>601</v>
      </c>
      <c r="G365" s="45" t="s">
        <v>846</v>
      </c>
      <c r="H365" s="52" t="s">
        <v>847</v>
      </c>
      <c r="I365" s="50">
        <v>0</v>
      </c>
      <c r="J365" s="50">
        <v>0</v>
      </c>
      <c r="K365" s="50">
        <v>45000</v>
      </c>
      <c r="L365" s="50">
        <f t="shared" si="3"/>
        <v>45000</v>
      </c>
      <c r="M365" s="51" t="s">
        <v>2610</v>
      </c>
    </row>
    <row r="366" spans="1:13" x14ac:dyDescent="0.25">
      <c r="A366" s="44">
        <v>231</v>
      </c>
      <c r="B366" s="45">
        <v>0</v>
      </c>
      <c r="C366" s="46">
        <v>3319</v>
      </c>
      <c r="D366" s="45">
        <v>5321</v>
      </c>
      <c r="E366" s="47">
        <v>0</v>
      </c>
      <c r="F366" s="48">
        <v>601</v>
      </c>
      <c r="G366" s="45" t="s">
        <v>846</v>
      </c>
      <c r="H366" s="52" t="s">
        <v>2611</v>
      </c>
      <c r="I366" s="50">
        <v>0</v>
      </c>
      <c r="J366" s="50">
        <v>0</v>
      </c>
      <c r="K366" s="50">
        <v>80000</v>
      </c>
      <c r="L366" s="50">
        <f t="shared" si="3"/>
        <v>80000</v>
      </c>
      <c r="M366" s="51" t="s">
        <v>2612</v>
      </c>
    </row>
    <row r="367" spans="1:13" x14ac:dyDescent="0.25">
      <c r="A367" s="44">
        <v>231</v>
      </c>
      <c r="B367" s="45">
        <v>0</v>
      </c>
      <c r="C367" s="46">
        <v>3319</v>
      </c>
      <c r="D367" s="45">
        <v>5213</v>
      </c>
      <c r="E367" s="47">
        <v>0</v>
      </c>
      <c r="F367" s="48">
        <v>601</v>
      </c>
      <c r="G367" s="45" t="s">
        <v>846</v>
      </c>
      <c r="H367" s="52" t="s">
        <v>847</v>
      </c>
      <c r="I367" s="50">
        <v>0</v>
      </c>
      <c r="J367" s="50">
        <v>0</v>
      </c>
      <c r="K367" s="50">
        <v>45000</v>
      </c>
      <c r="L367" s="50">
        <f t="shared" si="3"/>
        <v>45000</v>
      </c>
      <c r="M367" s="51" t="s">
        <v>2613</v>
      </c>
    </row>
    <row r="368" spans="1:13" x14ac:dyDescent="0.25">
      <c r="A368" s="44">
        <v>231</v>
      </c>
      <c r="B368" s="45">
        <v>0</v>
      </c>
      <c r="C368" s="46">
        <v>3319</v>
      </c>
      <c r="D368" s="45">
        <v>5493</v>
      </c>
      <c r="E368" s="47">
        <v>0</v>
      </c>
      <c r="F368" s="48">
        <v>601</v>
      </c>
      <c r="G368" s="45" t="s">
        <v>846</v>
      </c>
      <c r="H368" s="52" t="s">
        <v>847</v>
      </c>
      <c r="I368" s="50">
        <v>0</v>
      </c>
      <c r="J368" s="50">
        <v>0</v>
      </c>
      <c r="K368" s="50">
        <v>50000</v>
      </c>
      <c r="L368" s="50">
        <f t="shared" si="3"/>
        <v>50000</v>
      </c>
      <c r="M368" s="51" t="s">
        <v>2614</v>
      </c>
    </row>
    <row r="369" spans="1:13" x14ac:dyDescent="0.25">
      <c r="A369" s="44">
        <v>231</v>
      </c>
      <c r="B369" s="45">
        <v>0</v>
      </c>
      <c r="C369" s="46">
        <v>3319</v>
      </c>
      <c r="D369" s="45">
        <v>5222</v>
      </c>
      <c r="E369" s="47">
        <v>0</v>
      </c>
      <c r="F369" s="48">
        <v>601</v>
      </c>
      <c r="G369" s="45" t="s">
        <v>846</v>
      </c>
      <c r="H369" s="52" t="s">
        <v>847</v>
      </c>
      <c r="I369" s="50">
        <v>0</v>
      </c>
      <c r="J369" s="50">
        <v>0</v>
      </c>
      <c r="K369" s="50">
        <v>84000</v>
      </c>
      <c r="L369" s="50">
        <f t="shared" si="3"/>
        <v>84000</v>
      </c>
      <c r="M369" s="51" t="s">
        <v>2615</v>
      </c>
    </row>
    <row r="370" spans="1:13" x14ac:dyDescent="0.25">
      <c r="A370" s="44">
        <v>231</v>
      </c>
      <c r="B370" s="45">
        <v>0</v>
      </c>
      <c r="C370" s="46">
        <v>3319</v>
      </c>
      <c r="D370" s="45">
        <v>5221</v>
      </c>
      <c r="E370" s="47">
        <v>0</v>
      </c>
      <c r="F370" s="48">
        <v>601</v>
      </c>
      <c r="G370" s="45" t="s">
        <v>846</v>
      </c>
      <c r="H370" s="52" t="s">
        <v>847</v>
      </c>
      <c r="I370" s="50">
        <v>0</v>
      </c>
      <c r="J370" s="50">
        <v>0</v>
      </c>
      <c r="K370" s="50">
        <v>27829</v>
      </c>
      <c r="L370" s="50">
        <f t="shared" si="3"/>
        <v>27829</v>
      </c>
      <c r="M370" s="51" t="s">
        <v>2616</v>
      </c>
    </row>
    <row r="371" spans="1:13" x14ac:dyDescent="0.25">
      <c r="A371" s="44">
        <v>231</v>
      </c>
      <c r="B371" s="45">
        <v>0</v>
      </c>
      <c r="C371" s="46">
        <v>3319</v>
      </c>
      <c r="D371" s="45">
        <v>5222</v>
      </c>
      <c r="E371" s="47">
        <v>0</v>
      </c>
      <c r="F371" s="48">
        <v>601</v>
      </c>
      <c r="G371" s="45" t="s">
        <v>846</v>
      </c>
      <c r="H371" s="52" t="s">
        <v>847</v>
      </c>
      <c r="I371" s="50">
        <v>0</v>
      </c>
      <c r="J371" s="50">
        <v>0</v>
      </c>
      <c r="K371" s="50">
        <v>70000</v>
      </c>
      <c r="L371" s="50">
        <f t="shared" si="3"/>
        <v>70000</v>
      </c>
      <c r="M371" s="51" t="s">
        <v>2617</v>
      </c>
    </row>
    <row r="372" spans="1:13" ht="26.25" x14ac:dyDescent="0.25">
      <c r="A372" s="44">
        <v>231</v>
      </c>
      <c r="B372" s="45">
        <v>0</v>
      </c>
      <c r="C372" s="46">
        <v>3319</v>
      </c>
      <c r="D372" s="45">
        <v>5222</v>
      </c>
      <c r="E372" s="47">
        <v>0</v>
      </c>
      <c r="F372" s="48">
        <v>601</v>
      </c>
      <c r="G372" s="45" t="s">
        <v>846</v>
      </c>
      <c r="H372" s="52" t="s">
        <v>847</v>
      </c>
      <c r="I372" s="50">
        <v>0</v>
      </c>
      <c r="J372" s="50">
        <v>0</v>
      </c>
      <c r="K372" s="50">
        <v>50000</v>
      </c>
      <c r="L372" s="50">
        <f t="shared" si="3"/>
        <v>50000</v>
      </c>
      <c r="M372" s="51" t="s">
        <v>2618</v>
      </c>
    </row>
    <row r="373" spans="1:13" ht="26.25" x14ac:dyDescent="0.25">
      <c r="A373" s="44">
        <v>231</v>
      </c>
      <c r="B373" s="45">
        <v>0</v>
      </c>
      <c r="C373" s="46">
        <v>3319</v>
      </c>
      <c r="D373" s="45">
        <v>5222</v>
      </c>
      <c r="E373" s="47">
        <v>0</v>
      </c>
      <c r="F373" s="48">
        <v>601</v>
      </c>
      <c r="G373" s="45" t="s">
        <v>846</v>
      </c>
      <c r="H373" s="52" t="s">
        <v>847</v>
      </c>
      <c r="I373" s="50">
        <v>0</v>
      </c>
      <c r="J373" s="50">
        <v>0</v>
      </c>
      <c r="K373" s="50">
        <v>24000</v>
      </c>
      <c r="L373" s="50">
        <f t="shared" si="3"/>
        <v>24000</v>
      </c>
      <c r="M373" s="51" t="s">
        <v>2619</v>
      </c>
    </row>
    <row r="374" spans="1:13" x14ac:dyDescent="0.25">
      <c r="A374" s="44">
        <v>231</v>
      </c>
      <c r="B374" s="45">
        <v>0</v>
      </c>
      <c r="C374" s="46">
        <v>3319</v>
      </c>
      <c r="D374" s="45">
        <v>5321</v>
      </c>
      <c r="E374" s="47">
        <v>0</v>
      </c>
      <c r="F374" s="48">
        <v>601</v>
      </c>
      <c r="G374" s="45" t="s">
        <v>846</v>
      </c>
      <c r="H374" s="52">
        <v>6020248</v>
      </c>
      <c r="I374" s="50">
        <v>0</v>
      </c>
      <c r="J374" s="50">
        <v>0</v>
      </c>
      <c r="K374" s="50">
        <v>100000</v>
      </c>
      <c r="L374" s="50">
        <f t="shared" si="3"/>
        <v>100000</v>
      </c>
      <c r="M374" s="51" t="s">
        <v>2620</v>
      </c>
    </row>
    <row r="375" spans="1:13" x14ac:dyDescent="0.25">
      <c r="A375" s="44">
        <v>231</v>
      </c>
      <c r="B375" s="45">
        <v>0</v>
      </c>
      <c r="C375" s="46">
        <v>3319</v>
      </c>
      <c r="D375" s="45">
        <v>5321</v>
      </c>
      <c r="E375" s="47">
        <v>0</v>
      </c>
      <c r="F375" s="48">
        <v>601</v>
      </c>
      <c r="G375" s="45" t="s">
        <v>846</v>
      </c>
      <c r="H375" s="52"/>
      <c r="I375" s="50">
        <v>0</v>
      </c>
      <c r="J375" s="50">
        <v>0</v>
      </c>
      <c r="K375" s="50">
        <v>100000</v>
      </c>
      <c r="L375" s="50">
        <f t="shared" si="3"/>
        <v>100000</v>
      </c>
      <c r="M375" s="51" t="s">
        <v>2621</v>
      </c>
    </row>
    <row r="376" spans="1:13" ht="26.25" x14ac:dyDescent="0.25">
      <c r="A376" s="44">
        <v>231</v>
      </c>
      <c r="B376" s="45">
        <v>0</v>
      </c>
      <c r="C376" s="46">
        <v>3319</v>
      </c>
      <c r="D376" s="45">
        <v>5222</v>
      </c>
      <c r="E376" s="47">
        <v>0</v>
      </c>
      <c r="F376" s="48">
        <v>601</v>
      </c>
      <c r="G376" s="45" t="s">
        <v>846</v>
      </c>
      <c r="H376" s="52" t="s">
        <v>847</v>
      </c>
      <c r="I376" s="50">
        <v>0</v>
      </c>
      <c r="J376" s="50">
        <v>0</v>
      </c>
      <c r="K376" s="50">
        <v>45000</v>
      </c>
      <c r="L376" s="50">
        <f t="shared" si="3"/>
        <v>45000</v>
      </c>
      <c r="M376" s="51" t="s">
        <v>2622</v>
      </c>
    </row>
    <row r="377" spans="1:13" x14ac:dyDescent="0.25">
      <c r="A377" s="44">
        <v>231</v>
      </c>
      <c r="B377" s="45">
        <v>0</v>
      </c>
      <c r="C377" s="46">
        <v>3319</v>
      </c>
      <c r="D377" s="45">
        <v>5212</v>
      </c>
      <c r="E377" s="47">
        <v>0</v>
      </c>
      <c r="F377" s="48">
        <v>601</v>
      </c>
      <c r="G377" s="45" t="s">
        <v>846</v>
      </c>
      <c r="H377" s="52" t="s">
        <v>847</v>
      </c>
      <c r="I377" s="50">
        <v>0</v>
      </c>
      <c r="J377" s="50">
        <v>0</v>
      </c>
      <c r="K377" s="50">
        <v>25000</v>
      </c>
      <c r="L377" s="50">
        <f t="shared" si="3"/>
        <v>25000</v>
      </c>
      <c r="M377" s="51" t="s">
        <v>2623</v>
      </c>
    </row>
    <row r="378" spans="1:13" x14ac:dyDescent="0.25">
      <c r="A378" s="44">
        <v>231</v>
      </c>
      <c r="B378" s="45">
        <v>0</v>
      </c>
      <c r="C378" s="46">
        <v>3319</v>
      </c>
      <c r="D378" s="45">
        <v>5222</v>
      </c>
      <c r="E378" s="47">
        <v>0</v>
      </c>
      <c r="F378" s="48">
        <v>601</v>
      </c>
      <c r="G378" s="45" t="s">
        <v>846</v>
      </c>
      <c r="H378" s="52" t="s">
        <v>847</v>
      </c>
      <c r="I378" s="50">
        <v>0</v>
      </c>
      <c r="J378" s="50">
        <v>0</v>
      </c>
      <c r="K378" s="50">
        <v>100000</v>
      </c>
      <c r="L378" s="50">
        <f t="shared" si="3"/>
        <v>100000</v>
      </c>
      <c r="M378" s="51" t="s">
        <v>2624</v>
      </c>
    </row>
    <row r="379" spans="1:13" x14ac:dyDescent="0.25">
      <c r="A379" s="44">
        <v>231</v>
      </c>
      <c r="B379" s="45">
        <v>0</v>
      </c>
      <c r="C379" s="46">
        <v>3319</v>
      </c>
      <c r="D379" s="45">
        <v>5222</v>
      </c>
      <c r="E379" s="47">
        <v>0</v>
      </c>
      <c r="F379" s="48">
        <v>601</v>
      </c>
      <c r="G379" s="45" t="s">
        <v>846</v>
      </c>
      <c r="H379" s="52" t="s">
        <v>847</v>
      </c>
      <c r="I379" s="50">
        <v>0</v>
      </c>
      <c r="J379" s="50">
        <v>0</v>
      </c>
      <c r="K379" s="50">
        <v>49000</v>
      </c>
      <c r="L379" s="50">
        <f t="shared" si="3"/>
        <v>49000</v>
      </c>
      <c r="M379" s="51" t="s">
        <v>2625</v>
      </c>
    </row>
    <row r="380" spans="1:13" x14ac:dyDescent="0.25">
      <c r="A380" s="44">
        <v>231</v>
      </c>
      <c r="B380" s="45">
        <v>0</v>
      </c>
      <c r="C380" s="46">
        <v>3319</v>
      </c>
      <c r="D380" s="45">
        <v>5222</v>
      </c>
      <c r="E380" s="47">
        <v>0</v>
      </c>
      <c r="F380" s="48">
        <v>601</v>
      </c>
      <c r="G380" s="45" t="s">
        <v>846</v>
      </c>
      <c r="H380" s="52" t="s">
        <v>847</v>
      </c>
      <c r="I380" s="50">
        <v>0</v>
      </c>
      <c r="J380" s="50">
        <v>0</v>
      </c>
      <c r="K380" s="50">
        <v>100000</v>
      </c>
      <c r="L380" s="50">
        <f t="shared" si="3"/>
        <v>100000</v>
      </c>
      <c r="M380" s="51" t="s">
        <v>2626</v>
      </c>
    </row>
    <row r="381" spans="1:13" x14ac:dyDescent="0.25">
      <c r="A381" s="44">
        <v>231</v>
      </c>
      <c r="B381" s="45">
        <v>0</v>
      </c>
      <c r="C381" s="46">
        <v>3319</v>
      </c>
      <c r="D381" s="45">
        <v>5222</v>
      </c>
      <c r="E381" s="47">
        <v>0</v>
      </c>
      <c r="F381" s="48">
        <v>601</v>
      </c>
      <c r="G381" s="45" t="s">
        <v>846</v>
      </c>
      <c r="H381" s="52" t="s">
        <v>847</v>
      </c>
      <c r="I381" s="50">
        <v>0</v>
      </c>
      <c r="J381" s="50">
        <v>0</v>
      </c>
      <c r="K381" s="50">
        <v>60000</v>
      </c>
      <c r="L381" s="50">
        <f t="shared" si="3"/>
        <v>60000</v>
      </c>
      <c r="M381" s="51" t="s">
        <v>2627</v>
      </c>
    </row>
    <row r="382" spans="1:13" x14ac:dyDescent="0.25">
      <c r="A382" s="44">
        <v>231</v>
      </c>
      <c r="B382" s="45">
        <v>0</v>
      </c>
      <c r="C382" s="46">
        <v>3319</v>
      </c>
      <c r="D382" s="45">
        <v>5493</v>
      </c>
      <c r="E382" s="47">
        <v>0</v>
      </c>
      <c r="F382" s="48">
        <v>601</v>
      </c>
      <c r="G382" s="45" t="s">
        <v>846</v>
      </c>
      <c r="H382" s="52" t="s">
        <v>847</v>
      </c>
      <c r="I382" s="50">
        <v>0</v>
      </c>
      <c r="J382" s="50">
        <v>0</v>
      </c>
      <c r="K382" s="50">
        <v>100000</v>
      </c>
      <c r="L382" s="50">
        <f t="shared" si="3"/>
        <v>100000</v>
      </c>
      <c r="M382" s="51" t="s">
        <v>2628</v>
      </c>
    </row>
    <row r="383" spans="1:13" x14ac:dyDescent="0.25">
      <c r="A383" s="44">
        <v>231</v>
      </c>
      <c r="B383" s="45">
        <v>0</v>
      </c>
      <c r="C383" s="46">
        <v>3319</v>
      </c>
      <c r="D383" s="45">
        <v>5222</v>
      </c>
      <c r="E383" s="47">
        <v>0</v>
      </c>
      <c r="F383" s="48">
        <v>601</v>
      </c>
      <c r="G383" s="45" t="s">
        <v>846</v>
      </c>
      <c r="H383" s="52" t="s">
        <v>847</v>
      </c>
      <c r="I383" s="50">
        <v>0</v>
      </c>
      <c r="J383" s="50">
        <v>0</v>
      </c>
      <c r="K383" s="50">
        <v>100000</v>
      </c>
      <c r="L383" s="50">
        <f t="shared" si="3"/>
        <v>100000</v>
      </c>
      <c r="M383" s="51" t="s">
        <v>2629</v>
      </c>
    </row>
    <row r="384" spans="1:13" x14ac:dyDescent="0.25">
      <c r="A384" s="44">
        <v>231</v>
      </c>
      <c r="B384" s="45">
        <v>0</v>
      </c>
      <c r="C384" s="46">
        <v>3319</v>
      </c>
      <c r="D384" s="45">
        <v>5321</v>
      </c>
      <c r="E384" s="47">
        <v>0</v>
      </c>
      <c r="F384" s="48">
        <v>601</v>
      </c>
      <c r="G384" s="45" t="s">
        <v>846</v>
      </c>
      <c r="H384" s="52" t="s">
        <v>2630</v>
      </c>
      <c r="I384" s="50">
        <v>0</v>
      </c>
      <c r="J384" s="50">
        <v>0</v>
      </c>
      <c r="K384" s="50">
        <v>100000</v>
      </c>
      <c r="L384" s="50">
        <f t="shared" ref="L384:L430" si="4">J384+K384</f>
        <v>100000</v>
      </c>
      <c r="M384" s="51" t="s">
        <v>2631</v>
      </c>
    </row>
    <row r="385" spans="1:13" ht="26.25" x14ac:dyDescent="0.25">
      <c r="A385" s="44">
        <v>231</v>
      </c>
      <c r="B385" s="45">
        <v>0</v>
      </c>
      <c r="C385" s="46">
        <v>3319</v>
      </c>
      <c r="D385" s="45">
        <v>5222</v>
      </c>
      <c r="E385" s="47">
        <v>0</v>
      </c>
      <c r="F385" s="48">
        <v>601</v>
      </c>
      <c r="G385" s="45" t="s">
        <v>846</v>
      </c>
      <c r="H385" s="52" t="s">
        <v>847</v>
      </c>
      <c r="I385" s="50">
        <v>0</v>
      </c>
      <c r="J385" s="50">
        <v>0</v>
      </c>
      <c r="K385" s="50">
        <v>60000</v>
      </c>
      <c r="L385" s="50">
        <f t="shared" si="4"/>
        <v>60000</v>
      </c>
      <c r="M385" s="51" t="s">
        <v>2632</v>
      </c>
    </row>
    <row r="386" spans="1:13" x14ac:dyDescent="0.25">
      <c r="A386" s="44">
        <v>231</v>
      </c>
      <c r="B386" s="45">
        <v>0</v>
      </c>
      <c r="C386" s="46">
        <v>3319</v>
      </c>
      <c r="D386" s="45">
        <v>5212</v>
      </c>
      <c r="E386" s="47">
        <v>0</v>
      </c>
      <c r="F386" s="48">
        <v>601</v>
      </c>
      <c r="G386" s="45" t="s">
        <v>846</v>
      </c>
      <c r="H386" s="52" t="s">
        <v>847</v>
      </c>
      <c r="I386" s="50">
        <v>0</v>
      </c>
      <c r="J386" s="50">
        <v>0</v>
      </c>
      <c r="K386" s="50">
        <v>50000</v>
      </c>
      <c r="L386" s="50">
        <f t="shared" si="4"/>
        <v>50000</v>
      </c>
      <c r="M386" s="51" t="s">
        <v>2633</v>
      </c>
    </row>
    <row r="387" spans="1:13" ht="26.25" x14ac:dyDescent="0.25">
      <c r="A387" s="44">
        <v>231</v>
      </c>
      <c r="B387" s="45">
        <v>0</v>
      </c>
      <c r="C387" s="46">
        <v>3319</v>
      </c>
      <c r="D387" s="45">
        <v>5222</v>
      </c>
      <c r="E387" s="47">
        <v>0</v>
      </c>
      <c r="F387" s="48">
        <v>601</v>
      </c>
      <c r="G387" s="45" t="s">
        <v>846</v>
      </c>
      <c r="H387" s="52" t="s">
        <v>847</v>
      </c>
      <c r="I387" s="50">
        <v>0</v>
      </c>
      <c r="J387" s="50">
        <v>0</v>
      </c>
      <c r="K387" s="50">
        <v>40000</v>
      </c>
      <c r="L387" s="50">
        <f t="shared" si="4"/>
        <v>40000</v>
      </c>
      <c r="M387" s="51" t="s">
        <v>2634</v>
      </c>
    </row>
    <row r="388" spans="1:13" x14ac:dyDescent="0.25">
      <c r="A388" s="44">
        <v>231</v>
      </c>
      <c r="B388" s="45">
        <v>0</v>
      </c>
      <c r="C388" s="46">
        <v>3319</v>
      </c>
      <c r="D388" s="45">
        <v>5212</v>
      </c>
      <c r="E388" s="47">
        <v>0</v>
      </c>
      <c r="F388" s="48">
        <v>601</v>
      </c>
      <c r="G388" s="45" t="s">
        <v>846</v>
      </c>
      <c r="H388" s="52" t="s">
        <v>847</v>
      </c>
      <c r="I388" s="50">
        <v>0</v>
      </c>
      <c r="J388" s="50">
        <v>0</v>
      </c>
      <c r="K388" s="50">
        <v>100000</v>
      </c>
      <c r="L388" s="50">
        <f t="shared" si="4"/>
        <v>100000</v>
      </c>
      <c r="M388" s="51" t="s">
        <v>2635</v>
      </c>
    </row>
    <row r="389" spans="1:13" ht="26.25" x14ac:dyDescent="0.25">
      <c r="A389" s="44">
        <v>231</v>
      </c>
      <c r="B389" s="45">
        <v>0</v>
      </c>
      <c r="C389" s="46">
        <v>3319</v>
      </c>
      <c r="D389" s="45">
        <v>5222</v>
      </c>
      <c r="E389" s="47">
        <v>0</v>
      </c>
      <c r="F389" s="48">
        <v>601</v>
      </c>
      <c r="G389" s="45" t="s">
        <v>846</v>
      </c>
      <c r="H389" s="52" t="s">
        <v>847</v>
      </c>
      <c r="I389" s="50">
        <v>0</v>
      </c>
      <c r="J389" s="50">
        <v>0</v>
      </c>
      <c r="K389" s="50">
        <v>40000</v>
      </c>
      <c r="L389" s="50">
        <f t="shared" si="4"/>
        <v>40000</v>
      </c>
      <c r="M389" s="51" t="s">
        <v>2636</v>
      </c>
    </row>
    <row r="390" spans="1:13" x14ac:dyDescent="0.25">
      <c r="A390" s="44">
        <v>231</v>
      </c>
      <c r="B390" s="45">
        <v>0</v>
      </c>
      <c r="C390" s="46">
        <v>3319</v>
      </c>
      <c r="D390" s="45">
        <v>5222</v>
      </c>
      <c r="E390" s="47">
        <v>0</v>
      </c>
      <c r="F390" s="48">
        <v>601</v>
      </c>
      <c r="G390" s="45" t="s">
        <v>846</v>
      </c>
      <c r="H390" s="52" t="s">
        <v>847</v>
      </c>
      <c r="I390" s="50">
        <v>0</v>
      </c>
      <c r="J390" s="50">
        <v>0</v>
      </c>
      <c r="K390" s="50">
        <v>55000</v>
      </c>
      <c r="L390" s="50">
        <f t="shared" si="4"/>
        <v>55000</v>
      </c>
      <c r="M390" s="51" t="s">
        <v>2637</v>
      </c>
    </row>
    <row r="391" spans="1:13" x14ac:dyDescent="0.25">
      <c r="A391" s="44">
        <v>231</v>
      </c>
      <c r="B391" s="45">
        <v>0</v>
      </c>
      <c r="C391" s="46">
        <v>3319</v>
      </c>
      <c r="D391" s="45">
        <v>5321</v>
      </c>
      <c r="E391" s="47">
        <v>0</v>
      </c>
      <c r="F391" s="48">
        <v>601</v>
      </c>
      <c r="G391" s="45" t="s">
        <v>846</v>
      </c>
      <c r="H391" s="52" t="s">
        <v>847</v>
      </c>
      <c r="I391" s="50">
        <v>0</v>
      </c>
      <c r="J391" s="50">
        <v>0</v>
      </c>
      <c r="K391" s="50">
        <v>100000</v>
      </c>
      <c r="L391" s="50">
        <f t="shared" si="4"/>
        <v>100000</v>
      </c>
      <c r="M391" s="51" t="s">
        <v>2638</v>
      </c>
    </row>
    <row r="392" spans="1:13" x14ac:dyDescent="0.25">
      <c r="A392" s="44">
        <v>231</v>
      </c>
      <c r="B392" s="45">
        <v>0</v>
      </c>
      <c r="C392" s="46">
        <v>3319</v>
      </c>
      <c r="D392" s="45">
        <v>5222</v>
      </c>
      <c r="E392" s="47">
        <v>0</v>
      </c>
      <c r="F392" s="48">
        <v>601</v>
      </c>
      <c r="G392" s="45" t="s">
        <v>846</v>
      </c>
      <c r="H392" s="52" t="s">
        <v>847</v>
      </c>
      <c r="I392" s="50">
        <v>0</v>
      </c>
      <c r="J392" s="50">
        <v>0</v>
      </c>
      <c r="K392" s="50">
        <v>56000</v>
      </c>
      <c r="L392" s="50">
        <f t="shared" si="4"/>
        <v>56000</v>
      </c>
      <c r="M392" s="51" t="s">
        <v>2639</v>
      </c>
    </row>
    <row r="393" spans="1:13" ht="26.25" x14ac:dyDescent="0.25">
      <c r="A393" s="44">
        <v>231</v>
      </c>
      <c r="B393" s="45">
        <v>0</v>
      </c>
      <c r="C393" s="46">
        <v>3319</v>
      </c>
      <c r="D393" s="45">
        <v>5222</v>
      </c>
      <c r="E393" s="47">
        <v>0</v>
      </c>
      <c r="F393" s="48">
        <v>601</v>
      </c>
      <c r="G393" s="45" t="s">
        <v>846</v>
      </c>
      <c r="H393" s="52" t="s">
        <v>847</v>
      </c>
      <c r="I393" s="50">
        <v>0</v>
      </c>
      <c r="J393" s="50">
        <v>0</v>
      </c>
      <c r="K393" s="50">
        <v>35000</v>
      </c>
      <c r="L393" s="50">
        <f t="shared" si="4"/>
        <v>35000</v>
      </c>
      <c r="M393" s="51" t="s">
        <v>2640</v>
      </c>
    </row>
    <row r="394" spans="1:13" x14ac:dyDescent="0.25">
      <c r="A394" s="44">
        <v>231</v>
      </c>
      <c r="B394" s="45">
        <v>0</v>
      </c>
      <c r="C394" s="46">
        <v>3319</v>
      </c>
      <c r="D394" s="45">
        <v>5222</v>
      </c>
      <c r="E394" s="47">
        <v>0</v>
      </c>
      <c r="F394" s="48">
        <v>601</v>
      </c>
      <c r="G394" s="45" t="s">
        <v>846</v>
      </c>
      <c r="H394" s="52" t="s">
        <v>847</v>
      </c>
      <c r="I394" s="50">
        <v>0</v>
      </c>
      <c r="J394" s="50">
        <v>0</v>
      </c>
      <c r="K394" s="50">
        <v>100000</v>
      </c>
      <c r="L394" s="50">
        <f t="shared" si="4"/>
        <v>100000</v>
      </c>
      <c r="M394" s="51" t="s">
        <v>2641</v>
      </c>
    </row>
    <row r="395" spans="1:13" x14ac:dyDescent="0.25">
      <c r="A395" s="44">
        <v>231</v>
      </c>
      <c r="B395" s="45">
        <v>0</v>
      </c>
      <c r="C395" s="46">
        <v>3319</v>
      </c>
      <c r="D395" s="45">
        <v>5222</v>
      </c>
      <c r="E395" s="47">
        <v>0</v>
      </c>
      <c r="F395" s="48">
        <v>601</v>
      </c>
      <c r="G395" s="45" t="s">
        <v>846</v>
      </c>
      <c r="H395" s="52" t="s">
        <v>847</v>
      </c>
      <c r="I395" s="50">
        <v>0</v>
      </c>
      <c r="J395" s="50">
        <v>0</v>
      </c>
      <c r="K395" s="50">
        <v>91000</v>
      </c>
      <c r="L395" s="50">
        <f t="shared" si="4"/>
        <v>91000</v>
      </c>
      <c r="M395" s="51" t="s">
        <v>2642</v>
      </c>
    </row>
    <row r="396" spans="1:13" x14ac:dyDescent="0.25">
      <c r="A396" s="44">
        <v>231</v>
      </c>
      <c r="B396" s="45">
        <v>0</v>
      </c>
      <c r="C396" s="46">
        <v>3319</v>
      </c>
      <c r="D396" s="45">
        <v>5212</v>
      </c>
      <c r="E396" s="47">
        <v>0</v>
      </c>
      <c r="F396" s="48">
        <v>601</v>
      </c>
      <c r="G396" s="45" t="s">
        <v>846</v>
      </c>
      <c r="H396" s="52" t="s">
        <v>847</v>
      </c>
      <c r="I396" s="50">
        <v>0</v>
      </c>
      <c r="J396" s="50">
        <v>0</v>
      </c>
      <c r="K396" s="50">
        <v>40000</v>
      </c>
      <c r="L396" s="50">
        <f t="shared" si="4"/>
        <v>40000</v>
      </c>
      <c r="M396" s="51" t="s">
        <v>2643</v>
      </c>
    </row>
    <row r="397" spans="1:13" x14ac:dyDescent="0.25">
      <c r="A397" s="44">
        <v>231</v>
      </c>
      <c r="B397" s="45">
        <v>0</v>
      </c>
      <c r="C397" s="46">
        <v>3319</v>
      </c>
      <c r="D397" s="45">
        <v>5222</v>
      </c>
      <c r="E397" s="47">
        <v>0</v>
      </c>
      <c r="F397" s="48">
        <v>601</v>
      </c>
      <c r="G397" s="45" t="s">
        <v>846</v>
      </c>
      <c r="H397" s="52" t="s">
        <v>847</v>
      </c>
      <c r="I397" s="50">
        <v>0</v>
      </c>
      <c r="J397" s="50">
        <v>0</v>
      </c>
      <c r="K397" s="50">
        <v>40000</v>
      </c>
      <c r="L397" s="50">
        <f t="shared" si="4"/>
        <v>40000</v>
      </c>
      <c r="M397" s="51" t="s">
        <v>2644</v>
      </c>
    </row>
    <row r="398" spans="1:13" x14ac:dyDescent="0.25">
      <c r="A398" s="57">
        <v>231</v>
      </c>
      <c r="B398" s="58">
        <v>0</v>
      </c>
      <c r="C398" s="59">
        <v>3319</v>
      </c>
      <c r="D398" s="58">
        <v>5321</v>
      </c>
      <c r="E398" s="61">
        <v>0</v>
      </c>
      <c r="F398" s="62">
        <v>601</v>
      </c>
      <c r="G398" s="58" t="s">
        <v>846</v>
      </c>
      <c r="H398" s="49" t="s">
        <v>2645</v>
      </c>
      <c r="I398" s="66">
        <v>0</v>
      </c>
      <c r="J398" s="66">
        <v>0</v>
      </c>
      <c r="K398" s="66">
        <v>96000</v>
      </c>
      <c r="L398" s="66">
        <f t="shared" si="4"/>
        <v>96000</v>
      </c>
      <c r="M398" s="56" t="s">
        <v>2646</v>
      </c>
    </row>
    <row r="399" spans="1:13" ht="26.25" x14ac:dyDescent="0.25">
      <c r="A399" s="44">
        <v>231</v>
      </c>
      <c r="B399" s="45">
        <v>0</v>
      </c>
      <c r="C399" s="46">
        <v>3319</v>
      </c>
      <c r="D399" s="45">
        <v>5222</v>
      </c>
      <c r="E399" s="47">
        <v>0</v>
      </c>
      <c r="F399" s="48">
        <v>601</v>
      </c>
      <c r="G399" s="45" t="s">
        <v>846</v>
      </c>
      <c r="H399" s="52" t="s">
        <v>847</v>
      </c>
      <c r="I399" s="50">
        <v>0</v>
      </c>
      <c r="J399" s="50">
        <v>0</v>
      </c>
      <c r="K399" s="50">
        <v>86000</v>
      </c>
      <c r="L399" s="50">
        <f t="shared" si="4"/>
        <v>86000</v>
      </c>
      <c r="M399" s="51" t="s">
        <v>2647</v>
      </c>
    </row>
    <row r="400" spans="1:13" x14ac:dyDescent="0.25">
      <c r="A400" s="44">
        <v>231</v>
      </c>
      <c r="B400" s="45">
        <v>0</v>
      </c>
      <c r="C400" s="46">
        <v>3319</v>
      </c>
      <c r="D400" s="45">
        <v>5321</v>
      </c>
      <c r="E400" s="47">
        <v>0</v>
      </c>
      <c r="F400" s="48">
        <v>601</v>
      </c>
      <c r="G400" s="45" t="s">
        <v>846</v>
      </c>
      <c r="H400" s="52" t="s">
        <v>2648</v>
      </c>
      <c r="I400" s="50">
        <v>0</v>
      </c>
      <c r="J400" s="50">
        <v>0</v>
      </c>
      <c r="K400" s="50">
        <v>100000</v>
      </c>
      <c r="L400" s="50">
        <f t="shared" si="4"/>
        <v>100000</v>
      </c>
      <c r="M400" s="51" t="s">
        <v>2649</v>
      </c>
    </row>
    <row r="401" spans="1:13" x14ac:dyDescent="0.25">
      <c r="A401" s="44">
        <v>231</v>
      </c>
      <c r="B401" s="45">
        <v>0</v>
      </c>
      <c r="C401" s="46">
        <v>3319</v>
      </c>
      <c r="D401" s="45">
        <v>5212</v>
      </c>
      <c r="E401" s="47">
        <v>0</v>
      </c>
      <c r="F401" s="48">
        <v>601</v>
      </c>
      <c r="G401" s="45" t="s">
        <v>846</v>
      </c>
      <c r="H401" s="52" t="s">
        <v>847</v>
      </c>
      <c r="I401" s="50">
        <v>0</v>
      </c>
      <c r="J401" s="50">
        <v>0</v>
      </c>
      <c r="K401" s="50">
        <v>60000</v>
      </c>
      <c r="L401" s="50">
        <f t="shared" si="4"/>
        <v>60000</v>
      </c>
      <c r="M401" s="51" t="s">
        <v>2650</v>
      </c>
    </row>
    <row r="402" spans="1:13" x14ac:dyDescent="0.25">
      <c r="A402" s="44">
        <v>231</v>
      </c>
      <c r="B402" s="45">
        <v>0</v>
      </c>
      <c r="C402" s="46">
        <v>3319</v>
      </c>
      <c r="D402" s="45">
        <v>5222</v>
      </c>
      <c r="E402" s="47">
        <v>0</v>
      </c>
      <c r="F402" s="48">
        <v>601</v>
      </c>
      <c r="G402" s="45" t="s">
        <v>846</v>
      </c>
      <c r="H402" s="52" t="s">
        <v>847</v>
      </c>
      <c r="I402" s="50">
        <v>0</v>
      </c>
      <c r="J402" s="50">
        <v>0</v>
      </c>
      <c r="K402" s="50">
        <v>65000</v>
      </c>
      <c r="L402" s="50">
        <f t="shared" si="4"/>
        <v>65000</v>
      </c>
      <c r="M402" s="51" t="s">
        <v>2651</v>
      </c>
    </row>
    <row r="403" spans="1:13" ht="26.25" x14ac:dyDescent="0.25">
      <c r="A403" s="44">
        <v>231</v>
      </c>
      <c r="B403" s="45">
        <v>0</v>
      </c>
      <c r="C403" s="46">
        <v>3319</v>
      </c>
      <c r="D403" s="45">
        <v>5222</v>
      </c>
      <c r="E403" s="47">
        <v>0</v>
      </c>
      <c r="F403" s="48">
        <v>601</v>
      </c>
      <c r="G403" s="45" t="s">
        <v>846</v>
      </c>
      <c r="H403" s="52" t="s">
        <v>847</v>
      </c>
      <c r="I403" s="50">
        <v>0</v>
      </c>
      <c r="J403" s="50">
        <v>0</v>
      </c>
      <c r="K403" s="50">
        <v>11411</v>
      </c>
      <c r="L403" s="50">
        <f t="shared" si="4"/>
        <v>11411</v>
      </c>
      <c r="M403" s="51" t="s">
        <v>2652</v>
      </c>
    </row>
    <row r="404" spans="1:13" x14ac:dyDescent="0.25">
      <c r="A404" s="44">
        <v>231</v>
      </c>
      <c r="B404" s="45">
        <v>0</v>
      </c>
      <c r="C404" s="46">
        <v>3314</v>
      </c>
      <c r="D404" s="45">
        <v>5321</v>
      </c>
      <c r="E404" s="47">
        <v>0</v>
      </c>
      <c r="F404" s="48">
        <v>611</v>
      </c>
      <c r="G404" s="45" t="s">
        <v>846</v>
      </c>
      <c r="H404" s="52" t="s">
        <v>2653</v>
      </c>
      <c r="I404" s="50">
        <v>0</v>
      </c>
      <c r="J404" s="50">
        <v>0</v>
      </c>
      <c r="K404" s="50">
        <v>69000</v>
      </c>
      <c r="L404" s="50">
        <f t="shared" si="4"/>
        <v>69000</v>
      </c>
      <c r="M404" s="51" t="s">
        <v>2654</v>
      </c>
    </row>
    <row r="405" spans="1:13" x14ac:dyDescent="0.25">
      <c r="A405" s="44">
        <v>231</v>
      </c>
      <c r="B405" s="45">
        <v>0</v>
      </c>
      <c r="C405" s="46">
        <v>3314</v>
      </c>
      <c r="D405" s="45">
        <v>5321</v>
      </c>
      <c r="E405" s="47">
        <v>0</v>
      </c>
      <c r="F405" s="48">
        <v>611</v>
      </c>
      <c r="G405" s="45" t="s">
        <v>846</v>
      </c>
      <c r="H405" s="52" t="s">
        <v>2655</v>
      </c>
      <c r="I405" s="50">
        <v>0</v>
      </c>
      <c r="J405" s="50">
        <v>0</v>
      </c>
      <c r="K405" s="50">
        <v>70000</v>
      </c>
      <c r="L405" s="50">
        <f t="shared" si="4"/>
        <v>70000</v>
      </c>
      <c r="M405" s="51" t="s">
        <v>2656</v>
      </c>
    </row>
    <row r="406" spans="1:13" x14ac:dyDescent="0.25">
      <c r="A406" s="44">
        <v>231</v>
      </c>
      <c r="B406" s="45">
        <v>0</v>
      </c>
      <c r="C406" s="46">
        <v>3314</v>
      </c>
      <c r="D406" s="45">
        <v>5321</v>
      </c>
      <c r="E406" s="47">
        <v>0</v>
      </c>
      <c r="F406" s="48">
        <v>611</v>
      </c>
      <c r="G406" s="45" t="s">
        <v>846</v>
      </c>
      <c r="H406" s="52" t="s">
        <v>2657</v>
      </c>
      <c r="I406" s="50">
        <v>0</v>
      </c>
      <c r="J406" s="50">
        <v>0</v>
      </c>
      <c r="K406" s="50">
        <v>70000</v>
      </c>
      <c r="L406" s="50">
        <f t="shared" si="4"/>
        <v>70000</v>
      </c>
      <c r="M406" s="51" t="s">
        <v>2658</v>
      </c>
    </row>
    <row r="407" spans="1:13" x14ac:dyDescent="0.25">
      <c r="A407" s="44">
        <v>231</v>
      </c>
      <c r="B407" s="45">
        <v>0</v>
      </c>
      <c r="C407" s="46">
        <v>3314</v>
      </c>
      <c r="D407" s="45">
        <v>5321</v>
      </c>
      <c r="E407" s="47">
        <v>0</v>
      </c>
      <c r="F407" s="48">
        <v>611</v>
      </c>
      <c r="G407" s="45" t="s">
        <v>846</v>
      </c>
      <c r="H407" s="52" t="s">
        <v>2659</v>
      </c>
      <c r="I407" s="50">
        <v>0</v>
      </c>
      <c r="J407" s="50">
        <v>0</v>
      </c>
      <c r="K407" s="50">
        <v>70000</v>
      </c>
      <c r="L407" s="50">
        <f t="shared" si="4"/>
        <v>70000</v>
      </c>
      <c r="M407" s="51" t="s">
        <v>2660</v>
      </c>
    </row>
    <row r="408" spans="1:13" x14ac:dyDescent="0.25">
      <c r="A408" s="44">
        <v>231</v>
      </c>
      <c r="B408" s="45">
        <v>0</v>
      </c>
      <c r="C408" s="46">
        <v>3314</v>
      </c>
      <c r="D408" s="45">
        <v>5321</v>
      </c>
      <c r="E408" s="47">
        <v>0</v>
      </c>
      <c r="F408" s="48">
        <v>611</v>
      </c>
      <c r="G408" s="45" t="s">
        <v>846</v>
      </c>
      <c r="H408" s="52" t="s">
        <v>2661</v>
      </c>
      <c r="I408" s="50">
        <v>0</v>
      </c>
      <c r="J408" s="50">
        <v>0</v>
      </c>
      <c r="K408" s="50">
        <v>35000</v>
      </c>
      <c r="L408" s="50">
        <f t="shared" si="4"/>
        <v>35000</v>
      </c>
      <c r="M408" s="51" t="s">
        <v>2662</v>
      </c>
    </row>
    <row r="409" spans="1:13" x14ac:dyDescent="0.25">
      <c r="A409" s="44">
        <v>231</v>
      </c>
      <c r="B409" s="45">
        <v>0</v>
      </c>
      <c r="C409" s="46">
        <v>3314</v>
      </c>
      <c r="D409" s="45">
        <v>5321</v>
      </c>
      <c r="E409" s="47">
        <v>0</v>
      </c>
      <c r="F409" s="48">
        <v>611</v>
      </c>
      <c r="G409" s="45" t="s">
        <v>846</v>
      </c>
      <c r="H409" s="52" t="s">
        <v>2663</v>
      </c>
      <c r="I409" s="50">
        <v>0</v>
      </c>
      <c r="J409" s="50">
        <v>0</v>
      </c>
      <c r="K409" s="50">
        <v>45000</v>
      </c>
      <c r="L409" s="50">
        <f t="shared" si="4"/>
        <v>45000</v>
      </c>
      <c r="M409" s="51" t="s">
        <v>2664</v>
      </c>
    </row>
    <row r="410" spans="1:13" x14ac:dyDescent="0.25">
      <c r="A410" s="44">
        <v>231</v>
      </c>
      <c r="B410" s="45">
        <v>0</v>
      </c>
      <c r="C410" s="46">
        <v>3314</v>
      </c>
      <c r="D410" s="45">
        <v>5321</v>
      </c>
      <c r="E410" s="47">
        <v>0</v>
      </c>
      <c r="F410" s="48">
        <v>611</v>
      </c>
      <c r="G410" s="45" t="s">
        <v>846</v>
      </c>
      <c r="H410" s="52" t="s">
        <v>2665</v>
      </c>
      <c r="I410" s="50">
        <v>0</v>
      </c>
      <c r="J410" s="50">
        <v>0</v>
      </c>
      <c r="K410" s="50">
        <v>70000</v>
      </c>
      <c r="L410" s="50">
        <f t="shared" si="4"/>
        <v>70000</v>
      </c>
      <c r="M410" s="51" t="s">
        <v>2666</v>
      </c>
    </row>
    <row r="411" spans="1:13" x14ac:dyDescent="0.25">
      <c r="A411" s="44">
        <v>231</v>
      </c>
      <c r="B411" s="45">
        <v>0</v>
      </c>
      <c r="C411" s="46">
        <v>3314</v>
      </c>
      <c r="D411" s="45">
        <v>5321</v>
      </c>
      <c r="E411" s="47">
        <v>0</v>
      </c>
      <c r="F411" s="48">
        <v>611</v>
      </c>
      <c r="G411" s="45" t="s">
        <v>846</v>
      </c>
      <c r="H411" s="52" t="s">
        <v>2667</v>
      </c>
      <c r="I411" s="50">
        <v>0</v>
      </c>
      <c r="J411" s="50">
        <v>0</v>
      </c>
      <c r="K411" s="50">
        <v>70000</v>
      </c>
      <c r="L411" s="50">
        <f t="shared" si="4"/>
        <v>70000</v>
      </c>
      <c r="M411" s="51" t="s">
        <v>2668</v>
      </c>
    </row>
    <row r="412" spans="1:13" x14ac:dyDescent="0.25">
      <c r="A412" s="44">
        <v>231</v>
      </c>
      <c r="B412" s="45">
        <v>0</v>
      </c>
      <c r="C412" s="46">
        <v>3314</v>
      </c>
      <c r="D412" s="45">
        <v>5321</v>
      </c>
      <c r="E412" s="47">
        <v>0</v>
      </c>
      <c r="F412" s="48">
        <v>611</v>
      </c>
      <c r="G412" s="45" t="s">
        <v>846</v>
      </c>
      <c r="H412" s="52" t="s">
        <v>2669</v>
      </c>
      <c r="I412" s="50">
        <v>0</v>
      </c>
      <c r="J412" s="50">
        <v>0</v>
      </c>
      <c r="K412" s="50">
        <v>70000</v>
      </c>
      <c r="L412" s="50">
        <f t="shared" si="4"/>
        <v>70000</v>
      </c>
      <c r="M412" s="51" t="s">
        <v>2670</v>
      </c>
    </row>
    <row r="413" spans="1:13" x14ac:dyDescent="0.25">
      <c r="A413" s="44">
        <v>231</v>
      </c>
      <c r="B413" s="45">
        <v>0</v>
      </c>
      <c r="C413" s="46">
        <v>3314</v>
      </c>
      <c r="D413" s="45">
        <v>5321</v>
      </c>
      <c r="E413" s="47">
        <v>0</v>
      </c>
      <c r="F413" s="48">
        <v>611</v>
      </c>
      <c r="G413" s="45" t="s">
        <v>846</v>
      </c>
      <c r="H413" s="52" t="s">
        <v>2671</v>
      </c>
      <c r="I413" s="50">
        <v>0</v>
      </c>
      <c r="J413" s="50">
        <v>0</v>
      </c>
      <c r="K413" s="50">
        <v>20000</v>
      </c>
      <c r="L413" s="50">
        <f t="shared" si="4"/>
        <v>20000</v>
      </c>
      <c r="M413" s="51" t="s">
        <v>2672</v>
      </c>
    </row>
    <row r="414" spans="1:13" x14ac:dyDescent="0.25">
      <c r="A414" s="44">
        <v>231</v>
      </c>
      <c r="B414" s="45">
        <v>0</v>
      </c>
      <c r="C414" s="46">
        <v>3314</v>
      </c>
      <c r="D414" s="45">
        <v>5321</v>
      </c>
      <c r="E414" s="47">
        <v>0</v>
      </c>
      <c r="F414" s="48">
        <v>611</v>
      </c>
      <c r="G414" s="45" t="s">
        <v>846</v>
      </c>
      <c r="H414" s="52" t="s">
        <v>2673</v>
      </c>
      <c r="I414" s="50">
        <v>0</v>
      </c>
      <c r="J414" s="50">
        <v>0</v>
      </c>
      <c r="K414" s="50">
        <v>28000</v>
      </c>
      <c r="L414" s="50">
        <f t="shared" si="4"/>
        <v>28000</v>
      </c>
      <c r="M414" s="51" t="s">
        <v>2674</v>
      </c>
    </row>
    <row r="415" spans="1:13" x14ac:dyDescent="0.25">
      <c r="A415" s="44">
        <v>231</v>
      </c>
      <c r="B415" s="45">
        <v>0</v>
      </c>
      <c r="C415" s="46">
        <v>3314</v>
      </c>
      <c r="D415" s="45">
        <v>5321</v>
      </c>
      <c r="E415" s="47">
        <v>0</v>
      </c>
      <c r="F415" s="48">
        <v>611</v>
      </c>
      <c r="G415" s="45" t="s">
        <v>846</v>
      </c>
      <c r="H415" s="52" t="s">
        <v>2675</v>
      </c>
      <c r="I415" s="50">
        <v>0</v>
      </c>
      <c r="J415" s="50">
        <v>0</v>
      </c>
      <c r="K415" s="50">
        <v>55000</v>
      </c>
      <c r="L415" s="50">
        <f t="shared" si="4"/>
        <v>55000</v>
      </c>
      <c r="M415" s="51" t="s">
        <v>2676</v>
      </c>
    </row>
    <row r="416" spans="1:13" x14ac:dyDescent="0.25">
      <c r="A416" s="44">
        <v>231</v>
      </c>
      <c r="B416" s="45">
        <v>0</v>
      </c>
      <c r="C416" s="46">
        <v>3314</v>
      </c>
      <c r="D416" s="45">
        <v>5321</v>
      </c>
      <c r="E416" s="47">
        <v>0</v>
      </c>
      <c r="F416" s="48">
        <v>611</v>
      </c>
      <c r="G416" s="45" t="s">
        <v>846</v>
      </c>
      <c r="H416" s="52" t="s">
        <v>2677</v>
      </c>
      <c r="I416" s="50">
        <v>0</v>
      </c>
      <c r="J416" s="50">
        <v>0</v>
      </c>
      <c r="K416" s="50">
        <v>61120</v>
      </c>
      <c r="L416" s="50">
        <f t="shared" si="4"/>
        <v>61120</v>
      </c>
      <c r="M416" s="51" t="s">
        <v>2678</v>
      </c>
    </row>
    <row r="417" spans="1:13" x14ac:dyDescent="0.25">
      <c r="A417" s="44">
        <v>231</v>
      </c>
      <c r="B417" s="45">
        <v>0</v>
      </c>
      <c r="C417" s="46">
        <v>3314</v>
      </c>
      <c r="D417" s="45">
        <v>5321</v>
      </c>
      <c r="E417" s="47">
        <v>0</v>
      </c>
      <c r="F417" s="48">
        <v>611</v>
      </c>
      <c r="G417" s="45" t="s">
        <v>846</v>
      </c>
      <c r="H417" s="52" t="s">
        <v>2679</v>
      </c>
      <c r="I417" s="50">
        <v>0</v>
      </c>
      <c r="J417" s="50">
        <v>0</v>
      </c>
      <c r="K417" s="50">
        <v>50000</v>
      </c>
      <c r="L417" s="50">
        <f t="shared" si="4"/>
        <v>50000</v>
      </c>
      <c r="M417" s="51" t="s">
        <v>2680</v>
      </c>
    </row>
    <row r="418" spans="1:13" x14ac:dyDescent="0.25">
      <c r="A418" s="44">
        <v>231</v>
      </c>
      <c r="B418" s="45">
        <v>0</v>
      </c>
      <c r="C418" s="46">
        <v>3314</v>
      </c>
      <c r="D418" s="45">
        <v>5321</v>
      </c>
      <c r="E418" s="47">
        <v>0</v>
      </c>
      <c r="F418" s="48">
        <v>611</v>
      </c>
      <c r="G418" s="45" t="s">
        <v>846</v>
      </c>
      <c r="H418" s="52" t="s">
        <v>2681</v>
      </c>
      <c r="I418" s="50">
        <v>0</v>
      </c>
      <c r="J418" s="50">
        <v>0</v>
      </c>
      <c r="K418" s="50">
        <v>70000</v>
      </c>
      <c r="L418" s="50">
        <f t="shared" si="4"/>
        <v>70000</v>
      </c>
      <c r="M418" s="51" t="s">
        <v>2682</v>
      </c>
    </row>
    <row r="419" spans="1:13" x14ac:dyDescent="0.25">
      <c r="A419" s="44">
        <v>231</v>
      </c>
      <c r="B419" s="45">
        <v>0</v>
      </c>
      <c r="C419" s="46">
        <v>3314</v>
      </c>
      <c r="D419" s="45">
        <v>5321</v>
      </c>
      <c r="E419" s="47">
        <v>0</v>
      </c>
      <c r="F419" s="48">
        <v>611</v>
      </c>
      <c r="G419" s="45" t="s">
        <v>846</v>
      </c>
      <c r="H419" s="52" t="s">
        <v>2683</v>
      </c>
      <c r="I419" s="50">
        <v>0</v>
      </c>
      <c r="J419" s="50">
        <v>0</v>
      </c>
      <c r="K419" s="50">
        <v>40880</v>
      </c>
      <c r="L419" s="50">
        <f t="shared" si="4"/>
        <v>40880</v>
      </c>
      <c r="M419" s="51" t="s">
        <v>2684</v>
      </c>
    </row>
    <row r="420" spans="1:13" x14ac:dyDescent="0.25">
      <c r="A420" s="44">
        <v>231</v>
      </c>
      <c r="B420" s="45">
        <v>0</v>
      </c>
      <c r="C420" s="46">
        <v>3314</v>
      </c>
      <c r="D420" s="45">
        <v>5321</v>
      </c>
      <c r="E420" s="47">
        <v>0</v>
      </c>
      <c r="F420" s="48">
        <v>614</v>
      </c>
      <c r="G420" s="45" t="s">
        <v>846</v>
      </c>
      <c r="H420" s="52" t="s">
        <v>2685</v>
      </c>
      <c r="I420" s="50">
        <v>0</v>
      </c>
      <c r="J420" s="50">
        <v>0</v>
      </c>
      <c r="K420" s="50">
        <v>9000</v>
      </c>
      <c r="L420" s="50">
        <f t="shared" si="4"/>
        <v>9000</v>
      </c>
      <c r="M420" s="51" t="s">
        <v>2686</v>
      </c>
    </row>
    <row r="421" spans="1:13" x14ac:dyDescent="0.25">
      <c r="A421" s="44">
        <v>231</v>
      </c>
      <c r="B421" s="45">
        <v>0</v>
      </c>
      <c r="C421" s="46">
        <v>3314</v>
      </c>
      <c r="D421" s="45">
        <v>5321</v>
      </c>
      <c r="E421" s="47">
        <v>0</v>
      </c>
      <c r="F421" s="48">
        <v>614</v>
      </c>
      <c r="G421" s="45" t="s">
        <v>846</v>
      </c>
      <c r="H421" s="52" t="s">
        <v>2687</v>
      </c>
      <c r="I421" s="50">
        <v>0</v>
      </c>
      <c r="J421" s="50">
        <v>0</v>
      </c>
      <c r="K421" s="50">
        <v>10000</v>
      </c>
      <c r="L421" s="50">
        <f t="shared" si="4"/>
        <v>10000</v>
      </c>
      <c r="M421" s="51" t="s">
        <v>2688</v>
      </c>
    </row>
    <row r="422" spans="1:13" x14ac:dyDescent="0.25">
      <c r="A422" s="44">
        <v>231</v>
      </c>
      <c r="B422" s="45">
        <v>0</v>
      </c>
      <c r="C422" s="46">
        <v>3314</v>
      </c>
      <c r="D422" s="45">
        <v>5321</v>
      </c>
      <c r="E422" s="47">
        <v>0</v>
      </c>
      <c r="F422" s="48">
        <v>614</v>
      </c>
      <c r="G422" s="45" t="s">
        <v>846</v>
      </c>
      <c r="H422" s="52" t="s">
        <v>2689</v>
      </c>
      <c r="I422" s="50">
        <v>0</v>
      </c>
      <c r="J422" s="50">
        <v>0</v>
      </c>
      <c r="K422" s="50">
        <v>10000</v>
      </c>
      <c r="L422" s="50">
        <f t="shared" si="4"/>
        <v>10000</v>
      </c>
      <c r="M422" s="51" t="s">
        <v>2690</v>
      </c>
    </row>
    <row r="423" spans="1:13" x14ac:dyDescent="0.25">
      <c r="A423" s="44">
        <v>231</v>
      </c>
      <c r="B423" s="45">
        <v>0</v>
      </c>
      <c r="C423" s="46">
        <v>3314</v>
      </c>
      <c r="D423" s="45">
        <v>5321</v>
      </c>
      <c r="E423" s="47">
        <v>0</v>
      </c>
      <c r="F423" s="48">
        <v>614</v>
      </c>
      <c r="G423" s="45" t="s">
        <v>846</v>
      </c>
      <c r="H423" s="52" t="s">
        <v>2691</v>
      </c>
      <c r="I423" s="50">
        <v>0</v>
      </c>
      <c r="J423" s="50">
        <v>0</v>
      </c>
      <c r="K423" s="50">
        <v>10000</v>
      </c>
      <c r="L423" s="50">
        <f t="shared" si="4"/>
        <v>10000</v>
      </c>
      <c r="M423" s="51" t="s">
        <v>2692</v>
      </c>
    </row>
    <row r="424" spans="1:13" x14ac:dyDescent="0.25">
      <c r="A424" s="44">
        <v>231</v>
      </c>
      <c r="B424" s="45">
        <v>0</v>
      </c>
      <c r="C424" s="46">
        <v>3314</v>
      </c>
      <c r="D424" s="45">
        <v>5321</v>
      </c>
      <c r="E424" s="47">
        <v>0</v>
      </c>
      <c r="F424" s="48">
        <v>614</v>
      </c>
      <c r="G424" s="45" t="s">
        <v>846</v>
      </c>
      <c r="H424" s="1199" t="s">
        <v>2693</v>
      </c>
      <c r="I424" s="50">
        <v>0</v>
      </c>
      <c r="J424" s="50">
        <v>0</v>
      </c>
      <c r="K424" s="50">
        <v>10000</v>
      </c>
      <c r="L424" s="50">
        <f t="shared" si="4"/>
        <v>10000</v>
      </c>
      <c r="M424" s="51" t="s">
        <v>2182</v>
      </c>
    </row>
    <row r="425" spans="1:13" x14ac:dyDescent="0.25">
      <c r="A425" s="44">
        <v>231</v>
      </c>
      <c r="B425" s="45">
        <v>0</v>
      </c>
      <c r="C425" s="46">
        <v>3314</v>
      </c>
      <c r="D425" s="45">
        <v>5321</v>
      </c>
      <c r="E425" s="47">
        <v>0</v>
      </c>
      <c r="F425" s="48">
        <v>614</v>
      </c>
      <c r="G425" s="45" t="s">
        <v>846</v>
      </c>
      <c r="H425" s="52">
        <v>6021242</v>
      </c>
      <c r="I425" s="50">
        <v>0</v>
      </c>
      <c r="J425" s="50">
        <v>0</v>
      </c>
      <c r="K425" s="50">
        <v>10000</v>
      </c>
      <c r="L425" s="50">
        <f t="shared" si="4"/>
        <v>10000</v>
      </c>
      <c r="M425" s="51" t="s">
        <v>2694</v>
      </c>
    </row>
    <row r="426" spans="1:13" x14ac:dyDescent="0.25">
      <c r="A426" s="44">
        <v>231</v>
      </c>
      <c r="B426" s="45">
        <v>0</v>
      </c>
      <c r="C426" s="46">
        <v>3314</v>
      </c>
      <c r="D426" s="45">
        <v>5321</v>
      </c>
      <c r="E426" s="47">
        <v>0</v>
      </c>
      <c r="F426" s="48">
        <v>614</v>
      </c>
      <c r="G426" s="45" t="s">
        <v>846</v>
      </c>
      <c r="H426" s="52">
        <v>6020118</v>
      </c>
      <c r="I426" s="50">
        <v>0</v>
      </c>
      <c r="J426" s="50">
        <v>0</v>
      </c>
      <c r="K426" s="50">
        <v>10000</v>
      </c>
      <c r="L426" s="50">
        <f t="shared" si="4"/>
        <v>10000</v>
      </c>
      <c r="M426" s="51" t="s">
        <v>2695</v>
      </c>
    </row>
    <row r="427" spans="1:13" x14ac:dyDescent="0.25">
      <c r="A427" s="44">
        <v>231</v>
      </c>
      <c r="B427" s="45">
        <v>0</v>
      </c>
      <c r="C427" s="46">
        <v>3314</v>
      </c>
      <c r="D427" s="45">
        <v>5321</v>
      </c>
      <c r="E427" s="47">
        <v>0</v>
      </c>
      <c r="F427" s="48">
        <v>614</v>
      </c>
      <c r="G427" s="45" t="s">
        <v>846</v>
      </c>
      <c r="H427" s="52">
        <v>6022214</v>
      </c>
      <c r="I427" s="50">
        <v>0</v>
      </c>
      <c r="J427" s="50">
        <v>0</v>
      </c>
      <c r="K427" s="50">
        <v>10000</v>
      </c>
      <c r="L427" s="50">
        <f t="shared" si="4"/>
        <v>10000</v>
      </c>
      <c r="M427" s="51" t="s">
        <v>2696</v>
      </c>
    </row>
    <row r="428" spans="1:13" x14ac:dyDescent="0.25">
      <c r="A428" s="44">
        <v>231</v>
      </c>
      <c r="B428" s="45">
        <v>0</v>
      </c>
      <c r="C428" s="46">
        <v>3314</v>
      </c>
      <c r="D428" s="45">
        <v>5321</v>
      </c>
      <c r="E428" s="47">
        <v>0</v>
      </c>
      <c r="F428" s="48">
        <v>614</v>
      </c>
      <c r="G428" s="45" t="s">
        <v>846</v>
      </c>
      <c r="H428" s="52">
        <v>6020416</v>
      </c>
      <c r="I428" s="50">
        <v>0</v>
      </c>
      <c r="J428" s="50">
        <v>0</v>
      </c>
      <c r="K428" s="50">
        <v>8000</v>
      </c>
      <c r="L428" s="50">
        <f t="shared" si="4"/>
        <v>8000</v>
      </c>
      <c r="M428" s="51" t="s">
        <v>2697</v>
      </c>
    </row>
    <row r="429" spans="1:13" x14ac:dyDescent="0.25">
      <c r="A429" s="44">
        <v>231</v>
      </c>
      <c r="B429" s="45">
        <v>0</v>
      </c>
      <c r="C429" s="46">
        <v>3314</v>
      </c>
      <c r="D429" s="45">
        <v>5321</v>
      </c>
      <c r="E429" s="47">
        <v>0</v>
      </c>
      <c r="F429" s="48">
        <v>614</v>
      </c>
      <c r="G429" s="45" t="s">
        <v>846</v>
      </c>
      <c r="H429" s="52">
        <v>6021910</v>
      </c>
      <c r="I429" s="50">
        <v>0</v>
      </c>
      <c r="J429" s="50">
        <v>0</v>
      </c>
      <c r="K429" s="50">
        <v>9000</v>
      </c>
      <c r="L429" s="50">
        <f t="shared" si="4"/>
        <v>9000</v>
      </c>
      <c r="M429" s="51" t="s">
        <v>2698</v>
      </c>
    </row>
    <row r="430" spans="1:13" ht="15.75" thickBot="1" x14ac:dyDescent="0.3">
      <c r="A430" s="44">
        <v>231</v>
      </c>
      <c r="B430" s="45">
        <v>0</v>
      </c>
      <c r="C430" s="46">
        <v>3314</v>
      </c>
      <c r="D430" s="45">
        <v>5321</v>
      </c>
      <c r="E430" s="47">
        <v>0</v>
      </c>
      <c r="F430" s="48">
        <v>614</v>
      </c>
      <c r="G430" s="45" t="s">
        <v>846</v>
      </c>
      <c r="H430" s="52">
        <v>6022070</v>
      </c>
      <c r="I430" s="50">
        <v>0</v>
      </c>
      <c r="J430" s="50">
        <v>0</v>
      </c>
      <c r="K430" s="50">
        <v>10000</v>
      </c>
      <c r="L430" s="50">
        <f t="shared" si="4"/>
        <v>10000</v>
      </c>
      <c r="M430" s="51" t="s">
        <v>2699</v>
      </c>
    </row>
    <row r="431" spans="1:13" ht="16.5" thickBot="1" x14ac:dyDescent="0.3">
      <c r="A431" s="22"/>
      <c r="B431" s="53" t="s">
        <v>23</v>
      </c>
      <c r="C431" s="54"/>
      <c r="D431" s="23"/>
      <c r="E431" s="23"/>
      <c r="F431" s="24"/>
      <c r="G431" s="25"/>
      <c r="H431" s="23"/>
      <c r="I431" s="26">
        <f>SUM(I429:I430)</f>
        <v>0</v>
      </c>
      <c r="J431" s="26">
        <f>SUM(J256:J430)</f>
        <v>20000000</v>
      </c>
      <c r="K431" s="26">
        <f>SUM(K256:K430)</f>
        <v>0</v>
      </c>
      <c r="L431" s="26">
        <f>SUM(L256:L430)</f>
        <v>20000000</v>
      </c>
      <c r="M431" s="27"/>
    </row>
    <row r="432" spans="1:13" ht="15.75" x14ac:dyDescent="0.25">
      <c r="A432" s="28"/>
      <c r="B432" s="28"/>
      <c r="C432" s="28"/>
      <c r="D432" s="29"/>
      <c r="E432" s="29"/>
      <c r="F432" s="30"/>
      <c r="G432" s="31"/>
      <c r="H432" s="29"/>
      <c r="I432" s="32"/>
      <c r="J432" s="29"/>
      <c r="K432" s="33"/>
      <c r="L432" s="29"/>
      <c r="M432" s="1193"/>
    </row>
    <row r="433" spans="1:13" ht="15.75" x14ac:dyDescent="0.25">
      <c r="A433" s="1193"/>
      <c r="B433" s="29" t="s">
        <v>24</v>
      </c>
      <c r="C433" s="28"/>
      <c r="D433" s="29" t="s">
        <v>851</v>
      </c>
      <c r="E433" s="29"/>
      <c r="F433" s="30"/>
      <c r="G433" s="31"/>
      <c r="H433" s="29"/>
      <c r="I433" s="32"/>
      <c r="J433" s="34" t="s">
        <v>25</v>
      </c>
      <c r="K433" s="35">
        <v>43634</v>
      </c>
      <c r="L433" s="29"/>
      <c r="M433" s="1193"/>
    </row>
    <row r="434" spans="1:13" ht="15.75" x14ac:dyDescent="0.25">
      <c r="A434" s="29"/>
      <c r="B434" s="28"/>
      <c r="C434" s="28"/>
      <c r="D434" s="29"/>
      <c r="E434" s="29"/>
      <c r="F434" s="30"/>
      <c r="G434" s="31"/>
      <c r="H434" s="29"/>
      <c r="I434" s="32"/>
      <c r="J434" s="29"/>
      <c r="K434" s="33"/>
      <c r="L434" s="29"/>
      <c r="M434" s="1193"/>
    </row>
    <row r="435" spans="1:13" x14ac:dyDescent="0.25">
      <c r="A435" s="1193"/>
      <c r="B435" s="1193"/>
      <c r="C435" s="1193"/>
      <c r="D435" s="1193"/>
      <c r="E435" s="1193"/>
      <c r="F435" s="2"/>
      <c r="G435" s="3"/>
      <c r="H435" s="1193"/>
      <c r="I435" s="4"/>
      <c r="J435" s="1193"/>
      <c r="K435" s="1193"/>
      <c r="L435" s="1193"/>
      <c r="M435" s="1193"/>
    </row>
    <row r="436" spans="1:13" x14ac:dyDescent="0.25">
      <c r="A436" s="1193"/>
      <c r="B436" s="1193" t="s">
        <v>27</v>
      </c>
      <c r="C436" s="1193"/>
      <c r="D436" s="1193"/>
      <c r="E436" s="1193"/>
      <c r="F436" s="2"/>
      <c r="G436" s="3"/>
      <c r="H436" s="1193"/>
      <c r="I436" s="4"/>
      <c r="J436" s="1193" t="s">
        <v>27</v>
      </c>
      <c r="K436" s="1193"/>
      <c r="L436" s="1193"/>
      <c r="M436" s="1193"/>
    </row>
    <row r="437" spans="1:13" x14ac:dyDescent="0.25">
      <c r="A437" s="1193"/>
      <c r="B437" s="1193"/>
      <c r="C437" s="1193"/>
      <c r="D437" s="1193"/>
      <c r="E437" s="1193"/>
      <c r="F437" s="2"/>
      <c r="G437" s="3"/>
      <c r="H437" s="1193"/>
      <c r="I437" s="4"/>
      <c r="J437" s="1193"/>
      <c r="K437" s="1193"/>
      <c r="L437" s="1193"/>
      <c r="M437" s="1193"/>
    </row>
    <row r="438" spans="1:13" x14ac:dyDescent="0.25">
      <c r="A438" s="1193"/>
      <c r="B438" s="1193" t="s">
        <v>852</v>
      </c>
      <c r="C438" s="1193"/>
      <c r="D438" s="1193"/>
      <c r="E438" s="1193"/>
      <c r="F438" s="2"/>
      <c r="G438" s="3"/>
      <c r="H438" s="1193"/>
      <c r="I438" s="4"/>
      <c r="J438" s="1193" t="s">
        <v>1433</v>
      </c>
      <c r="K438" s="1193"/>
      <c r="L438" s="1193"/>
      <c r="M438" s="1193"/>
    </row>
    <row r="439" spans="1:13" x14ac:dyDescent="0.25">
      <c r="A439" s="1193"/>
      <c r="B439" s="1193" t="s">
        <v>854</v>
      </c>
      <c r="C439" s="1193"/>
      <c r="D439" s="1193"/>
      <c r="E439" s="1193"/>
      <c r="F439" s="2"/>
      <c r="G439" s="3"/>
      <c r="H439" s="1193"/>
      <c r="I439" s="4"/>
      <c r="J439" s="1193" t="s">
        <v>855</v>
      </c>
      <c r="K439" s="1193"/>
      <c r="L439" s="1193"/>
      <c r="M439" s="1193"/>
    </row>
    <row r="442" spans="1:13" ht="18.75" x14ac:dyDescent="0.3">
      <c r="A442" s="1" t="s">
        <v>174</v>
      </c>
      <c r="B442" s="1"/>
      <c r="C442" s="306" t="s">
        <v>843</v>
      </c>
      <c r="D442" s="1193"/>
      <c r="E442" s="1193"/>
      <c r="F442" s="2"/>
      <c r="G442" s="3"/>
      <c r="H442" s="1193"/>
      <c r="I442" s="4"/>
      <c r="J442" s="1193"/>
      <c r="K442" s="1193"/>
      <c r="L442" s="1193"/>
      <c r="M442" s="1193"/>
    </row>
    <row r="443" spans="1:13" x14ac:dyDescent="0.25">
      <c r="A443" s="1193"/>
      <c r="B443" s="1193"/>
      <c r="C443" s="1193"/>
      <c r="D443" s="1192"/>
      <c r="E443" s="1192"/>
      <c r="F443" s="6"/>
      <c r="G443" s="7"/>
      <c r="H443" s="1192"/>
      <c r="I443" s="8"/>
      <c r="J443" s="1192"/>
      <c r="K443" s="1193"/>
      <c r="L443" s="1193"/>
      <c r="M443" s="1193"/>
    </row>
    <row r="444" spans="1:13" ht="18.75" x14ac:dyDescent="0.3">
      <c r="A444" s="3102" t="s">
        <v>2700</v>
      </c>
      <c r="B444" s="3103"/>
      <c r="C444" s="3103"/>
      <c r="D444" s="3103"/>
      <c r="E444" s="3103"/>
      <c r="F444" s="3103"/>
      <c r="G444" s="3103"/>
      <c r="H444" s="3103"/>
      <c r="I444" s="3103"/>
      <c r="J444" s="3103"/>
      <c r="K444" s="3103"/>
      <c r="L444" s="3103"/>
      <c r="M444" s="1193"/>
    </row>
    <row r="445" spans="1:13" ht="15.75" x14ac:dyDescent="0.25">
      <c r="A445" s="1193"/>
      <c r="B445" s="1193"/>
      <c r="C445" s="1193"/>
      <c r="D445" s="1192"/>
      <c r="E445" s="1192"/>
      <c r="F445" s="9"/>
      <c r="G445" s="7"/>
      <c r="H445" s="1192"/>
      <c r="I445" s="8"/>
      <c r="J445" s="1192"/>
      <c r="K445" s="1193"/>
      <c r="L445" s="1193"/>
      <c r="M445" s="1193"/>
    </row>
    <row r="446" spans="1:13" ht="15.75" x14ac:dyDescent="0.25">
      <c r="A446" s="10" t="s">
        <v>1435</v>
      </c>
      <c r="B446" s="11"/>
      <c r="C446" s="11"/>
      <c r="D446" s="11"/>
      <c r="E446" s="11"/>
      <c r="F446" s="9"/>
      <c r="G446" s="3"/>
      <c r="H446" s="1193"/>
      <c r="I446" s="4"/>
      <c r="J446" s="1193"/>
      <c r="K446" s="1193"/>
      <c r="L446" s="1193"/>
      <c r="M446" s="1193"/>
    </row>
    <row r="447" spans="1:13" ht="15.75" thickBot="1" x14ac:dyDescent="0.3">
      <c r="A447" s="1194"/>
      <c r="B447" s="1193"/>
      <c r="C447" s="1193"/>
      <c r="D447" s="1193"/>
      <c r="E447" s="1193"/>
      <c r="F447" s="2"/>
      <c r="G447" s="3"/>
      <c r="H447" s="1193"/>
      <c r="I447" s="4"/>
      <c r="J447" s="1193"/>
      <c r="K447" s="13"/>
      <c r="L447" s="1193"/>
      <c r="M447" s="14" t="s">
        <v>4</v>
      </c>
    </row>
    <row r="448" spans="1:13" ht="27" thickBot="1" x14ac:dyDescent="0.3">
      <c r="A448" s="15" t="s">
        <v>5</v>
      </c>
      <c r="B448" s="16" t="s">
        <v>6</v>
      </c>
      <c r="C448" s="16" t="s">
        <v>7</v>
      </c>
      <c r="D448" s="16" t="s">
        <v>8</v>
      </c>
      <c r="E448" s="16" t="s">
        <v>9</v>
      </c>
      <c r="F448" s="17" t="s">
        <v>10</v>
      </c>
      <c r="G448" s="18" t="s">
        <v>11</v>
      </c>
      <c r="H448" s="16" t="s">
        <v>12</v>
      </c>
      <c r="I448" s="19" t="s">
        <v>13</v>
      </c>
      <c r="J448" s="20" t="s">
        <v>14</v>
      </c>
      <c r="K448" s="20" t="s">
        <v>15</v>
      </c>
      <c r="L448" s="20" t="s">
        <v>16</v>
      </c>
      <c r="M448" s="21" t="s">
        <v>17</v>
      </c>
    </row>
    <row r="449" spans="1:13" x14ac:dyDescent="0.25">
      <c r="A449" s="44">
        <v>231</v>
      </c>
      <c r="B449" s="45">
        <v>0</v>
      </c>
      <c r="C449" s="46">
        <v>3319</v>
      </c>
      <c r="D449" s="45">
        <v>5169</v>
      </c>
      <c r="E449" s="47">
        <v>0</v>
      </c>
      <c r="F449" s="48">
        <v>0</v>
      </c>
      <c r="G449" s="45">
        <v>600</v>
      </c>
      <c r="H449" s="52">
        <v>6000000</v>
      </c>
      <c r="I449" s="50">
        <v>970000</v>
      </c>
      <c r="J449" s="50">
        <v>1831316.8</v>
      </c>
      <c r="K449" s="50">
        <v>-60.5</v>
      </c>
      <c r="L449" s="50">
        <f>J449+K449</f>
        <v>1831256.3</v>
      </c>
      <c r="M449" s="51" t="s">
        <v>862</v>
      </c>
    </row>
    <row r="450" spans="1:13" ht="39" x14ac:dyDescent="0.25">
      <c r="A450" s="44">
        <v>231</v>
      </c>
      <c r="B450" s="45">
        <v>0</v>
      </c>
      <c r="C450" s="46">
        <v>3319</v>
      </c>
      <c r="D450" s="45">
        <v>5169</v>
      </c>
      <c r="E450" s="47">
        <v>0</v>
      </c>
      <c r="F450" s="48">
        <v>0</v>
      </c>
      <c r="G450" s="45" t="s">
        <v>846</v>
      </c>
      <c r="H450" s="52">
        <v>1322000000</v>
      </c>
      <c r="I450" s="50">
        <v>0</v>
      </c>
      <c r="J450" s="50">
        <v>145.19999999999999</v>
      </c>
      <c r="K450" s="50">
        <v>60.5</v>
      </c>
      <c r="L450" s="50">
        <f>J450+K450</f>
        <v>205.7</v>
      </c>
      <c r="M450" s="51" t="s">
        <v>2701</v>
      </c>
    </row>
    <row r="451" spans="1:13" x14ac:dyDescent="0.25">
      <c r="A451" s="57">
        <v>231</v>
      </c>
      <c r="B451" s="58">
        <v>0</v>
      </c>
      <c r="C451" s="59">
        <v>3315</v>
      </c>
      <c r="D451" s="58">
        <v>5331</v>
      </c>
      <c r="E451" s="61">
        <v>0</v>
      </c>
      <c r="F451" s="62">
        <v>511</v>
      </c>
      <c r="G451" s="58">
        <v>600</v>
      </c>
      <c r="H451" s="49">
        <v>6000000</v>
      </c>
      <c r="I451" s="66">
        <v>0</v>
      </c>
      <c r="J451" s="66">
        <v>1171889</v>
      </c>
      <c r="K451" s="66">
        <v>-80000</v>
      </c>
      <c r="L451" s="66">
        <f>J451+K451</f>
        <v>1091889</v>
      </c>
      <c r="M451" s="56" t="s">
        <v>2702</v>
      </c>
    </row>
    <row r="452" spans="1:13" ht="27" thickBot="1" x14ac:dyDescent="0.3">
      <c r="A452" s="287">
        <v>231</v>
      </c>
      <c r="B452" s="288">
        <v>0</v>
      </c>
      <c r="C452" s="289">
        <v>3315</v>
      </c>
      <c r="D452" s="288">
        <v>5331</v>
      </c>
      <c r="E452" s="290">
        <v>0</v>
      </c>
      <c r="F452" s="291">
        <v>511</v>
      </c>
      <c r="G452" s="288">
        <v>600</v>
      </c>
      <c r="H452" s="292">
        <v>6000617</v>
      </c>
      <c r="I452" s="293">
        <v>0</v>
      </c>
      <c r="J452" s="293">
        <v>0</v>
      </c>
      <c r="K452" s="293">
        <v>80000</v>
      </c>
      <c r="L452" s="293">
        <f>J452+K452</f>
        <v>80000</v>
      </c>
      <c r="M452" s="294" t="s">
        <v>2703</v>
      </c>
    </row>
    <row r="453" spans="1:13" ht="16.5" thickBot="1" x14ac:dyDescent="0.3">
      <c r="A453" s="22"/>
      <c r="B453" s="53" t="s">
        <v>23</v>
      </c>
      <c r="C453" s="54"/>
      <c r="D453" s="23"/>
      <c r="E453" s="23"/>
      <c r="F453" s="24"/>
      <c r="G453" s="25"/>
      <c r="H453" s="23"/>
      <c r="I453" s="26">
        <f>SUM(I449:I450)</f>
        <v>970000</v>
      </c>
      <c r="J453" s="26">
        <f>SUM(J449:J452)</f>
        <v>3003351</v>
      </c>
      <c r="K453" s="26">
        <f>SUM(K449:K450)</f>
        <v>0</v>
      </c>
      <c r="L453" s="26">
        <f>SUM(L449:L452)</f>
        <v>3003351</v>
      </c>
      <c r="M453" s="27"/>
    </row>
    <row r="454" spans="1:13" ht="15.75" x14ac:dyDescent="0.25">
      <c r="A454" s="28"/>
      <c r="B454" s="28"/>
      <c r="C454" s="28"/>
      <c r="D454" s="29"/>
      <c r="E454" s="29"/>
      <c r="F454" s="30"/>
      <c r="G454" s="31"/>
      <c r="H454" s="29"/>
      <c r="I454" s="32"/>
      <c r="J454" s="29"/>
      <c r="K454" s="33"/>
      <c r="L454" s="29"/>
      <c r="M454" s="1193"/>
    </row>
    <row r="455" spans="1:13" ht="15.75" x14ac:dyDescent="0.25">
      <c r="A455" s="1193"/>
      <c r="B455" s="29" t="s">
        <v>24</v>
      </c>
      <c r="C455" s="28"/>
      <c r="D455" s="29" t="s">
        <v>851</v>
      </c>
      <c r="E455" s="29"/>
      <c r="F455" s="30"/>
      <c r="G455" s="31"/>
      <c r="H455" s="29"/>
      <c r="I455" s="32"/>
      <c r="J455" s="34" t="s">
        <v>25</v>
      </c>
      <c r="K455" s="35">
        <v>43648</v>
      </c>
      <c r="L455" s="29"/>
      <c r="M455" s="1193"/>
    </row>
    <row r="456" spans="1:13" ht="15.75" x14ac:dyDescent="0.25">
      <c r="A456" s="29"/>
      <c r="B456" s="28"/>
      <c r="C456" s="28"/>
      <c r="D456" s="29"/>
      <c r="E456" s="29"/>
      <c r="F456" s="30"/>
      <c r="G456" s="31"/>
      <c r="H456" s="29"/>
      <c r="I456" s="32"/>
      <c r="J456" s="29"/>
      <c r="K456" s="33"/>
      <c r="L456" s="29"/>
      <c r="M456" s="1193"/>
    </row>
    <row r="457" spans="1:13" x14ac:dyDescent="0.25">
      <c r="A457" s="1193"/>
      <c r="B457" s="1193"/>
      <c r="C457" s="1193"/>
      <c r="D457" s="1193"/>
      <c r="E457" s="1193"/>
      <c r="F457" s="2"/>
      <c r="G457" s="3"/>
      <c r="H457" s="1193"/>
      <c r="I457" s="4"/>
      <c r="J457" s="1193"/>
      <c r="K457" s="1193"/>
      <c r="L457" s="1193"/>
      <c r="M457" s="1193"/>
    </row>
    <row r="458" spans="1:13" x14ac:dyDescent="0.25">
      <c r="A458" s="1193"/>
      <c r="B458" s="1193" t="s">
        <v>27</v>
      </c>
      <c r="C458" s="1193"/>
      <c r="D458" s="1193"/>
      <c r="E458" s="1193"/>
      <c r="F458" s="2"/>
      <c r="G458" s="3"/>
      <c r="H458" s="1193"/>
      <c r="I458" s="4"/>
      <c r="J458" s="1193" t="s">
        <v>27</v>
      </c>
      <c r="K458" s="1193"/>
      <c r="L458" s="1193"/>
      <c r="M458" s="1193"/>
    </row>
    <row r="459" spans="1:13" x14ac:dyDescent="0.25">
      <c r="A459" s="1193"/>
      <c r="B459" s="1193"/>
      <c r="C459" s="1193"/>
      <c r="D459" s="1193"/>
      <c r="E459" s="1193"/>
      <c r="F459" s="2"/>
      <c r="G459" s="3"/>
      <c r="H459" s="1193"/>
      <c r="I459" s="4"/>
      <c r="J459" s="1193"/>
      <c r="K459" s="1193"/>
      <c r="L459" s="1193"/>
      <c r="M459" s="1193"/>
    </row>
    <row r="460" spans="1:13" x14ac:dyDescent="0.25">
      <c r="A460" s="1193"/>
      <c r="B460" s="1193" t="s">
        <v>852</v>
      </c>
      <c r="C460" s="1193"/>
      <c r="D460" s="1193"/>
      <c r="E460" s="1193"/>
      <c r="F460" s="2"/>
      <c r="G460" s="3"/>
      <c r="H460" s="1193"/>
      <c r="I460" s="4"/>
      <c r="J460" s="1193" t="s">
        <v>853</v>
      </c>
      <c r="K460" s="1193"/>
      <c r="L460" s="1193"/>
      <c r="M460" s="1193"/>
    </row>
    <row r="461" spans="1:13" x14ac:dyDescent="0.25">
      <c r="A461" s="1193"/>
      <c r="B461" s="1193" t="s">
        <v>854</v>
      </c>
      <c r="C461" s="1193"/>
      <c r="D461" s="1193"/>
      <c r="E461" s="1193"/>
      <c r="F461" s="2"/>
      <c r="G461" s="3"/>
      <c r="H461" s="1193"/>
      <c r="I461" s="4"/>
      <c r="J461" s="1193" t="s">
        <v>855</v>
      </c>
      <c r="K461" s="1193"/>
      <c r="L461" s="1193"/>
      <c r="M461" s="1193"/>
    </row>
    <row r="464" spans="1:13" ht="18.75" x14ac:dyDescent="0.3">
      <c r="A464" s="1" t="s">
        <v>174</v>
      </c>
      <c r="B464" s="1"/>
      <c r="C464" s="306" t="s">
        <v>843</v>
      </c>
      <c r="D464" s="1208"/>
      <c r="E464" s="1208"/>
      <c r="F464" s="2"/>
      <c r="G464" s="3"/>
      <c r="H464" s="1208"/>
      <c r="I464" s="4"/>
      <c r="J464" s="1208"/>
      <c r="K464" s="1208"/>
      <c r="L464" s="1208"/>
      <c r="M464" s="1208"/>
    </row>
    <row r="465" spans="1:13" x14ac:dyDescent="0.25">
      <c r="A465" s="1208"/>
      <c r="B465" s="1208"/>
      <c r="C465" s="1208"/>
      <c r="D465" s="1207"/>
      <c r="E465" s="1207"/>
      <c r="F465" s="6"/>
      <c r="G465" s="7"/>
      <c r="H465" s="1207"/>
      <c r="I465" s="8"/>
      <c r="J465" s="1207"/>
      <c r="K465" s="1208"/>
      <c r="L465" s="1208"/>
      <c r="M465" s="1208"/>
    </row>
    <row r="466" spans="1:13" ht="18.75" x14ac:dyDescent="0.3">
      <c r="A466" s="3102" t="s">
        <v>2926</v>
      </c>
      <c r="B466" s="3103"/>
      <c r="C466" s="3103"/>
      <c r="D466" s="3103"/>
      <c r="E466" s="3103"/>
      <c r="F466" s="3103"/>
      <c r="G466" s="3103"/>
      <c r="H466" s="3103"/>
      <c r="I466" s="3103"/>
      <c r="J466" s="3103"/>
      <c r="K466" s="3103"/>
      <c r="L466" s="3103"/>
      <c r="M466" s="1208"/>
    </row>
    <row r="467" spans="1:13" ht="15.75" x14ac:dyDescent="0.25">
      <c r="A467" s="1208"/>
      <c r="B467" s="1208"/>
      <c r="C467" s="1208"/>
      <c r="D467" s="1207"/>
      <c r="E467" s="1207"/>
      <c r="F467" s="9"/>
      <c r="G467" s="7"/>
      <c r="H467" s="1207"/>
      <c r="I467" s="8"/>
      <c r="J467" s="1207"/>
      <c r="K467" s="1208"/>
      <c r="L467" s="1208"/>
      <c r="M467" s="1208"/>
    </row>
    <row r="468" spans="1:13" ht="30" customHeight="1" x14ac:dyDescent="0.25">
      <c r="A468" s="3156" t="s">
        <v>2927</v>
      </c>
      <c r="B468" s="3156"/>
      <c r="C468" s="3156"/>
      <c r="D468" s="3156"/>
      <c r="E468" s="3156"/>
      <c r="F468" s="3156"/>
      <c r="G468" s="3156"/>
      <c r="H468" s="3156"/>
      <c r="I468" s="3156"/>
      <c r="J468" s="3156"/>
      <c r="K468" s="3156"/>
      <c r="L468" s="3156"/>
      <c r="M468" s="3156"/>
    </row>
    <row r="469" spans="1:13" ht="15.75" thickBot="1" x14ac:dyDescent="0.3">
      <c r="A469" s="1209"/>
      <c r="B469" s="1208"/>
      <c r="C469" s="1208"/>
      <c r="D469" s="1208"/>
      <c r="E469" s="1208"/>
      <c r="F469" s="2"/>
      <c r="G469" s="3"/>
      <c r="H469" s="1208"/>
      <c r="I469" s="4"/>
      <c r="J469" s="1208"/>
      <c r="K469" s="13"/>
      <c r="L469" s="1208"/>
      <c r="M469" s="14" t="s">
        <v>4</v>
      </c>
    </row>
    <row r="470" spans="1:13" ht="27" thickBot="1" x14ac:dyDescent="0.3">
      <c r="A470" s="15" t="s">
        <v>5</v>
      </c>
      <c r="B470" s="16" t="s">
        <v>6</v>
      </c>
      <c r="C470" s="16" t="s">
        <v>7</v>
      </c>
      <c r="D470" s="16" t="s">
        <v>8</v>
      </c>
      <c r="E470" s="16" t="s">
        <v>9</v>
      </c>
      <c r="F470" s="17" t="s">
        <v>10</v>
      </c>
      <c r="G470" s="18" t="s">
        <v>11</v>
      </c>
      <c r="H470" s="16" t="s">
        <v>12</v>
      </c>
      <c r="I470" s="19" t="s">
        <v>13</v>
      </c>
      <c r="J470" s="20" t="s">
        <v>14</v>
      </c>
      <c r="K470" s="20" t="s">
        <v>15</v>
      </c>
      <c r="L470" s="20" t="s">
        <v>16</v>
      </c>
      <c r="M470" s="21" t="s">
        <v>17</v>
      </c>
    </row>
    <row r="471" spans="1:13" ht="51.75" x14ac:dyDescent="0.25">
      <c r="A471" s="44">
        <v>231</v>
      </c>
      <c r="B471" s="45">
        <v>0</v>
      </c>
      <c r="C471" s="46">
        <v>3322</v>
      </c>
      <c r="D471" s="45">
        <v>5321</v>
      </c>
      <c r="E471" s="47">
        <v>0</v>
      </c>
      <c r="F471" s="48">
        <v>608</v>
      </c>
      <c r="G471" s="45">
        <v>600</v>
      </c>
      <c r="H471" s="52">
        <v>6000000</v>
      </c>
      <c r="I471" s="50">
        <v>30000000</v>
      </c>
      <c r="J471" s="50">
        <v>40000000</v>
      </c>
      <c r="K471" s="50">
        <v>-40000000</v>
      </c>
      <c r="L471" s="50">
        <v>0</v>
      </c>
      <c r="M471" s="51" t="s">
        <v>2928</v>
      </c>
    </row>
    <row r="472" spans="1:13" ht="26.25" x14ac:dyDescent="0.25">
      <c r="A472" s="44">
        <v>231</v>
      </c>
      <c r="B472" s="45">
        <v>0</v>
      </c>
      <c r="C472" s="46">
        <v>3322</v>
      </c>
      <c r="D472" s="45">
        <v>5321</v>
      </c>
      <c r="E472" s="47">
        <v>0</v>
      </c>
      <c r="F472" s="48">
        <v>608</v>
      </c>
      <c r="G472" s="45">
        <v>600</v>
      </c>
      <c r="H472" s="52" t="s">
        <v>2929</v>
      </c>
      <c r="I472" s="50">
        <v>0</v>
      </c>
      <c r="J472" s="50">
        <v>0</v>
      </c>
      <c r="K472" s="50">
        <v>2761225</v>
      </c>
      <c r="L472" s="50">
        <v>2761225</v>
      </c>
      <c r="M472" s="51" t="s">
        <v>2930</v>
      </c>
    </row>
    <row r="473" spans="1:13" x14ac:dyDescent="0.25">
      <c r="A473" s="44">
        <v>231</v>
      </c>
      <c r="B473" s="45">
        <v>0</v>
      </c>
      <c r="C473" s="46">
        <v>3322</v>
      </c>
      <c r="D473" s="45">
        <v>5213</v>
      </c>
      <c r="E473" s="47">
        <v>0</v>
      </c>
      <c r="F473" s="48">
        <v>608</v>
      </c>
      <c r="G473" s="45">
        <v>600</v>
      </c>
      <c r="H473" s="52" t="s">
        <v>847</v>
      </c>
      <c r="I473" s="50">
        <v>0</v>
      </c>
      <c r="J473" s="50">
        <v>0</v>
      </c>
      <c r="K473" s="50">
        <v>2424068</v>
      </c>
      <c r="L473" s="50">
        <v>2424068</v>
      </c>
      <c r="M473" s="51" t="s">
        <v>2931</v>
      </c>
    </row>
    <row r="474" spans="1:13" ht="26.25" x14ac:dyDescent="0.25">
      <c r="A474" s="44">
        <v>231</v>
      </c>
      <c r="B474" s="45">
        <v>0</v>
      </c>
      <c r="C474" s="46">
        <v>3322</v>
      </c>
      <c r="D474" s="45">
        <v>5493</v>
      </c>
      <c r="E474" s="47">
        <v>0</v>
      </c>
      <c r="F474" s="48">
        <v>608</v>
      </c>
      <c r="G474" s="45">
        <v>600</v>
      </c>
      <c r="H474" s="52" t="s">
        <v>847</v>
      </c>
      <c r="I474" s="50">
        <v>0</v>
      </c>
      <c r="J474" s="50">
        <v>0</v>
      </c>
      <c r="K474" s="50">
        <v>686200</v>
      </c>
      <c r="L474" s="50">
        <v>686200</v>
      </c>
      <c r="M474" s="51" t="s">
        <v>2932</v>
      </c>
    </row>
    <row r="475" spans="1:13" x14ac:dyDescent="0.25">
      <c r="A475" s="57">
        <v>231</v>
      </c>
      <c r="B475" s="58">
        <v>0</v>
      </c>
      <c r="C475" s="59">
        <v>3322</v>
      </c>
      <c r="D475" s="58">
        <v>5222</v>
      </c>
      <c r="E475" s="61">
        <v>0</v>
      </c>
      <c r="F475" s="62">
        <v>608</v>
      </c>
      <c r="G475" s="58">
        <v>600</v>
      </c>
      <c r="H475" s="49" t="s">
        <v>847</v>
      </c>
      <c r="I475" s="66">
        <v>0</v>
      </c>
      <c r="J475" s="66">
        <v>0</v>
      </c>
      <c r="K475" s="66">
        <v>2011578</v>
      </c>
      <c r="L475" s="66">
        <v>2011578</v>
      </c>
      <c r="M475" s="56" t="s">
        <v>2933</v>
      </c>
    </row>
    <row r="476" spans="1:13" x14ac:dyDescent="0.25">
      <c r="A476" s="44">
        <v>231</v>
      </c>
      <c r="B476" s="45">
        <v>0</v>
      </c>
      <c r="C476" s="46">
        <v>3322</v>
      </c>
      <c r="D476" s="45">
        <v>5321</v>
      </c>
      <c r="E476" s="47">
        <v>0</v>
      </c>
      <c r="F476" s="48">
        <v>608</v>
      </c>
      <c r="G476" s="45">
        <v>600</v>
      </c>
      <c r="H476" s="52">
        <v>6022022</v>
      </c>
      <c r="I476" s="50">
        <v>0</v>
      </c>
      <c r="J476" s="50">
        <v>0</v>
      </c>
      <c r="K476" s="50">
        <v>2997500</v>
      </c>
      <c r="L476" s="50">
        <v>2997500</v>
      </c>
      <c r="M476" s="51" t="s">
        <v>2934</v>
      </c>
    </row>
    <row r="477" spans="1:13" x14ac:dyDescent="0.25">
      <c r="A477" s="44">
        <v>231</v>
      </c>
      <c r="B477" s="45">
        <v>0</v>
      </c>
      <c r="C477" s="46">
        <v>3322</v>
      </c>
      <c r="D477" s="45">
        <v>5493</v>
      </c>
      <c r="E477" s="47">
        <v>0</v>
      </c>
      <c r="F477" s="48">
        <v>608</v>
      </c>
      <c r="G477" s="45">
        <v>600</v>
      </c>
      <c r="H477" s="52" t="s">
        <v>847</v>
      </c>
      <c r="I477" s="50">
        <v>0</v>
      </c>
      <c r="J477" s="50">
        <v>0</v>
      </c>
      <c r="K477" s="50">
        <v>2785816</v>
      </c>
      <c r="L477" s="50">
        <v>2785816</v>
      </c>
      <c r="M477" s="1210" t="s">
        <v>2935</v>
      </c>
    </row>
    <row r="478" spans="1:13" x14ac:dyDescent="0.25">
      <c r="A478" s="44">
        <v>231</v>
      </c>
      <c r="B478" s="45">
        <v>0</v>
      </c>
      <c r="C478" s="46">
        <v>3322</v>
      </c>
      <c r="D478" s="45">
        <v>5493</v>
      </c>
      <c r="E478" s="47">
        <v>0</v>
      </c>
      <c r="F478" s="48">
        <v>608</v>
      </c>
      <c r="G478" s="45">
        <v>600</v>
      </c>
      <c r="H478" s="52" t="s">
        <v>847</v>
      </c>
      <c r="I478" s="50">
        <v>0</v>
      </c>
      <c r="J478" s="50">
        <v>0</v>
      </c>
      <c r="K478" s="50">
        <v>1734821</v>
      </c>
      <c r="L478" s="50">
        <v>1734821</v>
      </c>
      <c r="M478" s="1210" t="s">
        <v>2936</v>
      </c>
    </row>
    <row r="479" spans="1:13" x14ac:dyDescent="0.25">
      <c r="A479" s="44">
        <v>231</v>
      </c>
      <c r="B479" s="45">
        <v>0</v>
      </c>
      <c r="C479" s="46">
        <v>3322</v>
      </c>
      <c r="D479" s="45">
        <v>5493</v>
      </c>
      <c r="E479" s="47">
        <v>0</v>
      </c>
      <c r="F479" s="48">
        <v>608</v>
      </c>
      <c r="G479" s="45">
        <v>600</v>
      </c>
      <c r="H479" s="52" t="s">
        <v>847</v>
      </c>
      <c r="I479" s="50">
        <v>0</v>
      </c>
      <c r="J479" s="50">
        <v>0</v>
      </c>
      <c r="K479" s="50">
        <v>1206854</v>
      </c>
      <c r="L479" s="50">
        <v>1206854</v>
      </c>
      <c r="M479" s="1210" t="s">
        <v>2937</v>
      </c>
    </row>
    <row r="480" spans="1:13" x14ac:dyDescent="0.25">
      <c r="A480" s="44">
        <v>231</v>
      </c>
      <c r="B480" s="45">
        <v>0</v>
      </c>
      <c r="C480" s="46">
        <v>3322</v>
      </c>
      <c r="D480" s="45">
        <v>5493</v>
      </c>
      <c r="E480" s="47">
        <v>0</v>
      </c>
      <c r="F480" s="48">
        <v>608</v>
      </c>
      <c r="G480" s="45">
        <v>600</v>
      </c>
      <c r="H480" s="52" t="s">
        <v>847</v>
      </c>
      <c r="I480" s="50">
        <v>0</v>
      </c>
      <c r="J480" s="50">
        <v>0</v>
      </c>
      <c r="K480" s="50">
        <v>2906444</v>
      </c>
      <c r="L480" s="50">
        <v>2906444</v>
      </c>
      <c r="M480" s="1210" t="s">
        <v>2938</v>
      </c>
    </row>
    <row r="481" spans="1:13" x14ac:dyDescent="0.25">
      <c r="A481" s="44">
        <v>231</v>
      </c>
      <c r="B481" s="45">
        <v>0</v>
      </c>
      <c r="C481" s="46">
        <v>3322</v>
      </c>
      <c r="D481" s="45">
        <v>5493</v>
      </c>
      <c r="E481" s="47">
        <v>0</v>
      </c>
      <c r="F481" s="48">
        <v>608</v>
      </c>
      <c r="G481" s="45">
        <v>600</v>
      </c>
      <c r="H481" s="52" t="s">
        <v>847</v>
      </c>
      <c r="I481" s="50">
        <v>0</v>
      </c>
      <c r="J481" s="50">
        <v>0</v>
      </c>
      <c r="K481" s="50">
        <v>3544444</v>
      </c>
      <c r="L481" s="50">
        <v>3544444</v>
      </c>
      <c r="M481" s="1210" t="s">
        <v>2939</v>
      </c>
    </row>
    <row r="482" spans="1:13" x14ac:dyDescent="0.25">
      <c r="A482" s="44">
        <v>231</v>
      </c>
      <c r="B482" s="45">
        <v>0</v>
      </c>
      <c r="C482" s="46">
        <v>3322</v>
      </c>
      <c r="D482" s="45">
        <v>5221</v>
      </c>
      <c r="E482" s="47">
        <v>0</v>
      </c>
      <c r="F482" s="48">
        <v>608</v>
      </c>
      <c r="G482" s="45">
        <v>600</v>
      </c>
      <c r="H482" s="52" t="s">
        <v>847</v>
      </c>
      <c r="I482" s="50">
        <v>0</v>
      </c>
      <c r="J482" s="50">
        <v>0</v>
      </c>
      <c r="K482" s="50">
        <v>4600642</v>
      </c>
      <c r="L482" s="50">
        <v>4600642</v>
      </c>
      <c r="M482" s="1210" t="s">
        <v>2940</v>
      </c>
    </row>
    <row r="483" spans="1:13" x14ac:dyDescent="0.25">
      <c r="A483" s="44">
        <v>231</v>
      </c>
      <c r="B483" s="45">
        <v>0</v>
      </c>
      <c r="C483" s="46">
        <v>3322</v>
      </c>
      <c r="D483" s="45">
        <v>5321</v>
      </c>
      <c r="E483" s="47">
        <v>0</v>
      </c>
      <c r="F483" s="48">
        <v>608</v>
      </c>
      <c r="G483" s="45">
        <v>600</v>
      </c>
      <c r="H483" s="52">
        <v>6021569</v>
      </c>
      <c r="I483" s="50">
        <v>0</v>
      </c>
      <c r="J483" s="50">
        <v>0</v>
      </c>
      <c r="K483" s="50">
        <v>4791111</v>
      </c>
      <c r="L483" s="50">
        <v>4791111</v>
      </c>
      <c r="M483" s="1210" t="s">
        <v>2941</v>
      </c>
    </row>
    <row r="484" spans="1:13" ht="26.25" x14ac:dyDescent="0.25">
      <c r="A484" s="44">
        <v>231</v>
      </c>
      <c r="B484" s="45">
        <v>0</v>
      </c>
      <c r="C484" s="46">
        <v>3322</v>
      </c>
      <c r="D484" s="45">
        <v>5223</v>
      </c>
      <c r="E484" s="47">
        <v>0</v>
      </c>
      <c r="F484" s="48">
        <v>608</v>
      </c>
      <c r="G484" s="45">
        <v>600</v>
      </c>
      <c r="H484" s="52" t="s">
        <v>847</v>
      </c>
      <c r="I484" s="50">
        <v>0</v>
      </c>
      <c r="J484" s="50">
        <v>0</v>
      </c>
      <c r="K484" s="50">
        <v>1375947</v>
      </c>
      <c r="L484" s="50">
        <v>1375947</v>
      </c>
      <c r="M484" s="1210" t="s">
        <v>2942</v>
      </c>
    </row>
    <row r="485" spans="1:13" ht="26.25" x14ac:dyDescent="0.25">
      <c r="A485" s="44">
        <v>231</v>
      </c>
      <c r="B485" s="45">
        <v>0</v>
      </c>
      <c r="C485" s="46">
        <v>3322</v>
      </c>
      <c r="D485" s="45">
        <v>5223</v>
      </c>
      <c r="E485" s="47">
        <v>0</v>
      </c>
      <c r="F485" s="48">
        <v>608</v>
      </c>
      <c r="G485" s="45">
        <v>600</v>
      </c>
      <c r="H485" s="52" t="s">
        <v>847</v>
      </c>
      <c r="I485" s="50">
        <v>0</v>
      </c>
      <c r="J485" s="50">
        <v>0</v>
      </c>
      <c r="K485" s="50">
        <v>1022841</v>
      </c>
      <c r="L485" s="50">
        <v>1022841</v>
      </c>
      <c r="M485" s="51" t="s">
        <v>2943</v>
      </c>
    </row>
    <row r="486" spans="1:13" x14ac:dyDescent="0.25">
      <c r="A486" s="44">
        <v>231</v>
      </c>
      <c r="B486" s="45">
        <v>0</v>
      </c>
      <c r="C486" s="46">
        <v>3322</v>
      </c>
      <c r="D486" s="45">
        <v>5321</v>
      </c>
      <c r="E486" s="47">
        <v>0</v>
      </c>
      <c r="F486" s="48">
        <v>608</v>
      </c>
      <c r="G486" s="45">
        <v>600</v>
      </c>
      <c r="H486" s="52">
        <v>6021501</v>
      </c>
      <c r="I486" s="50">
        <v>0</v>
      </c>
      <c r="J486" s="50">
        <v>0</v>
      </c>
      <c r="K486" s="50">
        <v>503517</v>
      </c>
      <c r="L486" s="50">
        <v>503517</v>
      </c>
      <c r="M486" s="51" t="s">
        <v>2944</v>
      </c>
    </row>
    <row r="487" spans="1:13" x14ac:dyDescent="0.25">
      <c r="A487" s="44">
        <v>231</v>
      </c>
      <c r="B487" s="45">
        <v>0</v>
      </c>
      <c r="C487" s="46">
        <v>3322</v>
      </c>
      <c r="D487" s="45">
        <v>5321</v>
      </c>
      <c r="E487" s="47">
        <v>0</v>
      </c>
      <c r="F487" s="48">
        <v>608</v>
      </c>
      <c r="G487" s="45">
        <v>600</v>
      </c>
      <c r="H487" s="52">
        <v>6020807</v>
      </c>
      <c r="I487" s="50">
        <v>0</v>
      </c>
      <c r="J487" s="50">
        <v>0</v>
      </c>
      <c r="K487" s="50">
        <v>3655681</v>
      </c>
      <c r="L487" s="50">
        <v>3655681</v>
      </c>
      <c r="M487" s="51" t="s">
        <v>2945</v>
      </c>
    </row>
    <row r="488" spans="1:13" x14ac:dyDescent="0.25">
      <c r="A488" s="44">
        <v>231</v>
      </c>
      <c r="B488" s="45">
        <v>0</v>
      </c>
      <c r="C488" s="46">
        <v>3322</v>
      </c>
      <c r="D488" s="45">
        <v>5493</v>
      </c>
      <c r="E488" s="47">
        <v>0</v>
      </c>
      <c r="F488" s="48">
        <v>608</v>
      </c>
      <c r="G488" s="45">
        <v>600</v>
      </c>
      <c r="H488" s="52" t="s">
        <v>847</v>
      </c>
      <c r="I488" s="50">
        <v>0</v>
      </c>
      <c r="J488" s="50">
        <v>0</v>
      </c>
      <c r="K488" s="50">
        <v>991311</v>
      </c>
      <c r="L488" s="50">
        <v>991311</v>
      </c>
      <c r="M488" s="51" t="s">
        <v>2946</v>
      </c>
    </row>
    <row r="489" spans="1:13" x14ac:dyDescent="0.25">
      <c r="A489" s="44">
        <v>231</v>
      </c>
      <c r="B489" s="45">
        <v>0</v>
      </c>
      <c r="C489" s="46">
        <v>3314</v>
      </c>
      <c r="D489" s="45">
        <v>5321</v>
      </c>
      <c r="E489" s="47">
        <v>0</v>
      </c>
      <c r="F489" s="48">
        <v>611</v>
      </c>
      <c r="G489" s="45">
        <v>600</v>
      </c>
      <c r="H489" s="52">
        <v>6020145</v>
      </c>
      <c r="I489" s="50">
        <v>0</v>
      </c>
      <c r="J489" s="50">
        <v>70000</v>
      </c>
      <c r="K489" s="50">
        <v>-70000</v>
      </c>
      <c r="L489" s="50">
        <v>0</v>
      </c>
      <c r="M489" s="51" t="s">
        <v>2947</v>
      </c>
    </row>
    <row r="490" spans="1:13" ht="15.75" thickBot="1" x14ac:dyDescent="0.3">
      <c r="A490" s="44">
        <v>231</v>
      </c>
      <c r="B490" s="1211">
        <v>0</v>
      </c>
      <c r="C490" s="1212">
        <v>3314</v>
      </c>
      <c r="D490" s="1211">
        <v>5321</v>
      </c>
      <c r="E490" s="1213">
        <v>0</v>
      </c>
      <c r="F490" s="1214">
        <v>611</v>
      </c>
      <c r="G490" s="1211">
        <v>600</v>
      </c>
      <c r="H490" s="1215">
        <v>6020426</v>
      </c>
      <c r="I490" s="50">
        <v>0</v>
      </c>
      <c r="J490" s="50">
        <v>0</v>
      </c>
      <c r="K490" s="50">
        <v>70000</v>
      </c>
      <c r="L490" s="50">
        <v>70000</v>
      </c>
      <c r="M490" s="1198" t="s">
        <v>2660</v>
      </c>
    </row>
    <row r="491" spans="1:13" ht="16.5" thickBot="1" x14ac:dyDescent="0.3">
      <c r="A491" s="22"/>
      <c r="B491" s="53" t="s">
        <v>23</v>
      </c>
      <c r="C491" s="54"/>
      <c r="D491" s="23"/>
      <c r="E491" s="23"/>
      <c r="F491" s="24"/>
      <c r="G491" s="25"/>
      <c r="H491" s="23"/>
      <c r="I491" s="26">
        <f>SUM(I471:I490)</f>
        <v>30000000</v>
      </c>
      <c r="J491" s="26">
        <f>SUM(J471:J490)</f>
        <v>40070000</v>
      </c>
      <c r="K491" s="26">
        <f>SUM(K471:K490)</f>
        <v>0</v>
      </c>
      <c r="L491" s="26">
        <f>SUM(L471:L490)</f>
        <v>40070000</v>
      </c>
      <c r="M491" s="27"/>
    </row>
    <row r="492" spans="1:13" ht="15.75" x14ac:dyDescent="0.25">
      <c r="A492" s="28"/>
      <c r="B492" s="28"/>
      <c r="C492" s="28"/>
      <c r="D492" s="29"/>
      <c r="E492" s="29"/>
      <c r="F492" s="30"/>
      <c r="G492" s="31"/>
      <c r="H492" s="29"/>
      <c r="I492" s="32"/>
      <c r="J492" s="29"/>
      <c r="K492" s="33"/>
      <c r="L492" s="29"/>
      <c r="M492" s="1208"/>
    </row>
    <row r="493" spans="1:13" ht="15.75" x14ac:dyDescent="0.25">
      <c r="A493" s="1208"/>
      <c r="B493" s="29" t="s">
        <v>24</v>
      </c>
      <c r="C493" s="28"/>
      <c r="D493" s="29" t="s">
        <v>851</v>
      </c>
      <c r="E493" s="29"/>
      <c r="F493" s="30"/>
      <c r="G493" s="31"/>
      <c r="H493" s="29"/>
      <c r="I493" s="32"/>
      <c r="J493" s="34" t="s">
        <v>25</v>
      </c>
      <c r="K493" s="35">
        <v>43657</v>
      </c>
      <c r="L493" s="29"/>
      <c r="M493" s="1208"/>
    </row>
    <row r="494" spans="1:13" ht="15.75" x14ac:dyDescent="0.25">
      <c r="A494" s="29"/>
      <c r="B494" s="28"/>
      <c r="C494" s="28"/>
      <c r="D494" s="29"/>
      <c r="E494" s="29"/>
      <c r="F494" s="30"/>
      <c r="G494" s="31"/>
      <c r="H494" s="29"/>
      <c r="I494" s="32"/>
      <c r="J494" s="29"/>
      <c r="K494" s="33"/>
      <c r="L494" s="29"/>
      <c r="M494" s="1208"/>
    </row>
    <row r="495" spans="1:13" x14ac:dyDescent="0.25">
      <c r="A495" s="1208"/>
      <c r="B495" s="1208"/>
      <c r="C495" s="1208"/>
      <c r="D495" s="1208"/>
      <c r="E495" s="1208"/>
      <c r="F495" s="2"/>
      <c r="G495" s="3"/>
      <c r="H495" s="1208"/>
      <c r="I495" s="4"/>
      <c r="J495" s="1208"/>
      <c r="K495" s="1208"/>
      <c r="L495" s="1208"/>
      <c r="M495" s="1208"/>
    </row>
    <row r="496" spans="1:13" x14ac:dyDescent="0.25">
      <c r="A496" s="1208"/>
      <c r="B496" s="1208" t="s">
        <v>27</v>
      </c>
      <c r="C496" s="1208"/>
      <c r="D496" s="1208"/>
      <c r="E496" s="1208"/>
      <c r="F496" s="2"/>
      <c r="G496" s="3"/>
      <c r="H496" s="1208"/>
      <c r="I496" s="4"/>
      <c r="J496" s="1208" t="s">
        <v>27</v>
      </c>
      <c r="K496" s="1208"/>
      <c r="L496" s="1208"/>
      <c r="M496" s="1208"/>
    </row>
    <row r="497" spans="1:13" x14ac:dyDescent="0.25">
      <c r="A497" s="1208"/>
      <c r="B497" s="1208"/>
      <c r="C497" s="1208"/>
      <c r="D497" s="1208"/>
      <c r="E497" s="1208"/>
      <c r="F497" s="2"/>
      <c r="G497" s="3"/>
      <c r="H497" s="1208"/>
      <c r="I497" s="4"/>
      <c r="J497" s="1208"/>
      <c r="K497" s="1208"/>
      <c r="L497" s="1208"/>
      <c r="M497" s="1208"/>
    </row>
    <row r="498" spans="1:13" x14ac:dyDescent="0.25">
      <c r="A498" s="1208"/>
      <c r="B498" s="1208" t="s">
        <v>852</v>
      </c>
      <c r="C498" s="1208"/>
      <c r="D498" s="1208"/>
      <c r="E498" s="1208"/>
      <c r="F498" s="2"/>
      <c r="G498" s="3"/>
      <c r="H498" s="1208"/>
      <c r="I498" s="4"/>
      <c r="J498" s="1208" t="s">
        <v>1433</v>
      </c>
      <c r="K498" s="1208"/>
      <c r="L498" s="1208"/>
      <c r="M498" s="1208"/>
    </row>
    <row r="499" spans="1:13" x14ac:dyDescent="0.25">
      <c r="A499" s="1208"/>
      <c r="B499" s="1208" t="s">
        <v>854</v>
      </c>
      <c r="C499" s="1208"/>
      <c r="D499" s="1208"/>
      <c r="E499" s="1208"/>
      <c r="F499" s="2"/>
      <c r="G499" s="3"/>
      <c r="H499" s="1208"/>
      <c r="I499" s="4"/>
      <c r="J499" s="1208" t="s">
        <v>855</v>
      </c>
      <c r="K499" s="1208"/>
      <c r="L499" s="1208"/>
      <c r="M499" s="1208"/>
    </row>
    <row r="500" spans="1:13" x14ac:dyDescent="0.25">
      <c r="A500" s="1208"/>
      <c r="B500" s="1208"/>
      <c r="C500" s="1208"/>
      <c r="D500" s="1208"/>
      <c r="E500" s="1208"/>
      <c r="F500" s="2"/>
      <c r="G500" s="3"/>
      <c r="H500" s="1208"/>
      <c r="I500" s="4"/>
      <c r="J500" s="1208"/>
      <c r="K500" s="1208"/>
      <c r="L500" s="1208"/>
      <c r="M500" s="1208"/>
    </row>
    <row r="501" spans="1:13" x14ac:dyDescent="0.25">
      <c r="A501" s="1208"/>
      <c r="B501" s="1208"/>
      <c r="C501" s="1208"/>
      <c r="D501" s="1208"/>
      <c r="E501" s="1208"/>
      <c r="F501" s="2"/>
      <c r="G501" s="3"/>
      <c r="H501" s="1208"/>
      <c r="I501" s="4"/>
      <c r="J501" s="1208"/>
      <c r="K501" s="1208"/>
      <c r="L501" s="1208"/>
      <c r="M501" s="1208"/>
    </row>
    <row r="502" spans="1:13" ht="18.75" x14ac:dyDescent="0.3">
      <c r="A502" s="1" t="s">
        <v>174</v>
      </c>
      <c r="B502" s="1"/>
      <c r="C502" s="306" t="s">
        <v>843</v>
      </c>
      <c r="D502" s="1208"/>
      <c r="E502" s="1208"/>
      <c r="F502" s="2"/>
      <c r="G502" s="3"/>
      <c r="H502" s="1208"/>
      <c r="I502" s="4"/>
      <c r="J502" s="1208"/>
      <c r="K502" s="1208"/>
      <c r="L502" s="1208"/>
      <c r="M502" s="1208"/>
    </row>
    <row r="503" spans="1:13" x14ac:dyDescent="0.25">
      <c r="A503" s="1208"/>
      <c r="B503" s="1208"/>
      <c r="C503" s="1208"/>
      <c r="D503" s="1207"/>
      <c r="E503" s="1207"/>
      <c r="F503" s="6"/>
      <c r="G503" s="7"/>
      <c r="H503" s="1207"/>
      <c r="I503" s="8"/>
      <c r="J503" s="1207"/>
      <c r="K503" s="1208"/>
      <c r="L503" s="1208"/>
      <c r="M503" s="1208"/>
    </row>
    <row r="504" spans="1:13" ht="18.75" x14ac:dyDescent="0.3">
      <c r="A504" s="3102" t="s">
        <v>2923</v>
      </c>
      <c r="B504" s="3102"/>
      <c r="C504" s="3102"/>
      <c r="D504" s="3102"/>
      <c r="E504" s="3102"/>
      <c r="F504" s="3102"/>
      <c r="G504" s="3102"/>
      <c r="H504" s="3102"/>
      <c r="I504" s="3102"/>
      <c r="J504" s="3102"/>
      <c r="K504" s="3102"/>
      <c r="L504" s="3102"/>
      <c r="M504" s="1208"/>
    </row>
    <row r="505" spans="1:13" ht="15.75" x14ac:dyDescent="0.25">
      <c r="A505" s="1208"/>
      <c r="B505" s="1208"/>
      <c r="C505" s="1208"/>
      <c r="D505" s="1207"/>
      <c r="E505" s="1207"/>
      <c r="F505" s="9"/>
      <c r="G505" s="7"/>
      <c r="H505" s="1207"/>
      <c r="I505" s="8"/>
      <c r="J505" s="1207"/>
      <c r="K505" s="1208"/>
      <c r="L505" s="1208"/>
      <c r="M505" s="1208"/>
    </row>
    <row r="506" spans="1:13" ht="15.75" x14ac:dyDescent="0.25">
      <c r="A506" s="10" t="s">
        <v>1435</v>
      </c>
      <c r="B506" s="11"/>
      <c r="C506" s="11"/>
      <c r="D506" s="11"/>
      <c r="E506" s="11"/>
      <c r="F506" s="9"/>
      <c r="G506" s="3"/>
      <c r="H506" s="1208"/>
      <c r="I506" s="4"/>
      <c r="J506" s="1208"/>
      <c r="K506" s="1208"/>
      <c r="L506" s="1208"/>
      <c r="M506" s="1208"/>
    </row>
    <row r="507" spans="1:13" ht="15.75" thickBot="1" x14ac:dyDescent="0.3">
      <c r="A507" s="1209"/>
      <c r="B507" s="1208"/>
      <c r="C507" s="1208"/>
      <c r="D507" s="1208"/>
      <c r="E507" s="1208"/>
      <c r="F507" s="2"/>
      <c r="G507" s="3"/>
      <c r="H507" s="1208"/>
      <c r="I507" s="4"/>
      <c r="J507" s="1208"/>
      <c r="K507" s="13"/>
      <c r="L507" s="1208"/>
      <c r="M507" s="14" t="s">
        <v>4</v>
      </c>
    </row>
    <row r="508" spans="1:13" ht="27" thickBot="1" x14ac:dyDescent="0.3">
      <c r="A508" s="15" t="s">
        <v>5</v>
      </c>
      <c r="B508" s="16" t="s">
        <v>6</v>
      </c>
      <c r="C508" s="16" t="s">
        <v>7</v>
      </c>
      <c r="D508" s="16" t="s">
        <v>8</v>
      </c>
      <c r="E508" s="16" t="s">
        <v>9</v>
      </c>
      <c r="F508" s="17" t="s">
        <v>10</v>
      </c>
      <c r="G508" s="18" t="s">
        <v>11</v>
      </c>
      <c r="H508" s="16" t="s">
        <v>12</v>
      </c>
      <c r="I508" s="19" t="s">
        <v>13</v>
      </c>
      <c r="J508" s="20" t="s">
        <v>14</v>
      </c>
      <c r="K508" s="20" t="s">
        <v>15</v>
      </c>
      <c r="L508" s="20" t="s">
        <v>16</v>
      </c>
      <c r="M508" s="21" t="s">
        <v>17</v>
      </c>
    </row>
    <row r="509" spans="1:13" ht="54.75" customHeight="1" x14ac:dyDescent="0.25">
      <c r="A509" s="44">
        <v>231</v>
      </c>
      <c r="B509" s="45">
        <v>0</v>
      </c>
      <c r="C509" s="46">
        <v>3319</v>
      </c>
      <c r="D509" s="45">
        <v>5169</v>
      </c>
      <c r="E509" s="47">
        <v>0</v>
      </c>
      <c r="F509" s="48">
        <v>0</v>
      </c>
      <c r="G509" s="45" t="s">
        <v>846</v>
      </c>
      <c r="H509" s="52">
        <v>4376000000</v>
      </c>
      <c r="I509" s="50">
        <v>0</v>
      </c>
      <c r="J509" s="50">
        <v>2094000</v>
      </c>
      <c r="K509" s="50">
        <v>-514855</v>
      </c>
      <c r="L509" s="50">
        <f>J509+K509</f>
        <v>1579145</v>
      </c>
      <c r="M509" s="51" t="s">
        <v>2924</v>
      </c>
    </row>
    <row r="510" spans="1:13" ht="54.75" customHeight="1" thickBot="1" x14ac:dyDescent="0.3">
      <c r="A510" s="44">
        <v>231</v>
      </c>
      <c r="B510" s="45">
        <v>0</v>
      </c>
      <c r="C510" s="46">
        <v>3319</v>
      </c>
      <c r="D510" s="45">
        <v>5139</v>
      </c>
      <c r="E510" s="47">
        <v>0</v>
      </c>
      <c r="F510" s="48">
        <v>0</v>
      </c>
      <c r="G510" s="45" t="s">
        <v>846</v>
      </c>
      <c r="H510" s="52">
        <v>6000000</v>
      </c>
      <c r="I510" s="50">
        <v>0</v>
      </c>
      <c r="J510" s="50">
        <v>1930808</v>
      </c>
      <c r="K510" s="50">
        <v>514855</v>
      </c>
      <c r="L510" s="50">
        <f>J510+K510</f>
        <v>2445663</v>
      </c>
      <c r="M510" s="51" t="s">
        <v>2925</v>
      </c>
    </row>
    <row r="511" spans="1:13" ht="16.5" thickBot="1" x14ac:dyDescent="0.3">
      <c r="A511" s="22"/>
      <c r="B511" s="53" t="s">
        <v>23</v>
      </c>
      <c r="C511" s="54"/>
      <c r="D511" s="23"/>
      <c r="E511" s="23"/>
      <c r="F511" s="24"/>
      <c r="G511" s="25"/>
      <c r="H511" s="23"/>
      <c r="I511" s="26">
        <f>SUM(I509:I510)</f>
        <v>0</v>
      </c>
      <c r="J511" s="26">
        <f>SUM(J509:J510)</f>
        <v>4024808</v>
      </c>
      <c r="K511" s="26">
        <f>SUM(K509:K510)</f>
        <v>0</v>
      </c>
      <c r="L511" s="26">
        <f>SUM(L509:L510)</f>
        <v>4024808</v>
      </c>
      <c r="M511" s="27"/>
    </row>
    <row r="512" spans="1:13" ht="15.75" x14ac:dyDescent="0.25">
      <c r="A512" s="28"/>
      <c r="B512" s="28"/>
      <c r="C512" s="28"/>
      <c r="D512" s="29"/>
      <c r="E512" s="29"/>
      <c r="F512" s="30"/>
      <c r="G512" s="31"/>
      <c r="H512" s="29"/>
      <c r="I512" s="32"/>
      <c r="J512" s="29"/>
      <c r="K512" s="33"/>
      <c r="L512" s="29"/>
      <c r="M512" s="1208"/>
    </row>
    <row r="513" spans="1:13" ht="15.75" x14ac:dyDescent="0.25">
      <c r="A513" s="1208"/>
      <c r="B513" s="29" t="s">
        <v>24</v>
      </c>
      <c r="C513" s="28"/>
      <c r="D513" s="29" t="s">
        <v>851</v>
      </c>
      <c r="E513" s="29"/>
      <c r="F513" s="30"/>
      <c r="G513" s="31"/>
      <c r="H513" s="29"/>
      <c r="I513" s="32"/>
      <c r="J513" s="34" t="s">
        <v>25</v>
      </c>
      <c r="K513" s="35">
        <v>43675</v>
      </c>
      <c r="L513" s="29"/>
      <c r="M513" s="1208"/>
    </row>
    <row r="514" spans="1:13" ht="15.75" x14ac:dyDescent="0.25">
      <c r="A514" s="29"/>
      <c r="B514" s="28"/>
      <c r="C514" s="28"/>
      <c r="D514" s="29"/>
      <c r="E514" s="29"/>
      <c r="F514" s="30"/>
      <c r="G514" s="31"/>
      <c r="H514" s="29"/>
      <c r="I514" s="32"/>
      <c r="J514" s="29"/>
      <c r="K514" s="33"/>
      <c r="L514" s="29"/>
      <c r="M514" s="1208"/>
    </row>
    <row r="515" spans="1:13" x14ac:dyDescent="0.25">
      <c r="A515" s="1208"/>
      <c r="B515" s="1208"/>
      <c r="C515" s="1208"/>
      <c r="D515" s="1208"/>
      <c r="E515" s="1208"/>
      <c r="F515" s="2"/>
      <c r="G515" s="3"/>
      <c r="H515" s="1208"/>
      <c r="I515" s="4"/>
      <c r="J515" s="1208"/>
      <c r="K515" s="1208"/>
      <c r="L515" s="1208"/>
      <c r="M515" s="1208"/>
    </row>
    <row r="516" spans="1:13" x14ac:dyDescent="0.25">
      <c r="A516" s="1208"/>
      <c r="B516" s="1208" t="s">
        <v>27</v>
      </c>
      <c r="C516" s="1208"/>
      <c r="D516" s="1208"/>
      <c r="E516" s="1208"/>
      <c r="F516" s="2"/>
      <c r="G516" s="3"/>
      <c r="H516" s="1208"/>
      <c r="I516" s="4"/>
      <c r="J516" s="1208" t="s">
        <v>27</v>
      </c>
      <c r="K516" s="1208"/>
      <c r="L516" s="1208"/>
      <c r="M516" s="1208"/>
    </row>
    <row r="517" spans="1:13" x14ac:dyDescent="0.25">
      <c r="A517" s="1208"/>
      <c r="B517" s="1208"/>
      <c r="C517" s="1208"/>
      <c r="D517" s="1208"/>
      <c r="E517" s="1208"/>
      <c r="F517" s="2"/>
      <c r="G517" s="3"/>
      <c r="H517" s="1208"/>
      <c r="I517" s="4"/>
      <c r="J517" s="1208"/>
      <c r="K517" s="1208"/>
      <c r="L517" s="1208"/>
      <c r="M517" s="1208"/>
    </row>
    <row r="518" spans="1:13" x14ac:dyDescent="0.25">
      <c r="A518" s="1208"/>
      <c r="B518" s="1208" t="s">
        <v>852</v>
      </c>
      <c r="C518" s="1208"/>
      <c r="D518" s="1208"/>
      <c r="E518" s="1208"/>
      <c r="F518" s="2"/>
      <c r="G518" s="3"/>
      <c r="H518" s="1208"/>
      <c r="I518" s="4"/>
      <c r="J518" s="1208" t="s">
        <v>853</v>
      </c>
      <c r="K518" s="1208"/>
      <c r="L518" s="1208"/>
      <c r="M518" s="1208"/>
    </row>
    <row r="519" spans="1:13" x14ac:dyDescent="0.25">
      <c r="A519" s="1206"/>
      <c r="B519" s="1206" t="s">
        <v>854</v>
      </c>
      <c r="C519" s="1206"/>
      <c r="D519" s="1206"/>
      <c r="E519" s="1206"/>
      <c r="F519" s="2"/>
      <c r="G519" s="3"/>
      <c r="H519" s="1206"/>
      <c r="I519" s="4"/>
      <c r="J519" s="1206" t="s">
        <v>855</v>
      </c>
      <c r="K519" s="1206"/>
      <c r="L519" s="1206"/>
      <c r="M519" s="1206"/>
    </row>
    <row r="522" spans="1:13" ht="18.75" x14ac:dyDescent="0.3">
      <c r="A522" s="1" t="s">
        <v>174</v>
      </c>
      <c r="B522" s="1"/>
      <c r="C522" s="306" t="s">
        <v>843</v>
      </c>
      <c r="D522" s="2186"/>
      <c r="E522" s="2186"/>
      <c r="F522" s="2"/>
      <c r="G522" s="3"/>
      <c r="H522" s="2186"/>
      <c r="I522" s="4"/>
      <c r="J522" s="2186"/>
      <c r="K522" s="2186"/>
      <c r="L522" s="2186"/>
      <c r="M522" s="2186"/>
    </row>
    <row r="523" spans="1:13" x14ac:dyDescent="0.25">
      <c r="A523" s="2186"/>
      <c r="B523" s="2186"/>
      <c r="C523" s="2186"/>
      <c r="D523" s="2185"/>
      <c r="E523" s="2185"/>
      <c r="F523" s="6"/>
      <c r="G523" s="7"/>
      <c r="H523" s="2185"/>
      <c r="I523" s="8"/>
      <c r="J523" s="2185"/>
      <c r="K523" s="2186"/>
      <c r="L523" s="2186"/>
      <c r="M523" s="2186"/>
    </row>
    <row r="524" spans="1:13" ht="18.75" x14ac:dyDescent="0.3">
      <c r="A524" s="3102" t="s">
        <v>3532</v>
      </c>
      <c r="B524" s="3103"/>
      <c r="C524" s="3103"/>
      <c r="D524" s="3103"/>
      <c r="E524" s="3103"/>
      <c r="F524" s="3103"/>
      <c r="G524" s="3103"/>
      <c r="H524" s="3103"/>
      <c r="I524" s="3103"/>
      <c r="J524" s="3103"/>
      <c r="K524" s="3103"/>
      <c r="L524" s="3103"/>
      <c r="M524" s="2186"/>
    </row>
    <row r="525" spans="1:13" ht="15.75" x14ac:dyDescent="0.25">
      <c r="A525" s="2186"/>
      <c r="B525" s="2186"/>
      <c r="C525" s="2186"/>
      <c r="D525" s="2185"/>
      <c r="E525" s="2185"/>
      <c r="F525" s="9"/>
      <c r="G525" s="7"/>
      <c r="H525" s="2185"/>
      <c r="I525" s="8"/>
      <c r="J525" s="2185"/>
      <c r="K525" s="2186"/>
      <c r="L525" s="2186"/>
      <c r="M525" s="2186"/>
    </row>
    <row r="526" spans="1:13" ht="15.75" x14ac:dyDescent="0.25">
      <c r="A526" s="10" t="s">
        <v>1435</v>
      </c>
      <c r="B526" s="11"/>
      <c r="C526" s="11"/>
      <c r="D526" s="11"/>
      <c r="E526" s="11"/>
      <c r="F526" s="9"/>
      <c r="G526" s="3"/>
      <c r="H526" s="2186"/>
      <c r="I526" s="4"/>
      <c r="J526" s="2186"/>
      <c r="K526" s="2186"/>
      <c r="L526" s="2186"/>
      <c r="M526" s="2186"/>
    </row>
    <row r="527" spans="1:13" ht="15.75" thickBot="1" x14ac:dyDescent="0.3">
      <c r="A527" s="1465"/>
      <c r="B527" s="2186"/>
      <c r="C527" s="2186"/>
      <c r="D527" s="2186"/>
      <c r="E527" s="2186"/>
      <c r="F527" s="2"/>
      <c r="G527" s="3"/>
      <c r="H527" s="2186"/>
      <c r="I527" s="4"/>
      <c r="J527" s="2186"/>
      <c r="K527" s="13"/>
      <c r="L527" s="2186"/>
      <c r="M527" s="14" t="s">
        <v>4</v>
      </c>
    </row>
    <row r="528" spans="1:13" ht="27" thickBot="1" x14ac:dyDescent="0.3">
      <c r="A528" s="15" t="s">
        <v>5</v>
      </c>
      <c r="B528" s="16" t="s">
        <v>6</v>
      </c>
      <c r="C528" s="16" t="s">
        <v>7</v>
      </c>
      <c r="D528" s="16" t="s">
        <v>8</v>
      </c>
      <c r="E528" s="16" t="s">
        <v>9</v>
      </c>
      <c r="F528" s="17" t="s">
        <v>10</v>
      </c>
      <c r="G528" s="18" t="s">
        <v>11</v>
      </c>
      <c r="H528" s="16" t="s">
        <v>12</v>
      </c>
      <c r="I528" s="19" t="s">
        <v>13</v>
      </c>
      <c r="J528" s="20" t="s">
        <v>14</v>
      </c>
      <c r="K528" s="20" t="s">
        <v>15</v>
      </c>
      <c r="L528" s="20" t="s">
        <v>16</v>
      </c>
      <c r="M528" s="21" t="s">
        <v>17</v>
      </c>
    </row>
    <row r="529" spans="1:13" x14ac:dyDescent="0.25">
      <c r="A529" s="44">
        <v>231</v>
      </c>
      <c r="B529" s="45">
        <v>0</v>
      </c>
      <c r="C529" s="46">
        <v>3319</v>
      </c>
      <c r="D529" s="45">
        <v>5321</v>
      </c>
      <c r="E529" s="47">
        <v>0</v>
      </c>
      <c r="F529" s="48">
        <v>601</v>
      </c>
      <c r="G529" s="45" t="s">
        <v>846</v>
      </c>
      <c r="H529" s="52">
        <v>6000000</v>
      </c>
      <c r="I529" s="50">
        <v>0</v>
      </c>
      <c r="J529" s="50">
        <v>100000</v>
      </c>
      <c r="K529" s="50">
        <v>-100000</v>
      </c>
      <c r="L529" s="50">
        <f>SUM(I529:K529)</f>
        <v>0</v>
      </c>
      <c r="M529" s="51" t="s">
        <v>2638</v>
      </c>
    </row>
    <row r="530" spans="1:13" ht="15.75" thickBot="1" x14ac:dyDescent="0.3">
      <c r="A530" s="44">
        <v>231</v>
      </c>
      <c r="B530" s="45">
        <v>0</v>
      </c>
      <c r="C530" s="46">
        <v>3319</v>
      </c>
      <c r="D530" s="45">
        <v>5321</v>
      </c>
      <c r="E530" s="47">
        <v>0</v>
      </c>
      <c r="F530" s="48">
        <v>601</v>
      </c>
      <c r="G530" s="45" t="s">
        <v>846</v>
      </c>
      <c r="H530" s="52">
        <v>6022314</v>
      </c>
      <c r="I530" s="50">
        <v>0</v>
      </c>
      <c r="J530" s="50">
        <v>0</v>
      </c>
      <c r="K530" s="50">
        <v>100000</v>
      </c>
      <c r="L530" s="50">
        <f>SUM(I530:K530)</f>
        <v>100000</v>
      </c>
      <c r="M530" s="51" t="s">
        <v>2638</v>
      </c>
    </row>
    <row r="531" spans="1:13" ht="16.5" thickBot="1" x14ac:dyDescent="0.3">
      <c r="A531" s="22"/>
      <c r="B531" s="53" t="s">
        <v>23</v>
      </c>
      <c r="C531" s="54"/>
      <c r="D531" s="23"/>
      <c r="E531" s="23"/>
      <c r="F531" s="24"/>
      <c r="G531" s="25"/>
      <c r="H531" s="23"/>
      <c r="I531" s="26">
        <f>SUM(I529:I530)</f>
        <v>0</v>
      </c>
      <c r="J531" s="26">
        <f>SUM(J529:J530)</f>
        <v>100000</v>
      </c>
      <c r="K531" s="26">
        <f>SUM(K529:K530)</f>
        <v>0</v>
      </c>
      <c r="L531" s="26">
        <f>SUM(L529:L530)</f>
        <v>100000</v>
      </c>
      <c r="M531" s="27"/>
    </row>
    <row r="532" spans="1:13" ht="15.75" x14ac:dyDescent="0.25">
      <c r="A532" s="28"/>
      <c r="B532" s="28"/>
      <c r="C532" s="28"/>
      <c r="D532" s="29"/>
      <c r="E532" s="29"/>
      <c r="F532" s="30"/>
      <c r="G532" s="31"/>
      <c r="H532" s="29"/>
      <c r="I532" s="32"/>
      <c r="J532" s="29"/>
      <c r="K532" s="33"/>
      <c r="L532" s="29"/>
      <c r="M532" s="2186"/>
    </row>
    <row r="533" spans="1:13" ht="15.75" x14ac:dyDescent="0.25">
      <c r="A533" s="2186"/>
      <c r="B533" s="29" t="s">
        <v>24</v>
      </c>
      <c r="C533" s="28"/>
      <c r="D533" s="29" t="s">
        <v>851</v>
      </c>
      <c r="E533" s="29"/>
      <c r="F533" s="30"/>
      <c r="G533" s="31"/>
      <c r="H533" s="29"/>
      <c r="I533" s="32"/>
      <c r="J533" s="34" t="s">
        <v>25</v>
      </c>
      <c r="K533" s="35">
        <v>43718</v>
      </c>
      <c r="L533" s="29"/>
      <c r="M533" s="2186"/>
    </row>
    <row r="534" spans="1:13" ht="15.75" x14ac:dyDescent="0.25">
      <c r="A534" s="29"/>
      <c r="B534" s="28"/>
      <c r="C534" s="28"/>
      <c r="D534" s="29"/>
      <c r="E534" s="29"/>
      <c r="F534" s="30"/>
      <c r="G534" s="31"/>
      <c r="H534" s="29"/>
      <c r="I534" s="32"/>
      <c r="J534" s="29"/>
      <c r="K534" s="33"/>
      <c r="L534" s="29"/>
      <c r="M534" s="2186"/>
    </row>
    <row r="535" spans="1:13" x14ac:dyDescent="0.25">
      <c r="A535" s="2186"/>
      <c r="B535" s="2186"/>
      <c r="C535" s="2186"/>
      <c r="D535" s="2186"/>
      <c r="E535" s="2186"/>
      <c r="F535" s="2"/>
      <c r="G535" s="3"/>
      <c r="H535" s="2186"/>
      <c r="I535" s="4"/>
      <c r="J535" s="2186"/>
      <c r="K535" s="2186"/>
      <c r="L535" s="2186"/>
      <c r="M535" s="2186"/>
    </row>
    <row r="536" spans="1:13" x14ac:dyDescent="0.25">
      <c r="A536" s="2186"/>
      <c r="B536" s="2186" t="s">
        <v>27</v>
      </c>
      <c r="C536" s="2186"/>
      <c r="D536" s="2186"/>
      <c r="E536" s="2186"/>
      <c r="F536" s="2"/>
      <c r="G536" s="3"/>
      <c r="H536" s="2186"/>
      <c r="I536" s="4"/>
      <c r="J536" s="2186" t="s">
        <v>27</v>
      </c>
      <c r="K536" s="2186"/>
      <c r="L536" s="2186"/>
      <c r="M536" s="2186"/>
    </row>
    <row r="537" spans="1:13" x14ac:dyDescent="0.25">
      <c r="A537" s="2186"/>
      <c r="B537" s="2186"/>
      <c r="C537" s="2186"/>
      <c r="D537" s="2186"/>
      <c r="E537" s="2186"/>
      <c r="F537" s="2"/>
      <c r="G537" s="3"/>
      <c r="H537" s="2186"/>
      <c r="I537" s="4"/>
      <c r="J537" s="2186"/>
      <c r="K537" s="2186"/>
      <c r="L537" s="2186"/>
      <c r="M537" s="2186"/>
    </row>
    <row r="538" spans="1:13" x14ac:dyDescent="0.25">
      <c r="A538" s="2186"/>
      <c r="B538" s="2186" t="s">
        <v>852</v>
      </c>
      <c r="C538" s="2186"/>
      <c r="D538" s="2186"/>
      <c r="E538" s="2186"/>
      <c r="F538" s="2"/>
      <c r="G538" s="3"/>
      <c r="H538" s="2186"/>
      <c r="I538" s="4"/>
      <c r="J538" s="2186" t="s">
        <v>1433</v>
      </c>
      <c r="K538" s="2186"/>
      <c r="L538" s="2186"/>
      <c r="M538" s="2186"/>
    </row>
    <row r="539" spans="1:13" x14ac:dyDescent="0.25">
      <c r="A539" s="2186"/>
      <c r="B539" s="2186" t="s">
        <v>854</v>
      </c>
      <c r="C539" s="2186"/>
      <c r="D539" s="2186"/>
      <c r="E539" s="2186"/>
      <c r="F539" s="2"/>
      <c r="G539" s="3"/>
      <c r="H539" s="2186"/>
      <c r="I539" s="4"/>
      <c r="J539" s="2186" t="s">
        <v>855</v>
      </c>
      <c r="K539" s="2186"/>
      <c r="L539" s="2186"/>
      <c r="M539" s="2186"/>
    </row>
    <row r="540" spans="1:13" x14ac:dyDescent="0.25">
      <c r="A540" s="2187"/>
      <c r="B540" s="2187"/>
      <c r="C540" s="2187"/>
      <c r="D540" s="2187"/>
      <c r="E540" s="2187"/>
      <c r="F540" s="2187"/>
      <c r="G540" s="2187"/>
      <c r="H540" s="2187"/>
      <c r="I540" s="2187"/>
      <c r="J540" s="2187"/>
      <c r="K540" s="2187"/>
      <c r="L540" s="2187"/>
      <c r="M540" s="2187"/>
    </row>
    <row r="541" spans="1:13" x14ac:dyDescent="0.25">
      <c r="A541" s="2187"/>
      <c r="B541" s="2187"/>
      <c r="C541" s="2187"/>
      <c r="D541" s="2187"/>
      <c r="E541" s="2187"/>
      <c r="F541" s="2187"/>
      <c r="G541" s="2187"/>
      <c r="H541" s="2187"/>
      <c r="I541" s="2187"/>
      <c r="J541" s="2187"/>
      <c r="K541" s="2187"/>
      <c r="L541" s="2187"/>
      <c r="M541" s="2187"/>
    </row>
    <row r="542" spans="1:13" ht="18.75" x14ac:dyDescent="0.3">
      <c r="A542" s="1" t="s">
        <v>174</v>
      </c>
      <c r="B542" s="1"/>
      <c r="C542" s="306" t="s">
        <v>843</v>
      </c>
      <c r="D542" s="2186"/>
      <c r="E542" s="2186"/>
      <c r="F542" s="2"/>
      <c r="G542" s="3"/>
      <c r="H542" s="2186"/>
      <c r="I542" s="4"/>
      <c r="J542" s="2186"/>
      <c r="K542" s="2186"/>
      <c r="L542" s="2186"/>
      <c r="M542" s="2186"/>
    </row>
    <row r="543" spans="1:13" x14ac:dyDescent="0.25">
      <c r="A543" s="2186"/>
      <c r="B543" s="2186"/>
      <c r="C543" s="2186"/>
      <c r="D543" s="2185"/>
      <c r="E543" s="2185"/>
      <c r="F543" s="6"/>
      <c r="G543" s="7"/>
      <c r="H543" s="2185"/>
      <c r="I543" s="8"/>
      <c r="J543" s="2185"/>
      <c r="K543" s="2186"/>
      <c r="L543" s="2186"/>
      <c r="M543" s="2186"/>
    </row>
    <row r="544" spans="1:13" ht="18.75" x14ac:dyDescent="0.3">
      <c r="A544" s="3102" t="s">
        <v>3533</v>
      </c>
      <c r="B544" s="3103"/>
      <c r="C544" s="3103"/>
      <c r="D544" s="3103"/>
      <c r="E544" s="3103"/>
      <c r="F544" s="3103"/>
      <c r="G544" s="3103"/>
      <c r="H544" s="3103"/>
      <c r="I544" s="3103"/>
      <c r="J544" s="3103"/>
      <c r="K544" s="3103"/>
      <c r="L544" s="3103"/>
      <c r="M544" s="2186"/>
    </row>
    <row r="545" spans="1:13" ht="15.75" x14ac:dyDescent="0.25">
      <c r="A545" s="2186"/>
      <c r="B545" s="2186"/>
      <c r="C545" s="2186"/>
      <c r="D545" s="2185"/>
      <c r="E545" s="2185"/>
      <c r="F545" s="9"/>
      <c r="G545" s="7"/>
      <c r="H545" s="2185"/>
      <c r="I545" s="8"/>
      <c r="J545" s="2185"/>
      <c r="K545" s="2186"/>
      <c r="L545" s="2186"/>
      <c r="M545" s="2186"/>
    </row>
    <row r="546" spans="1:13" ht="15.75" x14ac:dyDescent="0.25">
      <c r="A546" s="10" t="s">
        <v>1435</v>
      </c>
      <c r="B546" s="11"/>
      <c r="C546" s="11"/>
      <c r="D546" s="11"/>
      <c r="E546" s="11"/>
      <c r="F546" s="9"/>
      <c r="G546" s="3"/>
      <c r="H546" s="2186"/>
      <c r="I546" s="4"/>
      <c r="J546" s="2186"/>
      <c r="K546" s="2186"/>
      <c r="L546" s="2186"/>
      <c r="M546" s="2186"/>
    </row>
    <row r="547" spans="1:13" ht="15.75" thickBot="1" x14ac:dyDescent="0.3">
      <c r="A547" s="1465"/>
      <c r="B547" s="2186"/>
      <c r="C547" s="2186"/>
      <c r="D547" s="2186"/>
      <c r="E547" s="2186"/>
      <c r="F547" s="2"/>
      <c r="G547" s="3"/>
      <c r="H547" s="2186"/>
      <c r="I547" s="4"/>
      <c r="J547" s="2186"/>
      <c r="K547" s="13"/>
      <c r="L547" s="2186"/>
      <c r="M547" s="14" t="s">
        <v>4</v>
      </c>
    </row>
    <row r="548" spans="1:13" ht="27" thickBot="1" x14ac:dyDescent="0.3">
      <c r="A548" s="15" t="s">
        <v>5</v>
      </c>
      <c r="B548" s="16" t="s">
        <v>6</v>
      </c>
      <c r="C548" s="16" t="s">
        <v>7</v>
      </c>
      <c r="D548" s="16" t="s">
        <v>8</v>
      </c>
      <c r="E548" s="16" t="s">
        <v>9</v>
      </c>
      <c r="F548" s="17" t="s">
        <v>10</v>
      </c>
      <c r="G548" s="18" t="s">
        <v>11</v>
      </c>
      <c r="H548" s="16" t="s">
        <v>12</v>
      </c>
      <c r="I548" s="19" t="s">
        <v>13</v>
      </c>
      <c r="J548" s="20" t="s">
        <v>14</v>
      </c>
      <c r="K548" s="20" t="s">
        <v>15</v>
      </c>
      <c r="L548" s="20" t="s">
        <v>16</v>
      </c>
      <c r="M548" s="21" t="s">
        <v>17</v>
      </c>
    </row>
    <row r="549" spans="1:13" x14ac:dyDescent="0.25">
      <c r="A549" s="44">
        <v>231</v>
      </c>
      <c r="B549" s="45">
        <v>0</v>
      </c>
      <c r="C549" s="46">
        <v>3322</v>
      </c>
      <c r="D549" s="45">
        <v>5321</v>
      </c>
      <c r="E549" s="47">
        <v>0</v>
      </c>
      <c r="F549" s="48">
        <v>602</v>
      </c>
      <c r="G549" s="45">
        <v>600</v>
      </c>
      <c r="H549" s="52" t="s">
        <v>2484</v>
      </c>
      <c r="I549" s="50">
        <v>0</v>
      </c>
      <c r="J549" s="50">
        <v>457807</v>
      </c>
      <c r="K549" s="50">
        <v>-457807</v>
      </c>
      <c r="L549" s="50">
        <f>SUM(J549+K549)</f>
        <v>0</v>
      </c>
      <c r="M549" s="51" t="s">
        <v>3534</v>
      </c>
    </row>
    <row r="550" spans="1:13" x14ac:dyDescent="0.25">
      <c r="A550" s="44">
        <v>231</v>
      </c>
      <c r="B550" s="45">
        <v>0</v>
      </c>
      <c r="C550" s="46">
        <v>3322</v>
      </c>
      <c r="D550" s="45">
        <v>6341</v>
      </c>
      <c r="E550" s="47">
        <v>0</v>
      </c>
      <c r="F550" s="48">
        <v>602</v>
      </c>
      <c r="G550" s="45">
        <v>600</v>
      </c>
      <c r="H550" s="52" t="s">
        <v>2484</v>
      </c>
      <c r="I550" s="50">
        <v>0</v>
      </c>
      <c r="J550" s="50">
        <v>0</v>
      </c>
      <c r="K550" s="50">
        <v>457807</v>
      </c>
      <c r="L550" s="50">
        <f t="shared" ref="L550:L562" si="5">SUM(J550+K550)</f>
        <v>457807</v>
      </c>
      <c r="M550" s="51" t="s">
        <v>3535</v>
      </c>
    </row>
    <row r="551" spans="1:13" x14ac:dyDescent="0.25">
      <c r="A551" s="44">
        <v>231</v>
      </c>
      <c r="B551" s="45">
        <v>0</v>
      </c>
      <c r="C551" s="46">
        <v>3322</v>
      </c>
      <c r="D551" s="45">
        <v>5321</v>
      </c>
      <c r="E551" s="47">
        <v>0</v>
      </c>
      <c r="F551" s="48">
        <v>602</v>
      </c>
      <c r="G551" s="45">
        <v>600</v>
      </c>
      <c r="H551" s="52" t="s">
        <v>2512</v>
      </c>
      <c r="I551" s="50">
        <v>0</v>
      </c>
      <c r="J551" s="50">
        <v>500000</v>
      </c>
      <c r="K551" s="50">
        <v>-500000</v>
      </c>
      <c r="L551" s="50">
        <f t="shared" si="5"/>
        <v>0</v>
      </c>
      <c r="M551" s="51" t="s">
        <v>3536</v>
      </c>
    </row>
    <row r="552" spans="1:13" ht="26.25" x14ac:dyDescent="0.25">
      <c r="A552" s="44">
        <v>231</v>
      </c>
      <c r="B552" s="45">
        <v>0</v>
      </c>
      <c r="C552" s="46">
        <v>3322</v>
      </c>
      <c r="D552" s="45">
        <v>6341</v>
      </c>
      <c r="E552" s="47">
        <v>0</v>
      </c>
      <c r="F552" s="48">
        <v>602</v>
      </c>
      <c r="G552" s="45">
        <v>600</v>
      </c>
      <c r="H552" s="52" t="s">
        <v>2512</v>
      </c>
      <c r="I552" s="50">
        <v>0</v>
      </c>
      <c r="J552" s="50">
        <v>0</v>
      </c>
      <c r="K552" s="50">
        <v>500000</v>
      </c>
      <c r="L552" s="50">
        <f t="shared" si="5"/>
        <v>500000</v>
      </c>
      <c r="M552" s="51" t="s">
        <v>3537</v>
      </c>
    </row>
    <row r="553" spans="1:13" x14ac:dyDescent="0.25">
      <c r="A553" s="44">
        <v>231</v>
      </c>
      <c r="B553" s="45">
        <v>0</v>
      </c>
      <c r="C553" s="46">
        <v>3322</v>
      </c>
      <c r="D553" s="45">
        <v>5321</v>
      </c>
      <c r="E553" s="47">
        <v>0</v>
      </c>
      <c r="F553" s="48">
        <v>608</v>
      </c>
      <c r="G553" s="45">
        <v>600</v>
      </c>
      <c r="H553" s="52">
        <v>6022022</v>
      </c>
      <c r="I553" s="50">
        <v>0</v>
      </c>
      <c r="J553" s="50">
        <v>2997500</v>
      </c>
      <c r="K553" s="50">
        <v>-1109366</v>
      </c>
      <c r="L553" s="50">
        <f t="shared" si="5"/>
        <v>1888134</v>
      </c>
      <c r="M553" s="51" t="s">
        <v>3538</v>
      </c>
    </row>
    <row r="554" spans="1:13" x14ac:dyDescent="0.25">
      <c r="A554" s="44">
        <v>231</v>
      </c>
      <c r="B554" s="45">
        <v>0</v>
      </c>
      <c r="C554" s="46">
        <v>3322</v>
      </c>
      <c r="D554" s="45">
        <v>6341</v>
      </c>
      <c r="E554" s="47">
        <v>0</v>
      </c>
      <c r="F554" s="48">
        <v>608</v>
      </c>
      <c r="G554" s="45">
        <v>600</v>
      </c>
      <c r="H554" s="52">
        <v>6022022</v>
      </c>
      <c r="I554" s="50">
        <v>0</v>
      </c>
      <c r="J554" s="50">
        <v>0</v>
      </c>
      <c r="K554" s="50">
        <v>1109366</v>
      </c>
      <c r="L554" s="50">
        <f t="shared" si="5"/>
        <v>1109366</v>
      </c>
      <c r="M554" s="51" t="s">
        <v>3539</v>
      </c>
    </row>
    <row r="555" spans="1:13" ht="26.25" x14ac:dyDescent="0.25">
      <c r="A555" s="44">
        <v>231</v>
      </c>
      <c r="B555" s="45">
        <v>0</v>
      </c>
      <c r="C555" s="46">
        <v>3322</v>
      </c>
      <c r="D555" s="45">
        <v>5223</v>
      </c>
      <c r="E555" s="47">
        <v>0</v>
      </c>
      <c r="F555" s="48">
        <v>608</v>
      </c>
      <c r="G555" s="45">
        <v>600</v>
      </c>
      <c r="H555" s="52" t="s">
        <v>847</v>
      </c>
      <c r="I555" s="50">
        <v>0</v>
      </c>
      <c r="J555" s="50">
        <v>1375947</v>
      </c>
      <c r="K555" s="50">
        <v>-1375947</v>
      </c>
      <c r="L555" s="50">
        <f t="shared" si="5"/>
        <v>0</v>
      </c>
      <c r="M555" s="51" t="s">
        <v>3540</v>
      </c>
    </row>
    <row r="556" spans="1:13" ht="26.25" x14ac:dyDescent="0.25">
      <c r="A556" s="44">
        <v>231</v>
      </c>
      <c r="B556" s="45">
        <v>0</v>
      </c>
      <c r="C556" s="46">
        <v>3322</v>
      </c>
      <c r="D556" s="45">
        <v>6323</v>
      </c>
      <c r="E556" s="47">
        <v>0</v>
      </c>
      <c r="F556" s="48">
        <v>608</v>
      </c>
      <c r="G556" s="45">
        <v>600</v>
      </c>
      <c r="H556" s="52" t="s">
        <v>847</v>
      </c>
      <c r="I556" s="50">
        <v>0</v>
      </c>
      <c r="J556" s="50">
        <v>0</v>
      </c>
      <c r="K556" s="50">
        <v>1375947</v>
      </c>
      <c r="L556" s="50">
        <f t="shared" si="5"/>
        <v>1375947</v>
      </c>
      <c r="M556" s="51" t="s">
        <v>3541</v>
      </c>
    </row>
    <row r="557" spans="1:13" ht="39" x14ac:dyDescent="0.25">
      <c r="A557" s="44">
        <v>231</v>
      </c>
      <c r="B557" s="45">
        <v>0</v>
      </c>
      <c r="C557" s="46">
        <v>3322</v>
      </c>
      <c r="D557" s="45">
        <v>5223</v>
      </c>
      <c r="E557" s="47">
        <v>0</v>
      </c>
      <c r="F557" s="48">
        <v>608</v>
      </c>
      <c r="G557" s="45">
        <v>600</v>
      </c>
      <c r="H557" s="52" t="s">
        <v>847</v>
      </c>
      <c r="I557" s="50">
        <v>0</v>
      </c>
      <c r="J557" s="50">
        <v>1022841</v>
      </c>
      <c r="K557" s="50">
        <v>-74521</v>
      </c>
      <c r="L557" s="50">
        <f t="shared" si="5"/>
        <v>948320</v>
      </c>
      <c r="M557" s="51" t="s">
        <v>3542</v>
      </c>
    </row>
    <row r="558" spans="1:13" ht="39" x14ac:dyDescent="0.25">
      <c r="A558" s="44">
        <v>231</v>
      </c>
      <c r="B558" s="45">
        <v>0</v>
      </c>
      <c r="C558" s="46">
        <v>3322</v>
      </c>
      <c r="D558" s="45">
        <v>6323</v>
      </c>
      <c r="E558" s="47">
        <v>0</v>
      </c>
      <c r="F558" s="48">
        <v>608</v>
      </c>
      <c r="G558" s="45">
        <v>600</v>
      </c>
      <c r="H558" s="52" t="s">
        <v>847</v>
      </c>
      <c r="I558" s="50">
        <v>0</v>
      </c>
      <c r="J558" s="50">
        <v>0</v>
      </c>
      <c r="K558" s="50">
        <v>74521</v>
      </c>
      <c r="L558" s="50">
        <f t="shared" si="5"/>
        <v>74521</v>
      </c>
      <c r="M558" s="51" t="s">
        <v>3543</v>
      </c>
    </row>
    <row r="559" spans="1:13" ht="26.25" x14ac:dyDescent="0.25">
      <c r="A559" s="44">
        <v>231</v>
      </c>
      <c r="B559" s="45">
        <v>0</v>
      </c>
      <c r="C559" s="46">
        <v>3322</v>
      </c>
      <c r="D559" s="45">
        <v>5223</v>
      </c>
      <c r="E559" s="47">
        <v>0</v>
      </c>
      <c r="F559" s="48">
        <v>608</v>
      </c>
      <c r="G559" s="45" t="s">
        <v>846</v>
      </c>
      <c r="H559" s="52" t="s">
        <v>847</v>
      </c>
      <c r="I559" s="50">
        <v>0</v>
      </c>
      <c r="J559" s="50">
        <v>829000.5</v>
      </c>
      <c r="K559" s="50">
        <v>-829000.5</v>
      </c>
      <c r="L559" s="50">
        <f t="shared" si="5"/>
        <v>0</v>
      </c>
      <c r="M559" s="51" t="s">
        <v>3544</v>
      </c>
    </row>
    <row r="560" spans="1:13" ht="26.25" x14ac:dyDescent="0.25">
      <c r="A560" s="44">
        <v>231</v>
      </c>
      <c r="B560" s="45">
        <v>0</v>
      </c>
      <c r="C560" s="46">
        <v>3322</v>
      </c>
      <c r="D560" s="45">
        <v>6323</v>
      </c>
      <c r="E560" s="47">
        <v>0</v>
      </c>
      <c r="F560" s="48">
        <v>608</v>
      </c>
      <c r="G560" s="45" t="s">
        <v>846</v>
      </c>
      <c r="H560" s="52" t="s">
        <v>847</v>
      </c>
      <c r="I560" s="50">
        <v>0</v>
      </c>
      <c r="J560" s="50">
        <v>0</v>
      </c>
      <c r="K560" s="50">
        <v>829000.5</v>
      </c>
      <c r="L560" s="50">
        <f t="shared" si="5"/>
        <v>829000.5</v>
      </c>
      <c r="M560" s="51" t="s">
        <v>3545</v>
      </c>
    </row>
    <row r="561" spans="1:13" x14ac:dyDescent="0.25">
      <c r="A561" s="44">
        <v>231</v>
      </c>
      <c r="B561" s="45">
        <v>0</v>
      </c>
      <c r="C561" s="46">
        <v>3322</v>
      </c>
      <c r="D561" s="45">
        <v>5321</v>
      </c>
      <c r="E561" s="47">
        <v>0</v>
      </c>
      <c r="F561" s="48">
        <v>608</v>
      </c>
      <c r="G561" s="45" t="s">
        <v>846</v>
      </c>
      <c r="H561" s="52" t="s">
        <v>3546</v>
      </c>
      <c r="I561" s="50">
        <v>0</v>
      </c>
      <c r="J561" s="50">
        <v>1176538.5</v>
      </c>
      <c r="K561" s="50">
        <v>-722548</v>
      </c>
      <c r="L561" s="50">
        <f t="shared" si="5"/>
        <v>453990.5</v>
      </c>
      <c r="M561" s="51" t="s">
        <v>3547</v>
      </c>
    </row>
    <row r="562" spans="1:13" ht="15.75" thickBot="1" x14ac:dyDescent="0.3">
      <c r="A562" s="44">
        <v>231</v>
      </c>
      <c r="B562" s="45">
        <v>0</v>
      </c>
      <c r="C562" s="46">
        <v>3322</v>
      </c>
      <c r="D562" s="45">
        <v>6341</v>
      </c>
      <c r="E562" s="47">
        <v>0</v>
      </c>
      <c r="F562" s="48">
        <v>608</v>
      </c>
      <c r="G562" s="45" t="s">
        <v>846</v>
      </c>
      <c r="H562" s="52" t="s">
        <v>3546</v>
      </c>
      <c r="I562" s="50">
        <v>0</v>
      </c>
      <c r="J562" s="50">
        <v>0</v>
      </c>
      <c r="K562" s="50">
        <v>722548</v>
      </c>
      <c r="L562" s="50">
        <f t="shared" si="5"/>
        <v>722548</v>
      </c>
      <c r="M562" s="51" t="s">
        <v>3548</v>
      </c>
    </row>
    <row r="563" spans="1:13" ht="16.5" thickBot="1" x14ac:dyDescent="0.3">
      <c r="A563" s="22"/>
      <c r="B563" s="53" t="s">
        <v>23</v>
      </c>
      <c r="C563" s="54"/>
      <c r="D563" s="23"/>
      <c r="E563" s="23"/>
      <c r="F563" s="24"/>
      <c r="G563" s="25"/>
      <c r="H563" s="23"/>
      <c r="I563" s="26">
        <f>SUM(I549:I562)</f>
        <v>0</v>
      </c>
      <c r="J563" s="26">
        <f>SUM(J549:J562)</f>
        <v>8359634</v>
      </c>
      <c r="K563" s="26">
        <f>SUM(K549:K562)</f>
        <v>0</v>
      </c>
      <c r="L563" s="26">
        <f>SUM(L549:L562)</f>
        <v>8359634</v>
      </c>
      <c r="M563" s="27"/>
    </row>
    <row r="564" spans="1:13" ht="15.75" x14ac:dyDescent="0.25">
      <c r="A564" s="28"/>
      <c r="B564" s="28"/>
      <c r="C564" s="28"/>
      <c r="D564" s="29"/>
      <c r="E564" s="29"/>
      <c r="F564" s="30"/>
      <c r="G564" s="31"/>
      <c r="H564" s="29"/>
      <c r="I564" s="32"/>
      <c r="J564" s="29"/>
      <c r="K564" s="33"/>
      <c r="L564" s="29"/>
      <c r="M564" s="2186"/>
    </row>
    <row r="565" spans="1:13" ht="15.75" x14ac:dyDescent="0.25">
      <c r="A565" s="2186"/>
      <c r="B565" s="29" t="s">
        <v>24</v>
      </c>
      <c r="C565" s="28"/>
      <c r="D565" s="29" t="s">
        <v>851</v>
      </c>
      <c r="E565" s="29"/>
      <c r="F565" s="30"/>
      <c r="G565" s="31"/>
      <c r="H565" s="29"/>
      <c r="I565" s="32"/>
      <c r="J565" s="34" t="s">
        <v>25</v>
      </c>
      <c r="K565" s="35">
        <v>43734</v>
      </c>
      <c r="L565" s="29"/>
      <c r="M565" s="2186"/>
    </row>
    <row r="566" spans="1:13" ht="15.75" x14ac:dyDescent="0.25">
      <c r="A566" s="29"/>
      <c r="B566" s="28"/>
      <c r="C566" s="28"/>
      <c r="D566" s="29"/>
      <c r="E566" s="29"/>
      <c r="F566" s="30"/>
      <c r="G566" s="31"/>
      <c r="H566" s="29"/>
      <c r="I566" s="32"/>
      <c r="J566" s="29"/>
      <c r="K566" s="33"/>
      <c r="L566" s="29"/>
      <c r="M566" s="2186"/>
    </row>
    <row r="567" spans="1:13" x14ac:dyDescent="0.25">
      <c r="A567" s="2186"/>
      <c r="B567" s="2186"/>
      <c r="C567" s="2186"/>
      <c r="D567" s="2186"/>
      <c r="E567" s="2186"/>
      <c r="F567" s="2"/>
      <c r="G567" s="3"/>
      <c r="H567" s="2186"/>
      <c r="I567" s="4"/>
      <c r="J567" s="2186"/>
      <c r="K567" s="2186"/>
      <c r="L567" s="2186"/>
      <c r="M567" s="2186"/>
    </row>
    <row r="568" spans="1:13" x14ac:dyDescent="0.25">
      <c r="A568" s="2186"/>
      <c r="B568" s="2186" t="s">
        <v>27</v>
      </c>
      <c r="C568" s="2186"/>
      <c r="D568" s="2186"/>
      <c r="E568" s="2186"/>
      <c r="F568" s="2"/>
      <c r="G568" s="3"/>
      <c r="H568" s="2186"/>
      <c r="I568" s="4"/>
      <c r="J568" s="2186" t="s">
        <v>27</v>
      </c>
      <c r="K568" s="2186"/>
      <c r="L568" s="2186"/>
      <c r="M568" s="2186"/>
    </row>
    <row r="569" spans="1:13" x14ac:dyDescent="0.25">
      <c r="A569" s="2186"/>
      <c r="B569" s="2186"/>
      <c r="C569" s="2186"/>
      <c r="D569" s="2186"/>
      <c r="E569" s="2186"/>
      <c r="F569" s="2"/>
      <c r="G569" s="3"/>
      <c r="H569" s="2186"/>
      <c r="I569" s="4"/>
      <c r="J569" s="2186"/>
      <c r="K569" s="2186"/>
      <c r="L569" s="2186"/>
      <c r="M569" s="2186"/>
    </row>
    <row r="571" spans="1:13" ht="18.75" x14ac:dyDescent="0.3">
      <c r="A571" s="1" t="s">
        <v>174</v>
      </c>
      <c r="B571" s="1"/>
      <c r="C571" s="306" t="s">
        <v>843</v>
      </c>
      <c r="D571" s="2264"/>
      <c r="E571" s="2264"/>
      <c r="F571" s="2"/>
      <c r="G571" s="3"/>
      <c r="H571" s="2264"/>
      <c r="I571" s="4"/>
      <c r="J571" s="2264"/>
      <c r="K571" s="2264"/>
      <c r="L571" s="2264"/>
      <c r="M571" s="2264"/>
    </row>
    <row r="572" spans="1:13" x14ac:dyDescent="0.25">
      <c r="A572" s="2264"/>
      <c r="B572" s="2264"/>
      <c r="C572" s="2264"/>
      <c r="D572" s="2261"/>
      <c r="E572" s="2261"/>
      <c r="F572" s="6"/>
      <c r="G572" s="7"/>
      <c r="H572" s="2261"/>
      <c r="I572" s="8"/>
      <c r="J572" s="2261"/>
      <c r="K572" s="2264"/>
      <c r="L572" s="2264"/>
      <c r="M572" s="2264"/>
    </row>
    <row r="573" spans="1:13" ht="18.75" x14ac:dyDescent="0.3">
      <c r="A573" s="3102" t="s">
        <v>3595</v>
      </c>
      <c r="B573" s="3103"/>
      <c r="C573" s="3103"/>
      <c r="D573" s="3103"/>
      <c r="E573" s="3103"/>
      <c r="F573" s="3103"/>
      <c r="G573" s="3103"/>
      <c r="H573" s="3103"/>
      <c r="I573" s="3103"/>
      <c r="J573" s="3103"/>
      <c r="K573" s="3103"/>
      <c r="L573" s="3103"/>
      <c r="M573" s="2264"/>
    </row>
    <row r="574" spans="1:13" ht="15.75" x14ac:dyDescent="0.25">
      <c r="A574" s="2264"/>
      <c r="B574" s="2264"/>
      <c r="C574" s="2264"/>
      <c r="D574" s="2261"/>
      <c r="E574" s="2261"/>
      <c r="F574" s="9"/>
      <c r="G574" s="7"/>
      <c r="H574" s="2261"/>
      <c r="I574" s="8"/>
      <c r="J574" s="2261"/>
      <c r="K574" s="2264"/>
      <c r="L574" s="2264"/>
      <c r="M574" s="2264"/>
    </row>
    <row r="575" spans="1:13" ht="15.75" x14ac:dyDescent="0.25">
      <c r="A575" s="10" t="s">
        <v>1435</v>
      </c>
      <c r="B575" s="11"/>
      <c r="C575" s="11"/>
      <c r="D575" s="11"/>
      <c r="E575" s="11"/>
      <c r="F575" s="9"/>
      <c r="G575" s="3"/>
      <c r="H575" s="2264"/>
      <c r="I575" s="4"/>
      <c r="J575" s="2264"/>
      <c r="K575" s="2264"/>
      <c r="L575" s="2264"/>
      <c r="M575" s="2264"/>
    </row>
    <row r="576" spans="1:13" ht="15.75" thickBot="1" x14ac:dyDescent="0.3">
      <c r="A576" s="1465"/>
      <c r="B576" s="2264"/>
      <c r="C576" s="2264"/>
      <c r="D576" s="2264"/>
      <c r="E576" s="2264"/>
      <c r="F576" s="2"/>
      <c r="G576" s="3"/>
      <c r="H576" s="2264"/>
      <c r="I576" s="4"/>
      <c r="J576" s="2264"/>
      <c r="K576" s="13"/>
      <c r="L576" s="2264"/>
      <c r="M576" s="14" t="s">
        <v>4</v>
      </c>
    </row>
    <row r="577" spans="1:13" ht="27" thickBot="1" x14ac:dyDescent="0.3">
      <c r="A577" s="15" t="s">
        <v>5</v>
      </c>
      <c r="B577" s="16" t="s">
        <v>6</v>
      </c>
      <c r="C577" s="16" t="s">
        <v>7</v>
      </c>
      <c r="D577" s="16" t="s">
        <v>8</v>
      </c>
      <c r="E577" s="16" t="s">
        <v>9</v>
      </c>
      <c r="F577" s="17" t="s">
        <v>10</v>
      </c>
      <c r="G577" s="18" t="s">
        <v>11</v>
      </c>
      <c r="H577" s="16" t="s">
        <v>12</v>
      </c>
      <c r="I577" s="19" t="s">
        <v>13</v>
      </c>
      <c r="J577" s="20" t="s">
        <v>14</v>
      </c>
      <c r="K577" s="20" t="s">
        <v>15</v>
      </c>
      <c r="L577" s="20" t="s">
        <v>16</v>
      </c>
      <c r="M577" s="21" t="s">
        <v>17</v>
      </c>
    </row>
    <row r="578" spans="1:13" x14ac:dyDescent="0.25">
      <c r="A578" s="44">
        <v>231</v>
      </c>
      <c r="B578" s="45">
        <v>0</v>
      </c>
      <c r="C578" s="46">
        <v>3319</v>
      </c>
      <c r="D578" s="45">
        <v>5169</v>
      </c>
      <c r="E578" s="47">
        <v>0</v>
      </c>
      <c r="F578" s="48">
        <v>0</v>
      </c>
      <c r="G578" s="45" t="s">
        <v>846</v>
      </c>
      <c r="H578" s="52">
        <v>6000000</v>
      </c>
      <c r="I578" s="50">
        <v>970000</v>
      </c>
      <c r="J578" s="50">
        <v>1832256.3</v>
      </c>
      <c r="K578" s="50">
        <v>-81600</v>
      </c>
      <c r="L578" s="50">
        <f>J578+K578</f>
        <v>1750656.3</v>
      </c>
      <c r="M578" s="51" t="s">
        <v>848</v>
      </c>
    </row>
    <row r="579" spans="1:13" x14ac:dyDescent="0.25">
      <c r="A579" s="44">
        <v>231</v>
      </c>
      <c r="B579" s="45">
        <v>0</v>
      </c>
      <c r="C579" s="46">
        <v>3319</v>
      </c>
      <c r="D579" s="45">
        <v>5175</v>
      </c>
      <c r="E579" s="47">
        <v>0</v>
      </c>
      <c r="F579" s="48">
        <v>0</v>
      </c>
      <c r="G579" s="45" t="s">
        <v>846</v>
      </c>
      <c r="H579" s="52">
        <v>6000000</v>
      </c>
      <c r="I579" s="50">
        <v>30000</v>
      </c>
      <c r="J579" s="50">
        <v>42420</v>
      </c>
      <c r="K579" s="50">
        <v>78000</v>
      </c>
      <c r="L579" s="50">
        <f>J579+K579</f>
        <v>120420</v>
      </c>
      <c r="M579" s="51" t="s">
        <v>3596</v>
      </c>
    </row>
    <row r="580" spans="1:13" ht="15.75" thickBot="1" x14ac:dyDescent="0.3">
      <c r="A580" s="44">
        <v>231</v>
      </c>
      <c r="B580" s="45">
        <v>0</v>
      </c>
      <c r="C580" s="46">
        <v>3319</v>
      </c>
      <c r="D580" s="45">
        <v>5176</v>
      </c>
      <c r="E580" s="47">
        <v>0</v>
      </c>
      <c r="F580" s="48">
        <v>0</v>
      </c>
      <c r="G580" s="45" t="s">
        <v>846</v>
      </c>
      <c r="H580" s="52">
        <v>6000000</v>
      </c>
      <c r="I580" s="50">
        <v>0</v>
      </c>
      <c r="J580" s="50">
        <v>0</v>
      </c>
      <c r="K580" s="50">
        <v>3600</v>
      </c>
      <c r="L580" s="50">
        <f>J580+K580</f>
        <v>3600</v>
      </c>
      <c r="M580" s="51" t="s">
        <v>3597</v>
      </c>
    </row>
    <row r="581" spans="1:13" ht="16.5" thickBot="1" x14ac:dyDescent="0.3">
      <c r="A581" s="22"/>
      <c r="B581" s="53" t="s">
        <v>23</v>
      </c>
      <c r="C581" s="54"/>
      <c r="D581" s="23"/>
      <c r="E581" s="23"/>
      <c r="F581" s="24"/>
      <c r="G581" s="25"/>
      <c r="H581" s="23"/>
      <c r="I581" s="26">
        <f>SUM(I578:I580)</f>
        <v>1000000</v>
      </c>
      <c r="J581" s="26">
        <f>SUM(J578:J580)</f>
        <v>1874676.3</v>
      </c>
      <c r="K581" s="26">
        <f>SUM(K578:K580)</f>
        <v>0</v>
      </c>
      <c r="L581" s="26">
        <f>SUM(L578:L580)</f>
        <v>1874676.3</v>
      </c>
      <c r="M581" s="27"/>
    </row>
    <row r="582" spans="1:13" ht="15.75" x14ac:dyDescent="0.25">
      <c r="A582" s="28"/>
      <c r="B582" s="28"/>
      <c r="C582" s="28"/>
      <c r="D582" s="29"/>
      <c r="E582" s="29"/>
      <c r="F582" s="30"/>
      <c r="G582" s="31"/>
      <c r="H582" s="29"/>
      <c r="I582" s="32"/>
      <c r="J582" s="29"/>
      <c r="K582" s="33"/>
      <c r="L582" s="29"/>
      <c r="M582" s="2264"/>
    </row>
    <row r="583" spans="1:13" ht="15.75" x14ac:dyDescent="0.25">
      <c r="A583" s="2264"/>
      <c r="B583" s="29" t="s">
        <v>24</v>
      </c>
      <c r="C583" s="28"/>
      <c r="D583" s="29" t="s">
        <v>851</v>
      </c>
      <c r="E583" s="29"/>
      <c r="F583" s="30"/>
      <c r="G583" s="31"/>
      <c r="H583" s="29"/>
      <c r="I583" s="32"/>
      <c r="J583" s="34" t="s">
        <v>25</v>
      </c>
      <c r="K583" s="35">
        <v>43752</v>
      </c>
      <c r="L583" s="29"/>
      <c r="M583" s="2264"/>
    </row>
    <row r="584" spans="1:13" ht="15.75" x14ac:dyDescent="0.25">
      <c r="A584" s="29"/>
      <c r="B584" s="28"/>
      <c r="C584" s="28"/>
      <c r="D584" s="29"/>
      <c r="E584" s="29"/>
      <c r="F584" s="30"/>
      <c r="G584" s="31"/>
      <c r="H584" s="29"/>
      <c r="I584" s="32"/>
      <c r="J584" s="29"/>
      <c r="K584" s="33"/>
      <c r="L584" s="29"/>
      <c r="M584" s="2264"/>
    </row>
    <row r="585" spans="1:13" x14ac:dyDescent="0.25">
      <c r="A585" s="2264"/>
      <c r="B585" s="2264"/>
      <c r="C585" s="2264"/>
      <c r="D585" s="2264"/>
      <c r="E585" s="2264"/>
      <c r="F585" s="2"/>
      <c r="G585" s="3"/>
      <c r="H585" s="2264"/>
      <c r="I585" s="4"/>
      <c r="J585" s="2264"/>
      <c r="K585" s="2264"/>
      <c r="L585" s="2264"/>
      <c r="M585" s="2264"/>
    </row>
    <row r="586" spans="1:13" x14ac:dyDescent="0.25">
      <c r="A586" s="2264"/>
      <c r="B586" s="2264" t="s">
        <v>27</v>
      </c>
      <c r="C586" s="2264"/>
      <c r="D586" s="2264"/>
      <c r="E586" s="2264"/>
      <c r="F586" s="2"/>
      <c r="G586" s="3"/>
      <c r="H586" s="2264"/>
      <c r="I586" s="4"/>
      <c r="J586" s="2264" t="s">
        <v>27</v>
      </c>
      <c r="K586" s="2264"/>
      <c r="L586" s="2264"/>
      <c r="M586" s="2264"/>
    </row>
    <row r="587" spans="1:13" x14ac:dyDescent="0.25">
      <c r="A587" s="2264"/>
      <c r="B587" s="2264"/>
      <c r="C587" s="2264"/>
      <c r="D587" s="2264"/>
      <c r="E587" s="2264"/>
      <c r="F587" s="2"/>
      <c r="G587" s="3"/>
      <c r="H587" s="2264"/>
      <c r="I587" s="4"/>
      <c r="J587" s="2264"/>
      <c r="K587" s="2264"/>
      <c r="L587" s="2264"/>
      <c r="M587" s="2264"/>
    </row>
    <row r="588" spans="1:13" x14ac:dyDescent="0.25">
      <c r="A588" s="2264"/>
      <c r="B588" s="2264" t="s">
        <v>852</v>
      </c>
      <c r="C588" s="2264"/>
      <c r="D588" s="2264"/>
      <c r="E588" s="2264"/>
      <c r="F588" s="2"/>
      <c r="G588" s="3"/>
      <c r="H588" s="2264"/>
      <c r="I588" s="4"/>
      <c r="J588" s="2264" t="s">
        <v>1433</v>
      </c>
      <c r="K588" s="2264"/>
      <c r="L588" s="2264"/>
      <c r="M588" s="2264"/>
    </row>
    <row r="589" spans="1:13" x14ac:dyDescent="0.25">
      <c r="A589" s="2264"/>
      <c r="B589" s="2264" t="s">
        <v>854</v>
      </c>
      <c r="C589" s="2264"/>
      <c r="D589" s="2264"/>
      <c r="E589" s="2264"/>
      <c r="F589" s="2"/>
      <c r="G589" s="3"/>
      <c r="H589" s="2264"/>
      <c r="I589" s="4"/>
      <c r="J589" s="2264" t="s">
        <v>855</v>
      </c>
      <c r="K589" s="2264"/>
      <c r="L589" s="2264"/>
      <c r="M589" s="2264"/>
    </row>
    <row r="590" spans="1:13" x14ac:dyDescent="0.25">
      <c r="A590" s="2265"/>
      <c r="B590" s="2265"/>
      <c r="C590" s="2265"/>
      <c r="D590" s="2265"/>
      <c r="E590" s="2265"/>
      <c r="F590" s="2265"/>
      <c r="G590" s="2265"/>
      <c r="H590" s="2265"/>
      <c r="I590" s="2265"/>
      <c r="J590" s="2265"/>
      <c r="K590" s="2265"/>
      <c r="L590" s="2265"/>
      <c r="M590" s="2265"/>
    </row>
    <row r="591" spans="1:13" x14ac:dyDescent="0.25">
      <c r="A591" s="2265"/>
      <c r="B591" s="2265"/>
      <c r="C591" s="2265"/>
      <c r="D591" s="2265"/>
      <c r="E591" s="2265"/>
      <c r="F591" s="2265"/>
      <c r="G591" s="2265"/>
      <c r="H591" s="2265"/>
      <c r="I591" s="2265"/>
      <c r="J591" s="2265"/>
      <c r="K591" s="2265"/>
      <c r="L591" s="2265"/>
      <c r="M591" s="2265"/>
    </row>
    <row r="592" spans="1:13" ht="18.75" x14ac:dyDescent="0.3">
      <c r="A592" s="1" t="s">
        <v>174</v>
      </c>
      <c r="B592" s="1"/>
      <c r="C592" s="306" t="s">
        <v>843</v>
      </c>
      <c r="D592" s="2264"/>
      <c r="E592" s="2264"/>
      <c r="F592" s="2"/>
      <c r="G592" s="3"/>
      <c r="H592" s="2264"/>
      <c r="I592" s="4"/>
      <c r="J592" s="2264"/>
      <c r="K592" s="2264"/>
      <c r="L592" s="2264"/>
      <c r="M592" s="2264"/>
    </row>
    <row r="593" spans="1:13" x14ac:dyDescent="0.25">
      <c r="A593" s="2264"/>
      <c r="B593" s="2264"/>
      <c r="C593" s="2264"/>
      <c r="D593" s="2261"/>
      <c r="E593" s="2261"/>
      <c r="F593" s="6"/>
      <c r="G593" s="7"/>
      <c r="H593" s="2261"/>
      <c r="I593" s="8"/>
      <c r="J593" s="2261"/>
      <c r="K593" s="2264"/>
      <c r="L593" s="2264"/>
      <c r="M593" s="2264"/>
    </row>
    <row r="594" spans="1:13" ht="18.75" x14ac:dyDescent="0.3">
      <c r="A594" s="3102" t="s">
        <v>3598</v>
      </c>
      <c r="B594" s="3103"/>
      <c r="C594" s="3103"/>
      <c r="D594" s="3103"/>
      <c r="E594" s="3103"/>
      <c r="F594" s="3103"/>
      <c r="G594" s="3103"/>
      <c r="H594" s="3103"/>
      <c r="I594" s="3103"/>
      <c r="J594" s="3103"/>
      <c r="K594" s="3103"/>
      <c r="L594" s="3103"/>
      <c r="M594" s="2264"/>
    </row>
    <row r="595" spans="1:13" ht="15.75" x14ac:dyDescent="0.25">
      <c r="A595" s="2264"/>
      <c r="B595" s="2264"/>
      <c r="C595" s="2264"/>
      <c r="D595" s="2261"/>
      <c r="E595" s="2261"/>
      <c r="F595" s="9"/>
      <c r="G595" s="7"/>
      <c r="H595" s="2261"/>
      <c r="I595" s="8"/>
      <c r="J595" s="2261"/>
      <c r="K595" s="2264"/>
      <c r="L595" s="2264"/>
      <c r="M595" s="2264"/>
    </row>
    <row r="596" spans="1:13" ht="15.75" x14ac:dyDescent="0.25">
      <c r="A596" s="10" t="s">
        <v>1435</v>
      </c>
      <c r="B596" s="11"/>
      <c r="C596" s="11"/>
      <c r="D596" s="11"/>
      <c r="E596" s="11"/>
      <c r="F596" s="9"/>
      <c r="G596" s="3"/>
      <c r="H596" s="2264"/>
      <c r="I596" s="4"/>
      <c r="J596" s="2264"/>
      <c r="K596" s="2264"/>
      <c r="L596" s="2264"/>
      <c r="M596" s="2264"/>
    </row>
    <row r="597" spans="1:13" ht="15.75" thickBot="1" x14ac:dyDescent="0.3">
      <c r="A597" s="1465"/>
      <c r="B597" s="2264"/>
      <c r="C597" s="2264"/>
      <c r="D597" s="2264"/>
      <c r="E597" s="2264"/>
      <c r="F597" s="2"/>
      <c r="G597" s="3"/>
      <c r="H597" s="2264"/>
      <c r="I597" s="4"/>
      <c r="J597" s="2264"/>
      <c r="K597" s="13"/>
      <c r="L597" s="2264"/>
      <c r="M597" s="14" t="s">
        <v>4</v>
      </c>
    </row>
    <row r="598" spans="1:13" ht="27" thickBot="1" x14ac:dyDescent="0.3">
      <c r="A598" s="15" t="s">
        <v>5</v>
      </c>
      <c r="B598" s="16" t="s">
        <v>6</v>
      </c>
      <c r="C598" s="16" t="s">
        <v>7</v>
      </c>
      <c r="D598" s="16" t="s">
        <v>8</v>
      </c>
      <c r="E598" s="16" t="s">
        <v>9</v>
      </c>
      <c r="F598" s="17" t="s">
        <v>10</v>
      </c>
      <c r="G598" s="18" t="s">
        <v>11</v>
      </c>
      <c r="H598" s="16" t="s">
        <v>12</v>
      </c>
      <c r="I598" s="19" t="s">
        <v>13</v>
      </c>
      <c r="J598" s="20" t="s">
        <v>14</v>
      </c>
      <c r="K598" s="20" t="s">
        <v>15</v>
      </c>
      <c r="L598" s="20" t="s">
        <v>16</v>
      </c>
      <c r="M598" s="21" t="s">
        <v>17</v>
      </c>
    </row>
    <row r="599" spans="1:13" x14ac:dyDescent="0.25">
      <c r="A599" s="44">
        <v>231</v>
      </c>
      <c r="B599" s="45">
        <v>0</v>
      </c>
      <c r="C599" s="46">
        <v>3321</v>
      </c>
      <c r="D599" s="45">
        <v>5331</v>
      </c>
      <c r="E599" s="47">
        <v>0</v>
      </c>
      <c r="F599" s="48">
        <v>609</v>
      </c>
      <c r="G599" s="45" t="s">
        <v>846</v>
      </c>
      <c r="H599" s="52">
        <v>6000000</v>
      </c>
      <c r="I599" s="50">
        <v>600000</v>
      </c>
      <c r="J599" s="50">
        <v>538835.42000000004</v>
      </c>
      <c r="K599" s="50">
        <v>-18520</v>
      </c>
      <c r="L599" s="50">
        <f>J599+K599</f>
        <v>520315.42000000004</v>
      </c>
      <c r="M599" s="51" t="s">
        <v>3599</v>
      </c>
    </row>
    <row r="600" spans="1:13" ht="26.25" x14ac:dyDescent="0.25">
      <c r="A600" s="44">
        <v>231</v>
      </c>
      <c r="B600" s="45">
        <v>0</v>
      </c>
      <c r="C600" s="46">
        <v>3321</v>
      </c>
      <c r="D600" s="45">
        <v>5169</v>
      </c>
      <c r="E600" s="47">
        <v>0</v>
      </c>
      <c r="F600" s="48">
        <v>609</v>
      </c>
      <c r="G600" s="45" t="s">
        <v>846</v>
      </c>
      <c r="H600" s="52">
        <v>6000000</v>
      </c>
      <c r="I600" s="50">
        <v>0</v>
      </c>
      <c r="J600" s="50">
        <v>16000</v>
      </c>
      <c r="K600" s="50">
        <v>18520</v>
      </c>
      <c r="L600" s="50">
        <f>J600+K600</f>
        <v>34520</v>
      </c>
      <c r="M600" s="51" t="s">
        <v>3600</v>
      </c>
    </row>
    <row r="601" spans="1:13" x14ac:dyDescent="0.25">
      <c r="A601" s="44">
        <v>231</v>
      </c>
      <c r="B601" s="45">
        <v>0</v>
      </c>
      <c r="C601" s="46">
        <v>3319</v>
      </c>
      <c r="D601" s="45">
        <v>5169</v>
      </c>
      <c r="E601" s="47">
        <v>0</v>
      </c>
      <c r="F601" s="48">
        <v>0</v>
      </c>
      <c r="G601" s="45" t="s">
        <v>846</v>
      </c>
      <c r="H601" s="52">
        <v>6000000</v>
      </c>
      <c r="I601" s="50">
        <v>970000</v>
      </c>
      <c r="J601" s="50">
        <v>1749656.3</v>
      </c>
      <c r="K601" s="50">
        <v>-94800</v>
      </c>
      <c r="L601" s="50">
        <f>J601+K601</f>
        <v>1654856.3</v>
      </c>
      <c r="M601" s="51" t="s">
        <v>848</v>
      </c>
    </row>
    <row r="602" spans="1:13" ht="15.75" thickBot="1" x14ac:dyDescent="0.3">
      <c r="A602" s="44">
        <v>231</v>
      </c>
      <c r="B602" s="45">
        <v>0</v>
      </c>
      <c r="C602" s="46">
        <v>3319</v>
      </c>
      <c r="D602" s="45">
        <v>5166</v>
      </c>
      <c r="E602" s="47">
        <v>0</v>
      </c>
      <c r="F602" s="48">
        <v>0</v>
      </c>
      <c r="G602" s="45" t="s">
        <v>846</v>
      </c>
      <c r="H602" s="52">
        <v>6000000</v>
      </c>
      <c r="I602" s="50">
        <v>0</v>
      </c>
      <c r="J602" s="50">
        <v>0</v>
      </c>
      <c r="K602" s="50">
        <v>94800</v>
      </c>
      <c r="L602" s="50">
        <f>J602+K602</f>
        <v>94800</v>
      </c>
      <c r="M602" s="51" t="s">
        <v>3601</v>
      </c>
    </row>
    <row r="603" spans="1:13" ht="16.5" thickBot="1" x14ac:dyDescent="0.3">
      <c r="A603" s="22"/>
      <c r="B603" s="53" t="s">
        <v>23</v>
      </c>
      <c r="C603" s="54"/>
      <c r="D603" s="23"/>
      <c r="E603" s="23"/>
      <c r="F603" s="24"/>
      <c r="G603" s="25"/>
      <c r="H603" s="23"/>
      <c r="I603" s="26">
        <f>SUM(I599:I602)</f>
        <v>1570000</v>
      </c>
      <c r="J603" s="26">
        <f>SUM(J599:J602)</f>
        <v>2304491.7200000002</v>
      </c>
      <c r="K603" s="26">
        <f>SUM(K599:K602)</f>
        <v>0</v>
      </c>
      <c r="L603" s="26">
        <f>SUM(L599:L602)</f>
        <v>2304491.7200000002</v>
      </c>
      <c r="M603" s="27"/>
    </row>
    <row r="604" spans="1:13" ht="15.75" x14ac:dyDescent="0.25">
      <c r="A604" s="28"/>
      <c r="B604" s="28"/>
      <c r="C604" s="28"/>
      <c r="D604" s="29"/>
      <c r="E604" s="29"/>
      <c r="F604" s="30"/>
      <c r="G604" s="31"/>
      <c r="H604" s="29"/>
      <c r="I604" s="32"/>
      <c r="J604" s="29"/>
      <c r="K604" s="33"/>
      <c r="L604" s="29"/>
      <c r="M604" s="2264"/>
    </row>
    <row r="605" spans="1:13" ht="15.75" x14ac:dyDescent="0.25">
      <c r="A605" s="2264"/>
      <c r="B605" s="29" t="s">
        <v>24</v>
      </c>
      <c r="C605" s="28"/>
      <c r="D605" s="29" t="s">
        <v>851</v>
      </c>
      <c r="E605" s="29"/>
      <c r="F605" s="30"/>
      <c r="G605" s="31"/>
      <c r="H605" s="29"/>
      <c r="I605" s="32"/>
      <c r="J605" s="34" t="s">
        <v>25</v>
      </c>
      <c r="K605" s="35">
        <v>43768</v>
      </c>
      <c r="L605" s="29"/>
      <c r="M605" s="2264"/>
    </row>
    <row r="606" spans="1:13" ht="15.75" x14ac:dyDescent="0.25">
      <c r="A606" s="29"/>
      <c r="B606" s="28"/>
      <c r="C606" s="28"/>
      <c r="D606" s="29"/>
      <c r="E606" s="29"/>
      <c r="F606" s="30"/>
      <c r="G606" s="31"/>
      <c r="H606" s="29"/>
      <c r="I606" s="32"/>
      <c r="J606" s="29"/>
      <c r="K606" s="33"/>
      <c r="L606" s="29"/>
      <c r="M606" s="2264"/>
    </row>
    <row r="607" spans="1:13" x14ac:dyDescent="0.25">
      <c r="A607" s="2264"/>
      <c r="B607" s="2264"/>
      <c r="C607" s="2264"/>
      <c r="D607" s="2264"/>
      <c r="E607" s="2264"/>
      <c r="F607" s="2"/>
      <c r="G607" s="3"/>
      <c r="H607" s="2264"/>
      <c r="I607" s="4"/>
      <c r="J607" s="2264"/>
      <c r="K607" s="2264"/>
      <c r="L607" s="2264"/>
      <c r="M607" s="2264"/>
    </row>
    <row r="608" spans="1:13" x14ac:dyDescent="0.25">
      <c r="A608" s="2264"/>
      <c r="B608" s="2264" t="s">
        <v>27</v>
      </c>
      <c r="C608" s="2264"/>
      <c r="D608" s="2264"/>
      <c r="E608" s="2264"/>
      <c r="F608" s="2"/>
      <c r="G608" s="3"/>
      <c r="H608" s="2264"/>
      <c r="I608" s="4"/>
      <c r="J608" s="2264" t="s">
        <v>27</v>
      </c>
      <c r="K608" s="2264"/>
      <c r="L608" s="2264"/>
      <c r="M608" s="2264"/>
    </row>
    <row r="609" spans="1:13" x14ac:dyDescent="0.25">
      <c r="A609" s="2264"/>
      <c r="B609" s="2264"/>
      <c r="C609" s="2264"/>
      <c r="D609" s="2264"/>
      <c r="E609" s="2264"/>
      <c r="F609" s="2"/>
      <c r="G609" s="3"/>
      <c r="H609" s="2264"/>
      <c r="I609" s="4"/>
      <c r="J609" s="2264"/>
      <c r="K609" s="2264"/>
      <c r="L609" s="2264"/>
      <c r="M609" s="2264"/>
    </row>
    <row r="610" spans="1:13" x14ac:dyDescent="0.25">
      <c r="A610" s="2264"/>
      <c r="B610" s="2264" t="s">
        <v>852</v>
      </c>
      <c r="C610" s="2264"/>
      <c r="D610" s="2264"/>
      <c r="E610" s="2264"/>
      <c r="F610" s="2"/>
      <c r="G610" s="3"/>
      <c r="H610" s="2264"/>
      <c r="I610" s="4"/>
      <c r="J610" s="2264" t="s">
        <v>1433</v>
      </c>
      <c r="K610" s="2264"/>
      <c r="L610" s="2264"/>
      <c r="M610" s="2264"/>
    </row>
    <row r="611" spans="1:13" x14ac:dyDescent="0.25">
      <c r="A611" s="2264"/>
      <c r="B611" s="2264" t="s">
        <v>854</v>
      </c>
      <c r="C611" s="2264"/>
      <c r="D611" s="2264"/>
      <c r="E611" s="2264"/>
      <c r="F611" s="2"/>
      <c r="G611" s="3"/>
      <c r="H611" s="2264"/>
      <c r="I611" s="4"/>
      <c r="J611" s="2264" t="s">
        <v>855</v>
      </c>
      <c r="K611" s="2264"/>
      <c r="L611" s="2264"/>
      <c r="M611" s="2264"/>
    </row>
    <row r="612" spans="1:13" x14ac:dyDescent="0.25">
      <c r="A612" s="2265"/>
      <c r="B612" s="2265"/>
      <c r="C612" s="2265"/>
      <c r="D612" s="2265"/>
      <c r="E612" s="2265"/>
      <c r="F612" s="2265"/>
      <c r="G612" s="2265"/>
      <c r="H612" s="2265"/>
      <c r="I612" s="2265"/>
      <c r="J612" s="2265"/>
      <c r="K612" s="2265"/>
      <c r="L612" s="2265"/>
      <c r="M612" s="2265"/>
    </row>
    <row r="613" spans="1:13" x14ac:dyDescent="0.25">
      <c r="A613" s="2265"/>
      <c r="B613" s="2265"/>
      <c r="C613" s="2265"/>
      <c r="D613" s="2265"/>
      <c r="E613" s="2265"/>
      <c r="F613" s="2265"/>
      <c r="G613" s="2265"/>
      <c r="H613" s="2265"/>
      <c r="I613" s="2265"/>
      <c r="J613" s="2265"/>
      <c r="K613" s="2265"/>
      <c r="L613" s="2265"/>
      <c r="M613" s="2265"/>
    </row>
    <row r="614" spans="1:13" ht="18.75" x14ac:dyDescent="0.3">
      <c r="A614" s="1" t="s">
        <v>174</v>
      </c>
      <c r="B614" s="1"/>
      <c r="C614" s="306" t="s">
        <v>843</v>
      </c>
      <c r="D614" s="2467"/>
      <c r="E614" s="2467"/>
      <c r="F614" s="2"/>
      <c r="G614" s="3"/>
      <c r="H614" s="2467"/>
      <c r="I614" s="4"/>
      <c r="J614" s="2467"/>
      <c r="K614" s="2467"/>
      <c r="L614" s="2467"/>
      <c r="M614" s="2467"/>
    </row>
    <row r="615" spans="1:13" x14ac:dyDescent="0.25">
      <c r="A615" s="2467"/>
      <c r="B615" s="2467"/>
      <c r="C615" s="2467"/>
      <c r="D615" s="2461"/>
      <c r="E615" s="2461"/>
      <c r="F615" s="6"/>
      <c r="G615" s="2470"/>
      <c r="H615" s="2461"/>
      <c r="I615" s="8"/>
      <c r="J615" s="2461"/>
      <c r="K615" s="2467"/>
      <c r="L615" s="2467"/>
      <c r="M615" s="2467"/>
    </row>
    <row r="616" spans="1:13" ht="18.75" x14ac:dyDescent="0.3">
      <c r="A616" s="3102" t="s">
        <v>4368</v>
      </c>
      <c r="B616" s="3103"/>
      <c r="C616" s="3103"/>
      <c r="D616" s="3103"/>
      <c r="E616" s="3103"/>
      <c r="F616" s="3103"/>
      <c r="G616" s="3103"/>
      <c r="H616" s="3103"/>
      <c r="I616" s="3103"/>
      <c r="J616" s="3103"/>
      <c r="K616" s="3103"/>
      <c r="L616" s="3103"/>
      <c r="M616" s="2467"/>
    </row>
    <row r="617" spans="1:13" ht="15.75" x14ac:dyDescent="0.25">
      <c r="A617" s="2467"/>
      <c r="B617" s="2467"/>
      <c r="C617" s="2467"/>
      <c r="D617" s="2461"/>
      <c r="E617" s="2461"/>
      <c r="F617" s="9"/>
      <c r="G617" s="2470"/>
      <c r="H617" s="2461"/>
      <c r="I617" s="8"/>
      <c r="J617" s="2461"/>
      <c r="K617" s="2467"/>
      <c r="L617" s="2467"/>
      <c r="M617" s="2467"/>
    </row>
    <row r="618" spans="1:13" ht="15.75" x14ac:dyDescent="0.25">
      <c r="A618" s="10" t="s">
        <v>4369</v>
      </c>
      <c r="B618" s="11"/>
      <c r="C618" s="11"/>
      <c r="D618" s="11"/>
      <c r="E618" s="11"/>
      <c r="F618" s="9"/>
      <c r="G618" s="3"/>
      <c r="H618" s="2467"/>
      <c r="I618" s="4"/>
      <c r="J618" s="2467"/>
      <c r="K618" s="2467"/>
      <c r="L618" s="2467"/>
      <c r="M618" s="2467"/>
    </row>
    <row r="619" spans="1:13" ht="15.75" thickBot="1" x14ac:dyDescent="0.3">
      <c r="A619" s="1465"/>
      <c r="B619" s="2467"/>
      <c r="C619" s="2467"/>
      <c r="D619" s="2467"/>
      <c r="E619" s="2467"/>
      <c r="F619" s="2"/>
      <c r="G619" s="3"/>
      <c r="H619" s="2467"/>
      <c r="I619" s="4"/>
      <c r="J619" s="2467"/>
      <c r="K619" s="13"/>
      <c r="L619" s="2467"/>
      <c r="M619" s="14" t="s">
        <v>4</v>
      </c>
    </row>
    <row r="620" spans="1:13" ht="27" thickBot="1" x14ac:dyDescent="0.3">
      <c r="A620" s="15" t="s">
        <v>5</v>
      </c>
      <c r="B620" s="16" t="s">
        <v>6</v>
      </c>
      <c r="C620" s="16" t="s">
        <v>7</v>
      </c>
      <c r="D620" s="16" t="s">
        <v>8</v>
      </c>
      <c r="E620" s="16" t="s">
        <v>9</v>
      </c>
      <c r="F620" s="17" t="s">
        <v>10</v>
      </c>
      <c r="G620" s="18" t="s">
        <v>11</v>
      </c>
      <c r="H620" s="16" t="s">
        <v>12</v>
      </c>
      <c r="I620" s="19" t="s">
        <v>13</v>
      </c>
      <c r="J620" s="20" t="s">
        <v>14</v>
      </c>
      <c r="K620" s="20" t="s">
        <v>15</v>
      </c>
      <c r="L620" s="20" t="s">
        <v>16</v>
      </c>
      <c r="M620" s="21" t="s">
        <v>17</v>
      </c>
    </row>
    <row r="621" spans="1:13" ht="26.25" x14ac:dyDescent="0.25">
      <c r="A621" s="44">
        <v>231</v>
      </c>
      <c r="B621" s="45">
        <v>0</v>
      </c>
      <c r="C621" s="46"/>
      <c r="D621" s="45">
        <v>4216</v>
      </c>
      <c r="E621" s="47">
        <v>0</v>
      </c>
      <c r="F621" s="48">
        <v>34502</v>
      </c>
      <c r="G621" s="45" t="s">
        <v>846</v>
      </c>
      <c r="H621" s="52">
        <v>1000000000000</v>
      </c>
      <c r="I621" s="50">
        <v>0</v>
      </c>
      <c r="J621" s="50">
        <v>0</v>
      </c>
      <c r="K621" s="50">
        <v>1363500</v>
      </c>
      <c r="L621" s="50">
        <v>1363500</v>
      </c>
      <c r="M621" s="51" t="s">
        <v>4370</v>
      </c>
    </row>
    <row r="622" spans="1:13" ht="26.25" x14ac:dyDescent="0.25">
      <c r="A622" s="44">
        <v>231</v>
      </c>
      <c r="B622" s="45">
        <v>0</v>
      </c>
      <c r="C622" s="46"/>
      <c r="D622" s="45">
        <v>4216</v>
      </c>
      <c r="E622" s="47">
        <v>0</v>
      </c>
      <c r="F622" s="48">
        <v>34502</v>
      </c>
      <c r="G622" s="45" t="s">
        <v>846</v>
      </c>
      <c r="H622" s="52">
        <v>1000000000000</v>
      </c>
      <c r="I622" s="50">
        <v>0</v>
      </c>
      <c r="J622" s="50">
        <v>0</v>
      </c>
      <c r="K622" s="50">
        <v>68000</v>
      </c>
      <c r="L622" s="50">
        <v>68000</v>
      </c>
      <c r="M622" s="51" t="s">
        <v>4371</v>
      </c>
    </row>
    <row r="623" spans="1:13" x14ac:dyDescent="0.25">
      <c r="A623" s="44">
        <v>231</v>
      </c>
      <c r="B623" s="45">
        <v>0</v>
      </c>
      <c r="C623" s="46"/>
      <c r="D623" s="45">
        <v>4216</v>
      </c>
      <c r="E623" s="47">
        <v>0</v>
      </c>
      <c r="F623" s="48">
        <v>34502</v>
      </c>
      <c r="G623" s="45" t="s">
        <v>846</v>
      </c>
      <c r="H623" s="52">
        <v>1000000000000</v>
      </c>
      <c r="I623" s="50">
        <v>0</v>
      </c>
      <c r="J623" s="50">
        <v>0</v>
      </c>
      <c r="K623" s="50">
        <v>63000</v>
      </c>
      <c r="L623" s="50">
        <v>63000</v>
      </c>
      <c r="M623" s="51" t="s">
        <v>4372</v>
      </c>
    </row>
    <row r="624" spans="1:13" ht="26.25" x14ac:dyDescent="0.25">
      <c r="A624" s="44">
        <v>231</v>
      </c>
      <c r="B624" s="45">
        <v>0</v>
      </c>
      <c r="C624" s="46">
        <v>3315</v>
      </c>
      <c r="D624" s="45">
        <v>6356</v>
      </c>
      <c r="E624" s="47">
        <v>0</v>
      </c>
      <c r="F624" s="48">
        <v>34502</v>
      </c>
      <c r="G624" s="45">
        <v>600</v>
      </c>
      <c r="H624" s="52">
        <v>6000601</v>
      </c>
      <c r="I624" s="50">
        <v>0</v>
      </c>
      <c r="J624" s="50">
        <v>0</v>
      </c>
      <c r="K624" s="50">
        <v>1363500</v>
      </c>
      <c r="L624" s="50">
        <v>1363500</v>
      </c>
      <c r="M624" s="51" t="s">
        <v>4370</v>
      </c>
    </row>
    <row r="625" spans="1:13" ht="26.25" x14ac:dyDescent="0.25">
      <c r="A625" s="44">
        <v>231</v>
      </c>
      <c r="B625" s="45">
        <v>0</v>
      </c>
      <c r="C625" s="46">
        <v>3315</v>
      </c>
      <c r="D625" s="45">
        <v>6356</v>
      </c>
      <c r="E625" s="47">
        <v>0</v>
      </c>
      <c r="F625" s="48">
        <v>34502</v>
      </c>
      <c r="G625" s="45" t="s">
        <v>846</v>
      </c>
      <c r="H625" s="52">
        <v>6000608</v>
      </c>
      <c r="I625" s="50">
        <v>0</v>
      </c>
      <c r="J625" s="50">
        <v>0</v>
      </c>
      <c r="K625" s="50">
        <v>68000</v>
      </c>
      <c r="L625" s="50">
        <v>68000</v>
      </c>
      <c r="M625" s="51" t="s">
        <v>4371</v>
      </c>
    </row>
    <row r="626" spans="1:13" ht="15.75" thickBot="1" x14ac:dyDescent="0.3">
      <c r="A626" s="44">
        <v>231</v>
      </c>
      <c r="B626" s="45">
        <v>0</v>
      </c>
      <c r="C626" s="46">
        <v>3315</v>
      </c>
      <c r="D626" s="45">
        <v>6356</v>
      </c>
      <c r="E626" s="47">
        <v>0</v>
      </c>
      <c r="F626" s="48">
        <v>34502</v>
      </c>
      <c r="G626" s="45" t="s">
        <v>846</v>
      </c>
      <c r="H626" s="52">
        <v>6000609</v>
      </c>
      <c r="I626" s="50">
        <v>0</v>
      </c>
      <c r="J626" s="50">
        <v>0</v>
      </c>
      <c r="K626" s="50">
        <v>63000</v>
      </c>
      <c r="L626" s="50">
        <f>J626+K626</f>
        <v>63000</v>
      </c>
      <c r="M626" s="51" t="s">
        <v>4372</v>
      </c>
    </row>
    <row r="627" spans="1:13" ht="16.5" thickBot="1" x14ac:dyDescent="0.3">
      <c r="A627" s="22"/>
      <c r="B627" s="53" t="s">
        <v>23</v>
      </c>
      <c r="C627" s="54"/>
      <c r="D627" s="23"/>
      <c r="E627" s="23"/>
      <c r="F627" s="24"/>
      <c r="G627" s="25"/>
      <c r="H627" s="23"/>
      <c r="I627" s="26">
        <f>SUM(I621:I626)</f>
        <v>0</v>
      </c>
      <c r="J627" s="26">
        <f>SUM(J621:J626)</f>
        <v>0</v>
      </c>
      <c r="K627" s="26">
        <f>SUM(K621:K626)</f>
        <v>2989000</v>
      </c>
      <c r="L627" s="26">
        <f>SUM(L621:L626)</f>
        <v>2989000</v>
      </c>
      <c r="M627" s="27"/>
    </row>
    <row r="628" spans="1:13" ht="15.75" x14ac:dyDescent="0.25">
      <c r="A628" s="28"/>
      <c r="B628" s="28"/>
      <c r="C628" s="28"/>
      <c r="D628" s="29"/>
      <c r="E628" s="29"/>
      <c r="F628" s="30"/>
      <c r="G628" s="31"/>
      <c r="H628" s="29"/>
      <c r="I628" s="32"/>
      <c r="J628" s="29"/>
      <c r="K628" s="33"/>
      <c r="L628" s="29"/>
      <c r="M628" s="2467"/>
    </row>
    <row r="629" spans="1:13" ht="15.75" x14ac:dyDescent="0.25">
      <c r="A629" s="2467"/>
      <c r="B629" s="29" t="s">
        <v>24</v>
      </c>
      <c r="C629" s="28"/>
      <c r="D629" s="29" t="s">
        <v>851</v>
      </c>
      <c r="E629" s="29"/>
      <c r="F629" s="30"/>
      <c r="G629" s="31"/>
      <c r="H629" s="29"/>
      <c r="I629" s="32"/>
      <c r="J629" s="34" t="s">
        <v>25</v>
      </c>
      <c r="K629" s="35">
        <v>43816</v>
      </c>
      <c r="L629" s="29"/>
      <c r="M629" s="2467"/>
    </row>
    <row r="630" spans="1:13" ht="15.75" x14ac:dyDescent="0.25">
      <c r="A630" s="29"/>
      <c r="B630" s="28"/>
      <c r="C630" s="28"/>
      <c r="D630" s="29"/>
      <c r="E630" s="29"/>
      <c r="F630" s="30"/>
      <c r="G630" s="31"/>
      <c r="H630" s="29"/>
      <c r="I630" s="32"/>
      <c r="J630" s="29"/>
      <c r="K630" s="33"/>
      <c r="L630" s="29"/>
      <c r="M630" s="2467"/>
    </row>
    <row r="631" spans="1:13" x14ac:dyDescent="0.25">
      <c r="A631" s="2467"/>
      <c r="B631" s="2467"/>
      <c r="C631" s="2467"/>
      <c r="D631" s="2467"/>
      <c r="E631" s="2467"/>
      <c r="F631" s="2"/>
      <c r="G631" s="3"/>
      <c r="H631" s="2467"/>
      <c r="I631" s="4"/>
      <c r="J631" s="2467"/>
      <c r="K631" s="2467"/>
      <c r="L631" s="2467"/>
      <c r="M631" s="2467"/>
    </row>
    <row r="632" spans="1:13" x14ac:dyDescent="0.25">
      <c r="A632" s="2467"/>
      <c r="B632" s="2467" t="s">
        <v>27</v>
      </c>
      <c r="C632" s="2467"/>
      <c r="D632" s="2467"/>
      <c r="E632" s="2467"/>
      <c r="F632" s="2"/>
      <c r="G632" s="3"/>
      <c r="H632" s="2467"/>
      <c r="I632" s="4"/>
      <c r="J632" s="2467" t="s">
        <v>27</v>
      </c>
      <c r="K632" s="2467"/>
      <c r="L632" s="2467"/>
      <c r="M632" s="2467"/>
    </row>
    <row r="633" spans="1:13" x14ac:dyDescent="0.25">
      <c r="A633" s="2467"/>
      <c r="B633" s="2467"/>
      <c r="C633" s="2467"/>
      <c r="D633" s="2467"/>
      <c r="E633" s="2467"/>
      <c r="F633" s="2"/>
      <c r="G633" s="3"/>
      <c r="H633" s="2467"/>
      <c r="I633" s="4"/>
      <c r="J633" s="2467"/>
      <c r="K633" s="2467"/>
      <c r="L633" s="2467"/>
      <c r="M633" s="2467"/>
    </row>
    <row r="634" spans="1:13" x14ac:dyDescent="0.25">
      <c r="A634" s="2467"/>
      <c r="B634" s="2467" t="s">
        <v>852</v>
      </c>
      <c r="C634" s="2467"/>
      <c r="D634" s="2467"/>
      <c r="E634" s="2467"/>
      <c r="F634" s="2"/>
      <c r="G634" s="3"/>
      <c r="H634" s="2467"/>
      <c r="I634" s="4"/>
      <c r="J634" s="2467" t="s">
        <v>1433</v>
      </c>
      <c r="K634" s="2467"/>
      <c r="L634" s="2467"/>
      <c r="M634" s="2467"/>
    </row>
    <row r="635" spans="1:13" x14ac:dyDescent="0.25">
      <c r="A635" s="2467"/>
      <c r="B635" s="2467" t="s">
        <v>854</v>
      </c>
      <c r="C635" s="2467"/>
      <c r="D635" s="2467"/>
      <c r="E635" s="2467"/>
      <c r="F635" s="2"/>
      <c r="G635" s="3"/>
      <c r="H635" s="2467"/>
      <c r="I635" s="4"/>
      <c r="J635" s="2467" t="s">
        <v>855</v>
      </c>
      <c r="K635" s="2467"/>
      <c r="L635" s="2467"/>
      <c r="M635" s="2467"/>
    </row>
    <row r="636" spans="1:13" x14ac:dyDescent="0.25">
      <c r="A636" s="2468"/>
      <c r="B636" s="2468"/>
      <c r="C636" s="2468"/>
      <c r="D636" s="2468"/>
      <c r="E636" s="2468"/>
      <c r="F636" s="2468"/>
      <c r="G636" s="2468"/>
      <c r="H636" s="2468"/>
      <c r="I636" s="2468"/>
      <c r="J636" s="2468"/>
      <c r="K636" s="2468"/>
      <c r="L636" s="2468"/>
      <c r="M636" s="2468"/>
    </row>
    <row r="637" spans="1:13" x14ac:dyDescent="0.25">
      <c r="A637" s="2468"/>
      <c r="B637" s="2468"/>
      <c r="C637" s="2468"/>
      <c r="D637" s="2468"/>
      <c r="E637" s="2468"/>
      <c r="F637" s="2468"/>
      <c r="G637" s="2468"/>
      <c r="H637" s="2468"/>
      <c r="I637" s="2468"/>
      <c r="J637" s="2468"/>
      <c r="K637" s="2468"/>
      <c r="L637" s="2468"/>
      <c r="M637" s="2468"/>
    </row>
    <row r="638" spans="1:13" ht="18.75" x14ac:dyDescent="0.3">
      <c r="A638" s="1" t="s">
        <v>174</v>
      </c>
      <c r="B638" s="1"/>
      <c r="C638" s="306" t="s">
        <v>843</v>
      </c>
      <c r="D638" s="2467"/>
      <c r="E638" s="2467"/>
      <c r="F638" s="2"/>
      <c r="G638" s="3"/>
      <c r="H638" s="2467"/>
      <c r="I638" s="4"/>
      <c r="J638" s="2467"/>
      <c r="K638" s="2467"/>
      <c r="L638" s="2467"/>
      <c r="M638" s="2467"/>
    </row>
    <row r="639" spans="1:13" x14ac:dyDescent="0.25">
      <c r="A639" s="2467"/>
      <c r="B639" s="2467"/>
      <c r="C639" s="2467"/>
      <c r="D639" s="2461"/>
      <c r="E639" s="2461"/>
      <c r="F639" s="6"/>
      <c r="G639" s="2470"/>
      <c r="H639" s="2461"/>
      <c r="I639" s="8"/>
      <c r="J639" s="2461"/>
      <c r="K639" s="2467"/>
      <c r="L639" s="2467"/>
      <c r="M639" s="2467"/>
    </row>
    <row r="640" spans="1:13" ht="18.75" x14ac:dyDescent="0.3">
      <c r="A640" s="3102" t="s">
        <v>4373</v>
      </c>
      <c r="B640" s="3103"/>
      <c r="C640" s="3103"/>
      <c r="D640" s="3103"/>
      <c r="E640" s="3103"/>
      <c r="F640" s="3103"/>
      <c r="G640" s="3103"/>
      <c r="H640" s="3103"/>
      <c r="I640" s="3103"/>
      <c r="J640" s="3103"/>
      <c r="K640" s="3103"/>
      <c r="L640" s="3103"/>
      <c r="M640" s="2467"/>
    </row>
    <row r="641" spans="1:13" ht="15.75" x14ac:dyDescent="0.25">
      <c r="A641" s="2467"/>
      <c r="B641" s="2467"/>
      <c r="C641" s="2467"/>
      <c r="D641" s="2461"/>
      <c r="E641" s="2461"/>
      <c r="F641" s="9"/>
      <c r="G641" s="2470"/>
      <c r="H641" s="2461"/>
      <c r="I641" s="8"/>
      <c r="J641" s="2461"/>
      <c r="K641" s="2467"/>
      <c r="L641" s="2467"/>
      <c r="M641" s="2467"/>
    </row>
    <row r="642" spans="1:13" ht="15.75" x14ac:dyDescent="0.25">
      <c r="A642" s="10" t="s">
        <v>4374</v>
      </c>
      <c r="B642" s="11"/>
      <c r="C642" s="11"/>
      <c r="D642" s="11"/>
      <c r="E642" s="11"/>
      <c r="F642" s="9"/>
      <c r="G642" s="3"/>
      <c r="H642" s="2467"/>
      <c r="I642" s="4"/>
      <c r="J642" s="2467"/>
      <c r="K642" s="2467"/>
      <c r="L642" s="2467"/>
      <c r="M642" s="2467"/>
    </row>
    <row r="643" spans="1:13" ht="15.75" thickBot="1" x14ac:dyDescent="0.3">
      <c r="A643" s="1465"/>
      <c r="B643" s="2467"/>
      <c r="C643" s="2467"/>
      <c r="D643" s="2467"/>
      <c r="E643" s="2467"/>
      <c r="F643" s="2"/>
      <c r="G643" s="3"/>
      <c r="H643" s="2467"/>
      <c r="I643" s="4"/>
      <c r="J643" s="2467"/>
      <c r="K643" s="13"/>
      <c r="L643" s="2467"/>
      <c r="M643" s="14" t="s">
        <v>4</v>
      </c>
    </row>
    <row r="644" spans="1:13" ht="27" thickBot="1" x14ac:dyDescent="0.3">
      <c r="A644" s="15" t="s">
        <v>5</v>
      </c>
      <c r="B644" s="16" t="s">
        <v>6</v>
      </c>
      <c r="C644" s="16" t="s">
        <v>7</v>
      </c>
      <c r="D644" s="16" t="s">
        <v>8</v>
      </c>
      <c r="E644" s="16" t="s">
        <v>9</v>
      </c>
      <c r="F644" s="17" t="s">
        <v>10</v>
      </c>
      <c r="G644" s="18" t="s">
        <v>11</v>
      </c>
      <c r="H644" s="16" t="s">
        <v>12</v>
      </c>
      <c r="I644" s="19" t="s">
        <v>13</v>
      </c>
      <c r="J644" s="20" t="s">
        <v>14</v>
      </c>
      <c r="K644" s="20" t="s">
        <v>15</v>
      </c>
      <c r="L644" s="20" t="s">
        <v>16</v>
      </c>
      <c r="M644" s="21" t="s">
        <v>17</v>
      </c>
    </row>
    <row r="645" spans="1:13" ht="26.25" x14ac:dyDescent="0.25">
      <c r="A645" s="44">
        <v>231</v>
      </c>
      <c r="B645" s="45">
        <v>0</v>
      </c>
      <c r="C645" s="46"/>
      <c r="D645" s="45">
        <v>4216</v>
      </c>
      <c r="E645" s="47">
        <v>0</v>
      </c>
      <c r="F645" s="48">
        <v>34949</v>
      </c>
      <c r="G645" s="45" t="s">
        <v>846</v>
      </c>
      <c r="H645" s="52">
        <v>1000000000000</v>
      </c>
      <c r="I645" s="50">
        <v>0</v>
      </c>
      <c r="J645" s="50">
        <v>0</v>
      </c>
      <c r="K645" s="50">
        <v>340000</v>
      </c>
      <c r="L645" s="50">
        <v>340000</v>
      </c>
      <c r="M645" s="51" t="s">
        <v>4375</v>
      </c>
    </row>
    <row r="646" spans="1:13" ht="27" thickBot="1" x14ac:dyDescent="0.3">
      <c r="A646" s="44">
        <v>231</v>
      </c>
      <c r="B646" s="45">
        <v>0</v>
      </c>
      <c r="C646" s="46">
        <v>3315</v>
      </c>
      <c r="D646" s="45">
        <v>6356</v>
      </c>
      <c r="E646" s="47">
        <v>0</v>
      </c>
      <c r="F646" s="48">
        <v>34949</v>
      </c>
      <c r="G646" s="45" t="s">
        <v>846</v>
      </c>
      <c r="H646" s="52">
        <v>6000608</v>
      </c>
      <c r="I646" s="50">
        <v>0</v>
      </c>
      <c r="J646" s="50">
        <v>0</v>
      </c>
      <c r="K646" s="50">
        <v>340000</v>
      </c>
      <c r="L646" s="50">
        <v>340000</v>
      </c>
      <c r="M646" s="51" t="s">
        <v>4375</v>
      </c>
    </row>
    <row r="647" spans="1:13" ht="16.5" thickBot="1" x14ac:dyDescent="0.3">
      <c r="A647" s="22"/>
      <c r="B647" s="53" t="s">
        <v>23</v>
      </c>
      <c r="C647" s="54"/>
      <c r="D647" s="23"/>
      <c r="E647" s="23"/>
      <c r="F647" s="24"/>
      <c r="G647" s="25"/>
      <c r="H647" s="23"/>
      <c r="I647" s="26">
        <f>SUM(I645:I646)</f>
        <v>0</v>
      </c>
      <c r="J647" s="26">
        <f>SUM(J645:J646)</f>
        <v>0</v>
      </c>
      <c r="K647" s="26">
        <f>SUM(K645:K646)</f>
        <v>680000</v>
      </c>
      <c r="L647" s="26">
        <f>SUM(L645:L646)</f>
        <v>680000</v>
      </c>
      <c r="M647" s="27"/>
    </row>
    <row r="648" spans="1:13" ht="15.75" x14ac:dyDescent="0.25">
      <c r="A648" s="28"/>
      <c r="B648" s="28"/>
      <c r="C648" s="28"/>
      <c r="D648" s="29"/>
      <c r="E648" s="29"/>
      <c r="F648" s="30"/>
      <c r="G648" s="31"/>
      <c r="H648" s="29"/>
      <c r="I648" s="32"/>
      <c r="J648" s="29"/>
      <c r="K648" s="33"/>
      <c r="L648" s="29"/>
      <c r="M648" s="2467"/>
    </row>
    <row r="649" spans="1:13" ht="15.75" x14ac:dyDescent="0.25">
      <c r="A649" s="2467"/>
      <c r="B649" s="29" t="s">
        <v>24</v>
      </c>
      <c r="C649" s="28"/>
      <c r="D649" s="29" t="s">
        <v>851</v>
      </c>
      <c r="E649" s="29"/>
      <c r="F649" s="30"/>
      <c r="G649" s="31"/>
      <c r="H649" s="29"/>
      <c r="I649" s="32"/>
      <c r="J649" s="34" t="s">
        <v>25</v>
      </c>
      <c r="K649" s="35">
        <v>43818</v>
      </c>
      <c r="L649" s="29"/>
      <c r="M649" s="2467"/>
    </row>
    <row r="650" spans="1:13" ht="15.75" x14ac:dyDescent="0.25">
      <c r="A650" s="29"/>
      <c r="B650" s="28"/>
      <c r="C650" s="28"/>
      <c r="D650" s="29"/>
      <c r="E650" s="29"/>
      <c r="F650" s="30"/>
      <c r="G650" s="31"/>
      <c r="H650" s="29"/>
      <c r="I650" s="32"/>
      <c r="J650" s="29"/>
      <c r="K650" s="33"/>
      <c r="L650" s="29"/>
      <c r="M650" s="2467"/>
    </row>
    <row r="651" spans="1:13" x14ac:dyDescent="0.25">
      <c r="A651" s="2467"/>
      <c r="B651" s="2467"/>
      <c r="C651" s="2467"/>
      <c r="D651" s="2467"/>
      <c r="E651" s="2467"/>
      <c r="F651" s="2"/>
      <c r="G651" s="3"/>
      <c r="H651" s="2467"/>
      <c r="I651" s="4"/>
      <c r="J651" s="2467"/>
      <c r="K651" s="2467"/>
      <c r="L651" s="2467"/>
      <c r="M651" s="2467"/>
    </row>
    <row r="652" spans="1:13" x14ac:dyDescent="0.25">
      <c r="A652" s="2467"/>
      <c r="B652" s="2467" t="s">
        <v>27</v>
      </c>
      <c r="C652" s="2467"/>
      <c r="D652" s="2467"/>
      <c r="E652" s="2467"/>
      <c r="F652" s="2"/>
      <c r="G652" s="3"/>
      <c r="H652" s="2467"/>
      <c r="I652" s="4"/>
      <c r="J652" s="2467" t="s">
        <v>27</v>
      </c>
      <c r="K652" s="2467"/>
      <c r="L652" s="2467"/>
      <c r="M652" s="2467"/>
    </row>
    <row r="653" spans="1:13" x14ac:dyDescent="0.25">
      <c r="A653" s="2467"/>
      <c r="B653" s="2467"/>
      <c r="C653" s="2467"/>
      <c r="D653" s="2467"/>
      <c r="E653" s="2467"/>
      <c r="F653" s="2"/>
      <c r="G653" s="3"/>
      <c r="H653" s="2467"/>
      <c r="I653" s="4"/>
      <c r="J653" s="2467"/>
      <c r="K653" s="2467"/>
      <c r="L653" s="2467"/>
      <c r="M653" s="2467"/>
    </row>
    <row r="654" spans="1:13" x14ac:dyDescent="0.25">
      <c r="A654" s="2467"/>
      <c r="B654" s="2467" t="s">
        <v>852</v>
      </c>
      <c r="C654" s="2467"/>
      <c r="D654" s="2467"/>
      <c r="E654" s="2467"/>
      <c r="F654" s="2"/>
      <c r="G654" s="3"/>
      <c r="H654" s="2467"/>
      <c r="I654" s="4"/>
      <c r="J654" s="2467" t="s">
        <v>1433</v>
      </c>
      <c r="K654" s="2467"/>
      <c r="L654" s="2467"/>
      <c r="M654" s="2467"/>
    </row>
    <row r="655" spans="1:13" x14ac:dyDescent="0.25">
      <c r="A655" s="2467"/>
      <c r="B655" s="2467" t="s">
        <v>854</v>
      </c>
      <c r="C655" s="2467"/>
      <c r="D655" s="2467"/>
      <c r="E655" s="2467"/>
      <c r="F655" s="2"/>
      <c r="G655" s="3"/>
      <c r="H655" s="2467"/>
      <c r="I655" s="4"/>
      <c r="J655" s="2467" t="s">
        <v>855</v>
      </c>
      <c r="K655" s="2467"/>
      <c r="L655" s="2467"/>
      <c r="M655" s="2467"/>
    </row>
    <row r="656" spans="1:13" x14ac:dyDescent="0.25">
      <c r="A656" s="2468"/>
      <c r="B656" s="2468"/>
      <c r="C656" s="2468"/>
      <c r="D656" s="2468"/>
      <c r="E656" s="2468"/>
      <c r="F656" s="2468"/>
      <c r="G656" s="2468"/>
      <c r="H656" s="2468"/>
      <c r="I656" s="2468"/>
      <c r="J656" s="2468"/>
      <c r="K656" s="2468"/>
      <c r="L656" s="2468"/>
      <c r="M656" s="2468"/>
    </row>
  </sheetData>
  <mergeCells count="22">
    <mergeCell ref="A616:L616"/>
    <mergeCell ref="A640:L640"/>
    <mergeCell ref="A573:L573"/>
    <mergeCell ref="A594:L594"/>
    <mergeCell ref="A231:L231"/>
    <mergeCell ref="A251:L251"/>
    <mergeCell ref="A444:L444"/>
    <mergeCell ref="A524:L524"/>
    <mergeCell ref="A544:L544"/>
    <mergeCell ref="A466:L466"/>
    <mergeCell ref="A468:M468"/>
    <mergeCell ref="A504:L504"/>
    <mergeCell ref="A136:L136"/>
    <mergeCell ref="A160:L160"/>
    <mergeCell ref="A180:L180"/>
    <mergeCell ref="A211:L211"/>
    <mergeCell ref="A3:L3"/>
    <mergeCell ref="A24:L24"/>
    <mergeCell ref="A49:L49"/>
    <mergeCell ref="A69:L69"/>
    <mergeCell ref="A113:L113"/>
    <mergeCell ref="A91:L91"/>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
  <sheetViews>
    <sheetView topLeftCell="A220" workbookViewId="0">
      <selection activeCell="G234" sqref="G234"/>
    </sheetView>
  </sheetViews>
  <sheetFormatPr defaultRowHeight="15" x14ac:dyDescent="0.25"/>
  <cols>
    <col min="1" max="1" width="5.5703125" style="315" customWidth="1"/>
    <col min="2" max="2" width="6.85546875" style="315" customWidth="1"/>
    <col min="3" max="3" width="8" style="315" customWidth="1"/>
    <col min="4" max="4" width="7.28515625" style="315" customWidth="1"/>
    <col min="5" max="5" width="7" style="315" customWidth="1"/>
    <col min="6" max="6" width="13.7109375" style="315" customWidth="1"/>
    <col min="7" max="7" width="11" style="315" customWidth="1"/>
    <col min="8" max="8" width="13.7109375" style="315" customWidth="1"/>
    <col min="9" max="12" width="15.5703125" style="315" customWidth="1"/>
    <col min="13" max="13" width="42.7109375" style="315" customWidth="1"/>
    <col min="14" max="16384" width="9.140625" style="315"/>
  </cols>
  <sheetData>
    <row r="1" spans="1:13" ht="18.75" x14ac:dyDescent="0.3">
      <c r="A1" s="1" t="s">
        <v>372</v>
      </c>
      <c r="B1" s="1"/>
      <c r="C1" s="1"/>
      <c r="D1" s="822"/>
      <c r="E1" s="822"/>
      <c r="F1" s="2"/>
      <c r="G1" s="3"/>
      <c r="H1" s="822"/>
      <c r="I1" s="4"/>
      <c r="J1" s="822"/>
      <c r="K1" s="822"/>
      <c r="L1" s="822"/>
      <c r="M1" s="822"/>
    </row>
    <row r="2" spans="1:13" x14ac:dyDescent="0.25">
      <c r="A2" s="822"/>
      <c r="B2" s="822"/>
      <c r="C2" s="822"/>
      <c r="D2" s="821"/>
      <c r="E2" s="821"/>
      <c r="F2" s="6"/>
      <c r="G2" s="7"/>
      <c r="H2" s="821"/>
      <c r="I2" s="8"/>
      <c r="J2" s="821"/>
      <c r="K2" s="822"/>
      <c r="L2" s="822"/>
      <c r="M2" s="822"/>
    </row>
    <row r="3" spans="1:13" ht="18.75" x14ac:dyDescent="0.3">
      <c r="A3" s="3102" t="s">
        <v>373</v>
      </c>
      <c r="B3" s="3103"/>
      <c r="C3" s="3103"/>
      <c r="D3" s="3103"/>
      <c r="E3" s="3103"/>
      <c r="F3" s="3103"/>
      <c r="G3" s="3103"/>
      <c r="H3" s="3103"/>
      <c r="I3" s="3103"/>
      <c r="J3" s="3103"/>
      <c r="K3" s="3103"/>
      <c r="L3" s="3103"/>
      <c r="M3" s="822"/>
    </row>
    <row r="4" spans="1:13" ht="15.75" x14ac:dyDescent="0.25">
      <c r="A4" s="822"/>
      <c r="B4" s="822"/>
      <c r="C4" s="822"/>
      <c r="D4" s="821"/>
      <c r="E4" s="821"/>
      <c r="F4" s="9"/>
      <c r="G4" s="7"/>
      <c r="H4" s="821"/>
      <c r="I4" s="8"/>
      <c r="J4" s="821"/>
      <c r="K4" s="822"/>
      <c r="L4" s="822"/>
      <c r="M4" s="822"/>
    </row>
    <row r="5" spans="1:13" ht="15.75" x14ac:dyDescent="0.25">
      <c r="A5" s="10" t="s">
        <v>374</v>
      </c>
      <c r="B5" s="11"/>
      <c r="C5" s="11"/>
      <c r="D5" s="11"/>
      <c r="E5" s="11"/>
      <c r="F5" s="9"/>
      <c r="G5" s="3"/>
      <c r="H5" s="822"/>
      <c r="I5" s="4"/>
      <c r="J5" s="822"/>
      <c r="K5" s="822"/>
      <c r="L5" s="822"/>
      <c r="M5" s="822"/>
    </row>
    <row r="6" spans="1:13" ht="15.75" thickBot="1" x14ac:dyDescent="0.3">
      <c r="A6" s="12"/>
      <c r="B6" s="822"/>
      <c r="C6" s="822"/>
      <c r="D6" s="822"/>
      <c r="E6" s="822"/>
      <c r="F6" s="2"/>
      <c r="G6" s="3"/>
      <c r="H6" s="822"/>
      <c r="I6" s="4"/>
      <c r="J6" s="822"/>
      <c r="K6" s="13"/>
      <c r="L6" s="822"/>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x14ac:dyDescent="0.25">
      <c r="A8" s="36">
        <v>231</v>
      </c>
      <c r="B8" s="37">
        <v>0</v>
      </c>
      <c r="C8" s="38">
        <v>3599</v>
      </c>
      <c r="D8" s="37">
        <v>5216</v>
      </c>
      <c r="E8" s="39">
        <v>0</v>
      </c>
      <c r="F8" s="40">
        <v>724</v>
      </c>
      <c r="G8" s="139" t="s">
        <v>382</v>
      </c>
      <c r="H8" s="41">
        <v>7000000</v>
      </c>
      <c r="I8" s="42">
        <v>38390000</v>
      </c>
      <c r="J8" s="42">
        <v>1073200</v>
      </c>
      <c r="K8" s="42">
        <v>-717270</v>
      </c>
      <c r="L8" s="42">
        <f>SUM(J8:K8)</f>
        <v>355930</v>
      </c>
      <c r="M8" s="149" t="s">
        <v>375</v>
      </c>
    </row>
    <row r="9" spans="1:13" ht="26.25" thickBot="1" x14ac:dyDescent="0.3">
      <c r="A9" s="44">
        <v>231</v>
      </c>
      <c r="B9" s="45">
        <v>0</v>
      </c>
      <c r="C9" s="46">
        <v>3599</v>
      </c>
      <c r="D9" s="45">
        <v>5169</v>
      </c>
      <c r="E9" s="47">
        <v>0</v>
      </c>
      <c r="F9" s="48">
        <v>0</v>
      </c>
      <c r="G9" s="140" t="s">
        <v>382</v>
      </c>
      <c r="H9" s="52">
        <v>7000000</v>
      </c>
      <c r="I9" s="50">
        <v>2360000</v>
      </c>
      <c r="J9" s="50">
        <v>2360000</v>
      </c>
      <c r="K9" s="50">
        <v>717270</v>
      </c>
      <c r="L9" s="50">
        <f>SUM(J9:K9)</f>
        <v>3077270</v>
      </c>
      <c r="M9" s="150" t="s">
        <v>376</v>
      </c>
    </row>
    <row r="10" spans="1:13" ht="16.5" thickBot="1" x14ac:dyDescent="0.3">
      <c r="A10" s="22"/>
      <c r="B10" s="53" t="s">
        <v>23</v>
      </c>
      <c r="C10" s="54"/>
      <c r="D10" s="23"/>
      <c r="E10" s="23"/>
      <c r="F10" s="24"/>
      <c r="G10" s="25"/>
      <c r="H10" s="23"/>
      <c r="I10" s="26">
        <f>SUM(I8:I9)</f>
        <v>40750000</v>
      </c>
      <c r="J10" s="26">
        <f>SUM(J8:J9)</f>
        <v>3433200</v>
      </c>
      <c r="K10" s="26">
        <f>SUM(K8:K9)</f>
        <v>0</v>
      </c>
      <c r="L10" s="26">
        <f>SUM(L8:L9)</f>
        <v>3433200</v>
      </c>
      <c r="M10" s="27"/>
    </row>
    <row r="11" spans="1:13" ht="15.75" x14ac:dyDescent="0.25">
      <c r="A11" s="141"/>
      <c r="B11" s="142"/>
      <c r="C11" s="143"/>
      <c r="D11" s="144"/>
      <c r="E11" s="144"/>
      <c r="F11" s="145"/>
      <c r="G11" s="146"/>
      <c r="H11" s="144"/>
      <c r="I11" s="147"/>
      <c r="J11" s="147"/>
      <c r="K11" s="147"/>
      <c r="L11" s="147"/>
      <c r="M11" s="148"/>
    </row>
    <row r="12" spans="1:13" ht="32.25" customHeight="1" x14ac:dyDescent="0.25">
      <c r="A12" s="3186" t="s">
        <v>377</v>
      </c>
      <c r="B12" s="3186"/>
      <c r="C12" s="3186"/>
      <c r="D12" s="3186"/>
      <c r="E12" s="3186"/>
      <c r="F12" s="3186"/>
      <c r="G12" s="3186"/>
      <c r="H12" s="3186"/>
      <c r="I12" s="3186"/>
      <c r="J12" s="3186"/>
      <c r="K12" s="3186"/>
      <c r="L12" s="3186"/>
      <c r="M12" s="3186"/>
    </row>
    <row r="13" spans="1:13" ht="15.75" x14ac:dyDescent="0.25">
      <c r="A13" s="28"/>
      <c r="B13" s="28"/>
      <c r="C13" s="28"/>
      <c r="D13" s="29"/>
      <c r="E13" s="29"/>
      <c r="F13" s="30"/>
      <c r="G13" s="31"/>
      <c r="H13" s="29"/>
      <c r="I13" s="32"/>
      <c r="J13" s="29"/>
      <c r="K13" s="33"/>
      <c r="L13" s="29"/>
      <c r="M13" s="822"/>
    </row>
    <row r="14" spans="1:13" ht="15.75" x14ac:dyDescent="0.25">
      <c r="A14" s="822"/>
      <c r="B14" s="29" t="s">
        <v>378</v>
      </c>
      <c r="C14" s="28"/>
      <c r="D14" s="29"/>
      <c r="E14" s="29"/>
      <c r="F14" s="30"/>
      <c r="G14" s="31"/>
      <c r="H14" s="29"/>
      <c r="I14" s="32"/>
      <c r="J14" s="34" t="s">
        <v>379</v>
      </c>
      <c r="K14" s="35"/>
      <c r="L14" s="29"/>
      <c r="M14" s="822"/>
    </row>
    <row r="15" spans="1:13" ht="15.75" x14ac:dyDescent="0.25">
      <c r="A15" s="29"/>
      <c r="B15" s="28"/>
      <c r="C15" s="28"/>
      <c r="D15" s="29"/>
      <c r="E15" s="29"/>
      <c r="F15" s="30"/>
      <c r="G15" s="31"/>
      <c r="H15" s="29"/>
      <c r="I15" s="32"/>
      <c r="J15" s="29"/>
      <c r="K15" s="33"/>
      <c r="L15" s="29"/>
      <c r="M15" s="822"/>
    </row>
    <row r="16" spans="1:13" ht="15.75" x14ac:dyDescent="0.25">
      <c r="A16" s="29"/>
      <c r="B16" s="28"/>
      <c r="C16" s="28"/>
      <c r="D16" s="29"/>
      <c r="E16" s="29"/>
      <c r="F16" s="30"/>
      <c r="G16" s="31"/>
      <c r="H16" s="29"/>
      <c r="I16" s="32"/>
      <c r="J16" s="29"/>
      <c r="K16" s="33"/>
      <c r="L16" s="29"/>
      <c r="M16" s="822"/>
    </row>
    <row r="17" spans="1:13" x14ac:dyDescent="0.25">
      <c r="A17" s="822"/>
      <c r="B17" s="822"/>
      <c r="C17" s="822"/>
      <c r="D17" s="822"/>
      <c r="E17" s="822"/>
      <c r="F17" s="2"/>
      <c r="G17" s="3"/>
      <c r="H17" s="822"/>
      <c r="I17" s="4"/>
      <c r="J17" s="822"/>
      <c r="K17" s="822"/>
      <c r="L17" s="822"/>
      <c r="M17" s="822"/>
    </row>
    <row r="18" spans="1:13" x14ac:dyDescent="0.25">
      <c r="A18" s="822"/>
      <c r="B18" s="822" t="s">
        <v>27</v>
      </c>
      <c r="C18" s="822"/>
      <c r="D18" s="822"/>
      <c r="E18" s="822"/>
      <c r="F18" s="2"/>
      <c r="G18" s="3"/>
      <c r="H18" s="822"/>
      <c r="I18" s="4"/>
      <c r="J18" s="822" t="s">
        <v>27</v>
      </c>
      <c r="K18" s="822"/>
      <c r="L18" s="822"/>
      <c r="M18" s="822"/>
    </row>
    <row r="19" spans="1:13" x14ac:dyDescent="0.25">
      <c r="A19" s="822"/>
      <c r="B19" s="822"/>
      <c r="C19" s="822"/>
      <c r="D19" s="822"/>
      <c r="E19" s="822"/>
      <c r="F19" s="2"/>
      <c r="G19" s="3"/>
      <c r="H19" s="822"/>
      <c r="I19" s="4"/>
      <c r="J19" s="822"/>
      <c r="K19" s="822"/>
      <c r="L19" s="822"/>
      <c r="M19" s="822"/>
    </row>
    <row r="20" spans="1:13" x14ac:dyDescent="0.25">
      <c r="A20" s="822"/>
      <c r="B20" s="3178" t="s">
        <v>380</v>
      </c>
      <c r="C20" s="3183"/>
      <c r="D20" s="3183"/>
      <c r="E20" s="3183"/>
      <c r="F20" s="3183"/>
      <c r="G20" s="3183"/>
      <c r="H20" s="3183"/>
      <c r="I20" s="4"/>
      <c r="J20" s="822" t="s">
        <v>381</v>
      </c>
      <c r="K20" s="822"/>
      <c r="L20" s="822"/>
      <c r="M20" s="822"/>
    </row>
    <row r="23" spans="1:13" ht="18.75" x14ac:dyDescent="0.3">
      <c r="A23" s="1" t="s">
        <v>372</v>
      </c>
      <c r="B23" s="1"/>
      <c r="C23" s="1"/>
      <c r="D23" s="822"/>
      <c r="E23" s="822"/>
      <c r="F23" s="2"/>
      <c r="G23" s="3"/>
      <c r="H23" s="822"/>
      <c r="I23" s="4"/>
      <c r="J23" s="822"/>
      <c r="K23" s="822"/>
      <c r="L23" s="822"/>
      <c r="M23" s="822"/>
    </row>
    <row r="24" spans="1:13" x14ac:dyDescent="0.25">
      <c r="A24" s="822"/>
      <c r="B24" s="822"/>
      <c r="C24" s="822"/>
      <c r="D24" s="821"/>
      <c r="E24" s="821"/>
      <c r="F24" s="6"/>
      <c r="G24" s="7"/>
      <c r="H24" s="821"/>
      <c r="I24" s="8"/>
      <c r="J24" s="821"/>
      <c r="K24" s="822"/>
      <c r="L24" s="822"/>
      <c r="M24" s="822"/>
    </row>
    <row r="25" spans="1:13" ht="18.75" x14ac:dyDescent="0.3">
      <c r="A25" s="3102" t="s">
        <v>521</v>
      </c>
      <c r="B25" s="3103"/>
      <c r="C25" s="3103"/>
      <c r="D25" s="3103"/>
      <c r="E25" s="3103"/>
      <c r="F25" s="3103"/>
      <c r="G25" s="3103"/>
      <c r="H25" s="3103"/>
      <c r="I25" s="3103"/>
      <c r="J25" s="3103"/>
      <c r="K25" s="3103"/>
      <c r="L25" s="3103"/>
      <c r="M25" s="822"/>
    </row>
    <row r="26" spans="1:13" ht="15.75" x14ac:dyDescent="0.25">
      <c r="A26" s="822"/>
      <c r="B26" s="822"/>
      <c r="C26" s="822"/>
      <c r="D26" s="821"/>
      <c r="E26" s="821"/>
      <c r="F26" s="9"/>
      <c r="G26" s="7"/>
      <c r="H26" s="821"/>
      <c r="I26" s="8"/>
      <c r="J26" s="821"/>
      <c r="K26" s="822"/>
      <c r="L26" s="822"/>
      <c r="M26" s="822"/>
    </row>
    <row r="27" spans="1:13" ht="15.75" x14ac:dyDescent="0.25">
      <c r="A27" s="151" t="s">
        <v>374</v>
      </c>
      <c r="B27" s="822"/>
      <c r="C27" s="822"/>
      <c r="D27" s="822"/>
      <c r="E27" s="822"/>
      <c r="F27" s="9"/>
      <c r="G27" s="3"/>
      <c r="H27" s="822"/>
      <c r="I27" s="4"/>
      <c r="J27" s="822"/>
      <c r="K27" s="822"/>
      <c r="L27" s="822"/>
      <c r="M27" s="822"/>
    </row>
    <row r="28" spans="1:13" ht="15.75" thickBot="1" x14ac:dyDescent="0.3">
      <c r="A28" s="820"/>
      <c r="B28" s="822"/>
      <c r="C28" s="822"/>
      <c r="D28" s="822"/>
      <c r="E28" s="822"/>
      <c r="F28" s="2"/>
      <c r="G28" s="3"/>
      <c r="H28" s="822"/>
      <c r="I28" s="4"/>
      <c r="J28" s="822"/>
      <c r="K28" s="13"/>
      <c r="L28" s="822"/>
      <c r="M28" s="14" t="s">
        <v>4</v>
      </c>
    </row>
    <row r="29" spans="1:13" ht="27" thickBot="1" x14ac:dyDescent="0.3">
      <c r="A29" s="15" t="s">
        <v>5</v>
      </c>
      <c r="B29" s="16" t="s">
        <v>6</v>
      </c>
      <c r="C29" s="16" t="s">
        <v>7</v>
      </c>
      <c r="D29" s="16" t="s">
        <v>8</v>
      </c>
      <c r="E29" s="16" t="s">
        <v>9</v>
      </c>
      <c r="F29" s="17" t="s">
        <v>10</v>
      </c>
      <c r="G29" s="18" t="s">
        <v>11</v>
      </c>
      <c r="H29" s="16" t="s">
        <v>12</v>
      </c>
      <c r="I29" s="19" t="s">
        <v>13</v>
      </c>
      <c r="J29" s="20" t="s">
        <v>14</v>
      </c>
      <c r="K29" s="20" t="s">
        <v>15</v>
      </c>
      <c r="L29" s="20" t="s">
        <v>16</v>
      </c>
      <c r="M29" s="152" t="s">
        <v>17</v>
      </c>
    </row>
    <row r="30" spans="1:13" x14ac:dyDescent="0.25">
      <c r="A30" s="36">
        <v>231</v>
      </c>
      <c r="B30" s="37">
        <v>0</v>
      </c>
      <c r="C30" s="38">
        <v>3513</v>
      </c>
      <c r="D30" s="37">
        <v>5216</v>
      </c>
      <c r="E30" s="39">
        <v>0</v>
      </c>
      <c r="F30" s="188" t="s">
        <v>522</v>
      </c>
      <c r="G30" s="139" t="s">
        <v>523</v>
      </c>
      <c r="H30" s="41">
        <v>7000000</v>
      </c>
      <c r="I30" s="42">
        <v>40000000</v>
      </c>
      <c r="J30" s="42">
        <v>42626800</v>
      </c>
      <c r="K30" s="42">
        <v>-42626800</v>
      </c>
      <c r="L30" s="42">
        <v>0</v>
      </c>
      <c r="M30" s="189" t="s">
        <v>524</v>
      </c>
    </row>
    <row r="31" spans="1:13" x14ac:dyDescent="0.25">
      <c r="A31" s="44">
        <v>231</v>
      </c>
      <c r="B31" s="45">
        <v>0</v>
      </c>
      <c r="C31" s="46">
        <v>3513</v>
      </c>
      <c r="D31" s="45">
        <v>5216</v>
      </c>
      <c r="E31" s="47">
        <v>0</v>
      </c>
      <c r="F31" s="188" t="s">
        <v>522</v>
      </c>
      <c r="G31" s="190" t="s">
        <v>523</v>
      </c>
      <c r="H31" s="52">
        <v>7000731</v>
      </c>
      <c r="I31" s="50">
        <v>0</v>
      </c>
      <c r="J31" s="50">
        <v>0</v>
      </c>
      <c r="K31" s="50">
        <v>4342400</v>
      </c>
      <c r="L31" s="50">
        <f>SUM(J31:K31)</f>
        <v>4342400</v>
      </c>
      <c r="M31" s="191" t="s">
        <v>525</v>
      </c>
    </row>
    <row r="32" spans="1:13" x14ac:dyDescent="0.25">
      <c r="A32" s="57">
        <v>231</v>
      </c>
      <c r="B32" s="58">
        <v>0</v>
      </c>
      <c r="C32" s="59">
        <v>3513</v>
      </c>
      <c r="D32" s="58">
        <v>5216</v>
      </c>
      <c r="E32" s="61">
        <v>0</v>
      </c>
      <c r="F32" s="188" t="s">
        <v>522</v>
      </c>
      <c r="G32" s="190" t="s">
        <v>523</v>
      </c>
      <c r="H32" s="49">
        <v>7000729</v>
      </c>
      <c r="I32" s="66">
        <v>0</v>
      </c>
      <c r="J32" s="66">
        <v>0</v>
      </c>
      <c r="K32" s="66">
        <v>4798400</v>
      </c>
      <c r="L32" s="66">
        <v>4798400</v>
      </c>
      <c r="M32" s="183" t="s">
        <v>526</v>
      </c>
    </row>
    <row r="33" spans="1:13" x14ac:dyDescent="0.25">
      <c r="A33" s="57">
        <v>231</v>
      </c>
      <c r="B33" s="58">
        <v>0</v>
      </c>
      <c r="C33" s="59">
        <v>3513</v>
      </c>
      <c r="D33" s="58">
        <v>5216</v>
      </c>
      <c r="E33" s="61">
        <v>0</v>
      </c>
      <c r="F33" s="188" t="s">
        <v>522</v>
      </c>
      <c r="G33" s="190" t="s">
        <v>523</v>
      </c>
      <c r="H33" s="49">
        <v>7000727</v>
      </c>
      <c r="I33" s="66">
        <v>0</v>
      </c>
      <c r="J33" s="66">
        <v>0</v>
      </c>
      <c r="K33" s="66">
        <v>4798400</v>
      </c>
      <c r="L33" s="66">
        <v>4798400</v>
      </c>
      <c r="M33" s="183" t="s">
        <v>527</v>
      </c>
    </row>
    <row r="34" spans="1:13" x14ac:dyDescent="0.25">
      <c r="A34" s="57">
        <v>231</v>
      </c>
      <c r="B34" s="58">
        <v>0</v>
      </c>
      <c r="C34" s="59">
        <v>3513</v>
      </c>
      <c r="D34" s="58">
        <v>5216</v>
      </c>
      <c r="E34" s="61">
        <v>0</v>
      </c>
      <c r="F34" s="188" t="s">
        <v>522</v>
      </c>
      <c r="G34" s="190" t="s">
        <v>523</v>
      </c>
      <c r="H34" s="49">
        <v>7000730</v>
      </c>
      <c r="I34" s="66">
        <v>0</v>
      </c>
      <c r="J34" s="66">
        <v>0</v>
      </c>
      <c r="K34" s="66">
        <v>6057600</v>
      </c>
      <c r="L34" s="66">
        <v>6057600</v>
      </c>
      <c r="M34" s="183" t="s">
        <v>528</v>
      </c>
    </row>
    <row r="35" spans="1:13" ht="26.25" x14ac:dyDescent="0.25">
      <c r="A35" s="156">
        <v>231</v>
      </c>
      <c r="B35" s="58">
        <v>0</v>
      </c>
      <c r="C35" s="59">
        <v>3513</v>
      </c>
      <c r="D35" s="157" t="s">
        <v>529</v>
      </c>
      <c r="E35" s="61">
        <v>0</v>
      </c>
      <c r="F35" s="188" t="s">
        <v>522</v>
      </c>
      <c r="G35" s="190" t="s">
        <v>523</v>
      </c>
      <c r="H35" s="49">
        <v>7000728</v>
      </c>
      <c r="I35" s="66">
        <v>0</v>
      </c>
      <c r="J35" s="66">
        <v>0</v>
      </c>
      <c r="K35" s="158">
        <v>3886400</v>
      </c>
      <c r="L35" s="159">
        <v>3886400</v>
      </c>
      <c r="M35" s="183" t="s">
        <v>530</v>
      </c>
    </row>
    <row r="36" spans="1:13" x14ac:dyDescent="0.25">
      <c r="A36" s="156">
        <v>231</v>
      </c>
      <c r="B36" s="58">
        <v>0</v>
      </c>
      <c r="C36" s="59">
        <v>3513</v>
      </c>
      <c r="D36" s="157" t="s">
        <v>531</v>
      </c>
      <c r="E36" s="61">
        <v>0</v>
      </c>
      <c r="F36" s="188" t="s">
        <v>522</v>
      </c>
      <c r="G36" s="190" t="s">
        <v>523</v>
      </c>
      <c r="H36" s="49">
        <v>7022437</v>
      </c>
      <c r="I36" s="66">
        <v>0</v>
      </c>
      <c r="J36" s="66">
        <v>0</v>
      </c>
      <c r="K36" s="158">
        <v>2518400</v>
      </c>
      <c r="L36" s="159">
        <v>2518400</v>
      </c>
      <c r="M36" s="160" t="s">
        <v>532</v>
      </c>
    </row>
    <row r="37" spans="1:13" x14ac:dyDescent="0.25">
      <c r="A37" s="156">
        <v>231</v>
      </c>
      <c r="B37" s="58">
        <v>0</v>
      </c>
      <c r="C37" s="59">
        <v>3513</v>
      </c>
      <c r="D37" s="157" t="s">
        <v>533</v>
      </c>
      <c r="E37" s="61">
        <v>0</v>
      </c>
      <c r="F37" s="188" t="s">
        <v>522</v>
      </c>
      <c r="G37" s="190" t="s">
        <v>523</v>
      </c>
      <c r="H37" s="49">
        <v>7000760</v>
      </c>
      <c r="I37" s="66">
        <v>0</v>
      </c>
      <c r="J37" s="66">
        <v>0</v>
      </c>
      <c r="K37" s="158">
        <v>2518400</v>
      </c>
      <c r="L37" s="159">
        <v>2518400</v>
      </c>
      <c r="M37" s="160" t="s">
        <v>534</v>
      </c>
    </row>
    <row r="38" spans="1:13" x14ac:dyDescent="0.25">
      <c r="A38" s="156">
        <v>231</v>
      </c>
      <c r="B38" s="58">
        <v>0</v>
      </c>
      <c r="C38" s="59">
        <v>3513</v>
      </c>
      <c r="D38" s="157" t="s">
        <v>529</v>
      </c>
      <c r="E38" s="61">
        <v>0</v>
      </c>
      <c r="F38" s="188" t="s">
        <v>522</v>
      </c>
      <c r="G38" s="190" t="s">
        <v>523</v>
      </c>
      <c r="H38" s="49">
        <v>7060811</v>
      </c>
      <c r="I38" s="66">
        <v>0</v>
      </c>
      <c r="J38" s="66">
        <v>0</v>
      </c>
      <c r="K38" s="158">
        <v>1259200</v>
      </c>
      <c r="L38" s="159">
        <v>1259200</v>
      </c>
      <c r="M38" s="160" t="s">
        <v>535</v>
      </c>
    </row>
    <row r="39" spans="1:13" x14ac:dyDescent="0.25">
      <c r="A39" s="156">
        <v>231</v>
      </c>
      <c r="B39" s="58">
        <v>0</v>
      </c>
      <c r="C39" s="59">
        <v>3513</v>
      </c>
      <c r="D39" s="157" t="s">
        <v>533</v>
      </c>
      <c r="E39" s="61">
        <v>0</v>
      </c>
      <c r="F39" s="188" t="s">
        <v>522</v>
      </c>
      <c r="G39" s="190" t="s">
        <v>523</v>
      </c>
      <c r="H39" s="49">
        <v>7000779</v>
      </c>
      <c r="I39" s="66">
        <v>0</v>
      </c>
      <c r="J39" s="66">
        <v>0</v>
      </c>
      <c r="K39" s="158">
        <v>2518400</v>
      </c>
      <c r="L39" s="159">
        <v>2518400</v>
      </c>
      <c r="M39" s="160" t="s">
        <v>536</v>
      </c>
    </row>
    <row r="40" spans="1:13" ht="26.25" x14ac:dyDescent="0.25">
      <c r="A40" s="156">
        <v>231</v>
      </c>
      <c r="B40" s="58">
        <v>0</v>
      </c>
      <c r="C40" s="59">
        <v>3513</v>
      </c>
      <c r="D40" s="157" t="s">
        <v>533</v>
      </c>
      <c r="E40" s="61">
        <v>0</v>
      </c>
      <c r="F40" s="188" t="s">
        <v>522</v>
      </c>
      <c r="G40" s="190" t="s">
        <v>523</v>
      </c>
      <c r="H40" s="49">
        <v>7000762</v>
      </c>
      <c r="I40" s="66">
        <v>0</v>
      </c>
      <c r="J40" s="66">
        <v>0</v>
      </c>
      <c r="K40" s="158">
        <v>1259200</v>
      </c>
      <c r="L40" s="159">
        <v>1259200</v>
      </c>
      <c r="M40" s="183" t="s">
        <v>537</v>
      </c>
    </row>
    <row r="41" spans="1:13" x14ac:dyDescent="0.25">
      <c r="A41" s="156">
        <v>231</v>
      </c>
      <c r="B41" s="58">
        <v>0</v>
      </c>
      <c r="C41" s="59">
        <v>3513</v>
      </c>
      <c r="D41" s="192" t="s">
        <v>533</v>
      </c>
      <c r="E41" s="61">
        <v>0</v>
      </c>
      <c r="F41" s="188" t="s">
        <v>522</v>
      </c>
      <c r="G41" s="190" t="s">
        <v>523</v>
      </c>
      <c r="H41" s="49">
        <v>7000796</v>
      </c>
      <c r="I41" s="66">
        <v>0</v>
      </c>
      <c r="J41" s="66">
        <v>0</v>
      </c>
      <c r="K41" s="193">
        <v>1259200</v>
      </c>
      <c r="L41" s="194">
        <v>1259200</v>
      </c>
      <c r="M41" s="195" t="s">
        <v>538</v>
      </c>
    </row>
    <row r="42" spans="1:13" x14ac:dyDescent="0.25">
      <c r="A42" s="156">
        <v>231</v>
      </c>
      <c r="B42" s="58">
        <v>0</v>
      </c>
      <c r="C42" s="59">
        <v>3513</v>
      </c>
      <c r="D42" s="192" t="s">
        <v>533</v>
      </c>
      <c r="E42" s="61">
        <v>0</v>
      </c>
      <c r="F42" s="188" t="s">
        <v>522</v>
      </c>
      <c r="G42" s="190" t="s">
        <v>523</v>
      </c>
      <c r="H42" s="49">
        <v>7000761</v>
      </c>
      <c r="I42" s="66">
        <v>0</v>
      </c>
      <c r="J42" s="66">
        <v>0</v>
      </c>
      <c r="K42" s="193">
        <v>4342400</v>
      </c>
      <c r="L42" s="194">
        <v>4342400</v>
      </c>
      <c r="M42" s="195" t="s">
        <v>539</v>
      </c>
    </row>
    <row r="43" spans="1:13" x14ac:dyDescent="0.25">
      <c r="A43" s="156">
        <v>231</v>
      </c>
      <c r="B43" s="58">
        <v>0</v>
      </c>
      <c r="C43" s="59">
        <v>3513</v>
      </c>
      <c r="D43" s="192" t="s">
        <v>69</v>
      </c>
      <c r="E43" s="61">
        <v>0</v>
      </c>
      <c r="F43" s="188" t="s">
        <v>522</v>
      </c>
      <c r="G43" s="190" t="s">
        <v>523</v>
      </c>
      <c r="H43" s="49">
        <v>7000788</v>
      </c>
      <c r="I43" s="66">
        <v>0</v>
      </c>
      <c r="J43" s="66">
        <v>0</v>
      </c>
      <c r="K43" s="193">
        <v>1259200</v>
      </c>
      <c r="L43" s="194">
        <v>1259200</v>
      </c>
      <c r="M43" s="195" t="s">
        <v>540</v>
      </c>
    </row>
    <row r="44" spans="1:13" x14ac:dyDescent="0.25">
      <c r="A44" s="156">
        <v>231</v>
      </c>
      <c r="B44" s="58">
        <v>0</v>
      </c>
      <c r="C44" s="59">
        <v>3513</v>
      </c>
      <c r="D44" s="192" t="s">
        <v>533</v>
      </c>
      <c r="E44" s="61">
        <v>0</v>
      </c>
      <c r="F44" s="188" t="s">
        <v>522</v>
      </c>
      <c r="G44" s="190" t="s">
        <v>523</v>
      </c>
      <c r="H44" s="49">
        <v>7000771</v>
      </c>
      <c r="I44" s="66">
        <v>0</v>
      </c>
      <c r="J44" s="66">
        <v>0</v>
      </c>
      <c r="K44" s="193">
        <v>1259200</v>
      </c>
      <c r="L44" s="194">
        <v>1259200</v>
      </c>
      <c r="M44" s="195" t="s">
        <v>541</v>
      </c>
    </row>
    <row r="45" spans="1:13" x14ac:dyDescent="0.25">
      <c r="A45" s="156">
        <v>231</v>
      </c>
      <c r="B45" s="58">
        <v>0</v>
      </c>
      <c r="C45" s="59">
        <v>3513</v>
      </c>
      <c r="D45" s="192" t="s">
        <v>533</v>
      </c>
      <c r="E45" s="61">
        <v>0</v>
      </c>
      <c r="F45" s="188" t="s">
        <v>522</v>
      </c>
      <c r="G45" s="190" t="s">
        <v>523</v>
      </c>
      <c r="H45" s="49">
        <v>7000000</v>
      </c>
      <c r="I45" s="66">
        <v>0</v>
      </c>
      <c r="J45" s="66">
        <v>0</v>
      </c>
      <c r="K45" s="193">
        <v>40000</v>
      </c>
      <c r="L45" s="194">
        <v>40000</v>
      </c>
      <c r="M45" s="195" t="s">
        <v>542</v>
      </c>
    </row>
    <row r="46" spans="1:13" ht="15.75" thickBot="1" x14ac:dyDescent="0.3">
      <c r="A46" s="156">
        <v>231</v>
      </c>
      <c r="B46" s="58">
        <v>0</v>
      </c>
      <c r="C46" s="59">
        <v>3513</v>
      </c>
      <c r="D46" s="192" t="s">
        <v>543</v>
      </c>
      <c r="E46" s="61">
        <v>0</v>
      </c>
      <c r="F46" s="188" t="s">
        <v>522</v>
      </c>
      <c r="G46" s="190" t="s">
        <v>523</v>
      </c>
      <c r="H46" s="49">
        <v>7000000</v>
      </c>
      <c r="I46" s="66">
        <v>0</v>
      </c>
      <c r="J46" s="66">
        <v>150000</v>
      </c>
      <c r="K46" s="168">
        <v>510000</v>
      </c>
      <c r="L46" s="169">
        <v>660000</v>
      </c>
      <c r="M46" s="170" t="s">
        <v>542</v>
      </c>
    </row>
    <row r="47" spans="1:13" ht="16.5" thickBot="1" x14ac:dyDescent="0.3">
      <c r="A47" s="22"/>
      <c r="B47" s="53" t="s">
        <v>23</v>
      </c>
      <c r="C47" s="54"/>
      <c r="D47" s="23"/>
      <c r="E47" s="23"/>
      <c r="F47" s="24"/>
      <c r="G47" s="25"/>
      <c r="H47" s="23"/>
      <c r="I47" s="171">
        <f>SUM(I30:I46)</f>
        <v>40000000</v>
      </c>
      <c r="J47" s="171">
        <f>SUM(J30:J46)</f>
        <v>42776800</v>
      </c>
      <c r="K47" s="171">
        <f>SUM(K30:K46)</f>
        <v>0</v>
      </c>
      <c r="L47" s="171">
        <f>SUM(L30:L46)</f>
        <v>42776800</v>
      </c>
      <c r="M47" s="172"/>
    </row>
    <row r="48" spans="1:13" ht="15.75" x14ac:dyDescent="0.25">
      <c r="A48" s="13"/>
      <c r="B48" s="196"/>
      <c r="C48" s="197"/>
      <c r="D48" s="198"/>
      <c r="E48" s="198"/>
      <c r="F48" s="199"/>
      <c r="G48" s="200"/>
      <c r="H48" s="198"/>
      <c r="I48" s="201"/>
      <c r="J48" s="201"/>
      <c r="K48" s="201"/>
      <c r="L48" s="201"/>
      <c r="M48" s="822"/>
    </row>
    <row r="49" spans="1:13" ht="15.75" x14ac:dyDescent="0.25">
      <c r="A49" s="123"/>
      <c r="B49" s="123"/>
      <c r="C49" s="123"/>
      <c r="D49" s="822"/>
      <c r="E49" s="822"/>
      <c r="F49" s="2"/>
      <c r="G49" s="3"/>
      <c r="H49" s="822"/>
      <c r="I49" s="4"/>
      <c r="J49" s="822"/>
      <c r="K49" s="55"/>
      <c r="L49" s="822"/>
      <c r="M49" s="822"/>
    </row>
    <row r="50" spans="1:13" ht="15.75" x14ac:dyDescent="0.25">
      <c r="A50" s="822"/>
      <c r="B50" s="822" t="s">
        <v>378</v>
      </c>
      <c r="C50" s="123"/>
      <c r="D50" s="822"/>
      <c r="E50" s="822"/>
      <c r="F50" s="2"/>
      <c r="G50" s="3"/>
      <c r="H50" s="822"/>
      <c r="I50" s="4"/>
      <c r="J50" s="822" t="s">
        <v>544</v>
      </c>
      <c r="K50" s="173"/>
      <c r="L50" s="822"/>
      <c r="M50" s="822"/>
    </row>
    <row r="51" spans="1:13" ht="15.75" x14ac:dyDescent="0.25">
      <c r="A51" s="822"/>
      <c r="B51" s="123"/>
      <c r="C51" s="123"/>
      <c r="D51" s="822"/>
      <c r="E51" s="822"/>
      <c r="F51" s="2"/>
      <c r="G51" s="3"/>
      <c r="H51" s="822"/>
      <c r="I51" s="4"/>
      <c r="J51" s="822"/>
      <c r="K51" s="55"/>
      <c r="L51" s="822"/>
      <c r="M51" s="822"/>
    </row>
    <row r="52" spans="1:13" ht="15.75" x14ac:dyDescent="0.25">
      <c r="A52" s="822"/>
      <c r="B52" s="123"/>
      <c r="C52" s="123"/>
      <c r="D52" s="822"/>
      <c r="E52" s="822"/>
      <c r="F52" s="2"/>
      <c r="G52" s="3"/>
      <c r="H52" s="822"/>
      <c r="I52" s="4"/>
      <c r="J52" s="822"/>
      <c r="K52" s="55"/>
      <c r="L52" s="822"/>
      <c r="M52" s="822"/>
    </row>
    <row r="53" spans="1:13" x14ac:dyDescent="0.25">
      <c r="A53" s="822"/>
      <c r="B53" s="822"/>
      <c r="C53" s="822"/>
      <c r="D53" s="822"/>
      <c r="E53" s="822"/>
      <c r="F53" s="2"/>
      <c r="G53" s="3"/>
      <c r="H53" s="822"/>
      <c r="I53" s="4"/>
      <c r="J53" s="822"/>
      <c r="K53" s="822"/>
      <c r="L53" s="822"/>
      <c r="M53" s="822"/>
    </row>
    <row r="54" spans="1:13" x14ac:dyDescent="0.25">
      <c r="A54" s="822"/>
      <c r="B54" s="822" t="s">
        <v>27</v>
      </c>
      <c r="C54" s="822"/>
      <c r="D54" s="822"/>
      <c r="E54" s="822"/>
      <c r="F54" s="2"/>
      <c r="G54" s="3"/>
      <c r="H54" s="822"/>
      <c r="I54" s="4"/>
      <c r="J54" s="822" t="s">
        <v>27</v>
      </c>
      <c r="K54" s="822"/>
      <c r="L54" s="822"/>
      <c r="M54" s="822"/>
    </row>
    <row r="55" spans="1:13" x14ac:dyDescent="0.25">
      <c r="A55" s="822"/>
      <c r="B55" s="822"/>
      <c r="C55" s="822"/>
      <c r="D55" s="822"/>
      <c r="E55" s="822"/>
      <c r="F55" s="2"/>
      <c r="G55" s="3"/>
      <c r="H55" s="822"/>
      <c r="I55" s="4"/>
      <c r="J55" s="822"/>
      <c r="K55" s="822"/>
      <c r="L55" s="822"/>
      <c r="M55" s="822"/>
    </row>
    <row r="56" spans="1:13" x14ac:dyDescent="0.25">
      <c r="A56" s="822"/>
      <c r="B56" s="3184" t="s">
        <v>380</v>
      </c>
      <c r="C56" s="3185"/>
      <c r="D56" s="3185"/>
      <c r="E56" s="3185"/>
      <c r="F56" s="3185"/>
      <c r="G56" s="3185"/>
      <c r="H56" s="3185"/>
      <c r="I56" s="4"/>
      <c r="J56" s="822" t="s">
        <v>381</v>
      </c>
      <c r="K56" s="822"/>
      <c r="L56" s="822"/>
      <c r="M56" s="822"/>
    </row>
    <row r="59" spans="1:13" ht="18.75" x14ac:dyDescent="0.3">
      <c r="A59" s="1" t="s">
        <v>372</v>
      </c>
      <c r="B59" s="1"/>
      <c r="C59" s="1"/>
      <c r="D59" s="822"/>
      <c r="E59" s="822"/>
      <c r="F59" s="2"/>
      <c r="G59" s="3"/>
      <c r="H59" s="822"/>
      <c r="I59" s="4"/>
      <c r="J59" s="822"/>
      <c r="K59" s="822"/>
      <c r="L59" s="822"/>
      <c r="M59" s="822"/>
    </row>
    <row r="60" spans="1:13" x14ac:dyDescent="0.25">
      <c r="A60" s="822"/>
      <c r="B60" s="822"/>
      <c r="C60" s="822"/>
      <c r="D60" s="821"/>
      <c r="E60" s="821"/>
      <c r="F60" s="6"/>
      <c r="G60" s="7"/>
      <c r="H60" s="821"/>
      <c r="I60" s="8"/>
      <c r="J60" s="821"/>
      <c r="K60" s="822"/>
      <c r="L60" s="822"/>
      <c r="M60" s="822"/>
    </row>
    <row r="61" spans="1:13" ht="18.75" x14ac:dyDescent="0.3">
      <c r="A61" s="3102" t="s">
        <v>1399</v>
      </c>
      <c r="B61" s="3103"/>
      <c r="C61" s="3103"/>
      <c r="D61" s="3103"/>
      <c r="E61" s="3103"/>
      <c r="F61" s="3103"/>
      <c r="G61" s="3103"/>
      <c r="H61" s="3103"/>
      <c r="I61" s="3103"/>
      <c r="J61" s="3103"/>
      <c r="K61" s="3103"/>
      <c r="L61" s="3103"/>
      <c r="M61" s="822"/>
    </row>
    <row r="62" spans="1:13" ht="15.75" x14ac:dyDescent="0.25">
      <c r="A62" s="822"/>
      <c r="B62" s="822"/>
      <c r="C62" s="822"/>
      <c r="D62" s="821"/>
      <c r="E62" s="821"/>
      <c r="F62" s="9"/>
      <c r="G62" s="7"/>
      <c r="H62" s="821"/>
      <c r="I62" s="8"/>
      <c r="J62" s="821"/>
      <c r="K62" s="822"/>
      <c r="L62" s="822"/>
      <c r="M62" s="822"/>
    </row>
    <row r="63" spans="1:13" ht="15.75" x14ac:dyDescent="0.25">
      <c r="A63" s="10" t="s">
        <v>374</v>
      </c>
      <c r="B63" s="11"/>
      <c r="C63" s="11"/>
      <c r="D63" s="11"/>
      <c r="E63" s="11"/>
      <c r="F63" s="9"/>
      <c r="G63" s="3"/>
      <c r="H63" s="822"/>
      <c r="I63" s="4"/>
      <c r="J63" s="822"/>
      <c r="K63" s="822"/>
      <c r="L63" s="822"/>
      <c r="M63" s="822"/>
    </row>
    <row r="64" spans="1:13" ht="15.75" thickBot="1" x14ac:dyDescent="0.3">
      <c r="A64" s="12"/>
      <c r="B64" s="822"/>
      <c r="C64" s="822"/>
      <c r="D64" s="822"/>
      <c r="E64" s="822"/>
      <c r="F64" s="2"/>
      <c r="G64" s="3"/>
      <c r="H64" s="822"/>
      <c r="I64" s="4"/>
      <c r="J64" s="822"/>
      <c r="K64" s="13"/>
      <c r="L64" s="822"/>
      <c r="M64" s="14" t="s">
        <v>4</v>
      </c>
    </row>
    <row r="65" spans="1:13" ht="27" thickBot="1" x14ac:dyDescent="0.3">
      <c r="A65" s="15" t="s">
        <v>5</v>
      </c>
      <c r="B65" s="16" t="s">
        <v>6</v>
      </c>
      <c r="C65" s="16" t="s">
        <v>7</v>
      </c>
      <c r="D65" s="16" t="s">
        <v>8</v>
      </c>
      <c r="E65" s="16" t="s">
        <v>9</v>
      </c>
      <c r="F65" s="17" t="s">
        <v>10</v>
      </c>
      <c r="G65" s="18" t="s">
        <v>11</v>
      </c>
      <c r="H65" s="16" t="s">
        <v>12</v>
      </c>
      <c r="I65" s="19" t="s">
        <v>13</v>
      </c>
      <c r="J65" s="20" t="s">
        <v>14</v>
      </c>
      <c r="K65" s="20" t="s">
        <v>15</v>
      </c>
      <c r="L65" s="20" t="s">
        <v>16</v>
      </c>
      <c r="M65" s="21" t="s">
        <v>17</v>
      </c>
    </row>
    <row r="66" spans="1:13" x14ac:dyDescent="0.25">
      <c r="A66" s="44">
        <v>231</v>
      </c>
      <c r="B66" s="45">
        <v>0</v>
      </c>
      <c r="C66" s="46">
        <v>3599</v>
      </c>
      <c r="D66" s="45">
        <v>5169</v>
      </c>
      <c r="E66" s="47">
        <v>0</v>
      </c>
      <c r="F66" s="48">
        <v>0</v>
      </c>
      <c r="G66" s="139" t="s">
        <v>523</v>
      </c>
      <c r="H66" s="52">
        <v>7000000</v>
      </c>
      <c r="I66" s="50">
        <v>2360000</v>
      </c>
      <c r="J66" s="50">
        <v>3825040</v>
      </c>
      <c r="K66" s="50">
        <v>-717270</v>
      </c>
      <c r="L66" s="50">
        <f>SUM(J66:K66)</f>
        <v>3107770</v>
      </c>
      <c r="M66" s="150" t="s">
        <v>1400</v>
      </c>
    </row>
    <row r="67" spans="1:13" ht="15.75" thickBot="1" x14ac:dyDescent="0.3">
      <c r="A67" s="44">
        <v>231</v>
      </c>
      <c r="B67" s="45">
        <v>0</v>
      </c>
      <c r="C67" s="46">
        <v>3599</v>
      </c>
      <c r="D67" s="45">
        <v>5216</v>
      </c>
      <c r="E67" s="47">
        <v>0</v>
      </c>
      <c r="F67" s="48">
        <v>724</v>
      </c>
      <c r="G67" s="188" t="s">
        <v>523</v>
      </c>
      <c r="H67" s="52">
        <v>7000000</v>
      </c>
      <c r="I67" s="50">
        <v>38390000</v>
      </c>
      <c r="J67" s="50">
        <v>355930</v>
      </c>
      <c r="K67" s="50">
        <v>717270</v>
      </c>
      <c r="L67" s="50">
        <f>SUM(J67:K67)</f>
        <v>1073200</v>
      </c>
      <c r="M67" s="150" t="s">
        <v>1401</v>
      </c>
    </row>
    <row r="68" spans="1:13" ht="16.5" thickBot="1" x14ac:dyDescent="0.3">
      <c r="A68" s="22"/>
      <c r="B68" s="53" t="s">
        <v>23</v>
      </c>
      <c r="C68" s="54"/>
      <c r="D68" s="23"/>
      <c r="E68" s="23"/>
      <c r="F68" s="24"/>
      <c r="G68" s="25"/>
      <c r="H68" s="23"/>
      <c r="I68" s="26">
        <f>SUM(I66:I67)</f>
        <v>40750000</v>
      </c>
      <c r="J68" s="26">
        <f>SUM(J66:J67)</f>
        <v>4180970</v>
      </c>
      <c r="K68" s="26">
        <f>SUM(K66:K67)</f>
        <v>0</v>
      </c>
      <c r="L68" s="26">
        <f>SUM(L66:L67)</f>
        <v>4180970</v>
      </c>
      <c r="M68" s="801"/>
    </row>
    <row r="69" spans="1:13" ht="15.75" x14ac:dyDescent="0.25">
      <c r="A69" s="141"/>
      <c r="B69" s="142"/>
      <c r="C69" s="143"/>
      <c r="D69" s="144"/>
      <c r="E69" s="144"/>
      <c r="F69" s="145"/>
      <c r="G69" s="146"/>
      <c r="H69" s="144"/>
      <c r="I69" s="147"/>
      <c r="J69" s="147"/>
      <c r="K69" s="147"/>
      <c r="L69" s="147"/>
      <c r="M69" s="148"/>
    </row>
    <row r="70" spans="1:13" ht="65.25" customHeight="1" x14ac:dyDescent="0.25">
      <c r="A70" s="3182" t="s">
        <v>1403</v>
      </c>
      <c r="B70" s="3178"/>
      <c r="C70" s="3178"/>
      <c r="D70" s="3178"/>
      <c r="E70" s="3178"/>
      <c r="F70" s="3178"/>
      <c r="G70" s="3178"/>
      <c r="H70" s="3178"/>
      <c r="I70" s="3178"/>
      <c r="J70" s="3178"/>
      <c r="K70" s="3178"/>
      <c r="L70" s="3178"/>
      <c r="M70" s="3178"/>
    </row>
    <row r="71" spans="1:13" ht="15.75" x14ac:dyDescent="0.25">
      <c r="A71" s="28"/>
      <c r="B71" s="28"/>
      <c r="C71" s="28"/>
      <c r="D71" s="29"/>
      <c r="E71" s="29"/>
      <c r="F71" s="30"/>
      <c r="G71" s="31"/>
      <c r="H71" s="29"/>
      <c r="I71" s="32"/>
      <c r="J71" s="29"/>
      <c r="K71" s="33"/>
      <c r="L71" s="29"/>
      <c r="M71" s="822"/>
    </row>
    <row r="72" spans="1:13" ht="15.75" x14ac:dyDescent="0.25">
      <c r="A72" s="822"/>
      <c r="B72" s="29" t="s">
        <v>378</v>
      </c>
      <c r="C72" s="28"/>
      <c r="D72" s="29"/>
      <c r="E72" s="29"/>
      <c r="F72" s="30"/>
      <c r="G72" s="31"/>
      <c r="H72" s="29"/>
      <c r="I72" s="32"/>
      <c r="J72" s="34" t="s">
        <v>1402</v>
      </c>
      <c r="K72" s="35"/>
      <c r="L72" s="29"/>
      <c r="M72" s="822"/>
    </row>
    <row r="73" spans="1:13" ht="15.75" x14ac:dyDescent="0.25">
      <c r="A73" s="29"/>
      <c r="B73" s="28"/>
      <c r="C73" s="28"/>
      <c r="D73" s="29"/>
      <c r="E73" s="29"/>
      <c r="F73" s="30"/>
      <c r="G73" s="31"/>
      <c r="H73" s="29"/>
      <c r="I73" s="32"/>
      <c r="J73" s="29"/>
      <c r="K73" s="33"/>
      <c r="L73" s="29"/>
      <c r="M73" s="822"/>
    </row>
    <row r="74" spans="1:13" ht="15.75" x14ac:dyDescent="0.25">
      <c r="A74" s="29"/>
      <c r="B74" s="28"/>
      <c r="C74" s="28"/>
      <c r="D74" s="29"/>
      <c r="E74" s="29"/>
      <c r="F74" s="30"/>
      <c r="G74" s="31"/>
      <c r="H74" s="29"/>
      <c r="I74" s="32"/>
      <c r="J74" s="29"/>
      <c r="K74" s="33"/>
      <c r="L74" s="29"/>
      <c r="M74" s="822"/>
    </row>
    <row r="75" spans="1:13" x14ac:dyDescent="0.25">
      <c r="A75" s="822"/>
      <c r="B75" s="822"/>
      <c r="C75" s="822"/>
      <c r="D75" s="822"/>
      <c r="E75" s="822"/>
      <c r="F75" s="2"/>
      <c r="G75" s="3"/>
      <c r="H75" s="822"/>
      <c r="I75" s="4"/>
      <c r="J75" s="822"/>
      <c r="K75" s="822"/>
      <c r="L75" s="822"/>
      <c r="M75" s="822"/>
    </row>
    <row r="76" spans="1:13" x14ac:dyDescent="0.25">
      <c r="A76" s="822"/>
      <c r="B76" s="822" t="s">
        <v>27</v>
      </c>
      <c r="C76" s="822"/>
      <c r="D76" s="822"/>
      <c r="E76" s="822"/>
      <c r="F76" s="2"/>
      <c r="G76" s="3"/>
      <c r="H76" s="822"/>
      <c r="I76" s="4"/>
      <c r="J76" s="822" t="s">
        <v>27</v>
      </c>
      <c r="K76" s="822"/>
      <c r="L76" s="822"/>
      <c r="M76" s="822"/>
    </row>
    <row r="77" spans="1:13" x14ac:dyDescent="0.25">
      <c r="A77" s="822"/>
      <c r="B77" s="822"/>
      <c r="C77" s="822"/>
      <c r="D77" s="822"/>
      <c r="E77" s="822"/>
      <c r="F77" s="2"/>
      <c r="G77" s="3"/>
      <c r="H77" s="822"/>
      <c r="I77" s="4"/>
      <c r="J77" s="822"/>
      <c r="K77" s="822"/>
      <c r="L77" s="822"/>
      <c r="M77" s="822"/>
    </row>
    <row r="78" spans="1:13" x14ac:dyDescent="0.25">
      <c r="A78" s="822"/>
      <c r="B78" s="3178" t="s">
        <v>380</v>
      </c>
      <c r="C78" s="3183"/>
      <c r="D78" s="3183"/>
      <c r="E78" s="3183"/>
      <c r="F78" s="3183"/>
      <c r="G78" s="3183"/>
      <c r="H78" s="3183"/>
      <c r="I78" s="4"/>
      <c r="J78" s="822" t="s">
        <v>381</v>
      </c>
      <c r="K78" s="822"/>
      <c r="L78" s="822"/>
      <c r="M78" s="822"/>
    </row>
    <row r="81" spans="1:13" ht="18.75" x14ac:dyDescent="0.3">
      <c r="A81" s="1" t="s">
        <v>372</v>
      </c>
      <c r="B81" s="1"/>
      <c r="C81" s="1"/>
      <c r="D81" s="1100"/>
      <c r="E81" s="1100"/>
      <c r="F81" s="2"/>
      <c r="G81" s="3"/>
      <c r="H81" s="1100"/>
      <c r="I81" s="4"/>
      <c r="J81" s="1100"/>
      <c r="K81" s="1100"/>
      <c r="L81" s="1100"/>
      <c r="M81" s="1100"/>
    </row>
    <row r="82" spans="1:13" x14ac:dyDescent="0.25">
      <c r="A82" s="1100"/>
      <c r="B82" s="1100"/>
      <c r="C82" s="1100"/>
      <c r="D82" s="1099"/>
      <c r="E82" s="1099"/>
      <c r="F82" s="6"/>
      <c r="G82" s="7"/>
      <c r="H82" s="1099"/>
      <c r="I82" s="8"/>
      <c r="J82" s="1099"/>
      <c r="K82" s="1100"/>
      <c r="L82" s="1100"/>
      <c r="M82" s="1100"/>
    </row>
    <row r="83" spans="1:13" ht="18.75" x14ac:dyDescent="0.3">
      <c r="A83" s="3102" t="s">
        <v>1913</v>
      </c>
      <c r="B83" s="3103"/>
      <c r="C83" s="3103"/>
      <c r="D83" s="3103"/>
      <c r="E83" s="3103"/>
      <c r="F83" s="3103"/>
      <c r="G83" s="3103"/>
      <c r="H83" s="3103"/>
      <c r="I83" s="3103"/>
      <c r="J83" s="3103"/>
      <c r="K83" s="3103"/>
      <c r="L83" s="3103"/>
      <c r="M83" s="1100"/>
    </row>
    <row r="84" spans="1:13" ht="15.75" x14ac:dyDescent="0.25">
      <c r="A84" s="1100"/>
      <c r="B84" s="1100"/>
      <c r="C84" s="1100"/>
      <c r="D84" s="1099"/>
      <c r="E84" s="1099"/>
      <c r="F84" s="9"/>
      <c r="G84" s="7"/>
      <c r="H84" s="1099"/>
      <c r="I84" s="8"/>
      <c r="J84" s="1099"/>
      <c r="K84" s="1100"/>
      <c r="L84" s="1100"/>
      <c r="M84" s="1100"/>
    </row>
    <row r="85" spans="1:13" ht="15.75" x14ac:dyDescent="0.25">
      <c r="A85" s="10" t="s">
        <v>374</v>
      </c>
      <c r="B85" s="11"/>
      <c r="C85" s="11"/>
      <c r="D85" s="11"/>
      <c r="E85" s="11"/>
      <c r="F85" s="9"/>
      <c r="G85" s="3"/>
      <c r="H85" s="1100"/>
      <c r="I85" s="4"/>
      <c r="J85" s="1100"/>
      <c r="K85" s="1100"/>
      <c r="L85" s="1100"/>
      <c r="M85" s="1100"/>
    </row>
    <row r="86" spans="1:13" ht="15.75" thickBot="1" x14ac:dyDescent="0.3">
      <c r="A86" s="12"/>
      <c r="B86" s="1100"/>
      <c r="C86" s="1100"/>
      <c r="D86" s="1100"/>
      <c r="E86" s="1100"/>
      <c r="F86" s="2"/>
      <c r="G86" s="3"/>
      <c r="H86" s="1100"/>
      <c r="I86" s="4"/>
      <c r="J86" s="1100"/>
      <c r="K86" s="13"/>
      <c r="L86" s="1100"/>
      <c r="M86" s="14" t="s">
        <v>4</v>
      </c>
    </row>
    <row r="87" spans="1:13" ht="27" thickBot="1" x14ac:dyDescent="0.3">
      <c r="A87" s="15" t="s">
        <v>5</v>
      </c>
      <c r="B87" s="16" t="s">
        <v>6</v>
      </c>
      <c r="C87" s="16" t="s">
        <v>7</v>
      </c>
      <c r="D87" s="16" t="s">
        <v>8</v>
      </c>
      <c r="E87" s="16" t="s">
        <v>9</v>
      </c>
      <c r="F87" s="17" t="s">
        <v>10</v>
      </c>
      <c r="G87" s="18" t="s">
        <v>11</v>
      </c>
      <c r="H87" s="16" t="s">
        <v>12</v>
      </c>
      <c r="I87" s="19" t="s">
        <v>13</v>
      </c>
      <c r="J87" s="20" t="s">
        <v>14</v>
      </c>
      <c r="K87" s="20" t="s">
        <v>15</v>
      </c>
      <c r="L87" s="20" t="s">
        <v>16</v>
      </c>
      <c r="M87" s="21" t="s">
        <v>17</v>
      </c>
    </row>
    <row r="88" spans="1:13" x14ac:dyDescent="0.25">
      <c r="A88" s="44">
        <v>231</v>
      </c>
      <c r="B88" s="45">
        <v>0</v>
      </c>
      <c r="C88" s="46">
        <v>3513</v>
      </c>
      <c r="D88" s="45">
        <v>5213</v>
      </c>
      <c r="E88" s="47">
        <v>0</v>
      </c>
      <c r="F88" s="48">
        <v>722</v>
      </c>
      <c r="G88" s="139" t="s">
        <v>523</v>
      </c>
      <c r="H88" s="52">
        <v>7000000</v>
      </c>
      <c r="I88" s="50">
        <v>0</v>
      </c>
      <c r="J88" s="50">
        <v>3228000</v>
      </c>
      <c r="K88" s="50">
        <v>-160000</v>
      </c>
      <c r="L88" s="50">
        <f>SUM(J88:K88)</f>
        <v>3068000</v>
      </c>
      <c r="M88" s="1101" t="s">
        <v>1914</v>
      </c>
    </row>
    <row r="89" spans="1:13" ht="38.25" x14ac:dyDescent="0.25">
      <c r="A89" s="44">
        <v>231</v>
      </c>
      <c r="B89" s="45">
        <v>0</v>
      </c>
      <c r="C89" s="46">
        <v>3513</v>
      </c>
      <c r="D89" s="45">
        <v>5213</v>
      </c>
      <c r="E89" s="47">
        <v>0</v>
      </c>
      <c r="F89" s="48">
        <v>722</v>
      </c>
      <c r="G89" s="188" t="s">
        <v>523</v>
      </c>
      <c r="H89" s="52">
        <v>7000761</v>
      </c>
      <c r="I89" s="50">
        <v>0</v>
      </c>
      <c r="J89" s="50">
        <v>4342400</v>
      </c>
      <c r="K89" s="50">
        <v>102000</v>
      </c>
      <c r="L89" s="50">
        <f>SUM(J89:K89)</f>
        <v>4444400</v>
      </c>
      <c r="M89" s="1101" t="s">
        <v>1915</v>
      </c>
    </row>
    <row r="90" spans="1:13" ht="39.75" thickBot="1" x14ac:dyDescent="0.3">
      <c r="A90" s="57">
        <v>231</v>
      </c>
      <c r="B90" s="58">
        <v>0</v>
      </c>
      <c r="C90" s="59">
        <v>3513</v>
      </c>
      <c r="D90" s="58">
        <v>5213</v>
      </c>
      <c r="E90" s="61">
        <v>0</v>
      </c>
      <c r="F90" s="62">
        <v>722</v>
      </c>
      <c r="G90" s="188" t="s">
        <v>523</v>
      </c>
      <c r="H90" s="52">
        <v>7000779</v>
      </c>
      <c r="I90" s="66">
        <v>0</v>
      </c>
      <c r="J90" s="66">
        <v>2518400</v>
      </c>
      <c r="K90" s="66">
        <v>58000</v>
      </c>
      <c r="L90" s="66">
        <f>SUM(J90:K90)</f>
        <v>2576400</v>
      </c>
      <c r="M90" s="56" t="s">
        <v>1916</v>
      </c>
    </row>
    <row r="91" spans="1:13" ht="16.5" thickBot="1" x14ac:dyDescent="0.3">
      <c r="A91" s="22"/>
      <c r="B91" s="53" t="s">
        <v>23</v>
      </c>
      <c r="C91" s="54"/>
      <c r="D91" s="23"/>
      <c r="E91" s="23"/>
      <c r="F91" s="24"/>
      <c r="G91" s="25"/>
      <c r="H91" s="23"/>
      <c r="I91" s="26">
        <f>SUM(I88:I90)</f>
        <v>0</v>
      </c>
      <c r="J91" s="26">
        <f>SUM(J88:J90)</f>
        <v>10088800</v>
      </c>
      <c r="K91" s="26">
        <f>SUM(K88:K90)</f>
        <v>0</v>
      </c>
      <c r="L91" s="26">
        <f>SUM(L88:L90)</f>
        <v>10088800</v>
      </c>
      <c r="M91" s="27"/>
    </row>
    <row r="92" spans="1:13" ht="15.75" x14ac:dyDescent="0.25">
      <c r="A92" s="141"/>
      <c r="B92" s="142"/>
      <c r="C92" s="143"/>
      <c r="D92" s="144"/>
      <c r="E92" s="144"/>
      <c r="F92" s="145"/>
      <c r="G92" s="146"/>
      <c r="H92" s="144"/>
      <c r="I92" s="147"/>
      <c r="J92" s="147"/>
      <c r="K92" s="147"/>
      <c r="L92" s="147"/>
      <c r="M92" s="148"/>
    </row>
    <row r="93" spans="1:13" ht="15.75" x14ac:dyDescent="0.25">
      <c r="A93" s="28"/>
      <c r="B93" s="28"/>
      <c r="C93" s="28"/>
      <c r="D93" s="29"/>
      <c r="E93" s="29"/>
      <c r="F93" s="30"/>
      <c r="G93" s="31"/>
      <c r="H93" s="29"/>
      <c r="I93" s="32"/>
      <c r="J93" s="29"/>
      <c r="K93" s="33"/>
      <c r="L93" s="29"/>
      <c r="M93" s="1100"/>
    </row>
    <row r="94" spans="1:13" ht="15.75" x14ac:dyDescent="0.25">
      <c r="A94" s="1100"/>
      <c r="B94" s="29" t="s">
        <v>378</v>
      </c>
      <c r="C94" s="28"/>
      <c r="D94" s="29"/>
      <c r="E94" s="29"/>
      <c r="F94" s="30"/>
      <c r="G94" s="31"/>
      <c r="H94" s="29"/>
      <c r="I94" s="32"/>
      <c r="J94" s="34" t="s">
        <v>1917</v>
      </c>
      <c r="K94" s="35"/>
      <c r="L94" s="29"/>
      <c r="M94" s="1100"/>
    </row>
    <row r="95" spans="1:13" ht="15.75" x14ac:dyDescent="0.25">
      <c r="A95" s="29"/>
      <c r="B95" s="28"/>
      <c r="C95" s="28"/>
      <c r="D95" s="29"/>
      <c r="E95" s="29"/>
      <c r="F95" s="30"/>
      <c r="G95" s="31"/>
      <c r="H95" s="29"/>
      <c r="I95" s="32"/>
      <c r="J95" s="29"/>
      <c r="K95" s="33"/>
      <c r="L95" s="29"/>
      <c r="M95" s="1100"/>
    </row>
    <row r="96" spans="1:13" x14ac:dyDescent="0.25">
      <c r="A96" s="1100"/>
      <c r="B96" s="1100"/>
      <c r="C96" s="1100"/>
      <c r="D96" s="1100"/>
      <c r="E96" s="1100"/>
      <c r="F96" s="2"/>
      <c r="G96" s="3"/>
      <c r="H96" s="1100"/>
      <c r="I96" s="4"/>
      <c r="J96" s="1100"/>
      <c r="K96" s="1100"/>
      <c r="L96" s="1100"/>
      <c r="M96" s="1100"/>
    </row>
    <row r="97" spans="1:13" x14ac:dyDescent="0.25">
      <c r="A97" s="1100"/>
      <c r="B97" s="1100" t="s">
        <v>27</v>
      </c>
      <c r="C97" s="1100"/>
      <c r="D97" s="1100"/>
      <c r="E97" s="1100"/>
      <c r="F97" s="2"/>
      <c r="G97" s="3"/>
      <c r="H97" s="1100"/>
      <c r="I97" s="4"/>
      <c r="J97" s="1100" t="s">
        <v>27</v>
      </c>
      <c r="K97" s="1100"/>
      <c r="L97" s="1100"/>
      <c r="M97" s="1100"/>
    </row>
    <row r="98" spans="1:13" x14ac:dyDescent="0.25">
      <c r="A98" s="1100"/>
      <c r="B98" s="1100"/>
      <c r="C98" s="1100"/>
      <c r="D98" s="1100"/>
      <c r="E98" s="1100"/>
      <c r="F98" s="2"/>
      <c r="G98" s="3"/>
      <c r="H98" s="1100"/>
      <c r="I98" s="4"/>
      <c r="J98" s="1100"/>
      <c r="K98" s="1100"/>
      <c r="L98" s="1100"/>
      <c r="M98" s="1100"/>
    </row>
    <row r="99" spans="1:13" x14ac:dyDescent="0.25">
      <c r="A99" s="1100"/>
      <c r="B99" s="3178" t="s">
        <v>380</v>
      </c>
      <c r="C99" s="3179"/>
      <c r="D99" s="3179"/>
      <c r="E99" s="3179"/>
      <c r="F99" s="3179"/>
      <c r="G99" s="3179"/>
      <c r="H99" s="3179"/>
      <c r="I99" s="4"/>
      <c r="J99" s="1100" t="s">
        <v>381</v>
      </c>
      <c r="K99" s="1100"/>
      <c r="L99" s="1100"/>
      <c r="M99" s="1100"/>
    </row>
    <row r="102" spans="1:13" ht="18.75" x14ac:dyDescent="0.3">
      <c r="A102" s="1" t="s">
        <v>1926</v>
      </c>
      <c r="B102" s="123"/>
      <c r="C102" s="123"/>
      <c r="D102" s="123"/>
      <c r="E102" s="123"/>
      <c r="F102" s="624"/>
      <c r="G102" s="625"/>
      <c r="H102" s="123"/>
      <c r="I102" s="626"/>
      <c r="J102" s="123"/>
      <c r="K102" s="123"/>
      <c r="L102" s="123"/>
      <c r="M102" s="1104"/>
    </row>
    <row r="103" spans="1:13" ht="15.75" x14ac:dyDescent="0.25">
      <c r="A103" s="123"/>
      <c r="B103" s="123"/>
      <c r="C103" s="123"/>
      <c r="D103" s="1104"/>
      <c r="E103" s="1104"/>
      <c r="F103" s="1105"/>
      <c r="G103" s="1106"/>
      <c r="H103" s="1104"/>
      <c r="I103" s="1107"/>
      <c r="J103" s="1104"/>
      <c r="K103" s="123"/>
      <c r="L103" s="123"/>
      <c r="M103" s="1104"/>
    </row>
    <row r="104" spans="1:13" ht="18.75" x14ac:dyDescent="0.3">
      <c r="A104" s="3102" t="s">
        <v>1927</v>
      </c>
      <c r="B104" s="3145"/>
      <c r="C104" s="3145"/>
      <c r="D104" s="3145"/>
      <c r="E104" s="3145"/>
      <c r="F104" s="3145"/>
      <c r="G104" s="3145"/>
      <c r="H104" s="3145"/>
      <c r="I104" s="3145"/>
      <c r="J104" s="3145"/>
      <c r="K104" s="3145"/>
      <c r="L104" s="3145"/>
      <c r="M104" s="1104"/>
    </row>
    <row r="105" spans="1:13" ht="15.75" x14ac:dyDescent="0.25">
      <c r="A105" s="123"/>
      <c r="B105" s="123"/>
      <c r="C105" s="123"/>
      <c r="D105" s="1104"/>
      <c r="E105" s="1104"/>
      <c r="F105" s="9"/>
      <c r="G105" s="1106"/>
      <c r="H105" s="1104"/>
      <c r="I105" s="1107"/>
      <c r="J105" s="1104"/>
      <c r="K105" s="123"/>
      <c r="L105" s="123"/>
      <c r="M105" s="1104"/>
    </row>
    <row r="106" spans="1:13" s="1281" customFormat="1" x14ac:dyDescent="0.25">
      <c r="A106" s="10" t="s">
        <v>1928</v>
      </c>
      <c r="B106" s="925"/>
      <c r="C106" s="925"/>
      <c r="D106" s="925"/>
      <c r="E106" s="925"/>
      <c r="F106" s="977"/>
      <c r="G106" s="962"/>
      <c r="H106" s="958"/>
      <c r="I106" s="963"/>
      <c r="J106" s="958"/>
      <c r="K106" s="958"/>
      <c r="L106" s="958"/>
      <c r="M106" s="976"/>
    </row>
    <row r="107" spans="1:13" ht="15.75" thickBot="1" x14ac:dyDescent="0.3">
      <c r="A107" s="980"/>
      <c r="B107" s="958"/>
      <c r="C107" s="958"/>
      <c r="D107" s="958"/>
      <c r="E107" s="958"/>
      <c r="F107" s="961"/>
      <c r="G107" s="962"/>
      <c r="H107" s="1103"/>
      <c r="I107" s="4"/>
      <c r="J107" s="1103"/>
      <c r="K107" s="13"/>
      <c r="L107" s="1103"/>
      <c r="M107" s="14" t="s">
        <v>4</v>
      </c>
    </row>
    <row r="108" spans="1:13" ht="30.75" thickBot="1" x14ac:dyDescent="0.3">
      <c r="A108" s="1109" t="s">
        <v>5</v>
      </c>
      <c r="B108" s="1110" t="s">
        <v>6</v>
      </c>
      <c r="C108" s="1110" t="s">
        <v>7</v>
      </c>
      <c r="D108" s="1110" t="s">
        <v>8</v>
      </c>
      <c r="E108" s="1110" t="s">
        <v>9</v>
      </c>
      <c r="F108" s="1111" t="s">
        <v>10</v>
      </c>
      <c r="G108" s="1112" t="s">
        <v>11</v>
      </c>
      <c r="H108" s="1110" t="s">
        <v>12</v>
      </c>
      <c r="I108" s="1113" t="s">
        <v>13</v>
      </c>
      <c r="J108" s="1114" t="s">
        <v>14</v>
      </c>
      <c r="K108" s="1114" t="s">
        <v>15</v>
      </c>
      <c r="L108" s="1114" t="s">
        <v>16</v>
      </c>
      <c r="M108" s="1115" t="s">
        <v>17</v>
      </c>
    </row>
    <row r="109" spans="1:13" x14ac:dyDescent="0.25">
      <c r="A109" s="1127">
        <v>231</v>
      </c>
      <c r="B109" s="1128">
        <v>0</v>
      </c>
      <c r="C109" s="1129">
        <v>3599</v>
      </c>
      <c r="D109" s="1128">
        <v>5222</v>
      </c>
      <c r="E109" s="1130">
        <v>0</v>
      </c>
      <c r="F109" s="1131">
        <v>100</v>
      </c>
      <c r="G109" s="1128">
        <v>700</v>
      </c>
      <c r="H109" s="1132">
        <v>7000000</v>
      </c>
      <c r="I109" s="1133">
        <v>0</v>
      </c>
      <c r="J109" s="1133">
        <v>2000000</v>
      </c>
      <c r="K109" s="1133">
        <v>-2000000</v>
      </c>
      <c r="L109" s="1133">
        <v>0</v>
      </c>
      <c r="M109" s="1134" t="s">
        <v>1929</v>
      </c>
    </row>
    <row r="110" spans="1:13" ht="30" x14ac:dyDescent="0.25">
      <c r="A110" s="1135">
        <v>231</v>
      </c>
      <c r="B110" s="1117">
        <v>0</v>
      </c>
      <c r="C110" s="1118">
        <v>3599</v>
      </c>
      <c r="D110" s="1117">
        <v>5222</v>
      </c>
      <c r="E110" s="1116">
        <v>0</v>
      </c>
      <c r="F110" s="1119">
        <v>100</v>
      </c>
      <c r="G110" s="1117">
        <v>700</v>
      </c>
      <c r="H110" s="1120">
        <v>7000775</v>
      </c>
      <c r="I110" s="1121">
        <v>0</v>
      </c>
      <c r="J110" s="1121">
        <v>0</v>
      </c>
      <c r="K110" s="1122">
        <v>50250</v>
      </c>
      <c r="L110" s="1122">
        <v>50250</v>
      </c>
      <c r="M110" s="1136" t="s">
        <v>1930</v>
      </c>
    </row>
    <row r="111" spans="1:13" x14ac:dyDescent="0.25">
      <c r="A111" s="1135">
        <v>231</v>
      </c>
      <c r="B111" s="1117">
        <v>0</v>
      </c>
      <c r="C111" s="1118">
        <v>3599</v>
      </c>
      <c r="D111" s="1117">
        <v>5229</v>
      </c>
      <c r="E111" s="1116">
        <v>0</v>
      </c>
      <c r="F111" s="1119">
        <v>100</v>
      </c>
      <c r="G111" s="1117">
        <v>700</v>
      </c>
      <c r="H111" s="1120">
        <v>7000764</v>
      </c>
      <c r="I111" s="1121">
        <v>0</v>
      </c>
      <c r="J111" s="1121">
        <v>0</v>
      </c>
      <c r="K111" s="1122">
        <v>148992</v>
      </c>
      <c r="L111" s="1122">
        <v>148992</v>
      </c>
      <c r="M111" s="1136" t="s">
        <v>1931</v>
      </c>
    </row>
    <row r="112" spans="1:13" ht="30" x14ac:dyDescent="0.25">
      <c r="A112" s="1135">
        <v>231</v>
      </c>
      <c r="B112" s="1117">
        <v>0</v>
      </c>
      <c r="C112" s="1118">
        <v>3599</v>
      </c>
      <c r="D112" s="1117">
        <v>5221</v>
      </c>
      <c r="E112" s="1117">
        <v>0</v>
      </c>
      <c r="F112" s="1119">
        <v>100</v>
      </c>
      <c r="G112" s="1117">
        <v>700</v>
      </c>
      <c r="H112" s="1120">
        <v>7017021</v>
      </c>
      <c r="I112" s="1121">
        <v>0</v>
      </c>
      <c r="J112" s="1121">
        <v>0</v>
      </c>
      <c r="K112" s="1122">
        <v>135000</v>
      </c>
      <c r="L112" s="1122">
        <v>135000</v>
      </c>
      <c r="M112" s="1136" t="s">
        <v>1932</v>
      </c>
    </row>
    <row r="113" spans="1:13" x14ac:dyDescent="0.25">
      <c r="A113" s="1135">
        <v>231</v>
      </c>
      <c r="B113" s="1117">
        <v>0</v>
      </c>
      <c r="C113" s="1118">
        <v>3599</v>
      </c>
      <c r="D113" s="1117">
        <v>5223</v>
      </c>
      <c r="E113" s="1117">
        <v>0</v>
      </c>
      <c r="F113" s="1119">
        <v>100</v>
      </c>
      <c r="G113" s="1117">
        <v>700</v>
      </c>
      <c r="H113" s="1120">
        <v>7000702</v>
      </c>
      <c r="I113" s="1121">
        <v>0</v>
      </c>
      <c r="J113" s="1121">
        <v>0</v>
      </c>
      <c r="K113" s="1122">
        <v>148500</v>
      </c>
      <c r="L113" s="1122">
        <v>148500</v>
      </c>
      <c r="M113" s="1136" t="s">
        <v>1933</v>
      </c>
    </row>
    <row r="114" spans="1:13" x14ac:dyDescent="0.25">
      <c r="A114" s="1135">
        <v>231</v>
      </c>
      <c r="B114" s="1117">
        <v>0</v>
      </c>
      <c r="C114" s="1118">
        <v>3599</v>
      </c>
      <c r="D114" s="1117">
        <v>5222</v>
      </c>
      <c r="E114" s="1116">
        <v>0</v>
      </c>
      <c r="F114" s="1119">
        <v>100</v>
      </c>
      <c r="G114" s="1117">
        <v>700</v>
      </c>
      <c r="H114" s="1120">
        <v>7000765</v>
      </c>
      <c r="I114" s="1121">
        <v>0</v>
      </c>
      <c r="J114" s="1121">
        <v>0</v>
      </c>
      <c r="K114" s="1122">
        <v>150000</v>
      </c>
      <c r="L114" s="1122">
        <v>150000</v>
      </c>
      <c r="M114" s="1136" t="s">
        <v>1934</v>
      </c>
    </row>
    <row r="115" spans="1:13" x14ac:dyDescent="0.25">
      <c r="A115" s="1135">
        <v>231</v>
      </c>
      <c r="B115" s="1117">
        <v>0</v>
      </c>
      <c r="C115" s="1118">
        <v>3599</v>
      </c>
      <c r="D115" s="1117">
        <v>5222</v>
      </c>
      <c r="E115" s="1116">
        <v>0</v>
      </c>
      <c r="F115" s="1119">
        <v>100</v>
      </c>
      <c r="G115" s="1117">
        <v>700</v>
      </c>
      <c r="H115" s="1120">
        <v>7000769</v>
      </c>
      <c r="I115" s="1121">
        <v>0</v>
      </c>
      <c r="J115" s="1121">
        <v>0</v>
      </c>
      <c r="K115" s="1123">
        <v>114750</v>
      </c>
      <c r="L115" s="1123">
        <v>114750</v>
      </c>
      <c r="M115" s="1136" t="s">
        <v>1935</v>
      </c>
    </row>
    <row r="116" spans="1:13" ht="30" x14ac:dyDescent="0.25">
      <c r="A116" s="1135">
        <v>231</v>
      </c>
      <c r="B116" s="1117">
        <v>0</v>
      </c>
      <c r="C116" s="1118">
        <v>3599</v>
      </c>
      <c r="D116" s="1117">
        <v>5222</v>
      </c>
      <c r="E116" s="1116">
        <v>0</v>
      </c>
      <c r="F116" s="1119">
        <v>100</v>
      </c>
      <c r="G116" s="1117">
        <v>700</v>
      </c>
      <c r="H116" s="1120">
        <v>7000736</v>
      </c>
      <c r="I116" s="1121">
        <v>0</v>
      </c>
      <c r="J116" s="1121">
        <v>0</v>
      </c>
      <c r="K116" s="1123">
        <v>37500</v>
      </c>
      <c r="L116" s="1123">
        <v>37500</v>
      </c>
      <c r="M116" s="1136" t="s">
        <v>1936</v>
      </c>
    </row>
    <row r="117" spans="1:13" x14ac:dyDescent="0.25">
      <c r="A117" s="1135">
        <v>231</v>
      </c>
      <c r="B117" s="1117">
        <v>0</v>
      </c>
      <c r="C117" s="1118">
        <v>3599</v>
      </c>
      <c r="D117" s="1117">
        <v>5229</v>
      </c>
      <c r="E117" s="1116">
        <v>0</v>
      </c>
      <c r="F117" s="1119">
        <v>100</v>
      </c>
      <c r="G117" s="1117">
        <v>700</v>
      </c>
      <c r="H117" s="1120">
        <v>7000703</v>
      </c>
      <c r="I117" s="1121">
        <v>0</v>
      </c>
      <c r="J117" s="1121">
        <v>0</v>
      </c>
      <c r="K117" s="1123">
        <v>135000</v>
      </c>
      <c r="L117" s="1123">
        <v>135000</v>
      </c>
      <c r="M117" s="1136" t="s">
        <v>1937</v>
      </c>
    </row>
    <row r="118" spans="1:13" ht="30" x14ac:dyDescent="0.25">
      <c r="A118" s="1135">
        <v>231</v>
      </c>
      <c r="B118" s="1124">
        <v>0</v>
      </c>
      <c r="C118" s="1125">
        <v>3599</v>
      </c>
      <c r="D118" s="1124">
        <v>5222</v>
      </c>
      <c r="E118" s="1126">
        <v>0</v>
      </c>
      <c r="F118" s="1075">
        <v>100</v>
      </c>
      <c r="G118" s="1124">
        <v>700</v>
      </c>
      <c r="H118" s="1120">
        <v>7000750</v>
      </c>
      <c r="I118" s="1076">
        <v>0</v>
      </c>
      <c r="J118" s="1076">
        <v>0</v>
      </c>
      <c r="K118" s="1123">
        <v>22500</v>
      </c>
      <c r="L118" s="1123">
        <v>22500</v>
      </c>
      <c r="M118" s="1136" t="s">
        <v>1938</v>
      </c>
    </row>
    <row r="119" spans="1:13" ht="30" x14ac:dyDescent="0.25">
      <c r="A119" s="1135">
        <v>231</v>
      </c>
      <c r="B119" s="1124">
        <v>0</v>
      </c>
      <c r="C119" s="1125">
        <v>3599</v>
      </c>
      <c r="D119" s="1124">
        <v>5222</v>
      </c>
      <c r="E119" s="1126">
        <v>0</v>
      </c>
      <c r="F119" s="1075">
        <v>100</v>
      </c>
      <c r="G119" s="1124">
        <v>700</v>
      </c>
      <c r="H119" s="1120">
        <v>7017041</v>
      </c>
      <c r="I119" s="1076">
        <v>0</v>
      </c>
      <c r="J119" s="1076">
        <v>0</v>
      </c>
      <c r="K119" s="1123">
        <v>87750</v>
      </c>
      <c r="L119" s="1123">
        <v>87750</v>
      </c>
      <c r="M119" s="1136" t="s">
        <v>1939</v>
      </c>
    </row>
    <row r="120" spans="1:13" ht="30" x14ac:dyDescent="0.25">
      <c r="A120" s="1135">
        <v>231</v>
      </c>
      <c r="B120" s="1117">
        <v>0</v>
      </c>
      <c r="C120" s="1118">
        <v>3599</v>
      </c>
      <c r="D120" s="1117">
        <v>5222</v>
      </c>
      <c r="E120" s="1116">
        <v>0</v>
      </c>
      <c r="F120" s="1119">
        <v>100</v>
      </c>
      <c r="G120" s="1117">
        <v>700</v>
      </c>
      <c r="H120" s="1120">
        <v>7000755</v>
      </c>
      <c r="I120" s="1121">
        <v>0</v>
      </c>
      <c r="J120" s="1121">
        <v>0</v>
      </c>
      <c r="K120" s="1123">
        <v>60000</v>
      </c>
      <c r="L120" s="1123">
        <v>60000</v>
      </c>
      <c r="M120" s="1136" t="s">
        <v>1940</v>
      </c>
    </row>
    <row r="121" spans="1:13" x14ac:dyDescent="0.25">
      <c r="A121" s="1135">
        <v>231</v>
      </c>
      <c r="B121" s="1117">
        <v>0</v>
      </c>
      <c r="C121" s="1118">
        <v>3599</v>
      </c>
      <c r="D121" s="1117">
        <v>5222</v>
      </c>
      <c r="E121" s="1116">
        <v>0</v>
      </c>
      <c r="F121" s="1119">
        <v>100</v>
      </c>
      <c r="G121" s="1117">
        <v>700</v>
      </c>
      <c r="H121" s="1120">
        <v>7000798</v>
      </c>
      <c r="I121" s="1121">
        <v>0</v>
      </c>
      <c r="J121" s="1121">
        <v>0</v>
      </c>
      <c r="K121" s="1123">
        <v>150000</v>
      </c>
      <c r="L121" s="1123">
        <v>150000</v>
      </c>
      <c r="M121" s="1136" t="s">
        <v>1941</v>
      </c>
    </row>
    <row r="122" spans="1:13" ht="45" x14ac:dyDescent="0.25">
      <c r="A122" s="1135">
        <v>231</v>
      </c>
      <c r="B122" s="1117">
        <v>0</v>
      </c>
      <c r="C122" s="1118">
        <v>3599</v>
      </c>
      <c r="D122" s="1117">
        <v>5222</v>
      </c>
      <c r="E122" s="1116">
        <v>0</v>
      </c>
      <c r="F122" s="1119">
        <v>100</v>
      </c>
      <c r="G122" s="1117">
        <v>700</v>
      </c>
      <c r="H122" s="1120">
        <v>7017144</v>
      </c>
      <c r="I122" s="1121">
        <v>0</v>
      </c>
      <c r="J122" s="1121">
        <v>0</v>
      </c>
      <c r="K122" s="1123">
        <v>41250</v>
      </c>
      <c r="L122" s="1123">
        <v>41250</v>
      </c>
      <c r="M122" s="1136" t="s">
        <v>1942</v>
      </c>
    </row>
    <row r="123" spans="1:13" ht="30" x14ac:dyDescent="0.25">
      <c r="A123" s="1135">
        <v>231</v>
      </c>
      <c r="B123" s="1117">
        <v>0</v>
      </c>
      <c r="C123" s="1118">
        <v>3599</v>
      </c>
      <c r="D123" s="1117">
        <v>6322</v>
      </c>
      <c r="E123" s="1116">
        <v>0</v>
      </c>
      <c r="F123" s="1119">
        <v>100</v>
      </c>
      <c r="G123" s="1117">
        <v>700</v>
      </c>
      <c r="H123" s="1120">
        <v>7000773</v>
      </c>
      <c r="I123" s="1121">
        <v>0</v>
      </c>
      <c r="J123" s="1121">
        <v>0</v>
      </c>
      <c r="K123" s="1123">
        <v>86063</v>
      </c>
      <c r="L123" s="1123">
        <v>86063</v>
      </c>
      <c r="M123" s="1136" t="s">
        <v>1943</v>
      </c>
    </row>
    <row r="124" spans="1:13" ht="30" x14ac:dyDescent="0.25">
      <c r="A124" s="1135">
        <v>231</v>
      </c>
      <c r="B124" s="1117">
        <v>0</v>
      </c>
      <c r="C124" s="1118">
        <v>3599</v>
      </c>
      <c r="D124" s="1117">
        <v>5222</v>
      </c>
      <c r="E124" s="1116">
        <v>0</v>
      </c>
      <c r="F124" s="1119">
        <v>100</v>
      </c>
      <c r="G124" s="1117">
        <v>700</v>
      </c>
      <c r="H124" s="1120">
        <v>7000707</v>
      </c>
      <c r="I124" s="1121">
        <v>0</v>
      </c>
      <c r="J124" s="1121">
        <v>0</v>
      </c>
      <c r="K124" s="1123">
        <v>18750</v>
      </c>
      <c r="L124" s="1123">
        <v>18750</v>
      </c>
      <c r="M124" s="1136" t="s">
        <v>1944</v>
      </c>
    </row>
    <row r="125" spans="1:13" ht="45" x14ac:dyDescent="0.25">
      <c r="A125" s="1135">
        <v>231</v>
      </c>
      <c r="B125" s="1117">
        <v>0</v>
      </c>
      <c r="C125" s="1118">
        <v>3599</v>
      </c>
      <c r="D125" s="1117">
        <v>5222</v>
      </c>
      <c r="E125" s="1116">
        <v>0</v>
      </c>
      <c r="F125" s="1119">
        <v>100</v>
      </c>
      <c r="G125" s="1117">
        <v>700</v>
      </c>
      <c r="H125" s="1120">
        <v>7000754</v>
      </c>
      <c r="I125" s="1121">
        <v>0</v>
      </c>
      <c r="J125" s="1121">
        <v>0</v>
      </c>
      <c r="K125" s="1123">
        <v>45000</v>
      </c>
      <c r="L125" s="1123">
        <v>45000</v>
      </c>
      <c r="M125" s="1136" t="s">
        <v>1945</v>
      </c>
    </row>
    <row r="126" spans="1:13" x14ac:dyDescent="0.25">
      <c r="A126" s="1135">
        <v>231</v>
      </c>
      <c r="B126" s="1117">
        <v>0</v>
      </c>
      <c r="C126" s="1118">
        <v>3599</v>
      </c>
      <c r="D126" s="1117">
        <v>5222</v>
      </c>
      <c r="E126" s="1116">
        <v>0</v>
      </c>
      <c r="F126" s="1119">
        <v>100</v>
      </c>
      <c r="G126" s="1117">
        <v>700</v>
      </c>
      <c r="H126" s="1120">
        <v>7000708</v>
      </c>
      <c r="I126" s="1121">
        <v>0</v>
      </c>
      <c r="J126" s="1121">
        <v>0</v>
      </c>
      <c r="K126" s="1123">
        <v>75000</v>
      </c>
      <c r="L126" s="1123">
        <v>75000</v>
      </c>
      <c r="M126" s="1136" t="s">
        <v>1946</v>
      </c>
    </row>
    <row r="127" spans="1:13" x14ac:dyDescent="0.25">
      <c r="A127" s="1135">
        <v>231</v>
      </c>
      <c r="B127" s="1117">
        <v>0</v>
      </c>
      <c r="C127" s="1118">
        <v>3599</v>
      </c>
      <c r="D127" s="1117">
        <v>5222</v>
      </c>
      <c r="E127" s="1116">
        <v>0</v>
      </c>
      <c r="F127" s="1119">
        <v>100</v>
      </c>
      <c r="G127" s="1117">
        <v>700</v>
      </c>
      <c r="H127" s="1120">
        <v>7000701</v>
      </c>
      <c r="I127" s="1121">
        <v>0</v>
      </c>
      <c r="J127" s="1121">
        <v>0</v>
      </c>
      <c r="K127" s="1123">
        <v>142500</v>
      </c>
      <c r="L127" s="1123">
        <v>142500</v>
      </c>
      <c r="M127" s="1136" t="s">
        <v>1947</v>
      </c>
    </row>
    <row r="128" spans="1:13" ht="30" x14ac:dyDescent="0.25">
      <c r="A128" s="1135">
        <v>231</v>
      </c>
      <c r="B128" s="1117">
        <v>0</v>
      </c>
      <c r="C128" s="1118">
        <v>3599</v>
      </c>
      <c r="D128" s="1117">
        <v>5222</v>
      </c>
      <c r="E128" s="1116">
        <v>0</v>
      </c>
      <c r="F128" s="1119">
        <v>100</v>
      </c>
      <c r="G128" s="1117">
        <v>700</v>
      </c>
      <c r="H128" s="1120">
        <v>7000774</v>
      </c>
      <c r="I128" s="1121">
        <v>0</v>
      </c>
      <c r="J128" s="1121">
        <v>0</v>
      </c>
      <c r="K128" s="1123">
        <v>37500</v>
      </c>
      <c r="L128" s="1123">
        <v>37500</v>
      </c>
      <c r="M128" s="1136" t="s">
        <v>1948</v>
      </c>
    </row>
    <row r="129" spans="1:13" x14ac:dyDescent="0.25">
      <c r="A129" s="1135">
        <v>231</v>
      </c>
      <c r="B129" s="1124">
        <v>0</v>
      </c>
      <c r="C129" s="1125">
        <v>3599</v>
      </c>
      <c r="D129" s="1124">
        <v>5321</v>
      </c>
      <c r="E129" s="1126">
        <v>0</v>
      </c>
      <c r="F129" s="1075">
        <v>100</v>
      </c>
      <c r="G129" s="1124">
        <v>700</v>
      </c>
      <c r="H129" s="1120">
        <v>7000792</v>
      </c>
      <c r="I129" s="1076">
        <v>0</v>
      </c>
      <c r="J129" s="1076">
        <v>0</v>
      </c>
      <c r="K129" s="1123">
        <v>44363</v>
      </c>
      <c r="L129" s="1123">
        <v>44363</v>
      </c>
      <c r="M129" s="1136" t="s">
        <v>1949</v>
      </c>
    </row>
    <row r="130" spans="1:13" x14ac:dyDescent="0.25">
      <c r="A130" s="1135">
        <v>231</v>
      </c>
      <c r="B130" s="1117">
        <v>0</v>
      </c>
      <c r="C130" s="1118">
        <v>3599</v>
      </c>
      <c r="D130" s="1117">
        <v>5222</v>
      </c>
      <c r="E130" s="1116">
        <v>0</v>
      </c>
      <c r="F130" s="1119">
        <v>100</v>
      </c>
      <c r="G130" s="1117">
        <v>700</v>
      </c>
      <c r="H130" s="1120">
        <v>7000766</v>
      </c>
      <c r="I130" s="1121">
        <v>0</v>
      </c>
      <c r="J130" s="1121">
        <v>0</v>
      </c>
      <c r="K130" s="1123">
        <v>33375</v>
      </c>
      <c r="L130" s="1123">
        <v>33375</v>
      </c>
      <c r="M130" s="1136" t="s">
        <v>1950</v>
      </c>
    </row>
    <row r="131" spans="1:13" x14ac:dyDescent="0.25">
      <c r="A131" s="1135">
        <v>231</v>
      </c>
      <c r="B131" s="1117">
        <v>0</v>
      </c>
      <c r="C131" s="1117">
        <v>3599</v>
      </c>
      <c r="D131" s="1117">
        <v>5221</v>
      </c>
      <c r="E131" s="1117">
        <v>0</v>
      </c>
      <c r="F131" s="1117">
        <v>100</v>
      </c>
      <c r="G131" s="1117">
        <v>700</v>
      </c>
      <c r="H131" s="1120">
        <v>7099959</v>
      </c>
      <c r="I131" s="1121">
        <v>0</v>
      </c>
      <c r="J131" s="1121">
        <v>0</v>
      </c>
      <c r="K131" s="1123">
        <v>150000</v>
      </c>
      <c r="L131" s="1123">
        <v>150000</v>
      </c>
      <c r="M131" s="1136" t="s">
        <v>1951</v>
      </c>
    </row>
    <row r="132" spans="1:13" ht="30" x14ac:dyDescent="0.25">
      <c r="A132" s="1135">
        <v>231</v>
      </c>
      <c r="B132" s="1117">
        <v>0</v>
      </c>
      <c r="C132" s="1117">
        <v>3599</v>
      </c>
      <c r="D132" s="1117">
        <v>5216</v>
      </c>
      <c r="E132" s="1117">
        <v>0</v>
      </c>
      <c r="F132" s="1117">
        <v>100</v>
      </c>
      <c r="G132" s="1117">
        <v>700</v>
      </c>
      <c r="H132" s="1120">
        <v>7060811</v>
      </c>
      <c r="I132" s="1121">
        <v>0</v>
      </c>
      <c r="J132" s="1121">
        <v>0</v>
      </c>
      <c r="K132" s="1123">
        <v>45000</v>
      </c>
      <c r="L132" s="1123">
        <v>45000</v>
      </c>
      <c r="M132" s="1136" t="s">
        <v>1952</v>
      </c>
    </row>
    <row r="133" spans="1:13" ht="30" x14ac:dyDescent="0.25">
      <c r="A133" s="1135">
        <v>231</v>
      </c>
      <c r="B133" s="1117">
        <v>0</v>
      </c>
      <c r="C133" s="1117">
        <v>3599</v>
      </c>
      <c r="D133" s="1117">
        <v>5222</v>
      </c>
      <c r="E133" s="1117">
        <v>0</v>
      </c>
      <c r="F133" s="1117">
        <v>100</v>
      </c>
      <c r="G133" s="1117">
        <v>700</v>
      </c>
      <c r="H133" s="1120">
        <v>7000757</v>
      </c>
      <c r="I133" s="1121">
        <v>0</v>
      </c>
      <c r="J133" s="1121">
        <v>0</v>
      </c>
      <c r="K133" s="1123">
        <v>37500</v>
      </c>
      <c r="L133" s="1123">
        <v>37500</v>
      </c>
      <c r="M133" s="1136" t="s">
        <v>1953</v>
      </c>
    </row>
    <row r="134" spans="1:13" ht="30.75" thickBot="1" x14ac:dyDescent="0.3">
      <c r="A134" s="1135">
        <v>231</v>
      </c>
      <c r="B134" s="1137">
        <v>0</v>
      </c>
      <c r="C134" s="1137">
        <v>3599</v>
      </c>
      <c r="D134" s="1137">
        <v>5222</v>
      </c>
      <c r="E134" s="1137">
        <v>0</v>
      </c>
      <c r="F134" s="1137">
        <v>100</v>
      </c>
      <c r="G134" s="1137">
        <v>700</v>
      </c>
      <c r="H134" s="1138">
        <v>7000744</v>
      </c>
      <c r="I134" s="1139">
        <v>0</v>
      </c>
      <c r="J134" s="1139">
        <v>0</v>
      </c>
      <c r="K134" s="1140">
        <v>3457</v>
      </c>
      <c r="L134" s="1140">
        <v>3457</v>
      </c>
      <c r="M134" s="1141" t="s">
        <v>1954</v>
      </c>
    </row>
    <row r="135" spans="1:13" ht="15.75" thickBot="1" x14ac:dyDescent="0.3">
      <c r="A135" s="1142"/>
      <c r="B135" s="1143"/>
      <c r="C135" s="1143"/>
      <c r="D135" s="1143"/>
      <c r="E135" s="1143"/>
      <c r="F135" s="1143"/>
      <c r="G135" s="1143"/>
      <c r="H135" s="1143"/>
      <c r="I135" s="1144">
        <v>0</v>
      </c>
      <c r="J135" s="1144">
        <v>2000000</v>
      </c>
      <c r="K135" s="1144">
        <v>0</v>
      </c>
      <c r="L135" s="1144">
        <f>SUM(L110:L134)</f>
        <v>2000000</v>
      </c>
      <c r="M135" s="1145"/>
    </row>
    <row r="136" spans="1:13" x14ac:dyDescent="0.25">
      <c r="A136" s="953"/>
      <c r="B136" s="953"/>
      <c r="C136" s="953"/>
      <c r="D136" s="953"/>
      <c r="E136" s="953"/>
      <c r="F136" s="954"/>
      <c r="G136" s="955"/>
      <c r="H136" s="29"/>
      <c r="I136" s="32"/>
      <c r="J136" s="29"/>
      <c r="K136" s="33"/>
      <c r="L136" s="29"/>
      <c r="M136" s="1102"/>
    </row>
    <row r="137" spans="1:13" s="233" customFormat="1" ht="12.75" x14ac:dyDescent="0.2">
      <c r="A137" s="1280"/>
      <c r="B137" s="29" t="s">
        <v>24</v>
      </c>
      <c r="C137" s="29"/>
      <c r="D137" s="29"/>
      <c r="E137" s="29"/>
      <c r="F137" s="30"/>
      <c r="G137" s="31"/>
      <c r="H137" s="29"/>
      <c r="I137" s="32"/>
      <c r="J137" s="34" t="s">
        <v>214</v>
      </c>
      <c r="K137" s="35"/>
      <c r="L137" s="29"/>
      <c r="M137" s="1279"/>
    </row>
    <row r="138" spans="1:13" s="233" customFormat="1" ht="12.75" x14ac:dyDescent="0.2">
      <c r="A138" s="29"/>
      <c r="B138" s="29" t="s">
        <v>1955</v>
      </c>
      <c r="C138" s="29"/>
      <c r="D138" s="29"/>
      <c r="E138" s="29"/>
      <c r="F138" s="30"/>
      <c r="G138" s="31"/>
      <c r="H138" s="29"/>
      <c r="I138" s="32"/>
      <c r="J138" s="348">
        <v>43649</v>
      </c>
      <c r="K138" s="33"/>
      <c r="L138" s="29"/>
      <c r="M138" s="1279"/>
    </row>
    <row r="139" spans="1:13" s="233" customFormat="1" ht="12.75" x14ac:dyDescent="0.2">
      <c r="A139" s="1280"/>
      <c r="B139" s="1280"/>
      <c r="C139" s="1280"/>
      <c r="D139" s="1280"/>
      <c r="E139" s="1280"/>
      <c r="F139" s="2"/>
      <c r="G139" s="3"/>
      <c r="H139" s="1280"/>
      <c r="I139" s="4"/>
      <c r="J139" s="1280"/>
      <c r="K139" s="1280"/>
      <c r="L139" s="1280"/>
      <c r="M139" s="1279"/>
    </row>
    <row r="140" spans="1:13" s="233" customFormat="1" ht="12.75" x14ac:dyDescent="0.2">
      <c r="A140" s="1280"/>
      <c r="B140" s="1280" t="s">
        <v>27</v>
      </c>
      <c r="C140" s="1280"/>
      <c r="D140" s="1280"/>
      <c r="E140" s="1280"/>
      <c r="F140" s="2"/>
      <c r="G140" s="3"/>
      <c r="H140" s="1280"/>
      <c r="I140" s="4"/>
      <c r="J140" s="1280" t="s">
        <v>27</v>
      </c>
      <c r="K140" s="1280"/>
      <c r="L140" s="1280"/>
      <c r="M140" s="1279"/>
    </row>
    <row r="141" spans="1:13" s="233" customFormat="1" ht="12.75" x14ac:dyDescent="0.2">
      <c r="A141" s="1280"/>
      <c r="B141" s="1280" t="s">
        <v>1956</v>
      </c>
      <c r="C141" s="1280"/>
      <c r="D141" s="1280"/>
      <c r="E141" s="1280"/>
      <c r="F141" s="2"/>
      <c r="G141" s="3"/>
      <c r="H141" s="1280"/>
      <c r="I141" s="4"/>
      <c r="J141" s="1280" t="s">
        <v>1957</v>
      </c>
      <c r="K141" s="1280"/>
      <c r="L141" s="1280"/>
      <c r="M141" s="1279"/>
    </row>
    <row r="142" spans="1:13" ht="15.75" x14ac:dyDescent="0.25">
      <c r="A142" s="958"/>
      <c r="B142" s="123"/>
      <c r="C142" s="958"/>
      <c r="D142" s="958"/>
      <c r="E142" s="958"/>
      <c r="F142" s="961"/>
      <c r="G142" s="962"/>
      <c r="H142" s="1103"/>
      <c r="I142" s="4"/>
      <c r="J142" s="1103"/>
      <c r="K142" s="1103"/>
      <c r="L142" s="1103"/>
      <c r="M142" s="1102"/>
    </row>
    <row r="144" spans="1:13" ht="18.75" x14ac:dyDescent="0.3">
      <c r="A144" s="1" t="s">
        <v>1926</v>
      </c>
      <c r="B144" s="123"/>
      <c r="C144" s="123"/>
      <c r="D144" s="123"/>
      <c r="E144" s="123"/>
      <c r="F144" s="624"/>
      <c r="G144" s="625"/>
      <c r="H144" s="123"/>
      <c r="I144" s="626"/>
      <c r="J144" s="123"/>
      <c r="K144" s="123"/>
      <c r="L144" s="123"/>
      <c r="M144" s="1104"/>
    </row>
    <row r="145" spans="1:13" ht="15.75" x14ac:dyDescent="0.25">
      <c r="A145" s="123"/>
      <c r="B145" s="123"/>
      <c r="C145" s="123"/>
      <c r="D145" s="1104"/>
      <c r="E145" s="1104"/>
      <c r="F145" s="1105"/>
      <c r="G145" s="1106"/>
      <c r="H145" s="1104"/>
      <c r="I145" s="1107"/>
      <c r="J145" s="1104"/>
      <c r="K145" s="123"/>
      <c r="L145" s="123"/>
      <c r="M145" s="1104"/>
    </row>
    <row r="146" spans="1:13" ht="18.75" x14ac:dyDescent="0.3">
      <c r="A146" s="3102" t="s">
        <v>2319</v>
      </c>
      <c r="B146" s="3145"/>
      <c r="C146" s="3145"/>
      <c r="D146" s="3145"/>
      <c r="E146" s="3145"/>
      <c r="F146" s="3145"/>
      <c r="G146" s="3145"/>
      <c r="H146" s="3145"/>
      <c r="I146" s="3145"/>
      <c r="J146" s="3145"/>
      <c r="K146" s="3145"/>
      <c r="L146" s="3145"/>
      <c r="M146" s="1104"/>
    </row>
    <row r="147" spans="1:13" ht="15.75" x14ac:dyDescent="0.25">
      <c r="A147" s="123"/>
      <c r="B147" s="123"/>
      <c r="C147" s="123"/>
      <c r="D147" s="1104"/>
      <c r="E147" s="1104"/>
      <c r="F147" s="9"/>
      <c r="G147" s="1106"/>
      <c r="H147" s="1104"/>
      <c r="I147" s="1107"/>
      <c r="J147" s="1104"/>
      <c r="K147" s="123"/>
      <c r="L147" s="123"/>
      <c r="M147" s="1104"/>
    </row>
    <row r="148" spans="1:13" ht="15.75" x14ac:dyDescent="0.25">
      <c r="A148" s="10" t="s">
        <v>2320</v>
      </c>
      <c r="B148" s="1108"/>
      <c r="C148" s="1108"/>
      <c r="D148" s="1108"/>
      <c r="E148" s="1108"/>
      <c r="F148" s="9"/>
      <c r="G148" s="625"/>
      <c r="H148" s="123"/>
      <c r="I148" s="626"/>
      <c r="J148" s="123"/>
      <c r="K148" s="123"/>
      <c r="L148" s="123"/>
      <c r="M148" s="1104"/>
    </row>
    <row r="149" spans="1:13" ht="15.75" thickBot="1" x14ac:dyDescent="0.3">
      <c r="A149" s="980"/>
      <c r="B149" s="958"/>
      <c r="C149" s="958"/>
      <c r="D149" s="958"/>
      <c r="E149" s="958"/>
      <c r="F149" s="961"/>
      <c r="G149" s="962"/>
      <c r="H149" s="1173"/>
      <c r="I149" s="4"/>
      <c r="J149" s="1173"/>
      <c r="K149" s="13"/>
      <c r="L149" s="1173"/>
      <c r="M149" s="14" t="s">
        <v>4</v>
      </c>
    </row>
    <row r="150" spans="1:13" ht="30.75" thickBot="1" x14ac:dyDescent="0.3">
      <c r="A150" s="1109" t="s">
        <v>5</v>
      </c>
      <c r="B150" s="1110" t="s">
        <v>6</v>
      </c>
      <c r="C150" s="1110" t="s">
        <v>7</v>
      </c>
      <c r="D150" s="1110" t="s">
        <v>8</v>
      </c>
      <c r="E150" s="1110" t="s">
        <v>9</v>
      </c>
      <c r="F150" s="1111" t="s">
        <v>10</v>
      </c>
      <c r="G150" s="1112" t="s">
        <v>11</v>
      </c>
      <c r="H150" s="1110" t="s">
        <v>12</v>
      </c>
      <c r="I150" s="1113" t="s">
        <v>13</v>
      </c>
      <c r="J150" s="1114" t="s">
        <v>14</v>
      </c>
      <c r="K150" s="1114" t="s">
        <v>15</v>
      </c>
      <c r="L150" s="1114" t="s">
        <v>16</v>
      </c>
      <c r="M150" s="1115" t="s">
        <v>17</v>
      </c>
    </row>
    <row r="151" spans="1:13" x14ac:dyDescent="0.25">
      <c r="A151" s="2149">
        <v>231</v>
      </c>
      <c r="B151" s="1128">
        <v>0</v>
      </c>
      <c r="C151" s="1129">
        <v>3599</v>
      </c>
      <c r="D151" s="1128">
        <v>5221</v>
      </c>
      <c r="E151" s="1130">
        <v>0</v>
      </c>
      <c r="F151" s="1131">
        <v>100</v>
      </c>
      <c r="G151" s="1128">
        <v>700</v>
      </c>
      <c r="H151" s="1132">
        <v>7000764</v>
      </c>
      <c r="I151" s="1133">
        <v>0</v>
      </c>
      <c r="J151" s="1133">
        <v>0</v>
      </c>
      <c r="K151" s="2150">
        <v>148992</v>
      </c>
      <c r="L151" s="2150">
        <f>SUM(J151:K151)</f>
        <v>148992</v>
      </c>
      <c r="M151" s="1134" t="s">
        <v>1931</v>
      </c>
    </row>
    <row r="152" spans="1:13" x14ac:dyDescent="0.25">
      <c r="A152" s="2151">
        <v>231</v>
      </c>
      <c r="B152" s="1117">
        <v>0</v>
      </c>
      <c r="C152" s="1118">
        <v>3599</v>
      </c>
      <c r="D152" s="1117">
        <v>5221</v>
      </c>
      <c r="E152" s="1116">
        <v>0</v>
      </c>
      <c r="F152" s="1119">
        <v>100</v>
      </c>
      <c r="G152" s="1117">
        <v>700</v>
      </c>
      <c r="H152" s="1120">
        <v>7000703</v>
      </c>
      <c r="I152" s="1121">
        <v>0</v>
      </c>
      <c r="J152" s="1121">
        <v>0</v>
      </c>
      <c r="K152" s="1123">
        <v>135000</v>
      </c>
      <c r="L152" s="1122">
        <f t="shared" ref="L152:L154" si="0">SUM(J152:K152)</f>
        <v>135000</v>
      </c>
      <c r="M152" s="2152" t="s">
        <v>1937</v>
      </c>
    </row>
    <row r="153" spans="1:13" x14ac:dyDescent="0.25">
      <c r="A153" s="2151">
        <v>231</v>
      </c>
      <c r="B153" s="1117">
        <v>0</v>
      </c>
      <c r="C153" s="1118">
        <v>3599</v>
      </c>
      <c r="D153" s="1117">
        <v>5229</v>
      </c>
      <c r="E153" s="1116">
        <v>0</v>
      </c>
      <c r="F153" s="1119">
        <v>100</v>
      </c>
      <c r="G153" s="1117">
        <v>700</v>
      </c>
      <c r="H153" s="1120">
        <v>7000764</v>
      </c>
      <c r="I153" s="1121">
        <v>0</v>
      </c>
      <c r="J153" s="1121">
        <v>148992</v>
      </c>
      <c r="K153" s="1123">
        <v>-148992</v>
      </c>
      <c r="L153" s="1122">
        <f t="shared" si="0"/>
        <v>0</v>
      </c>
      <c r="M153" s="2152" t="s">
        <v>1931</v>
      </c>
    </row>
    <row r="154" spans="1:13" ht="15.75" thickBot="1" x14ac:dyDescent="0.3">
      <c r="A154" s="2153">
        <v>231</v>
      </c>
      <c r="B154" s="1137">
        <v>0</v>
      </c>
      <c r="C154" s="2144">
        <v>3599</v>
      </c>
      <c r="D154" s="1137">
        <v>5229</v>
      </c>
      <c r="E154" s="2145">
        <v>0</v>
      </c>
      <c r="F154" s="2146">
        <v>100</v>
      </c>
      <c r="G154" s="1137">
        <v>700</v>
      </c>
      <c r="H154" s="1138">
        <v>7000703</v>
      </c>
      <c r="I154" s="1139">
        <v>0</v>
      </c>
      <c r="J154" s="1139">
        <v>135000</v>
      </c>
      <c r="K154" s="1140">
        <v>-135000</v>
      </c>
      <c r="L154" s="2147">
        <f t="shared" si="0"/>
        <v>0</v>
      </c>
      <c r="M154" s="2154" t="s">
        <v>1937</v>
      </c>
    </row>
    <row r="155" spans="1:13" ht="15.75" thickBot="1" x14ac:dyDescent="0.3">
      <c r="A155" s="1142"/>
      <c r="B155" s="1143"/>
      <c r="C155" s="1143"/>
      <c r="D155" s="1143"/>
      <c r="E155" s="1143"/>
      <c r="F155" s="1143"/>
      <c r="G155" s="1143"/>
      <c r="H155" s="1143"/>
      <c r="I155" s="1144">
        <f>SUM(I151:I154)</f>
        <v>0</v>
      </c>
      <c r="J155" s="1144">
        <f>SUM(J151:J154)</f>
        <v>283992</v>
      </c>
      <c r="K155" s="1144">
        <f>SUM(K151:K154)</f>
        <v>0</v>
      </c>
      <c r="L155" s="2148">
        <f>SUM(L151:L154)</f>
        <v>283992</v>
      </c>
      <c r="M155" s="1145"/>
    </row>
    <row r="156" spans="1:13" s="233" customFormat="1" ht="12.75" x14ac:dyDescent="0.2">
      <c r="A156" s="29"/>
      <c r="B156" s="29"/>
      <c r="C156" s="29"/>
      <c r="D156" s="29"/>
      <c r="E156" s="29"/>
      <c r="F156" s="30"/>
      <c r="G156" s="31"/>
      <c r="H156" s="29"/>
      <c r="I156" s="32"/>
      <c r="J156" s="29"/>
      <c r="K156" s="33"/>
      <c r="L156" s="29"/>
      <c r="M156" s="1279"/>
    </row>
    <row r="157" spans="1:13" s="233" customFormat="1" ht="12.75" x14ac:dyDescent="0.2">
      <c r="A157" s="1280"/>
      <c r="B157" s="29" t="s">
        <v>24</v>
      </c>
      <c r="C157" s="29"/>
      <c r="D157" s="29"/>
      <c r="E157" s="29"/>
      <c r="F157" s="30"/>
      <c r="G157" s="31"/>
      <c r="H157" s="29"/>
      <c r="I157" s="32"/>
      <c r="J157" s="34" t="s">
        <v>214</v>
      </c>
      <c r="K157" s="35"/>
      <c r="L157" s="29"/>
      <c r="M157" s="1279"/>
    </row>
    <row r="158" spans="1:13" s="233" customFormat="1" ht="12.75" x14ac:dyDescent="0.2">
      <c r="A158" s="29"/>
      <c r="B158" s="29" t="s">
        <v>1955</v>
      </c>
      <c r="C158" s="29"/>
      <c r="D158" s="29"/>
      <c r="E158" s="29"/>
      <c r="F158" s="30"/>
      <c r="G158" s="31"/>
      <c r="H158" s="29"/>
      <c r="I158" s="32"/>
      <c r="J158" s="348">
        <v>43676</v>
      </c>
      <c r="K158" s="33"/>
      <c r="L158" s="29"/>
      <c r="M158" s="1177"/>
    </row>
    <row r="159" spans="1:13" s="233" customFormat="1" ht="12.75" x14ac:dyDescent="0.2">
      <c r="A159" s="1280"/>
      <c r="B159" s="1280"/>
      <c r="C159" s="1280"/>
      <c r="D159" s="1280"/>
      <c r="E159" s="1280"/>
      <c r="F159" s="2"/>
      <c r="G159" s="3"/>
      <c r="H159" s="1280"/>
      <c r="I159" s="4"/>
      <c r="J159" s="1280"/>
      <c r="K159" s="1280"/>
      <c r="L159" s="1280"/>
      <c r="M159" s="1178"/>
    </row>
    <row r="160" spans="1:13" s="233" customFormat="1" ht="12.75" x14ac:dyDescent="0.2">
      <c r="A160" s="1280"/>
      <c r="B160" s="1280" t="s">
        <v>27</v>
      </c>
      <c r="C160" s="1280"/>
      <c r="D160" s="1280"/>
      <c r="E160" s="1280"/>
      <c r="F160" s="2"/>
      <c r="G160" s="3"/>
      <c r="H160" s="1280"/>
      <c r="I160" s="4"/>
      <c r="J160" s="1280" t="s">
        <v>27</v>
      </c>
      <c r="K160" s="1280"/>
      <c r="L160" s="1280"/>
      <c r="M160" s="1279"/>
    </row>
    <row r="161" spans="1:13" s="233" customFormat="1" ht="12.75" x14ac:dyDescent="0.2">
      <c r="A161" s="1280"/>
      <c r="B161" s="1280" t="s">
        <v>1956</v>
      </c>
      <c r="C161" s="1280"/>
      <c r="D161" s="1280"/>
      <c r="E161" s="1280"/>
      <c r="F161" s="2"/>
      <c r="G161" s="3"/>
      <c r="H161" s="1280"/>
      <c r="I161" s="4"/>
      <c r="J161" s="1280" t="s">
        <v>1957</v>
      </c>
      <c r="K161" s="1280"/>
      <c r="L161" s="1280"/>
      <c r="M161" s="1279"/>
    </row>
    <row r="164" spans="1:13" ht="18.75" x14ac:dyDescent="0.3">
      <c r="A164" s="1891" t="s">
        <v>1926</v>
      </c>
      <c r="B164" s="1892"/>
      <c r="C164" s="1892"/>
      <c r="D164" s="1892"/>
      <c r="E164" s="1892"/>
      <c r="F164" s="1893"/>
      <c r="G164" s="1894"/>
      <c r="H164" s="1892"/>
      <c r="I164" s="1895"/>
      <c r="J164" s="1892"/>
      <c r="K164" s="1892"/>
      <c r="L164" s="1892"/>
      <c r="M164" s="1896"/>
    </row>
    <row r="165" spans="1:13" ht="15.75" x14ac:dyDescent="0.25">
      <c r="A165" s="1892"/>
      <c r="B165" s="1892"/>
      <c r="C165" s="1892"/>
      <c r="D165" s="1896"/>
      <c r="E165" s="1896"/>
      <c r="F165" s="1897"/>
      <c r="G165" s="1898"/>
      <c r="H165" s="1896"/>
      <c r="I165" s="1899"/>
      <c r="J165" s="1896"/>
      <c r="K165" s="1892"/>
      <c r="L165" s="1892"/>
      <c r="M165" s="1896"/>
    </row>
    <row r="166" spans="1:13" ht="18.75" x14ac:dyDescent="0.3">
      <c r="A166" s="3180" t="s">
        <v>3490</v>
      </c>
      <c r="B166" s="3181"/>
      <c r="C166" s="3181"/>
      <c r="D166" s="3181"/>
      <c r="E166" s="3181"/>
      <c r="F166" s="3181"/>
      <c r="G166" s="3181"/>
      <c r="H166" s="3181"/>
      <c r="I166" s="3181"/>
      <c r="J166" s="3181"/>
      <c r="K166" s="3181"/>
      <c r="L166" s="3181"/>
      <c r="M166" s="1896"/>
    </row>
    <row r="167" spans="1:13" ht="15.75" x14ac:dyDescent="0.25">
      <c r="A167" s="1892"/>
      <c r="B167" s="1892"/>
      <c r="C167" s="1892"/>
      <c r="D167" s="1896"/>
      <c r="E167" s="1896"/>
      <c r="F167" s="1900"/>
      <c r="G167" s="1898"/>
      <c r="H167" s="1896"/>
      <c r="I167" s="1899"/>
      <c r="J167" s="1896"/>
      <c r="K167" s="1892"/>
      <c r="L167" s="1892"/>
      <c r="M167" s="1896"/>
    </row>
    <row r="168" spans="1:13" ht="15.75" x14ac:dyDescent="0.25">
      <c r="A168" s="1901" t="s">
        <v>3491</v>
      </c>
      <c r="B168" s="1902"/>
      <c r="C168" s="1902"/>
      <c r="D168" s="1902"/>
      <c r="E168" s="1902"/>
      <c r="F168" s="1900"/>
      <c r="G168" s="1894"/>
      <c r="H168" s="1892"/>
      <c r="I168" s="1895"/>
      <c r="J168" s="1892"/>
      <c r="K168" s="1892"/>
      <c r="L168" s="1892"/>
      <c r="M168" s="1896"/>
    </row>
    <row r="169" spans="1:13" ht="15.75" thickBot="1" x14ac:dyDescent="0.3">
      <c r="A169" s="1903"/>
      <c r="B169" s="1904"/>
      <c r="C169" s="1904"/>
      <c r="D169" s="1904"/>
      <c r="E169" s="1904"/>
      <c r="F169" s="1905"/>
      <c r="G169" s="1906"/>
      <c r="H169" s="1907"/>
      <c r="I169" s="1908"/>
      <c r="J169" s="1907"/>
      <c r="K169" s="1909"/>
      <c r="L169" s="1907"/>
      <c r="M169" s="1910" t="s">
        <v>4</v>
      </c>
    </row>
    <row r="170" spans="1:13" ht="30.75" thickBot="1" x14ac:dyDescent="0.3">
      <c r="A170" s="1911" t="s">
        <v>5</v>
      </c>
      <c r="B170" s="1912" t="s">
        <v>6</v>
      </c>
      <c r="C170" s="1912" t="s">
        <v>7</v>
      </c>
      <c r="D170" s="1912" t="s">
        <v>8</v>
      </c>
      <c r="E170" s="1912" t="s">
        <v>9</v>
      </c>
      <c r="F170" s="1913" t="s">
        <v>10</v>
      </c>
      <c r="G170" s="1914" t="s">
        <v>11</v>
      </c>
      <c r="H170" s="1912" t="s">
        <v>12</v>
      </c>
      <c r="I170" s="1915" t="s">
        <v>13</v>
      </c>
      <c r="J170" s="1916" t="s">
        <v>14</v>
      </c>
      <c r="K170" s="1916" t="s">
        <v>15</v>
      </c>
      <c r="L170" s="1916" t="s">
        <v>16</v>
      </c>
      <c r="M170" s="1917" t="s">
        <v>17</v>
      </c>
    </row>
    <row r="171" spans="1:13" x14ac:dyDescent="0.25">
      <c r="A171" s="2139">
        <v>231</v>
      </c>
      <c r="B171" s="1918">
        <v>0</v>
      </c>
      <c r="C171" s="1919">
        <v>3599</v>
      </c>
      <c r="D171" s="1918">
        <v>5321</v>
      </c>
      <c r="E171" s="1920">
        <v>0</v>
      </c>
      <c r="F171" s="1921">
        <v>100</v>
      </c>
      <c r="G171" s="1918">
        <v>700</v>
      </c>
      <c r="H171" s="1922">
        <v>7022437</v>
      </c>
      <c r="I171" s="1923">
        <v>0</v>
      </c>
      <c r="J171" s="1923">
        <v>0</v>
      </c>
      <c r="K171" s="1924">
        <v>44363</v>
      </c>
      <c r="L171" s="1924">
        <v>44363</v>
      </c>
      <c r="M171" s="2140" t="s">
        <v>1949</v>
      </c>
    </row>
    <row r="172" spans="1:13" x14ac:dyDescent="0.25">
      <c r="A172" s="2141">
        <v>231</v>
      </c>
      <c r="B172" s="1925">
        <v>0</v>
      </c>
      <c r="C172" s="1926">
        <v>3599</v>
      </c>
      <c r="D172" s="1925">
        <v>5221</v>
      </c>
      <c r="E172" s="1925">
        <v>0</v>
      </c>
      <c r="F172" s="1925">
        <v>100</v>
      </c>
      <c r="G172" s="1925">
        <v>700</v>
      </c>
      <c r="H172" s="1922">
        <v>7017074</v>
      </c>
      <c r="I172" s="1927">
        <v>0</v>
      </c>
      <c r="J172" s="1927">
        <v>0</v>
      </c>
      <c r="K172" s="1924">
        <v>150000</v>
      </c>
      <c r="L172" s="1924">
        <v>150000</v>
      </c>
      <c r="M172" s="2140" t="s">
        <v>1951</v>
      </c>
    </row>
    <row r="173" spans="1:13" x14ac:dyDescent="0.25">
      <c r="A173" s="2139">
        <v>231</v>
      </c>
      <c r="B173" s="1918">
        <v>0</v>
      </c>
      <c r="C173" s="1919">
        <v>3599</v>
      </c>
      <c r="D173" s="1918">
        <v>5321</v>
      </c>
      <c r="E173" s="1920">
        <v>0</v>
      </c>
      <c r="F173" s="1921">
        <v>100</v>
      </c>
      <c r="G173" s="1918">
        <v>700</v>
      </c>
      <c r="H173" s="1922">
        <v>7000792</v>
      </c>
      <c r="I173" s="1923">
        <v>0</v>
      </c>
      <c r="J173" s="1924">
        <v>44363</v>
      </c>
      <c r="K173" s="1924">
        <v>-44363</v>
      </c>
      <c r="L173" s="1924">
        <v>0</v>
      </c>
      <c r="M173" s="2140" t="s">
        <v>1949</v>
      </c>
    </row>
    <row r="174" spans="1:13" ht="15.75" thickBot="1" x14ac:dyDescent="0.3">
      <c r="A174" s="2142">
        <v>231</v>
      </c>
      <c r="B174" s="2130">
        <v>0</v>
      </c>
      <c r="C174" s="2131">
        <v>3599</v>
      </c>
      <c r="D174" s="2130">
        <v>5221</v>
      </c>
      <c r="E174" s="2130">
        <v>0</v>
      </c>
      <c r="F174" s="2130">
        <v>100</v>
      </c>
      <c r="G174" s="2130">
        <v>700</v>
      </c>
      <c r="H174" s="2132">
        <v>7099959</v>
      </c>
      <c r="I174" s="2133">
        <v>0</v>
      </c>
      <c r="J174" s="2134">
        <v>150000</v>
      </c>
      <c r="K174" s="2134">
        <v>-150000</v>
      </c>
      <c r="L174" s="2134">
        <v>0</v>
      </c>
      <c r="M174" s="2143" t="s">
        <v>1951</v>
      </c>
    </row>
    <row r="175" spans="1:13" ht="15.75" thickBot="1" x14ac:dyDescent="0.3">
      <c r="A175" s="2135"/>
      <c r="B175" s="2136"/>
      <c r="C175" s="2136"/>
      <c r="D175" s="2136"/>
      <c r="E175" s="2136"/>
      <c r="F175" s="2136"/>
      <c r="G175" s="2136"/>
      <c r="H175" s="2136"/>
      <c r="I175" s="2137">
        <v>0</v>
      </c>
      <c r="J175" s="2137">
        <f>SUM(J171:J174)</f>
        <v>194363</v>
      </c>
      <c r="K175" s="2137">
        <f t="shared" ref="K175:L175" si="1">SUM(K171:K174)</f>
        <v>0</v>
      </c>
      <c r="L175" s="2137">
        <f t="shared" si="1"/>
        <v>194363</v>
      </c>
      <c r="M175" s="2138"/>
    </row>
    <row r="176" spans="1:13" x14ac:dyDescent="0.25">
      <c r="A176" s="1928"/>
      <c r="B176" s="1928"/>
      <c r="C176" s="1928"/>
      <c r="D176" s="1928"/>
      <c r="E176" s="1928"/>
      <c r="F176" s="1929"/>
      <c r="G176" s="1930"/>
      <c r="H176" s="1931"/>
      <c r="I176" s="1932"/>
      <c r="J176" s="1931"/>
      <c r="K176" s="1933"/>
      <c r="L176" s="1931"/>
      <c r="M176" s="1934"/>
    </row>
    <row r="177" spans="1:13" x14ac:dyDescent="0.25">
      <c r="A177" s="1904"/>
      <c r="B177" s="1931" t="s">
        <v>24</v>
      </c>
      <c r="C177" s="1931"/>
      <c r="D177" s="1931"/>
      <c r="E177" s="1931"/>
      <c r="F177" s="1935"/>
      <c r="G177" s="1936"/>
      <c r="H177" s="1931"/>
      <c r="I177" s="1932"/>
      <c r="J177" s="990" t="s">
        <v>214</v>
      </c>
      <c r="K177" s="1937"/>
      <c r="L177" s="1931"/>
      <c r="M177" s="1934"/>
    </row>
    <row r="178" spans="1:13" x14ac:dyDescent="0.25">
      <c r="A178" s="1928"/>
      <c r="B178" s="1931" t="s">
        <v>1955</v>
      </c>
      <c r="C178" s="1931"/>
      <c r="D178" s="1931"/>
      <c r="E178" s="1931"/>
      <c r="F178" s="1935"/>
      <c r="G178" s="1936"/>
      <c r="H178" s="1931"/>
      <c r="I178" s="1932"/>
      <c r="J178" s="1938">
        <v>43714</v>
      </c>
      <c r="K178" s="1933"/>
      <c r="L178" s="1931"/>
      <c r="M178" s="1934"/>
    </row>
    <row r="179" spans="1:13" x14ac:dyDescent="0.25">
      <c r="A179" s="1904"/>
      <c r="B179" s="1907"/>
      <c r="C179" s="1907"/>
      <c r="D179" s="1907"/>
      <c r="E179" s="1907"/>
      <c r="F179" s="1939"/>
      <c r="G179" s="1940"/>
      <c r="H179" s="1907"/>
      <c r="I179" s="1908"/>
      <c r="J179" s="1907"/>
      <c r="K179" s="1907"/>
      <c r="L179" s="1907"/>
      <c r="M179" s="1934"/>
    </row>
    <row r="180" spans="1:13" x14ac:dyDescent="0.25">
      <c r="A180" s="1904"/>
      <c r="B180" s="1907" t="s">
        <v>27</v>
      </c>
      <c r="C180" s="1907"/>
      <c r="D180" s="1907"/>
      <c r="E180" s="1907"/>
      <c r="F180" s="1939"/>
      <c r="G180" s="1940"/>
      <c r="H180" s="1907"/>
      <c r="I180" s="1908"/>
      <c r="J180" s="1907" t="s">
        <v>27</v>
      </c>
      <c r="K180" s="1907"/>
      <c r="L180" s="1907"/>
      <c r="M180" s="1934"/>
    </row>
    <row r="181" spans="1:13" x14ac:dyDescent="0.25">
      <c r="A181" s="1904"/>
      <c r="B181" s="1907" t="s">
        <v>1956</v>
      </c>
      <c r="C181" s="1907"/>
      <c r="D181" s="1907"/>
      <c r="E181" s="1907"/>
      <c r="F181" s="1939"/>
      <c r="G181" s="1940"/>
      <c r="H181" s="1907"/>
      <c r="I181" s="1908"/>
      <c r="J181" s="1907" t="s">
        <v>1957</v>
      </c>
      <c r="K181" s="1907"/>
      <c r="L181" s="1907"/>
      <c r="M181" s="1934"/>
    </row>
    <row r="182" spans="1:13" x14ac:dyDescent="0.25">
      <c r="A182" s="1941"/>
      <c r="B182" s="1890"/>
      <c r="C182" s="1942"/>
      <c r="D182" s="1942"/>
      <c r="E182" s="1942"/>
      <c r="F182" s="1943"/>
      <c r="G182" s="1944"/>
      <c r="H182" s="1942"/>
      <c r="I182" s="1945"/>
      <c r="J182" s="1942"/>
      <c r="K182" s="1942"/>
      <c r="L182" s="1942"/>
      <c r="M182" s="1946"/>
    </row>
    <row r="183" spans="1:13" x14ac:dyDescent="0.25">
      <c r="A183" s="1466"/>
      <c r="B183" s="1466"/>
      <c r="C183" s="1466"/>
      <c r="D183" s="1466"/>
      <c r="E183" s="1466"/>
      <c r="F183" s="1466"/>
      <c r="G183" s="1466"/>
      <c r="H183" s="1466"/>
      <c r="I183" s="1466"/>
      <c r="J183" s="1466"/>
      <c r="K183" s="1466"/>
      <c r="L183" s="1466"/>
      <c r="M183" s="1466"/>
    </row>
    <row r="184" spans="1:13" ht="18.75" x14ac:dyDescent="0.3">
      <c r="A184" s="1" t="s">
        <v>372</v>
      </c>
      <c r="B184" s="1"/>
      <c r="C184" s="1"/>
      <c r="D184" s="2264"/>
      <c r="E184" s="2264"/>
      <c r="F184" s="2"/>
      <c r="G184" s="3"/>
      <c r="H184" s="2264"/>
      <c r="I184" s="4"/>
      <c r="J184" s="2264"/>
      <c r="K184" s="2264"/>
      <c r="L184" s="2264"/>
      <c r="M184" s="2264"/>
    </row>
    <row r="185" spans="1:13" x14ac:dyDescent="0.25">
      <c r="A185" s="2264"/>
      <c r="B185" s="2264"/>
      <c r="C185" s="2264"/>
      <c r="D185" s="2261"/>
      <c r="E185" s="2261"/>
      <c r="F185" s="6"/>
      <c r="G185" s="7"/>
      <c r="H185" s="2261"/>
      <c r="I185" s="8"/>
      <c r="J185" s="2261"/>
      <c r="K185" s="2264"/>
      <c r="L185" s="2264"/>
      <c r="M185" s="2264"/>
    </row>
    <row r="186" spans="1:13" ht="18.75" x14ac:dyDescent="0.3">
      <c r="A186" s="3102" t="s">
        <v>3602</v>
      </c>
      <c r="B186" s="3103"/>
      <c r="C186" s="3103"/>
      <c r="D186" s="3103"/>
      <c r="E186" s="3103"/>
      <c r="F186" s="3103"/>
      <c r="G186" s="3103"/>
      <c r="H186" s="3103"/>
      <c r="I186" s="3103"/>
      <c r="J186" s="3103"/>
      <c r="K186" s="3103"/>
      <c r="L186" s="3103"/>
      <c r="M186" s="2264"/>
    </row>
    <row r="187" spans="1:13" ht="15.75" x14ac:dyDescent="0.25">
      <c r="A187" s="2264"/>
      <c r="B187" s="2264"/>
      <c r="C187" s="2264"/>
      <c r="D187" s="2261"/>
      <c r="E187" s="2261"/>
      <c r="F187" s="9"/>
      <c r="G187" s="7"/>
      <c r="H187" s="2261"/>
      <c r="I187" s="8"/>
      <c r="J187" s="2261"/>
      <c r="K187" s="2264"/>
      <c r="L187" s="2264"/>
      <c r="M187" s="2264"/>
    </row>
    <row r="188" spans="1:13" ht="15.75" x14ac:dyDescent="0.25">
      <c r="A188" s="10" t="s">
        <v>374</v>
      </c>
      <c r="B188" s="11"/>
      <c r="C188" s="11"/>
      <c r="D188" s="11"/>
      <c r="E188" s="11"/>
      <c r="F188" s="9"/>
      <c r="G188" s="3"/>
      <c r="H188" s="2264"/>
      <c r="I188" s="4"/>
      <c r="J188" s="2264"/>
      <c r="K188" s="2264"/>
      <c r="L188" s="2264"/>
      <c r="M188" s="2264"/>
    </row>
    <row r="189" spans="1:13" ht="15.75" thickBot="1" x14ac:dyDescent="0.3">
      <c r="A189" s="1465"/>
      <c r="B189" s="2264"/>
      <c r="C189" s="2264"/>
      <c r="D189" s="2264"/>
      <c r="E189" s="2264"/>
      <c r="F189" s="2"/>
      <c r="G189" s="3"/>
      <c r="H189" s="2264"/>
      <c r="I189" s="4"/>
      <c r="J189" s="2264"/>
      <c r="K189" s="13"/>
      <c r="L189" s="2264"/>
      <c r="M189" s="14" t="s">
        <v>4</v>
      </c>
    </row>
    <row r="190" spans="1:13" ht="27" thickBot="1" x14ac:dyDescent="0.3">
      <c r="A190" s="15" t="s">
        <v>5</v>
      </c>
      <c r="B190" s="16" t="s">
        <v>6</v>
      </c>
      <c r="C190" s="16" t="s">
        <v>7</v>
      </c>
      <c r="D190" s="16" t="s">
        <v>8</v>
      </c>
      <c r="E190" s="16" t="s">
        <v>9</v>
      </c>
      <c r="F190" s="17" t="s">
        <v>10</v>
      </c>
      <c r="G190" s="18" t="s">
        <v>11</v>
      </c>
      <c r="H190" s="16" t="s">
        <v>12</v>
      </c>
      <c r="I190" s="19" t="s">
        <v>13</v>
      </c>
      <c r="J190" s="20" t="s">
        <v>14</v>
      </c>
      <c r="K190" s="20" t="s">
        <v>15</v>
      </c>
      <c r="L190" s="20" t="s">
        <v>16</v>
      </c>
      <c r="M190" s="21" t="s">
        <v>17</v>
      </c>
    </row>
    <row r="191" spans="1:13" ht="25.5" x14ac:dyDescent="0.25">
      <c r="A191" s="44">
        <v>231</v>
      </c>
      <c r="B191" s="45">
        <v>0</v>
      </c>
      <c r="C191" s="46">
        <v>3599</v>
      </c>
      <c r="D191" s="45">
        <v>5179</v>
      </c>
      <c r="E191" s="47">
        <v>0</v>
      </c>
      <c r="F191" s="188" t="s">
        <v>707</v>
      </c>
      <c r="G191" s="139" t="s">
        <v>523</v>
      </c>
      <c r="H191" s="52">
        <v>7000791</v>
      </c>
      <c r="I191" s="50">
        <v>240000</v>
      </c>
      <c r="J191" s="50">
        <v>240000</v>
      </c>
      <c r="K191" s="50">
        <v>-180000</v>
      </c>
      <c r="L191" s="50">
        <f>SUM(J191:K191)</f>
        <v>60000</v>
      </c>
      <c r="M191" s="1101" t="s">
        <v>3603</v>
      </c>
    </row>
    <row r="192" spans="1:13" ht="25.5" x14ac:dyDescent="0.25">
      <c r="A192" s="44">
        <v>231</v>
      </c>
      <c r="B192" s="45">
        <v>0</v>
      </c>
      <c r="C192" s="46">
        <v>3599</v>
      </c>
      <c r="D192" s="45">
        <v>5169</v>
      </c>
      <c r="E192" s="47">
        <v>0</v>
      </c>
      <c r="F192" s="188" t="s">
        <v>3604</v>
      </c>
      <c r="G192" s="188" t="s">
        <v>523</v>
      </c>
      <c r="H192" s="52">
        <v>7000000</v>
      </c>
      <c r="I192" s="50">
        <v>88000</v>
      </c>
      <c r="J192" s="50">
        <v>88000</v>
      </c>
      <c r="K192" s="50">
        <v>-20000</v>
      </c>
      <c r="L192" s="50">
        <f>SUM(J192:K192)</f>
        <v>68000</v>
      </c>
      <c r="M192" s="1101" t="s">
        <v>3605</v>
      </c>
    </row>
    <row r="193" spans="1:13" ht="27" thickBot="1" x14ac:dyDescent="0.3">
      <c r="A193" s="57">
        <v>231</v>
      </c>
      <c r="B193" s="58">
        <v>0</v>
      </c>
      <c r="C193" s="59">
        <v>3599</v>
      </c>
      <c r="D193" s="58">
        <v>5192</v>
      </c>
      <c r="E193" s="61">
        <v>0</v>
      </c>
      <c r="F193" s="190" t="s">
        <v>707</v>
      </c>
      <c r="G193" s="188" t="s">
        <v>523</v>
      </c>
      <c r="H193" s="52">
        <v>7000000</v>
      </c>
      <c r="I193" s="66">
        <v>0</v>
      </c>
      <c r="J193" s="66">
        <v>0</v>
      </c>
      <c r="K193" s="66">
        <v>200000</v>
      </c>
      <c r="L193" s="66">
        <f>SUM(J193:K193)</f>
        <v>200000</v>
      </c>
      <c r="M193" s="2300" t="s">
        <v>3606</v>
      </c>
    </row>
    <row r="194" spans="1:13" ht="16.5" thickBot="1" x14ac:dyDescent="0.3">
      <c r="A194" s="22"/>
      <c r="B194" s="53" t="s">
        <v>23</v>
      </c>
      <c r="C194" s="54"/>
      <c r="D194" s="23"/>
      <c r="E194" s="23"/>
      <c r="F194" s="24"/>
      <c r="G194" s="25"/>
      <c r="H194" s="23"/>
      <c r="I194" s="26">
        <f>SUM(I191:I193)</f>
        <v>328000</v>
      </c>
      <c r="J194" s="26">
        <f>SUM(J191:J193)</f>
        <v>328000</v>
      </c>
      <c r="K194" s="26">
        <f>SUM(K191:K193)</f>
        <v>0</v>
      </c>
      <c r="L194" s="26">
        <f>SUM(L191:L193)</f>
        <v>328000</v>
      </c>
      <c r="M194" s="27"/>
    </row>
    <row r="195" spans="1:13" ht="15.75" x14ac:dyDescent="0.25">
      <c r="A195" s="141"/>
      <c r="B195" s="142"/>
      <c r="C195" s="143"/>
      <c r="D195" s="144"/>
      <c r="E195" s="144"/>
      <c r="F195" s="145"/>
      <c r="G195" s="146"/>
      <c r="H195" s="144"/>
      <c r="I195" s="147"/>
      <c r="J195" s="147"/>
      <c r="K195" s="147"/>
      <c r="L195" s="147"/>
      <c r="M195" s="148"/>
    </row>
    <row r="196" spans="1:13" ht="15.75" x14ac:dyDescent="0.25">
      <c r="A196" s="2264"/>
      <c r="B196" s="29" t="s">
        <v>378</v>
      </c>
      <c r="C196" s="28"/>
      <c r="D196" s="29"/>
      <c r="E196" s="29"/>
      <c r="F196" s="30"/>
      <c r="G196" s="31"/>
      <c r="H196" s="29"/>
      <c r="I196" s="32"/>
      <c r="J196" s="34" t="s">
        <v>3607</v>
      </c>
      <c r="K196" s="35"/>
      <c r="L196" s="29"/>
      <c r="M196" s="2264"/>
    </row>
    <row r="197" spans="1:13" x14ac:dyDescent="0.25">
      <c r="A197" s="2264"/>
      <c r="B197" s="2264"/>
      <c r="C197" s="2264"/>
      <c r="D197" s="2264"/>
      <c r="E197" s="2264"/>
      <c r="F197" s="2"/>
      <c r="G197" s="3"/>
      <c r="H197" s="2264"/>
      <c r="I197" s="4"/>
      <c r="J197" s="2264"/>
      <c r="K197" s="2264"/>
      <c r="L197" s="2264"/>
      <c r="M197" s="2264"/>
    </row>
    <row r="198" spans="1:13" x14ac:dyDescent="0.25">
      <c r="A198" s="2264"/>
      <c r="B198" s="2264" t="s">
        <v>27</v>
      </c>
      <c r="C198" s="2264"/>
      <c r="D198" s="2264"/>
      <c r="E198" s="2264"/>
      <c r="F198" s="2"/>
      <c r="G198" s="3"/>
      <c r="H198" s="2264"/>
      <c r="I198" s="4"/>
      <c r="J198" s="2264" t="s">
        <v>27</v>
      </c>
      <c r="K198" s="2264"/>
      <c r="L198" s="2264"/>
      <c r="M198" s="2264"/>
    </row>
    <row r="199" spans="1:13" x14ac:dyDescent="0.25">
      <c r="A199" s="2264"/>
      <c r="B199" s="2264"/>
      <c r="C199" s="2264"/>
      <c r="D199" s="2264"/>
      <c r="E199" s="2264"/>
      <c r="F199" s="2"/>
      <c r="G199" s="3"/>
      <c r="H199" s="2264"/>
      <c r="I199" s="4"/>
      <c r="J199" s="2264"/>
      <c r="K199" s="2264"/>
      <c r="L199" s="2264"/>
      <c r="M199" s="2264"/>
    </row>
    <row r="200" spans="1:13" x14ac:dyDescent="0.25">
      <c r="A200" s="2264"/>
      <c r="B200" s="3178" t="s">
        <v>3608</v>
      </c>
      <c r="C200" s="3179"/>
      <c r="D200" s="3179"/>
      <c r="E200" s="3179"/>
      <c r="F200" s="3179"/>
      <c r="G200" s="3179"/>
      <c r="H200" s="3179"/>
      <c r="I200" s="4"/>
      <c r="J200" s="2264" t="s">
        <v>381</v>
      </c>
      <c r="K200" s="2264"/>
      <c r="L200" s="2264"/>
      <c r="M200" s="2264"/>
    </row>
    <row r="201" spans="1:13" x14ac:dyDescent="0.25">
      <c r="A201" s="2264"/>
      <c r="B201" s="2264"/>
      <c r="C201" s="2264"/>
      <c r="D201" s="2264"/>
      <c r="E201" s="2264"/>
      <c r="F201" s="2"/>
      <c r="G201" s="3"/>
      <c r="H201" s="2264"/>
      <c r="I201" s="4"/>
      <c r="J201" s="2264"/>
      <c r="K201" s="2264"/>
      <c r="L201" s="2264"/>
      <c r="M201" s="2264"/>
    </row>
    <row r="202" spans="1:13" x14ac:dyDescent="0.25">
      <c r="A202" s="2265"/>
      <c r="B202" s="2265"/>
      <c r="C202" s="2265"/>
      <c r="D202" s="2265"/>
      <c r="E202" s="2265"/>
      <c r="F202" s="2265"/>
      <c r="G202" s="2265"/>
      <c r="H202" s="2265"/>
      <c r="I202" s="2265"/>
      <c r="J202" s="2265"/>
      <c r="K202" s="2265"/>
      <c r="L202" s="2265"/>
      <c r="M202" s="2265"/>
    </row>
    <row r="203" spans="1:13" ht="18.75" x14ac:dyDescent="0.3">
      <c r="A203" s="1" t="s">
        <v>372</v>
      </c>
      <c r="B203" s="1"/>
      <c r="C203" s="1"/>
      <c r="D203" s="2264"/>
      <c r="E203" s="2264"/>
      <c r="F203" s="2"/>
      <c r="G203" s="3"/>
      <c r="H203" s="2264"/>
      <c r="I203" s="4"/>
      <c r="J203" s="2264"/>
      <c r="K203" s="2264"/>
      <c r="L203" s="2264"/>
      <c r="M203" s="2264"/>
    </row>
    <row r="204" spans="1:13" x14ac:dyDescent="0.25">
      <c r="A204" s="2264"/>
      <c r="B204" s="2264"/>
      <c r="C204" s="2264"/>
      <c r="D204" s="2261"/>
      <c r="E204" s="2261"/>
      <c r="F204" s="6"/>
      <c r="G204" s="7"/>
      <c r="H204" s="2261"/>
      <c r="I204" s="8"/>
      <c r="J204" s="2261"/>
      <c r="K204" s="2264"/>
      <c r="L204" s="2264"/>
      <c r="M204" s="2264"/>
    </row>
    <row r="205" spans="1:13" ht="18.75" x14ac:dyDescent="0.3">
      <c r="A205" s="3102" t="s">
        <v>3609</v>
      </c>
      <c r="B205" s="3103"/>
      <c r="C205" s="3103"/>
      <c r="D205" s="3103"/>
      <c r="E205" s="3103"/>
      <c r="F205" s="3103"/>
      <c r="G205" s="3103"/>
      <c r="H205" s="3103"/>
      <c r="I205" s="3103"/>
      <c r="J205" s="3103"/>
      <c r="K205" s="3103"/>
      <c r="L205" s="3103"/>
      <c r="M205" s="2264"/>
    </row>
    <row r="206" spans="1:13" ht="15.75" x14ac:dyDescent="0.25">
      <c r="A206" s="2264"/>
      <c r="B206" s="2264"/>
      <c r="C206" s="2264"/>
      <c r="D206" s="2261"/>
      <c r="E206" s="2261"/>
      <c r="F206" s="9"/>
      <c r="G206" s="7"/>
      <c r="H206" s="2261"/>
      <c r="I206" s="8"/>
      <c r="J206" s="2261"/>
      <c r="K206" s="2264"/>
      <c r="L206" s="2264"/>
      <c r="M206" s="2264"/>
    </row>
    <row r="207" spans="1:13" ht="15.75" x14ac:dyDescent="0.25">
      <c r="A207" s="10" t="s">
        <v>374</v>
      </c>
      <c r="B207" s="11"/>
      <c r="C207" s="11"/>
      <c r="D207" s="11"/>
      <c r="E207" s="11"/>
      <c r="F207" s="9"/>
      <c r="G207" s="3"/>
      <c r="H207" s="2264"/>
      <c r="I207" s="4"/>
      <c r="J207" s="2264"/>
      <c r="K207" s="2264"/>
      <c r="L207" s="2264"/>
      <c r="M207" s="2264"/>
    </row>
    <row r="208" spans="1:13" ht="15.75" thickBot="1" x14ac:dyDescent="0.3">
      <c r="A208" s="1465"/>
      <c r="B208" s="2264"/>
      <c r="C208" s="2264"/>
      <c r="D208" s="2264"/>
      <c r="E208" s="2264"/>
      <c r="F208" s="2"/>
      <c r="G208" s="3"/>
      <c r="H208" s="2264"/>
      <c r="I208" s="4"/>
      <c r="J208" s="2264"/>
      <c r="K208" s="13"/>
      <c r="L208" s="2264"/>
      <c r="M208" s="14" t="s">
        <v>4</v>
      </c>
    </row>
    <row r="209" spans="1:13" ht="27" thickBot="1" x14ac:dyDescent="0.3">
      <c r="A209" s="15" t="s">
        <v>5</v>
      </c>
      <c r="B209" s="16" t="s">
        <v>6</v>
      </c>
      <c r="C209" s="16" t="s">
        <v>7</v>
      </c>
      <c r="D209" s="16" t="s">
        <v>8</v>
      </c>
      <c r="E209" s="16" t="s">
        <v>9</v>
      </c>
      <c r="F209" s="17" t="s">
        <v>10</v>
      </c>
      <c r="G209" s="18" t="s">
        <v>11</v>
      </c>
      <c r="H209" s="16" t="s">
        <v>12</v>
      </c>
      <c r="I209" s="19" t="s">
        <v>13</v>
      </c>
      <c r="J209" s="20" t="s">
        <v>14</v>
      </c>
      <c r="K209" s="20" t="s">
        <v>15</v>
      </c>
      <c r="L209" s="20" t="s">
        <v>16</v>
      </c>
      <c r="M209" s="21" t="s">
        <v>17</v>
      </c>
    </row>
    <row r="210" spans="1:13" ht="25.5" x14ac:dyDescent="0.25">
      <c r="A210" s="44">
        <v>231</v>
      </c>
      <c r="B210" s="45">
        <v>0</v>
      </c>
      <c r="C210" s="46">
        <v>3599</v>
      </c>
      <c r="D210" s="45">
        <v>5169</v>
      </c>
      <c r="E210" s="47">
        <v>0</v>
      </c>
      <c r="F210" s="188" t="s">
        <v>3604</v>
      </c>
      <c r="G210" s="188" t="s">
        <v>523</v>
      </c>
      <c r="H210" s="52">
        <v>7000000</v>
      </c>
      <c r="I210" s="50">
        <v>88000</v>
      </c>
      <c r="J210" s="50">
        <v>68000</v>
      </c>
      <c r="K210" s="50">
        <v>-5200</v>
      </c>
      <c r="L210" s="50">
        <f>SUM(J210:K210)</f>
        <v>62800</v>
      </c>
      <c r="M210" s="1101" t="s">
        <v>3605</v>
      </c>
    </row>
    <row r="211" spans="1:13" ht="26.25" thickBot="1" x14ac:dyDescent="0.3">
      <c r="A211" s="44">
        <v>231</v>
      </c>
      <c r="B211" s="45">
        <v>0</v>
      </c>
      <c r="C211" s="46">
        <v>3599</v>
      </c>
      <c r="D211" s="45">
        <v>5133</v>
      </c>
      <c r="E211" s="47">
        <v>0</v>
      </c>
      <c r="F211" s="188" t="s">
        <v>3604</v>
      </c>
      <c r="G211" s="188" t="s">
        <v>523</v>
      </c>
      <c r="H211" s="52">
        <v>7000000</v>
      </c>
      <c r="I211" s="50">
        <v>0</v>
      </c>
      <c r="J211" s="50">
        <v>0</v>
      </c>
      <c r="K211" s="50">
        <v>5200</v>
      </c>
      <c r="L211" s="50">
        <f>SUM(J211:K211)</f>
        <v>5200</v>
      </c>
      <c r="M211" s="1101" t="s">
        <v>3610</v>
      </c>
    </row>
    <row r="212" spans="1:13" ht="16.5" thickBot="1" x14ac:dyDescent="0.3">
      <c r="A212" s="22"/>
      <c r="B212" s="53" t="s">
        <v>23</v>
      </c>
      <c r="C212" s="54"/>
      <c r="D212" s="23"/>
      <c r="E212" s="23"/>
      <c r="F212" s="24"/>
      <c r="G212" s="25"/>
      <c r="H212" s="23"/>
      <c r="I212" s="26">
        <f>SUM(I210:I211)</f>
        <v>88000</v>
      </c>
      <c r="J212" s="26">
        <f>SUM(J210:J211)</f>
        <v>68000</v>
      </c>
      <c r="K212" s="26">
        <f>SUM(K210:K211)</f>
        <v>0</v>
      </c>
      <c r="L212" s="26">
        <f>SUM(L210:L211)</f>
        <v>68000</v>
      </c>
      <c r="M212" s="27"/>
    </row>
    <row r="213" spans="1:13" ht="15.75" x14ac:dyDescent="0.25">
      <c r="A213" s="141"/>
      <c r="B213" s="142"/>
      <c r="C213" s="143"/>
      <c r="D213" s="144"/>
      <c r="E213" s="144"/>
      <c r="F213" s="145"/>
      <c r="G213" s="146"/>
      <c r="H213" s="144"/>
      <c r="I213" s="147"/>
      <c r="J213" s="147"/>
      <c r="K213" s="147"/>
      <c r="L213" s="147"/>
      <c r="M213" s="148"/>
    </row>
    <row r="214" spans="1:13" ht="15.75" x14ac:dyDescent="0.25">
      <c r="A214" s="2264"/>
      <c r="B214" s="29" t="s">
        <v>378</v>
      </c>
      <c r="C214" s="28"/>
      <c r="D214" s="29"/>
      <c r="E214" s="29"/>
      <c r="F214" s="30"/>
      <c r="G214" s="31"/>
      <c r="H214" s="29"/>
      <c r="I214" s="32"/>
      <c r="J214" s="34" t="s">
        <v>3611</v>
      </c>
      <c r="K214" s="35"/>
      <c r="L214" s="29"/>
      <c r="M214" s="2264"/>
    </row>
    <row r="215" spans="1:13" x14ac:dyDescent="0.25">
      <c r="A215" s="2264"/>
      <c r="B215" s="2264"/>
      <c r="C215" s="2264"/>
      <c r="D215" s="2264"/>
      <c r="E215" s="2264"/>
      <c r="F215" s="2"/>
      <c r="G215" s="3"/>
      <c r="H215" s="2264"/>
      <c r="I215" s="4"/>
      <c r="J215" s="2264"/>
      <c r="K215" s="2264"/>
      <c r="L215" s="2264"/>
      <c r="M215" s="2264"/>
    </row>
    <row r="216" spans="1:13" x14ac:dyDescent="0.25">
      <c r="A216" s="2264"/>
      <c r="B216" s="2264" t="s">
        <v>27</v>
      </c>
      <c r="C216" s="2264"/>
      <c r="D216" s="2264"/>
      <c r="E216" s="2264"/>
      <c r="F216" s="2"/>
      <c r="G216" s="3"/>
      <c r="H216" s="2264"/>
      <c r="I216" s="4"/>
      <c r="J216" s="2264" t="s">
        <v>27</v>
      </c>
      <c r="K216" s="2264"/>
      <c r="L216" s="2264"/>
      <c r="M216" s="2264"/>
    </row>
    <row r="217" spans="1:13" x14ac:dyDescent="0.25">
      <c r="A217" s="2264"/>
      <c r="B217" s="2264"/>
      <c r="C217" s="2264"/>
      <c r="D217" s="2264"/>
      <c r="E217" s="2264"/>
      <c r="F217" s="2"/>
      <c r="G217" s="3"/>
      <c r="H217" s="2264"/>
      <c r="I217" s="4"/>
      <c r="J217" s="2264"/>
      <c r="K217" s="2264"/>
      <c r="L217" s="2264"/>
      <c r="M217" s="2264"/>
    </row>
    <row r="218" spans="1:13" x14ac:dyDescent="0.25">
      <c r="A218" s="2264"/>
      <c r="B218" s="3178" t="s">
        <v>3608</v>
      </c>
      <c r="C218" s="3179"/>
      <c r="D218" s="3179"/>
      <c r="E218" s="3179"/>
      <c r="F218" s="3179"/>
      <c r="G218" s="3179"/>
      <c r="H218" s="3179"/>
      <c r="I218" s="4"/>
      <c r="J218" s="2264" t="s">
        <v>381</v>
      </c>
      <c r="K218" s="2264"/>
      <c r="L218" s="2264"/>
      <c r="M218" s="2264"/>
    </row>
    <row r="219" spans="1:13" x14ac:dyDescent="0.25">
      <c r="A219" s="2265"/>
      <c r="B219" s="2265"/>
      <c r="C219" s="2265"/>
      <c r="D219" s="2265"/>
      <c r="E219" s="2265"/>
      <c r="F219" s="2265"/>
      <c r="G219" s="2265"/>
      <c r="H219" s="2265"/>
      <c r="I219" s="2265"/>
      <c r="J219" s="2265"/>
      <c r="K219" s="2265"/>
      <c r="L219" s="2265"/>
      <c r="M219" s="2265"/>
    </row>
    <row r="221" spans="1:13" ht="18.75" x14ac:dyDescent="0.3">
      <c r="A221" s="1" t="s">
        <v>372</v>
      </c>
      <c r="B221" s="1"/>
      <c r="C221" s="1"/>
      <c r="D221" s="2449"/>
      <c r="E221" s="2449"/>
      <c r="F221" s="2"/>
      <c r="G221" s="3"/>
      <c r="H221" s="2449"/>
      <c r="I221" s="4"/>
      <c r="J221" s="2449"/>
      <c r="K221" s="2449"/>
      <c r="L221" s="2449"/>
      <c r="M221" s="2449"/>
    </row>
    <row r="222" spans="1:13" x14ac:dyDescent="0.25">
      <c r="A222" s="2449"/>
      <c r="B222" s="2449"/>
      <c r="C222" s="2449"/>
      <c r="D222" s="2445"/>
      <c r="E222" s="2445"/>
      <c r="F222" s="6"/>
      <c r="G222" s="2451"/>
      <c r="H222" s="2445"/>
      <c r="I222" s="8"/>
      <c r="J222" s="2445"/>
      <c r="K222" s="2449"/>
      <c r="L222" s="2449"/>
      <c r="M222" s="2449"/>
    </row>
    <row r="223" spans="1:13" ht="18.75" x14ac:dyDescent="0.3">
      <c r="A223" s="3102" t="s">
        <v>3841</v>
      </c>
      <c r="B223" s="3103"/>
      <c r="C223" s="3103"/>
      <c r="D223" s="3103"/>
      <c r="E223" s="3103"/>
      <c r="F223" s="3103"/>
      <c r="G223" s="3103"/>
      <c r="H223" s="3103"/>
      <c r="I223" s="3103"/>
      <c r="J223" s="3103"/>
      <c r="K223" s="3103"/>
      <c r="L223" s="3103"/>
      <c r="M223" s="2449"/>
    </row>
    <row r="224" spans="1:13" ht="15.75" x14ac:dyDescent="0.25">
      <c r="A224" s="2449"/>
      <c r="B224" s="2449"/>
      <c r="C224" s="2449"/>
      <c r="D224" s="2445"/>
      <c r="E224" s="2445"/>
      <c r="F224" s="9"/>
      <c r="G224" s="2451"/>
      <c r="H224" s="2445"/>
      <c r="I224" s="8"/>
      <c r="J224" s="2445"/>
      <c r="K224" s="2449"/>
      <c r="L224" s="2449"/>
      <c r="M224" s="2449"/>
    </row>
    <row r="225" spans="1:13" ht="15.75" x14ac:dyDescent="0.25">
      <c r="A225" s="10" t="s">
        <v>374</v>
      </c>
      <c r="B225" s="11"/>
      <c r="C225" s="11"/>
      <c r="D225" s="11"/>
      <c r="E225" s="11"/>
      <c r="F225" s="9"/>
      <c r="G225" s="3"/>
      <c r="H225" s="2449"/>
      <c r="I225" s="4"/>
      <c r="J225" s="2449"/>
      <c r="K225" s="2449"/>
      <c r="L225" s="2449"/>
      <c r="M225" s="2449"/>
    </row>
    <row r="226" spans="1:13" ht="15.75" thickBot="1" x14ac:dyDescent="0.3">
      <c r="A226" s="1465"/>
      <c r="B226" s="2449"/>
      <c r="C226" s="2449"/>
      <c r="D226" s="2449"/>
      <c r="E226" s="2449"/>
      <c r="F226" s="2"/>
      <c r="G226" s="3"/>
      <c r="H226" s="2449"/>
      <c r="I226" s="4"/>
      <c r="J226" s="2449"/>
      <c r="K226" s="13"/>
      <c r="L226" s="2449"/>
      <c r="M226" s="14" t="s">
        <v>4</v>
      </c>
    </row>
    <row r="227" spans="1:13" ht="27" thickBot="1" x14ac:dyDescent="0.3">
      <c r="A227" s="15" t="s">
        <v>5</v>
      </c>
      <c r="B227" s="16" t="s">
        <v>6</v>
      </c>
      <c r="C227" s="16" t="s">
        <v>7</v>
      </c>
      <c r="D227" s="16" t="s">
        <v>8</v>
      </c>
      <c r="E227" s="16" t="s">
        <v>9</v>
      </c>
      <c r="F227" s="17" t="s">
        <v>10</v>
      </c>
      <c r="G227" s="18" t="s">
        <v>11</v>
      </c>
      <c r="H227" s="16" t="s">
        <v>12</v>
      </c>
      <c r="I227" s="19" t="s">
        <v>13</v>
      </c>
      <c r="J227" s="20" t="s">
        <v>14</v>
      </c>
      <c r="K227" s="20" t="s">
        <v>15</v>
      </c>
      <c r="L227" s="20" t="s">
        <v>16</v>
      </c>
      <c r="M227" s="21" t="s">
        <v>17</v>
      </c>
    </row>
    <row r="228" spans="1:13" ht="25.5" x14ac:dyDescent="0.25">
      <c r="A228" s="44">
        <v>231</v>
      </c>
      <c r="B228" s="45">
        <v>0</v>
      </c>
      <c r="C228" s="46">
        <v>3529</v>
      </c>
      <c r="D228" s="45">
        <v>5331</v>
      </c>
      <c r="E228" s="47">
        <v>0</v>
      </c>
      <c r="F228" s="188" t="s">
        <v>3842</v>
      </c>
      <c r="G228" s="188" t="s">
        <v>523</v>
      </c>
      <c r="H228" s="52">
        <v>7000000</v>
      </c>
      <c r="I228" s="50">
        <v>0</v>
      </c>
      <c r="J228" s="50">
        <v>1090000</v>
      </c>
      <c r="K228" s="50">
        <v>-72000</v>
      </c>
      <c r="L228" s="50">
        <v>1018000</v>
      </c>
      <c r="M228" s="1101" t="s">
        <v>3843</v>
      </c>
    </row>
    <row r="229" spans="1:13" ht="39" thickBot="1" x14ac:dyDescent="0.3">
      <c r="A229" s="44">
        <v>231</v>
      </c>
      <c r="B229" s="45">
        <v>0</v>
      </c>
      <c r="C229" s="46">
        <v>3529</v>
      </c>
      <c r="D229" s="45">
        <v>5331</v>
      </c>
      <c r="E229" s="47">
        <v>0</v>
      </c>
      <c r="F229" s="188" t="s">
        <v>3842</v>
      </c>
      <c r="G229" s="188" t="s">
        <v>523</v>
      </c>
      <c r="H229" s="52">
        <v>7000705</v>
      </c>
      <c r="I229" s="50">
        <v>380000</v>
      </c>
      <c r="J229" s="50">
        <v>380000</v>
      </c>
      <c r="K229" s="50">
        <v>72000</v>
      </c>
      <c r="L229" s="50">
        <f>SUM(J229:K229)</f>
        <v>452000</v>
      </c>
      <c r="M229" s="1101" t="s">
        <v>3844</v>
      </c>
    </row>
    <row r="230" spans="1:13" ht="16.5" thickBot="1" x14ac:dyDescent="0.3">
      <c r="A230" s="22"/>
      <c r="B230" s="53" t="s">
        <v>23</v>
      </c>
      <c r="C230" s="54"/>
      <c r="D230" s="23"/>
      <c r="E230" s="23"/>
      <c r="F230" s="24"/>
      <c r="G230" s="25"/>
      <c r="H230" s="23"/>
      <c r="I230" s="26">
        <f>SUM(I228:I229)</f>
        <v>380000</v>
      </c>
      <c r="J230" s="26">
        <f>SUM(J228:J229)</f>
        <v>1470000</v>
      </c>
      <c r="K230" s="26">
        <f>SUM(K228:K229)</f>
        <v>0</v>
      </c>
      <c r="L230" s="26">
        <f>SUM(L228:L229)</f>
        <v>1470000</v>
      </c>
      <c r="M230" s="27"/>
    </row>
    <row r="231" spans="1:13" ht="15.75" x14ac:dyDescent="0.25">
      <c r="A231" s="141"/>
      <c r="B231" s="142"/>
      <c r="C231" s="143"/>
      <c r="D231" s="144"/>
      <c r="E231" s="144"/>
      <c r="F231" s="145"/>
      <c r="G231" s="146"/>
      <c r="H231" s="144"/>
      <c r="I231" s="147"/>
      <c r="J231" s="147"/>
      <c r="K231" s="147"/>
      <c r="L231" s="147"/>
      <c r="M231" s="148"/>
    </row>
    <row r="232" spans="1:13" ht="15.75" x14ac:dyDescent="0.25">
      <c r="A232" s="2449"/>
      <c r="B232" s="29" t="s">
        <v>378</v>
      </c>
      <c r="C232" s="28"/>
      <c r="D232" s="29"/>
      <c r="E232" s="29"/>
      <c r="F232" s="30"/>
      <c r="G232" s="31"/>
      <c r="H232" s="29"/>
      <c r="I232" s="32"/>
      <c r="J232" s="34" t="s">
        <v>3845</v>
      </c>
      <c r="K232" s="35"/>
      <c r="L232" s="29"/>
      <c r="M232" s="2449"/>
    </row>
    <row r="233" spans="1:13" x14ac:dyDescent="0.25">
      <c r="A233" s="2449"/>
      <c r="B233" s="2449"/>
      <c r="C233" s="2449"/>
      <c r="D233" s="2449"/>
      <c r="E233" s="2449"/>
      <c r="F233" s="2"/>
      <c r="G233" s="3"/>
      <c r="H233" s="2449"/>
      <c r="I233" s="4"/>
      <c r="J233" s="2449"/>
      <c r="K233" s="2449"/>
      <c r="L233" s="2449"/>
      <c r="M233" s="2449"/>
    </row>
    <row r="234" spans="1:13" x14ac:dyDescent="0.25">
      <c r="A234" s="2449"/>
      <c r="B234" s="2449" t="s">
        <v>27</v>
      </c>
      <c r="C234" s="2449"/>
      <c r="D234" s="2449"/>
      <c r="E234" s="2449"/>
      <c r="F234" s="2"/>
      <c r="G234" s="3"/>
      <c r="H234" s="2449"/>
      <c r="I234" s="4"/>
      <c r="J234" s="2449" t="s">
        <v>27</v>
      </c>
      <c r="K234" s="2449"/>
      <c r="L234" s="2449"/>
      <c r="M234" s="2449"/>
    </row>
    <row r="235" spans="1:13" x14ac:dyDescent="0.25">
      <c r="A235" s="2449"/>
      <c r="B235" s="2449"/>
      <c r="C235" s="2449"/>
      <c r="D235" s="2449"/>
      <c r="E235" s="2449"/>
      <c r="F235" s="2"/>
      <c r="G235" s="3"/>
      <c r="H235" s="2449"/>
      <c r="I235" s="4"/>
      <c r="J235" s="2449"/>
      <c r="K235" s="2449"/>
      <c r="L235" s="2449"/>
      <c r="M235" s="2449"/>
    </row>
    <row r="236" spans="1:13" x14ac:dyDescent="0.25">
      <c r="A236" s="2449"/>
      <c r="B236" s="3178" t="s">
        <v>3608</v>
      </c>
      <c r="C236" s="3179"/>
      <c r="D236" s="3179"/>
      <c r="E236" s="3179"/>
      <c r="F236" s="3179"/>
      <c r="G236" s="3179"/>
      <c r="H236" s="3179"/>
      <c r="I236" s="4"/>
      <c r="J236" s="2449" t="s">
        <v>381</v>
      </c>
      <c r="K236" s="2449"/>
      <c r="L236" s="2449"/>
      <c r="M236" s="2449"/>
    </row>
    <row r="237" spans="1:13" x14ac:dyDescent="0.25">
      <c r="A237" s="2450"/>
      <c r="B237" s="2450"/>
      <c r="C237" s="2450"/>
      <c r="D237" s="2450"/>
      <c r="E237" s="2450"/>
      <c r="F237" s="2450"/>
      <c r="G237" s="2450"/>
      <c r="H237" s="2450"/>
      <c r="I237" s="2450"/>
      <c r="J237" s="2450"/>
      <c r="K237" s="2450"/>
      <c r="L237" s="2450"/>
      <c r="M237" s="2450"/>
    </row>
  </sheetData>
  <mergeCells count="19">
    <mergeCell ref="A61:L61"/>
    <mergeCell ref="A70:M70"/>
    <mergeCell ref="B78:H78"/>
    <mergeCell ref="B56:H56"/>
    <mergeCell ref="A3:L3"/>
    <mergeCell ref="A12:M12"/>
    <mergeCell ref="B20:H20"/>
    <mergeCell ref="A25:L25"/>
    <mergeCell ref="A223:L223"/>
    <mergeCell ref="B236:H236"/>
    <mergeCell ref="A146:L146"/>
    <mergeCell ref="A104:L104"/>
    <mergeCell ref="A83:L83"/>
    <mergeCell ref="B99:H99"/>
    <mergeCell ref="A186:L186"/>
    <mergeCell ref="B200:H200"/>
    <mergeCell ref="A205:L205"/>
    <mergeCell ref="B218:H218"/>
    <mergeCell ref="A166:L166"/>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9"/>
  <sheetViews>
    <sheetView workbookViewId="0">
      <selection activeCell="A2" sqref="A2"/>
    </sheetView>
  </sheetViews>
  <sheetFormatPr defaultRowHeight="15" x14ac:dyDescent="0.25"/>
  <cols>
    <col min="1" max="1" width="6" style="2468" customWidth="1"/>
    <col min="2" max="2" width="8.7109375" style="2468" customWidth="1"/>
    <col min="3" max="3" width="9.42578125" style="2468" customWidth="1"/>
    <col min="4" max="4" width="8.7109375" style="2468" customWidth="1"/>
    <col min="5" max="5" width="6.7109375" style="2468" customWidth="1"/>
    <col min="6" max="6" width="10.7109375" style="2468" customWidth="1"/>
    <col min="7" max="7" width="7.85546875" style="2468" customWidth="1"/>
    <col min="8" max="8" width="14.28515625" style="2468" customWidth="1"/>
    <col min="9" max="9" width="14.42578125" style="2468" customWidth="1"/>
    <col min="10" max="10" width="14.28515625" style="2468" customWidth="1"/>
    <col min="11" max="11" width="14" style="2468" customWidth="1"/>
    <col min="12" max="12" width="14.85546875" style="2468" customWidth="1"/>
    <col min="13" max="13" width="35.7109375" style="2468" customWidth="1"/>
    <col min="14" max="16384" width="9.140625" style="2468"/>
  </cols>
  <sheetData>
    <row r="1" spans="1:13" ht="18.75" x14ac:dyDescent="0.3">
      <c r="A1" s="1" t="s">
        <v>914</v>
      </c>
      <c r="B1" s="1"/>
      <c r="C1" s="1"/>
      <c r="D1" s="2467"/>
      <c r="E1" s="2467"/>
      <c r="F1" s="2"/>
      <c r="G1" s="3"/>
      <c r="H1" s="2467"/>
      <c r="I1" s="4"/>
      <c r="J1" s="2467"/>
      <c r="K1" s="2467"/>
      <c r="L1" s="2467"/>
      <c r="M1" s="2467"/>
    </row>
    <row r="2" spans="1:13" x14ac:dyDescent="0.25">
      <c r="A2" s="2467"/>
      <c r="B2" s="2467"/>
      <c r="C2" s="2467"/>
      <c r="D2" s="2461"/>
      <c r="E2" s="2461"/>
      <c r="F2" s="6"/>
      <c r="G2" s="2470"/>
      <c r="H2" s="2461"/>
      <c r="I2" s="8"/>
      <c r="J2" s="2461"/>
      <c r="K2" s="2467"/>
      <c r="L2" s="2467"/>
      <c r="M2" s="2467"/>
    </row>
    <row r="3" spans="1:13" ht="18.75" x14ac:dyDescent="0.3">
      <c r="A3" s="3102" t="s">
        <v>915</v>
      </c>
      <c r="B3" s="3102"/>
      <c r="C3" s="3102"/>
      <c r="D3" s="3102"/>
      <c r="E3" s="3102"/>
      <c r="F3" s="3102"/>
      <c r="G3" s="3102"/>
      <c r="H3" s="3102"/>
      <c r="I3" s="3102"/>
      <c r="J3" s="3102"/>
      <c r="K3" s="3102"/>
      <c r="L3" s="3102"/>
      <c r="M3" s="3102"/>
    </row>
    <row r="4" spans="1:13" ht="15.75" x14ac:dyDescent="0.25">
      <c r="A4" s="2467"/>
      <c r="B4" s="2467"/>
      <c r="C4" s="2467"/>
      <c r="D4" s="2461"/>
      <c r="E4" s="2461"/>
      <c r="F4" s="9"/>
      <c r="G4" s="2470"/>
      <c r="H4" s="2461"/>
      <c r="I4" s="8"/>
      <c r="J4" s="2461"/>
      <c r="K4" s="2467"/>
      <c r="L4" s="2467"/>
      <c r="M4" s="2467"/>
    </row>
    <row r="5" spans="1:13" ht="15.75" x14ac:dyDescent="0.25">
      <c r="A5" s="10" t="s">
        <v>916</v>
      </c>
      <c r="B5" s="11"/>
      <c r="C5" s="11"/>
      <c r="D5" s="11"/>
      <c r="E5" s="11"/>
      <c r="F5" s="9"/>
      <c r="G5" s="3"/>
      <c r="H5" s="2467"/>
      <c r="I5" s="4"/>
      <c r="J5" s="2467"/>
      <c r="K5" s="2467"/>
      <c r="L5" s="2467"/>
      <c r="M5" s="2467"/>
    </row>
    <row r="6" spans="1:13" ht="15.75" thickBot="1" x14ac:dyDescent="0.3">
      <c r="A6" s="1465"/>
      <c r="B6" s="2467"/>
      <c r="C6" s="2467"/>
      <c r="D6" s="2467"/>
      <c r="E6" s="2467"/>
      <c r="F6" s="2"/>
      <c r="G6" s="3"/>
      <c r="H6" s="2467"/>
      <c r="I6" s="4"/>
      <c r="J6" s="2467"/>
      <c r="K6" s="13"/>
      <c r="L6" s="2467"/>
      <c r="M6" s="14" t="s">
        <v>4</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x14ac:dyDescent="0.25">
      <c r="A8" s="36">
        <v>231</v>
      </c>
      <c r="B8" s="37">
        <v>0</v>
      </c>
      <c r="C8" s="38">
        <v>3419</v>
      </c>
      <c r="D8" s="37">
        <v>5222</v>
      </c>
      <c r="E8" s="39">
        <v>0</v>
      </c>
      <c r="F8" s="40">
        <v>1</v>
      </c>
      <c r="G8" s="37">
        <v>800</v>
      </c>
      <c r="H8" s="41">
        <v>8000000</v>
      </c>
      <c r="I8" s="42">
        <v>6200000</v>
      </c>
      <c r="J8" s="42">
        <v>6200000</v>
      </c>
      <c r="K8" s="42">
        <v>-350000</v>
      </c>
      <c r="L8" s="42">
        <f>SUM(J8:K8)</f>
        <v>5850000</v>
      </c>
      <c r="M8" s="318" t="s">
        <v>917</v>
      </c>
    </row>
    <row r="9" spans="1:13" ht="15.75" thickBot="1" x14ac:dyDescent="0.3">
      <c r="A9" s="574">
        <v>231</v>
      </c>
      <c r="B9" s="575">
        <v>0</v>
      </c>
      <c r="C9" s="774">
        <v>3419</v>
      </c>
      <c r="D9" s="575">
        <v>5222</v>
      </c>
      <c r="E9" s="776">
        <v>0</v>
      </c>
      <c r="F9" s="777">
        <v>1</v>
      </c>
      <c r="G9" s="575">
        <v>800</v>
      </c>
      <c r="H9" s="965">
        <v>8098317</v>
      </c>
      <c r="I9" s="966">
        <v>0</v>
      </c>
      <c r="J9" s="966">
        <v>0</v>
      </c>
      <c r="K9" s="967">
        <v>350000</v>
      </c>
      <c r="L9" s="967">
        <f>SUM(J9:K9)</f>
        <v>350000</v>
      </c>
      <c r="M9" s="968" t="s">
        <v>918</v>
      </c>
    </row>
    <row r="10" spans="1:13" ht="15.75" customHeight="1" thickBot="1" x14ac:dyDescent="0.3">
      <c r="A10" s="3194" t="s">
        <v>919</v>
      </c>
      <c r="B10" s="3195"/>
      <c r="C10" s="3195"/>
      <c r="D10" s="805"/>
      <c r="E10" s="806"/>
      <c r="F10" s="807"/>
      <c r="G10" s="808"/>
      <c r="H10" s="809"/>
      <c r="I10" s="810">
        <f>SUM(I8:I9)</f>
        <v>6200000</v>
      </c>
      <c r="J10" s="810">
        <f>SUM(J8:J9)</f>
        <v>6200000</v>
      </c>
      <c r="K10" s="810">
        <f>SUM(K8:K9)</f>
        <v>0</v>
      </c>
      <c r="L10" s="810">
        <f>SUM(J10:K10)</f>
        <v>6200000</v>
      </c>
      <c r="M10" s="811"/>
    </row>
    <row r="11" spans="1:13" x14ac:dyDescent="0.25">
      <c r="A11" s="812"/>
      <c r="B11" s="813"/>
      <c r="C11" s="814"/>
      <c r="D11" s="813"/>
      <c r="E11" s="812"/>
      <c r="F11" s="815"/>
      <c r="G11" s="813"/>
      <c r="H11" s="816"/>
      <c r="I11" s="817"/>
      <c r="J11" s="817"/>
      <c r="K11" s="817"/>
      <c r="L11" s="817"/>
      <c r="M11" s="818"/>
    </row>
    <row r="12" spans="1:13" x14ac:dyDescent="0.25">
      <c r="A12" s="3189" t="s">
        <v>920</v>
      </c>
      <c r="B12" s="3173"/>
      <c r="C12" s="3173"/>
      <c r="D12" s="3173"/>
      <c r="E12" s="812"/>
      <c r="F12" s="815"/>
      <c r="G12" s="813"/>
      <c r="H12" s="816"/>
      <c r="I12" s="817"/>
      <c r="J12" s="819" t="s">
        <v>3510</v>
      </c>
      <c r="K12" s="817"/>
      <c r="L12" s="817"/>
      <c r="M12" s="818"/>
    </row>
    <row r="13" spans="1:13" x14ac:dyDescent="0.25">
      <c r="A13" s="812"/>
      <c r="B13" s="813"/>
      <c r="C13" s="814"/>
      <c r="D13" s="813"/>
      <c r="E13" s="812"/>
      <c r="F13" s="815"/>
      <c r="G13" s="813"/>
      <c r="H13" s="816"/>
      <c r="I13" s="817"/>
      <c r="J13" s="817"/>
      <c r="K13" s="817"/>
      <c r="L13" s="817"/>
      <c r="M13" s="818"/>
    </row>
    <row r="14" spans="1:13" x14ac:dyDescent="0.25">
      <c r="A14" s="812"/>
      <c r="B14" s="813"/>
      <c r="C14" s="814"/>
      <c r="D14" s="813"/>
      <c r="E14" s="812"/>
      <c r="F14" s="815"/>
      <c r="G14" s="813"/>
      <c r="H14" s="816"/>
      <c r="I14" s="817"/>
      <c r="J14" s="817"/>
      <c r="K14" s="817"/>
      <c r="L14" s="817"/>
      <c r="M14" s="818"/>
    </row>
    <row r="15" spans="1:13" x14ac:dyDescent="0.25">
      <c r="A15" s="2467"/>
      <c r="B15" s="2467" t="s">
        <v>27</v>
      </c>
      <c r="C15" s="2467"/>
      <c r="D15" s="2467"/>
      <c r="E15" s="2467"/>
      <c r="F15" s="2"/>
      <c r="G15" s="3"/>
      <c r="H15" s="2467"/>
      <c r="I15" s="4"/>
      <c r="J15" s="2467" t="s">
        <v>27</v>
      </c>
      <c r="K15" s="2467"/>
      <c r="L15" s="2467"/>
      <c r="M15" s="2467"/>
    </row>
    <row r="16" spans="1:13" x14ac:dyDescent="0.25">
      <c r="A16" s="2467"/>
      <c r="B16" s="2467"/>
      <c r="C16" s="2467"/>
      <c r="D16" s="2467"/>
      <c r="E16" s="2467"/>
      <c r="F16" s="2"/>
      <c r="G16" s="3"/>
      <c r="H16" s="2467"/>
      <c r="I16" s="4"/>
      <c r="J16" s="2467"/>
      <c r="K16" s="2467"/>
      <c r="L16" s="2467"/>
      <c r="M16" s="2467"/>
    </row>
    <row r="17" spans="1:13" x14ac:dyDescent="0.25">
      <c r="A17" s="2467"/>
      <c r="B17" s="2467" t="s">
        <v>921</v>
      </c>
      <c r="C17" s="2467"/>
      <c r="D17" s="2467"/>
      <c r="E17" s="2467"/>
      <c r="F17" s="2"/>
      <c r="G17" s="3"/>
      <c r="H17" s="2467"/>
      <c r="I17" s="4"/>
      <c r="J17" s="2467" t="s">
        <v>881</v>
      </c>
      <c r="K17" s="2467"/>
      <c r="L17" s="2467"/>
      <c r="M17" s="2467"/>
    </row>
    <row r="20" spans="1:13" ht="18.75" x14ac:dyDescent="0.3">
      <c r="A20" s="1" t="s">
        <v>174</v>
      </c>
      <c r="B20" s="1"/>
      <c r="C20" s="307" t="s">
        <v>870</v>
      </c>
      <c r="D20" s="2467"/>
      <c r="E20" s="2467"/>
      <c r="F20" s="2467"/>
      <c r="G20" s="2467"/>
      <c r="H20" s="2467"/>
      <c r="I20" s="4"/>
      <c r="J20" s="2467"/>
      <c r="K20" s="2467"/>
      <c r="L20" s="2467"/>
      <c r="M20" s="2467"/>
    </row>
    <row r="21" spans="1:13" x14ac:dyDescent="0.25">
      <c r="A21" s="2467"/>
      <c r="B21" s="2467"/>
      <c r="C21" s="2467"/>
      <c r="D21" s="2461"/>
      <c r="E21" s="2461"/>
      <c r="F21" s="2461"/>
      <c r="G21" s="2461"/>
      <c r="H21" s="2461"/>
      <c r="I21" s="8"/>
      <c r="J21" s="2461"/>
      <c r="K21" s="2467"/>
      <c r="L21" s="2467"/>
      <c r="M21" s="2467"/>
    </row>
    <row r="22" spans="1:13" ht="18.75" x14ac:dyDescent="0.3">
      <c r="A22" s="3102" t="s">
        <v>871</v>
      </c>
      <c r="B22" s="3103"/>
      <c r="C22" s="3103"/>
      <c r="D22" s="3103"/>
      <c r="E22" s="3103"/>
      <c r="F22" s="3103"/>
      <c r="G22" s="3103"/>
      <c r="H22" s="3103"/>
      <c r="I22" s="3103"/>
      <c r="J22" s="3103"/>
      <c r="K22" s="3103"/>
      <c r="L22" s="3103"/>
      <c r="M22" s="2467"/>
    </row>
    <row r="23" spans="1:13" ht="15.75" x14ac:dyDescent="0.25">
      <c r="A23" s="2467"/>
      <c r="B23" s="2467"/>
      <c r="C23" s="2467"/>
      <c r="D23" s="2461"/>
      <c r="E23" s="2461"/>
      <c r="F23" s="308"/>
      <c r="G23" s="2461"/>
      <c r="H23" s="2461"/>
      <c r="I23" s="8"/>
      <c r="J23" s="2461"/>
      <c r="K23" s="2467"/>
      <c r="L23" s="2467"/>
      <c r="M23" s="2467"/>
    </row>
    <row r="24" spans="1:13" ht="15" customHeight="1" x14ac:dyDescent="0.25">
      <c r="A24" s="3156" t="s">
        <v>872</v>
      </c>
      <c r="B24" s="3156"/>
      <c r="C24" s="3156"/>
      <c r="D24" s="3156"/>
      <c r="E24" s="3156"/>
      <c r="F24" s="3156"/>
      <c r="G24" s="3156"/>
      <c r="H24" s="3156"/>
      <c r="I24" s="3156"/>
      <c r="J24" s="3156"/>
      <c r="K24" s="3156"/>
      <c r="L24" s="3156"/>
      <c r="M24" s="3156"/>
    </row>
    <row r="25" spans="1:13" x14ac:dyDescent="0.25">
      <c r="A25" s="3156"/>
      <c r="B25" s="3156"/>
      <c r="C25" s="3156"/>
      <c r="D25" s="3156"/>
      <c r="E25" s="3156"/>
      <c r="F25" s="3156"/>
      <c r="G25" s="3156"/>
      <c r="H25" s="3156"/>
      <c r="I25" s="3156"/>
      <c r="J25" s="3156"/>
      <c r="K25" s="3156"/>
      <c r="L25" s="3156"/>
      <c r="M25" s="3156"/>
    </row>
    <row r="26" spans="1:13" ht="15.75" thickBot="1" x14ac:dyDescent="0.3">
      <c r="A26" s="1465"/>
      <c r="B26" s="2467"/>
      <c r="C26" s="2467"/>
      <c r="D26" s="2467"/>
      <c r="E26" s="2467"/>
      <c r="F26" s="2467"/>
      <c r="G26" s="2467"/>
      <c r="H26" s="2467"/>
      <c r="I26" s="4"/>
      <c r="J26" s="2467"/>
      <c r="K26" s="13"/>
      <c r="L26" s="14"/>
      <c r="M26" s="14" t="s">
        <v>270</v>
      </c>
    </row>
    <row r="27" spans="1:13" ht="27" thickBot="1" x14ac:dyDescent="0.3">
      <c r="A27" s="309" t="s">
        <v>873</v>
      </c>
      <c r="B27" s="23" t="s">
        <v>874</v>
      </c>
      <c r="C27" s="23" t="s">
        <v>7</v>
      </c>
      <c r="D27" s="23" t="s">
        <v>8</v>
      </c>
      <c r="E27" s="23" t="s">
        <v>9</v>
      </c>
      <c r="F27" s="23" t="s">
        <v>10</v>
      </c>
      <c r="G27" s="23" t="s">
        <v>11</v>
      </c>
      <c r="H27" s="23" t="s">
        <v>12</v>
      </c>
      <c r="I27" s="310" t="s">
        <v>13</v>
      </c>
      <c r="J27" s="20" t="s">
        <v>14</v>
      </c>
      <c r="K27" s="20" t="s">
        <v>15</v>
      </c>
      <c r="L27" s="20" t="s">
        <v>16</v>
      </c>
      <c r="M27" s="311" t="s">
        <v>17</v>
      </c>
    </row>
    <row r="28" spans="1:13" ht="26.25" x14ac:dyDescent="0.25">
      <c r="A28" s="57">
        <v>231</v>
      </c>
      <c r="B28" s="58">
        <v>0</v>
      </c>
      <c r="C28" s="312">
        <v>2143</v>
      </c>
      <c r="D28" s="58">
        <v>5169</v>
      </c>
      <c r="E28" s="61">
        <v>0</v>
      </c>
      <c r="F28" s="62">
        <v>0</v>
      </c>
      <c r="G28" s="58">
        <v>800</v>
      </c>
      <c r="H28" s="49">
        <v>1031000000</v>
      </c>
      <c r="I28" s="111">
        <v>14080000</v>
      </c>
      <c r="J28" s="111">
        <v>14080000</v>
      </c>
      <c r="K28" s="313">
        <v>-2000</v>
      </c>
      <c r="L28" s="313">
        <f>SUM(J28:K28)</f>
        <v>14078000</v>
      </c>
      <c r="M28" s="314" t="s">
        <v>875</v>
      </c>
    </row>
    <row r="29" spans="1:13" ht="39" x14ac:dyDescent="0.25">
      <c r="A29" s="57">
        <v>231</v>
      </c>
      <c r="B29" s="58">
        <v>0</v>
      </c>
      <c r="C29" s="312">
        <v>2143</v>
      </c>
      <c r="D29" s="58">
        <v>5176</v>
      </c>
      <c r="E29" s="61">
        <v>0</v>
      </c>
      <c r="F29" s="62">
        <v>0</v>
      </c>
      <c r="G29" s="58">
        <v>800</v>
      </c>
      <c r="H29" s="49">
        <v>1031000000</v>
      </c>
      <c r="I29" s="111">
        <v>0</v>
      </c>
      <c r="J29" s="111">
        <v>0</v>
      </c>
      <c r="K29" s="313">
        <v>2000</v>
      </c>
      <c r="L29" s="313">
        <f>SUM(J29:K29)</f>
        <v>2000</v>
      </c>
      <c r="M29" s="314" t="s">
        <v>876</v>
      </c>
    </row>
    <row r="30" spans="1:13" x14ac:dyDescent="0.25">
      <c r="A30" s="57">
        <v>231</v>
      </c>
      <c r="B30" s="58">
        <v>0</v>
      </c>
      <c r="C30" s="312">
        <v>2510</v>
      </c>
      <c r="D30" s="58">
        <v>5222</v>
      </c>
      <c r="E30" s="61">
        <v>0</v>
      </c>
      <c r="F30" s="62">
        <v>0</v>
      </c>
      <c r="G30" s="58">
        <v>800</v>
      </c>
      <c r="H30" s="49">
        <v>3052000000</v>
      </c>
      <c r="I30" s="111">
        <v>32907000</v>
      </c>
      <c r="J30" s="111">
        <v>32907000</v>
      </c>
      <c r="K30" s="313">
        <v>-32907000</v>
      </c>
      <c r="L30" s="313">
        <f>SUM(J30:K30)</f>
        <v>0</v>
      </c>
      <c r="M30" s="969" t="s">
        <v>877</v>
      </c>
    </row>
    <row r="31" spans="1:13" ht="15.75" thickBot="1" x14ac:dyDescent="0.3">
      <c r="A31" s="57">
        <v>231</v>
      </c>
      <c r="B31" s="58">
        <v>0</v>
      </c>
      <c r="C31" s="312">
        <v>2510</v>
      </c>
      <c r="D31" s="58">
        <v>5222</v>
      </c>
      <c r="E31" s="61">
        <v>0</v>
      </c>
      <c r="F31" s="62">
        <v>0</v>
      </c>
      <c r="G31" s="58">
        <v>800</v>
      </c>
      <c r="H31" s="49">
        <v>4901000000</v>
      </c>
      <c r="I31" s="111">
        <v>0</v>
      </c>
      <c r="J31" s="111">
        <v>0</v>
      </c>
      <c r="K31" s="313">
        <v>32907000</v>
      </c>
      <c r="L31" s="313">
        <f>SUM(J31:K31)</f>
        <v>32907000</v>
      </c>
      <c r="M31" s="969" t="s">
        <v>878</v>
      </c>
    </row>
    <row r="32" spans="1:13" s="233" customFormat="1" ht="16.5" thickBot="1" x14ac:dyDescent="0.3">
      <c r="A32" s="2155" t="s">
        <v>23</v>
      </c>
      <c r="B32" s="2462"/>
      <c r="C32" s="2462"/>
      <c r="D32" s="2462"/>
      <c r="E32" s="2462"/>
      <c r="F32" s="2462"/>
      <c r="G32" s="2462"/>
      <c r="H32" s="2462"/>
      <c r="I32" s="1294">
        <f>SUM(I28:I31)</f>
        <v>46987000</v>
      </c>
      <c r="J32" s="1295">
        <f>SUM(J28:J31)</f>
        <v>46987000</v>
      </c>
      <c r="K32" s="1295">
        <f>SUM(K28:K31)</f>
        <v>0</v>
      </c>
      <c r="L32" s="1295">
        <f>SUM(L28:L31)</f>
        <v>46987000</v>
      </c>
      <c r="M32" s="119"/>
    </row>
    <row r="33" spans="1:13" ht="15.75" x14ac:dyDescent="0.25">
      <c r="A33" s="28"/>
      <c r="B33" s="28"/>
      <c r="C33" s="28"/>
      <c r="D33" s="29"/>
      <c r="E33" s="29"/>
      <c r="F33" s="29"/>
      <c r="G33" s="29"/>
      <c r="H33" s="29"/>
      <c r="I33" s="32"/>
      <c r="J33" s="29"/>
      <c r="K33" s="33"/>
      <c r="L33" s="29"/>
      <c r="M33" s="2467"/>
    </row>
    <row r="34" spans="1:13" ht="15.75" x14ac:dyDescent="0.25">
      <c r="A34" s="29" t="s">
        <v>879</v>
      </c>
      <c r="B34" s="28"/>
      <c r="C34" s="28"/>
      <c r="D34" s="29"/>
      <c r="E34" s="29"/>
      <c r="F34" s="29"/>
      <c r="G34" s="29"/>
      <c r="H34" s="29"/>
      <c r="I34" s="32" t="s">
        <v>25</v>
      </c>
      <c r="J34" s="35">
        <v>43474</v>
      </c>
      <c r="K34" s="35"/>
      <c r="L34" s="29"/>
      <c r="M34" s="2467"/>
    </row>
    <row r="35" spans="1:13" x14ac:dyDescent="0.25">
      <c r="A35" s="29"/>
      <c r="B35" s="29"/>
      <c r="C35" s="29"/>
      <c r="D35" s="29"/>
      <c r="E35" s="29"/>
      <c r="F35" s="29"/>
      <c r="G35" s="29"/>
      <c r="H35" s="29"/>
      <c r="I35" s="29"/>
      <c r="J35" s="29"/>
      <c r="K35" s="29"/>
      <c r="L35" s="29"/>
      <c r="M35" s="29"/>
    </row>
    <row r="36" spans="1:13" x14ac:dyDescent="0.25">
      <c r="A36" s="29"/>
      <c r="B36" s="29"/>
      <c r="C36" s="29"/>
      <c r="D36" s="29"/>
      <c r="E36" s="29"/>
      <c r="F36" s="29"/>
      <c r="G36" s="29"/>
      <c r="H36" s="29"/>
      <c r="I36" s="29"/>
      <c r="J36" s="29"/>
      <c r="K36" s="29"/>
      <c r="L36" s="29"/>
      <c r="M36" s="29"/>
    </row>
    <row r="37" spans="1:13" x14ac:dyDescent="0.25">
      <c r="A37" s="29" t="s">
        <v>27</v>
      </c>
      <c r="B37" s="29"/>
      <c r="C37" s="29"/>
      <c r="D37" s="29"/>
      <c r="E37" s="29"/>
      <c r="F37" s="29"/>
      <c r="G37" s="29"/>
      <c r="H37" s="29"/>
      <c r="I37" s="29" t="s">
        <v>27</v>
      </c>
      <c r="J37" s="29"/>
      <c r="K37" s="29"/>
      <c r="L37" s="29"/>
      <c r="M37" s="29"/>
    </row>
    <row r="38" spans="1:13" x14ac:dyDescent="0.25">
      <c r="A38" s="29"/>
      <c r="B38" s="29"/>
      <c r="C38" s="29"/>
      <c r="D38" s="29"/>
      <c r="E38" s="29"/>
      <c r="F38" s="29"/>
      <c r="G38" s="29"/>
      <c r="H38" s="29"/>
      <c r="I38" s="29"/>
      <c r="J38" s="29"/>
      <c r="K38" s="29"/>
      <c r="L38" s="29"/>
      <c r="M38" s="29"/>
    </row>
    <row r="39" spans="1:13" x14ac:dyDescent="0.25">
      <c r="A39" s="29" t="s">
        <v>880</v>
      </c>
      <c r="B39" s="29"/>
      <c r="C39" s="29"/>
      <c r="D39" s="29"/>
      <c r="E39" s="29"/>
      <c r="F39" s="29"/>
      <c r="G39" s="29"/>
      <c r="H39" s="29"/>
      <c r="I39" s="29" t="s">
        <v>881</v>
      </c>
      <c r="J39" s="29"/>
      <c r="K39" s="29"/>
      <c r="L39" s="29"/>
      <c r="M39" s="29"/>
    </row>
    <row r="42" spans="1:13" ht="18.75" x14ac:dyDescent="0.3">
      <c r="A42" s="1" t="s">
        <v>914</v>
      </c>
      <c r="B42" s="1"/>
      <c r="C42" s="1"/>
      <c r="D42" s="2467"/>
      <c r="E42" s="2467"/>
      <c r="F42" s="2"/>
      <c r="G42" s="3"/>
      <c r="H42" s="2467"/>
      <c r="I42" s="4"/>
      <c r="J42" s="2467"/>
      <c r="K42" s="2467"/>
      <c r="L42" s="2467"/>
      <c r="M42" s="2467"/>
    </row>
    <row r="43" spans="1:13" x14ac:dyDescent="0.25">
      <c r="A43" s="2467"/>
      <c r="B43" s="2467"/>
      <c r="C43" s="2467"/>
      <c r="D43" s="2461"/>
      <c r="E43" s="2461"/>
      <c r="F43" s="6"/>
      <c r="G43" s="2470"/>
      <c r="H43" s="2461"/>
      <c r="I43" s="8"/>
      <c r="J43" s="2461"/>
      <c r="K43" s="2467"/>
      <c r="L43" s="2467"/>
      <c r="M43" s="2467"/>
    </row>
    <row r="44" spans="1:13" ht="18.75" x14ac:dyDescent="0.3">
      <c r="A44" s="3102" t="s">
        <v>922</v>
      </c>
      <c r="B44" s="3102"/>
      <c r="C44" s="3102"/>
      <c r="D44" s="3102"/>
      <c r="E44" s="3102"/>
      <c r="F44" s="3102"/>
      <c r="G44" s="3102"/>
      <c r="H44" s="3102"/>
      <c r="I44" s="3102"/>
      <c r="J44" s="3102"/>
      <c r="K44" s="3102"/>
      <c r="L44" s="3102"/>
      <c r="M44" s="3102"/>
    </row>
    <row r="45" spans="1:13" ht="15.75" x14ac:dyDescent="0.25">
      <c r="A45" s="2467"/>
      <c r="B45" s="2467"/>
      <c r="C45" s="2467"/>
      <c r="D45" s="2461"/>
      <c r="E45" s="2461"/>
      <c r="F45" s="9"/>
      <c r="G45" s="2470"/>
      <c r="H45" s="2461"/>
      <c r="I45" s="8"/>
      <c r="J45" s="2461"/>
      <c r="K45" s="2467"/>
      <c r="L45" s="2467"/>
      <c r="M45" s="2467"/>
    </row>
    <row r="46" spans="1:13" ht="15.75" x14ac:dyDescent="0.25">
      <c r="A46" s="10" t="s">
        <v>923</v>
      </c>
      <c r="B46" s="11"/>
      <c r="C46" s="11"/>
      <c r="D46" s="11"/>
      <c r="E46" s="11"/>
      <c r="F46" s="9"/>
      <c r="G46" s="3"/>
      <c r="H46" s="2467"/>
      <c r="I46" s="4"/>
      <c r="J46" s="2467"/>
      <c r="K46" s="2467"/>
      <c r="L46" s="2467"/>
      <c r="M46" s="2467"/>
    </row>
    <row r="47" spans="1:13" ht="15.75" thickBot="1" x14ac:dyDescent="0.3">
      <c r="A47" s="1465"/>
      <c r="B47" s="2467"/>
      <c r="C47" s="2467"/>
      <c r="D47" s="2467"/>
      <c r="E47" s="2467"/>
      <c r="F47" s="2"/>
      <c r="G47" s="3"/>
      <c r="H47" s="2467"/>
      <c r="I47" s="4"/>
      <c r="J47" s="2467"/>
      <c r="K47" s="13"/>
      <c r="L47" s="2467"/>
      <c r="M47" s="14" t="s">
        <v>4</v>
      </c>
    </row>
    <row r="48" spans="1:13" ht="27" thickBot="1" x14ac:dyDescent="0.3">
      <c r="A48" s="15" t="s">
        <v>5</v>
      </c>
      <c r="B48" s="16" t="s">
        <v>6</v>
      </c>
      <c r="C48" s="16" t="s">
        <v>7</v>
      </c>
      <c r="D48" s="16" t="s">
        <v>8</v>
      </c>
      <c r="E48" s="16" t="s">
        <v>9</v>
      </c>
      <c r="F48" s="17" t="s">
        <v>10</v>
      </c>
      <c r="G48" s="18" t="s">
        <v>11</v>
      </c>
      <c r="H48" s="16" t="s">
        <v>12</v>
      </c>
      <c r="I48" s="19" t="s">
        <v>13</v>
      </c>
      <c r="J48" s="20" t="s">
        <v>14</v>
      </c>
      <c r="K48" s="20" t="s">
        <v>15</v>
      </c>
      <c r="L48" s="20" t="s">
        <v>16</v>
      </c>
      <c r="M48" s="21" t="s">
        <v>17</v>
      </c>
    </row>
    <row r="49" spans="1:13" x14ac:dyDescent="0.25">
      <c r="A49" s="36">
        <v>231</v>
      </c>
      <c r="B49" s="37">
        <v>0</v>
      </c>
      <c r="C49" s="38">
        <v>3419</v>
      </c>
      <c r="D49" s="37">
        <v>5331</v>
      </c>
      <c r="E49" s="39">
        <v>0</v>
      </c>
      <c r="F49" s="139" t="s">
        <v>924</v>
      </c>
      <c r="G49" s="37">
        <v>800</v>
      </c>
      <c r="H49" s="41">
        <v>8000000</v>
      </c>
      <c r="I49" s="42">
        <v>1000000</v>
      </c>
      <c r="J49" s="42">
        <v>1000000</v>
      </c>
      <c r="K49" s="42">
        <v>-1000000</v>
      </c>
      <c r="L49" s="42">
        <f>SUM(J49:K49)</f>
        <v>0</v>
      </c>
      <c r="M49" s="318" t="s">
        <v>925</v>
      </c>
    </row>
    <row r="50" spans="1:13" ht="15.75" thickBot="1" x14ac:dyDescent="0.3">
      <c r="A50" s="574">
        <v>231</v>
      </c>
      <c r="B50" s="575">
        <v>0</v>
      </c>
      <c r="C50" s="774">
        <v>3419</v>
      </c>
      <c r="D50" s="575">
        <v>5194</v>
      </c>
      <c r="E50" s="776">
        <v>0</v>
      </c>
      <c r="F50" s="804" t="s">
        <v>924</v>
      </c>
      <c r="G50" s="575">
        <v>800</v>
      </c>
      <c r="H50" s="965">
        <v>8098190</v>
      </c>
      <c r="I50" s="966">
        <v>0</v>
      </c>
      <c r="J50" s="966">
        <v>0</v>
      </c>
      <c r="K50" s="967">
        <v>1000000</v>
      </c>
      <c r="L50" s="967">
        <v>1000000</v>
      </c>
      <c r="M50" s="968" t="s">
        <v>926</v>
      </c>
    </row>
    <row r="51" spans="1:13" ht="15.75" customHeight="1" thickBot="1" x14ac:dyDescent="0.3">
      <c r="A51" s="3194" t="s">
        <v>919</v>
      </c>
      <c r="B51" s="3195"/>
      <c r="C51" s="3195"/>
      <c r="D51" s="805"/>
      <c r="E51" s="806"/>
      <c r="F51" s="807"/>
      <c r="G51" s="808"/>
      <c r="H51" s="809"/>
      <c r="I51" s="810">
        <f>SUM(I49:I50)</f>
        <v>1000000</v>
      </c>
      <c r="J51" s="810">
        <f>SUM(J49:J50)</f>
        <v>1000000</v>
      </c>
      <c r="K51" s="810">
        <f>SUM(K49:K50)</f>
        <v>0</v>
      </c>
      <c r="L51" s="810">
        <f>SUM(J51:K51)</f>
        <v>1000000</v>
      </c>
      <c r="M51" s="811"/>
    </row>
    <row r="52" spans="1:13" x14ac:dyDescent="0.25">
      <c r="A52" s="812"/>
      <c r="B52" s="813"/>
      <c r="C52" s="814"/>
      <c r="D52" s="813"/>
      <c r="E52" s="812"/>
      <c r="F52" s="815"/>
      <c r="G52" s="813"/>
      <c r="H52" s="816"/>
      <c r="I52" s="817"/>
      <c r="J52" s="817"/>
      <c r="K52" s="817"/>
      <c r="L52" s="817"/>
      <c r="M52" s="818"/>
    </row>
    <row r="53" spans="1:13" x14ac:dyDescent="0.25">
      <c r="A53" s="3189" t="s">
        <v>920</v>
      </c>
      <c r="B53" s="3173"/>
      <c r="C53" s="3173"/>
      <c r="D53" s="3173"/>
      <c r="E53" s="812"/>
      <c r="F53" s="815"/>
      <c r="G53" s="813"/>
      <c r="H53" s="816"/>
      <c r="I53" s="817"/>
      <c r="J53" s="819" t="s">
        <v>3509</v>
      </c>
      <c r="K53" s="817"/>
      <c r="L53" s="817"/>
      <c r="M53" s="818"/>
    </row>
    <row r="54" spans="1:13" x14ac:dyDescent="0.25">
      <c r="A54" s="812"/>
      <c r="B54" s="813"/>
      <c r="C54" s="814"/>
      <c r="D54" s="813"/>
      <c r="E54" s="812"/>
      <c r="F54" s="815"/>
      <c r="G54" s="813"/>
      <c r="H54" s="816"/>
      <c r="I54" s="817"/>
      <c r="J54" s="817"/>
      <c r="K54" s="817"/>
      <c r="L54" s="817"/>
      <c r="M54" s="818"/>
    </row>
    <row r="55" spans="1:13" x14ac:dyDescent="0.25">
      <c r="A55" s="812"/>
      <c r="B55" s="813"/>
      <c r="C55" s="814"/>
      <c r="D55" s="813"/>
      <c r="E55" s="812"/>
      <c r="F55" s="815"/>
      <c r="G55" s="813"/>
      <c r="H55" s="816"/>
      <c r="I55" s="817"/>
      <c r="J55" s="817"/>
      <c r="K55" s="817"/>
      <c r="L55" s="817"/>
      <c r="M55" s="818"/>
    </row>
    <row r="56" spans="1:13" x14ac:dyDescent="0.25">
      <c r="A56" s="2467"/>
      <c r="B56" s="2467" t="s">
        <v>27</v>
      </c>
      <c r="C56" s="2467"/>
      <c r="D56" s="2467"/>
      <c r="E56" s="2467"/>
      <c r="F56" s="2"/>
      <c r="G56" s="3"/>
      <c r="H56" s="2467"/>
      <c r="I56" s="4"/>
      <c r="J56" s="2467" t="s">
        <v>27</v>
      </c>
      <c r="K56" s="2467"/>
      <c r="L56" s="2467"/>
      <c r="M56" s="2467"/>
    </row>
    <row r="57" spans="1:13" x14ac:dyDescent="0.25">
      <c r="A57" s="2467"/>
      <c r="B57" s="2467"/>
      <c r="C57" s="2467"/>
      <c r="D57" s="2467"/>
      <c r="E57" s="2467"/>
      <c r="F57" s="2"/>
      <c r="G57" s="3"/>
      <c r="H57" s="2467"/>
      <c r="I57" s="4"/>
      <c r="J57" s="2467"/>
      <c r="K57" s="2467"/>
      <c r="L57" s="2467"/>
      <c r="M57" s="2467"/>
    </row>
    <row r="58" spans="1:13" x14ac:dyDescent="0.25">
      <c r="A58" s="2467"/>
      <c r="B58" s="2467" t="s">
        <v>921</v>
      </c>
      <c r="C58" s="2467"/>
      <c r="D58" s="2467"/>
      <c r="E58" s="2467"/>
      <c r="F58" s="2"/>
      <c r="G58" s="3"/>
      <c r="H58" s="2467"/>
      <c r="I58" s="4"/>
      <c r="J58" s="2467" t="s">
        <v>881</v>
      </c>
      <c r="K58" s="2467"/>
      <c r="L58" s="2467"/>
      <c r="M58" s="2467"/>
    </row>
    <row r="61" spans="1:13" ht="18.75" x14ac:dyDescent="0.3">
      <c r="A61" s="1" t="s">
        <v>174</v>
      </c>
      <c r="B61" s="1"/>
      <c r="C61" s="307" t="s">
        <v>870</v>
      </c>
      <c r="D61" s="2467"/>
      <c r="E61" s="2467"/>
      <c r="F61" s="2467"/>
      <c r="G61" s="2467"/>
      <c r="H61" s="2467"/>
      <c r="I61" s="4"/>
      <c r="J61" s="2467"/>
      <c r="K61" s="2467"/>
      <c r="L61" s="2467"/>
      <c r="M61" s="2467"/>
    </row>
    <row r="62" spans="1:13" x14ac:dyDescent="0.25">
      <c r="A62" s="2467"/>
      <c r="B62" s="2467"/>
      <c r="C62" s="2467"/>
      <c r="D62" s="2461"/>
      <c r="E62" s="2461"/>
      <c r="F62" s="2461"/>
      <c r="G62" s="2461"/>
      <c r="H62" s="2461"/>
      <c r="I62" s="8"/>
      <c r="J62" s="2461"/>
      <c r="K62" s="2467"/>
      <c r="L62" s="2467"/>
      <c r="M62" s="2467"/>
    </row>
    <row r="63" spans="1:13" ht="18.75" x14ac:dyDescent="0.3">
      <c r="A63" s="3102" t="s">
        <v>882</v>
      </c>
      <c r="B63" s="3103"/>
      <c r="C63" s="3103"/>
      <c r="D63" s="3103"/>
      <c r="E63" s="3103"/>
      <c r="F63" s="3103"/>
      <c r="G63" s="3103"/>
      <c r="H63" s="3103"/>
      <c r="I63" s="3103"/>
      <c r="J63" s="3103"/>
      <c r="K63" s="3103"/>
      <c r="L63" s="3103"/>
      <c r="M63" s="2467"/>
    </row>
    <row r="64" spans="1:13" ht="15.75" x14ac:dyDescent="0.25">
      <c r="A64" s="2467"/>
      <c r="B64" s="2467"/>
      <c r="C64" s="2467"/>
      <c r="D64" s="2461"/>
      <c r="E64" s="2461"/>
      <c r="F64" s="308"/>
      <c r="G64" s="2461"/>
      <c r="H64" s="2461"/>
      <c r="I64" s="8"/>
      <c r="J64" s="2461"/>
      <c r="K64" s="2467"/>
      <c r="L64" s="2467"/>
      <c r="M64" s="2467"/>
    </row>
    <row r="65" spans="1:13" ht="15" customHeight="1" x14ac:dyDescent="0.25">
      <c r="A65" s="3156" t="s">
        <v>883</v>
      </c>
      <c r="B65" s="3156"/>
      <c r="C65" s="3156"/>
      <c r="D65" s="3156"/>
      <c r="E65" s="3156"/>
      <c r="F65" s="3156"/>
      <c r="G65" s="3156"/>
      <c r="H65" s="3156"/>
      <c r="I65" s="3156"/>
      <c r="J65" s="3156"/>
      <c r="K65" s="3156"/>
      <c r="L65" s="3156"/>
      <c r="M65" s="3156"/>
    </row>
    <row r="66" spans="1:13" x14ac:dyDescent="0.25">
      <c r="A66" s="3156"/>
      <c r="B66" s="3156"/>
      <c r="C66" s="3156"/>
      <c r="D66" s="3156"/>
      <c r="E66" s="3156"/>
      <c r="F66" s="3156"/>
      <c r="G66" s="3156"/>
      <c r="H66" s="3156"/>
      <c r="I66" s="3156"/>
      <c r="J66" s="3156"/>
      <c r="K66" s="3156"/>
      <c r="L66" s="3156"/>
      <c r="M66" s="3156"/>
    </row>
    <row r="67" spans="1:13" ht="15.75" thickBot="1" x14ac:dyDescent="0.3">
      <c r="A67" s="1465"/>
      <c r="B67" s="2467"/>
      <c r="C67" s="2467"/>
      <c r="D67" s="2467"/>
      <c r="E67" s="2467"/>
      <c r="F67" s="2467"/>
      <c r="G67" s="2467"/>
      <c r="H67" s="2467"/>
      <c r="I67" s="4"/>
      <c r="J67" s="2467"/>
      <c r="K67" s="13"/>
      <c r="L67" s="14"/>
      <c r="M67" s="14" t="s">
        <v>270</v>
      </c>
    </row>
    <row r="68" spans="1:13" ht="27" thickBot="1" x14ac:dyDescent="0.3">
      <c r="A68" s="309" t="s">
        <v>873</v>
      </c>
      <c r="B68" s="23" t="s">
        <v>874</v>
      </c>
      <c r="C68" s="23" t="s">
        <v>7</v>
      </c>
      <c r="D68" s="23" t="s">
        <v>8</v>
      </c>
      <c r="E68" s="23" t="s">
        <v>9</v>
      </c>
      <c r="F68" s="23" t="s">
        <v>10</v>
      </c>
      <c r="G68" s="23" t="s">
        <v>11</v>
      </c>
      <c r="H68" s="23" t="s">
        <v>12</v>
      </c>
      <c r="I68" s="310" t="s">
        <v>13</v>
      </c>
      <c r="J68" s="20" t="s">
        <v>14</v>
      </c>
      <c r="K68" s="20" t="s">
        <v>15</v>
      </c>
      <c r="L68" s="20" t="s">
        <v>16</v>
      </c>
      <c r="M68" s="311" t="s">
        <v>17</v>
      </c>
    </row>
    <row r="69" spans="1:13" ht="26.25" x14ac:dyDescent="0.25">
      <c r="A69" s="57">
        <v>231</v>
      </c>
      <c r="B69" s="58">
        <v>0</v>
      </c>
      <c r="C69" s="312">
        <v>2143</v>
      </c>
      <c r="D69" s="58">
        <v>5169</v>
      </c>
      <c r="E69" s="61">
        <v>0</v>
      </c>
      <c r="F69" s="62">
        <v>0</v>
      </c>
      <c r="G69" s="58">
        <v>800</v>
      </c>
      <c r="H69" s="49">
        <v>1178000000</v>
      </c>
      <c r="I69" s="111">
        <v>1750000</v>
      </c>
      <c r="J69" s="111">
        <v>1750000</v>
      </c>
      <c r="K69" s="313">
        <v>-20000</v>
      </c>
      <c r="L69" s="313">
        <f>SUM(J69:K69)</f>
        <v>1730000</v>
      </c>
      <c r="M69" s="314" t="s">
        <v>884</v>
      </c>
    </row>
    <row r="70" spans="1:13" ht="27" thickBot="1" x14ac:dyDescent="0.3">
      <c r="A70" s="57">
        <v>231</v>
      </c>
      <c r="B70" s="58">
        <v>0</v>
      </c>
      <c r="C70" s="312">
        <v>2143</v>
      </c>
      <c r="D70" s="58">
        <v>5175</v>
      </c>
      <c r="E70" s="61">
        <v>0</v>
      </c>
      <c r="F70" s="62">
        <v>0</v>
      </c>
      <c r="G70" s="58">
        <v>800</v>
      </c>
      <c r="H70" s="49">
        <v>1178000000</v>
      </c>
      <c r="I70" s="111">
        <v>0</v>
      </c>
      <c r="J70" s="111">
        <v>0</v>
      </c>
      <c r="K70" s="313">
        <v>20000</v>
      </c>
      <c r="L70" s="313">
        <f>SUM(J70:K70)</f>
        <v>20000</v>
      </c>
      <c r="M70" s="314" t="s">
        <v>885</v>
      </c>
    </row>
    <row r="71" spans="1:13" s="233" customFormat="1" ht="16.5" thickBot="1" x14ac:dyDescent="0.3">
      <c r="A71" s="2155" t="s">
        <v>23</v>
      </c>
      <c r="B71" s="2462"/>
      <c r="C71" s="2462"/>
      <c r="D71" s="2462"/>
      <c r="E71" s="2462"/>
      <c r="F71" s="2462"/>
      <c r="G71" s="2462"/>
      <c r="H71" s="2462"/>
      <c r="I71" s="1294">
        <f>SUM(I69:I70)</f>
        <v>1750000</v>
      </c>
      <c r="J71" s="1295">
        <f>SUM(J69:J70)</f>
        <v>1750000</v>
      </c>
      <c r="K71" s="1295">
        <f>SUM(K69:K70)</f>
        <v>0</v>
      </c>
      <c r="L71" s="1295">
        <f>SUM(L69:L70)</f>
        <v>1750000</v>
      </c>
      <c r="M71" s="119"/>
    </row>
    <row r="72" spans="1:13" ht="15.75" x14ac:dyDescent="0.25">
      <c r="A72" s="28"/>
      <c r="B72" s="28"/>
      <c r="C72" s="28"/>
      <c r="D72" s="29"/>
      <c r="E72" s="29"/>
      <c r="F72" s="29"/>
      <c r="G72" s="29"/>
      <c r="H72" s="29"/>
      <c r="I72" s="32"/>
      <c r="J72" s="29"/>
      <c r="K72" s="33"/>
      <c r="L72" s="29"/>
      <c r="M72" s="2467"/>
    </row>
    <row r="73" spans="1:13" ht="15.75" x14ac:dyDescent="0.25">
      <c r="A73" s="29" t="s">
        <v>879</v>
      </c>
      <c r="B73" s="28"/>
      <c r="C73" s="28"/>
      <c r="D73" s="29"/>
      <c r="E73" s="29"/>
      <c r="F73" s="29"/>
      <c r="G73" s="29"/>
      <c r="H73" s="29"/>
      <c r="I73" s="32" t="s">
        <v>25</v>
      </c>
      <c r="J73" s="35">
        <v>43479</v>
      </c>
      <c r="K73" s="35"/>
      <c r="L73" s="29"/>
      <c r="M73" s="2467"/>
    </row>
    <row r="74" spans="1:13" x14ac:dyDescent="0.25">
      <c r="A74" s="29"/>
      <c r="B74" s="29"/>
      <c r="C74" s="29"/>
      <c r="D74" s="29"/>
      <c r="E74" s="29"/>
      <c r="F74" s="29"/>
      <c r="G74" s="29"/>
      <c r="H74" s="29"/>
      <c r="I74" s="29"/>
      <c r="J74" s="29"/>
      <c r="K74" s="29"/>
      <c r="L74" s="29"/>
      <c r="M74" s="29"/>
    </row>
    <row r="75" spans="1:13" x14ac:dyDescent="0.25">
      <c r="A75" s="29"/>
      <c r="B75" s="29"/>
      <c r="C75" s="29"/>
      <c r="D75" s="29"/>
      <c r="E75" s="29"/>
      <c r="F75" s="29"/>
      <c r="G75" s="29"/>
      <c r="H75" s="29"/>
      <c r="I75" s="29"/>
      <c r="J75" s="29"/>
      <c r="K75" s="29"/>
      <c r="L75" s="29"/>
      <c r="M75" s="29"/>
    </row>
    <row r="76" spans="1:13" x14ac:dyDescent="0.25">
      <c r="A76" s="29" t="s">
        <v>27</v>
      </c>
      <c r="B76" s="29"/>
      <c r="C76" s="29"/>
      <c r="D76" s="29"/>
      <c r="E76" s="29"/>
      <c r="F76" s="29"/>
      <c r="G76" s="29"/>
      <c r="H76" s="29"/>
      <c r="I76" s="29" t="s">
        <v>27</v>
      </c>
      <c r="J76" s="29"/>
      <c r="K76" s="29"/>
      <c r="L76" s="29"/>
      <c r="M76" s="29"/>
    </row>
    <row r="77" spans="1:13" x14ac:dyDescent="0.25">
      <c r="A77" s="29"/>
      <c r="B77" s="29"/>
      <c r="C77" s="29"/>
      <c r="D77" s="29"/>
      <c r="E77" s="29"/>
      <c r="F77" s="29"/>
      <c r="G77" s="29"/>
      <c r="H77" s="29"/>
      <c r="I77" s="29"/>
      <c r="J77" s="29"/>
      <c r="K77" s="29"/>
      <c r="L77" s="29"/>
      <c r="M77" s="29"/>
    </row>
    <row r="78" spans="1:13" x14ac:dyDescent="0.25">
      <c r="A78" s="29" t="s">
        <v>880</v>
      </c>
      <c r="B78" s="29"/>
      <c r="C78" s="29"/>
      <c r="D78" s="29"/>
      <c r="E78" s="29"/>
      <c r="F78" s="29"/>
      <c r="G78" s="29"/>
      <c r="H78" s="29"/>
      <c r="I78" s="29" t="s">
        <v>881</v>
      </c>
      <c r="J78" s="29"/>
      <c r="K78" s="29"/>
      <c r="L78" s="29"/>
      <c r="M78" s="29"/>
    </row>
    <row r="79" spans="1:13" x14ac:dyDescent="0.25">
      <c r="A79" s="29"/>
      <c r="B79" s="29"/>
      <c r="C79" s="29"/>
      <c r="D79" s="29"/>
      <c r="E79" s="29"/>
      <c r="F79" s="29"/>
      <c r="G79" s="29"/>
      <c r="H79" s="29"/>
      <c r="I79" s="29"/>
      <c r="J79" s="29"/>
      <c r="K79" s="29"/>
      <c r="L79" s="29"/>
      <c r="M79" s="29"/>
    </row>
    <row r="80" spans="1:13" x14ac:dyDescent="0.25">
      <c r="A80" s="29"/>
      <c r="B80" s="29"/>
      <c r="C80" s="29"/>
      <c r="D80" s="29"/>
      <c r="E80" s="29"/>
      <c r="F80" s="29"/>
      <c r="G80" s="29"/>
      <c r="H80" s="29"/>
      <c r="I80" s="29"/>
      <c r="J80" s="29"/>
      <c r="K80" s="29"/>
      <c r="L80" s="29"/>
      <c r="M80" s="29"/>
    </row>
    <row r="81" spans="1:13" ht="18.75" x14ac:dyDescent="0.3">
      <c r="A81" s="1" t="s">
        <v>174</v>
      </c>
      <c r="B81" s="1"/>
      <c r="C81" s="307" t="s">
        <v>870</v>
      </c>
      <c r="D81" s="2467"/>
      <c r="E81" s="2467"/>
      <c r="F81" s="2467"/>
      <c r="G81" s="2467"/>
      <c r="H81" s="2467"/>
      <c r="I81" s="4"/>
      <c r="J81" s="2467"/>
      <c r="K81" s="2467"/>
      <c r="L81" s="2467"/>
      <c r="M81" s="2467"/>
    </row>
    <row r="82" spans="1:13" x14ac:dyDescent="0.25">
      <c r="A82" s="2467"/>
      <c r="B82" s="2467"/>
      <c r="C82" s="2467"/>
      <c r="D82" s="2461"/>
      <c r="E82" s="2461"/>
      <c r="F82" s="2461"/>
      <c r="G82" s="2461"/>
      <c r="H82" s="2461"/>
      <c r="I82" s="8"/>
      <c r="J82" s="2461"/>
      <c r="K82" s="2467"/>
      <c r="L82" s="2467"/>
      <c r="M82" s="2467"/>
    </row>
    <row r="83" spans="1:13" ht="18.75" x14ac:dyDescent="0.3">
      <c r="A83" s="3102" t="s">
        <v>910</v>
      </c>
      <c r="B83" s="3103"/>
      <c r="C83" s="3103"/>
      <c r="D83" s="3103"/>
      <c r="E83" s="3103"/>
      <c r="F83" s="3103"/>
      <c r="G83" s="3103"/>
      <c r="H83" s="3103"/>
      <c r="I83" s="3103"/>
      <c r="J83" s="3103"/>
      <c r="K83" s="3103"/>
      <c r="L83" s="3103"/>
      <c r="M83" s="2467"/>
    </row>
    <row r="84" spans="1:13" ht="15.75" x14ac:dyDescent="0.25">
      <c r="A84" s="2467"/>
      <c r="B84" s="2467"/>
      <c r="C84" s="2467"/>
      <c r="D84" s="2461"/>
      <c r="E84" s="2461"/>
      <c r="F84" s="308"/>
      <c r="G84" s="2461"/>
      <c r="H84" s="2461"/>
      <c r="I84" s="8"/>
      <c r="J84" s="2461"/>
      <c r="K84" s="2467"/>
      <c r="L84" s="2467"/>
      <c r="M84" s="2467"/>
    </row>
    <row r="85" spans="1:13" ht="15" customHeight="1" x14ac:dyDescent="0.25">
      <c r="A85" s="3156" t="s">
        <v>911</v>
      </c>
      <c r="B85" s="3156"/>
      <c r="C85" s="3156"/>
      <c r="D85" s="3156"/>
      <c r="E85" s="3156"/>
      <c r="F85" s="3156"/>
      <c r="G85" s="3156"/>
      <c r="H85" s="3156"/>
      <c r="I85" s="3156"/>
      <c r="J85" s="3156"/>
      <c r="K85" s="3156"/>
      <c r="L85" s="3156"/>
      <c r="M85" s="3156"/>
    </row>
    <row r="86" spans="1:13" x14ac:dyDescent="0.25">
      <c r="A86" s="3156"/>
      <c r="B86" s="3156"/>
      <c r="C86" s="3156"/>
      <c r="D86" s="3156"/>
      <c r="E86" s="3156"/>
      <c r="F86" s="3156"/>
      <c r="G86" s="3156"/>
      <c r="H86" s="3156"/>
      <c r="I86" s="3156"/>
      <c r="J86" s="3156"/>
      <c r="K86" s="3156"/>
      <c r="L86" s="3156"/>
      <c r="M86" s="3156"/>
    </row>
    <row r="87" spans="1:13" ht="15.75" thickBot="1" x14ac:dyDescent="0.3">
      <c r="A87" s="1465"/>
      <c r="B87" s="2467"/>
      <c r="C87" s="2467"/>
      <c r="D87" s="2467"/>
      <c r="E87" s="2467"/>
      <c r="F87" s="2467"/>
      <c r="G87" s="2467"/>
      <c r="H87" s="2467"/>
      <c r="I87" s="4"/>
      <c r="J87" s="2467"/>
      <c r="K87" s="13"/>
      <c r="L87" s="14"/>
      <c r="M87" s="14" t="s">
        <v>270</v>
      </c>
    </row>
    <row r="88" spans="1:13" ht="27" thickBot="1" x14ac:dyDescent="0.3">
      <c r="A88" s="309" t="s">
        <v>873</v>
      </c>
      <c r="B88" s="23" t="s">
        <v>874</v>
      </c>
      <c r="C88" s="23" t="s">
        <v>7</v>
      </c>
      <c r="D88" s="23" t="s">
        <v>8</v>
      </c>
      <c r="E88" s="23" t="s">
        <v>9</v>
      </c>
      <c r="F88" s="23" t="s">
        <v>10</v>
      </c>
      <c r="G88" s="23" t="s">
        <v>11</v>
      </c>
      <c r="H88" s="23" t="s">
        <v>12</v>
      </c>
      <c r="I88" s="310" t="s">
        <v>13</v>
      </c>
      <c r="J88" s="20" t="s">
        <v>14</v>
      </c>
      <c r="K88" s="20" t="s">
        <v>15</v>
      </c>
      <c r="L88" s="20" t="s">
        <v>16</v>
      </c>
      <c r="M88" s="311" t="s">
        <v>17</v>
      </c>
    </row>
    <row r="89" spans="1:13" ht="26.25" x14ac:dyDescent="0.25">
      <c r="A89" s="57">
        <v>231</v>
      </c>
      <c r="B89" s="58">
        <v>0</v>
      </c>
      <c r="C89" s="312">
        <v>2143</v>
      </c>
      <c r="D89" s="58">
        <v>5169</v>
      </c>
      <c r="E89" s="61">
        <v>0</v>
      </c>
      <c r="F89" s="62">
        <v>0</v>
      </c>
      <c r="G89" s="58">
        <v>800</v>
      </c>
      <c r="H89" s="49">
        <v>1178000000</v>
      </c>
      <c r="I89" s="111">
        <v>1750000</v>
      </c>
      <c r="J89" s="111">
        <v>1730000</v>
      </c>
      <c r="K89" s="313">
        <v>-15000</v>
      </c>
      <c r="L89" s="313">
        <f>SUM(J89:K89)</f>
        <v>1715000</v>
      </c>
      <c r="M89" s="314" t="s">
        <v>884</v>
      </c>
    </row>
    <row r="90" spans="1:13" ht="26.25" x14ac:dyDescent="0.25">
      <c r="A90" s="57">
        <v>231</v>
      </c>
      <c r="B90" s="58">
        <v>0</v>
      </c>
      <c r="C90" s="312">
        <v>2143</v>
      </c>
      <c r="D90" s="58">
        <v>5175</v>
      </c>
      <c r="E90" s="61">
        <v>0</v>
      </c>
      <c r="F90" s="62">
        <v>0</v>
      </c>
      <c r="G90" s="58">
        <v>800</v>
      </c>
      <c r="H90" s="49">
        <v>1178000000</v>
      </c>
      <c r="I90" s="111">
        <v>0</v>
      </c>
      <c r="J90" s="111">
        <v>20000</v>
      </c>
      <c r="K90" s="313">
        <v>15000</v>
      </c>
      <c r="L90" s="313">
        <f>SUM(J90:K90)</f>
        <v>35000</v>
      </c>
      <c r="M90" s="314" t="s">
        <v>885</v>
      </c>
    </row>
    <row r="91" spans="1:13" ht="26.25" x14ac:dyDescent="0.25">
      <c r="A91" s="57">
        <v>231</v>
      </c>
      <c r="B91" s="58">
        <v>0</v>
      </c>
      <c r="C91" s="312">
        <v>2143</v>
      </c>
      <c r="D91" s="58">
        <v>5169</v>
      </c>
      <c r="E91" s="61">
        <v>0</v>
      </c>
      <c r="F91" s="62">
        <v>0</v>
      </c>
      <c r="G91" s="58">
        <v>800</v>
      </c>
      <c r="H91" s="49">
        <v>1031000000</v>
      </c>
      <c r="I91" s="111">
        <v>14080000</v>
      </c>
      <c r="J91" s="111">
        <v>14078000</v>
      </c>
      <c r="K91" s="313">
        <v>-2000000</v>
      </c>
      <c r="L91" s="313">
        <f t="shared" ref="L91:L94" si="0">SUM(J91:K91)</f>
        <v>12078000</v>
      </c>
      <c r="M91" s="314" t="s">
        <v>888</v>
      </c>
    </row>
    <row r="92" spans="1:13" ht="39" x14ac:dyDescent="0.25">
      <c r="A92" s="57">
        <v>231</v>
      </c>
      <c r="B92" s="58">
        <v>0</v>
      </c>
      <c r="C92" s="312">
        <v>2143</v>
      </c>
      <c r="D92" s="58">
        <v>5139</v>
      </c>
      <c r="E92" s="61">
        <v>0</v>
      </c>
      <c r="F92" s="62">
        <v>0</v>
      </c>
      <c r="G92" s="58">
        <v>800</v>
      </c>
      <c r="H92" s="49">
        <v>1031000000</v>
      </c>
      <c r="I92" s="111">
        <v>200000</v>
      </c>
      <c r="J92" s="111">
        <v>200000</v>
      </c>
      <c r="K92" s="313">
        <v>2000000</v>
      </c>
      <c r="L92" s="313">
        <f t="shared" si="0"/>
        <v>2200000</v>
      </c>
      <c r="M92" s="314" t="s">
        <v>912</v>
      </c>
    </row>
    <row r="93" spans="1:13" ht="26.25" x14ac:dyDescent="0.25">
      <c r="A93" s="57">
        <v>231</v>
      </c>
      <c r="B93" s="58">
        <v>0</v>
      </c>
      <c r="C93" s="312">
        <v>2510</v>
      </c>
      <c r="D93" s="58">
        <v>5169</v>
      </c>
      <c r="E93" s="61">
        <v>0</v>
      </c>
      <c r="F93" s="62">
        <v>0</v>
      </c>
      <c r="G93" s="58">
        <v>800</v>
      </c>
      <c r="H93" s="49">
        <v>1007000000</v>
      </c>
      <c r="I93" s="111">
        <v>2050000</v>
      </c>
      <c r="J93" s="111">
        <v>2050000</v>
      </c>
      <c r="K93" s="313">
        <v>-50000</v>
      </c>
      <c r="L93" s="313">
        <f t="shared" si="0"/>
        <v>2000000</v>
      </c>
      <c r="M93" s="314" t="s">
        <v>905</v>
      </c>
    </row>
    <row r="94" spans="1:13" ht="27" thickBot="1" x14ac:dyDescent="0.3">
      <c r="A94" s="57">
        <v>231</v>
      </c>
      <c r="B94" s="58">
        <v>0</v>
      </c>
      <c r="C94" s="312">
        <v>2510</v>
      </c>
      <c r="D94" s="58">
        <v>5175</v>
      </c>
      <c r="E94" s="61">
        <v>0</v>
      </c>
      <c r="F94" s="62">
        <v>0</v>
      </c>
      <c r="G94" s="58">
        <v>800</v>
      </c>
      <c r="H94" s="49">
        <v>1007000000</v>
      </c>
      <c r="I94" s="111">
        <v>0</v>
      </c>
      <c r="J94" s="111">
        <v>0</v>
      </c>
      <c r="K94" s="313">
        <v>50000</v>
      </c>
      <c r="L94" s="313">
        <f t="shared" si="0"/>
        <v>50000</v>
      </c>
      <c r="M94" s="314" t="s">
        <v>913</v>
      </c>
    </row>
    <row r="95" spans="1:13" s="233" customFormat="1" ht="16.5" thickBot="1" x14ac:dyDescent="0.3">
      <c r="A95" s="2155" t="s">
        <v>23</v>
      </c>
      <c r="B95" s="2462"/>
      <c r="C95" s="2462"/>
      <c r="D95" s="2462"/>
      <c r="E95" s="2462"/>
      <c r="F95" s="2462"/>
      <c r="G95" s="2462"/>
      <c r="H95" s="2462"/>
      <c r="I95" s="1294">
        <f>SUM(I89:I94)</f>
        <v>18080000</v>
      </c>
      <c r="J95" s="1295">
        <f>SUM(J89:J94)</f>
        <v>18078000</v>
      </c>
      <c r="K95" s="1295">
        <f>SUM(K89:K94)</f>
        <v>0</v>
      </c>
      <c r="L95" s="1295">
        <f>SUM(L89:L94)</f>
        <v>18078000</v>
      </c>
      <c r="M95" s="119"/>
    </row>
    <row r="96" spans="1:13" ht="15.75" x14ac:dyDescent="0.25">
      <c r="A96" s="28"/>
      <c r="B96" s="28"/>
      <c r="C96" s="28"/>
      <c r="D96" s="29"/>
      <c r="E96" s="29"/>
      <c r="F96" s="29"/>
      <c r="G96" s="29"/>
      <c r="H96" s="29"/>
      <c r="I96" s="32"/>
      <c r="J96" s="29"/>
      <c r="K96" s="33"/>
      <c r="L96" s="29"/>
      <c r="M96" s="2467"/>
    </row>
    <row r="97" spans="1:13" ht="15.75" x14ac:dyDescent="0.25">
      <c r="A97" s="29" t="s">
        <v>879</v>
      </c>
      <c r="B97" s="28"/>
      <c r="C97" s="28"/>
      <c r="D97" s="29"/>
      <c r="E97" s="29"/>
      <c r="F97" s="29"/>
      <c r="G97" s="29"/>
      <c r="H97" s="29"/>
      <c r="I97" s="32" t="s">
        <v>25</v>
      </c>
      <c r="J97" s="35">
        <v>43483</v>
      </c>
      <c r="K97" s="35"/>
      <c r="L97" s="29"/>
      <c r="M97" s="2467"/>
    </row>
    <row r="98" spans="1:13" x14ac:dyDescent="0.25">
      <c r="A98" s="29"/>
      <c r="B98" s="29"/>
      <c r="C98" s="29"/>
      <c r="D98" s="29"/>
      <c r="E98" s="29"/>
      <c r="F98" s="29"/>
      <c r="G98" s="29"/>
      <c r="H98" s="29"/>
      <c r="I98" s="29"/>
      <c r="J98" s="29"/>
      <c r="K98" s="29"/>
      <c r="L98" s="29"/>
      <c r="M98" s="29"/>
    </row>
    <row r="99" spans="1:13" x14ac:dyDescent="0.25">
      <c r="A99" s="29"/>
      <c r="B99" s="29"/>
      <c r="C99" s="29"/>
      <c r="D99" s="29"/>
      <c r="E99" s="29"/>
      <c r="F99" s="29"/>
      <c r="G99" s="29"/>
      <c r="H99" s="29"/>
      <c r="I99" s="29"/>
      <c r="J99" s="29"/>
      <c r="K99" s="29"/>
      <c r="L99" s="29"/>
      <c r="M99" s="29"/>
    </row>
    <row r="100" spans="1:13" x14ac:dyDescent="0.25">
      <c r="A100" s="29" t="s">
        <v>27</v>
      </c>
      <c r="B100" s="29"/>
      <c r="C100" s="29"/>
      <c r="D100" s="29"/>
      <c r="E100" s="29"/>
      <c r="F100" s="29"/>
      <c r="G100" s="29"/>
      <c r="H100" s="29"/>
      <c r="I100" s="29" t="s">
        <v>27</v>
      </c>
      <c r="J100" s="29"/>
      <c r="K100" s="29"/>
      <c r="L100" s="29"/>
      <c r="M100" s="29"/>
    </row>
    <row r="101" spans="1:13" x14ac:dyDescent="0.25">
      <c r="A101" s="29"/>
      <c r="B101" s="29"/>
      <c r="C101" s="29"/>
      <c r="D101" s="29"/>
      <c r="E101" s="29"/>
      <c r="F101" s="29"/>
      <c r="G101" s="29"/>
      <c r="H101" s="29"/>
      <c r="I101" s="29"/>
      <c r="J101" s="29"/>
      <c r="K101" s="29"/>
      <c r="L101" s="29"/>
      <c r="M101" s="29"/>
    </row>
    <row r="102" spans="1:13" x14ac:dyDescent="0.25">
      <c r="A102" s="29" t="s">
        <v>880</v>
      </c>
      <c r="B102" s="29"/>
      <c r="C102" s="29"/>
      <c r="D102" s="29"/>
      <c r="E102" s="29"/>
      <c r="F102" s="29"/>
      <c r="G102" s="29"/>
      <c r="H102" s="29"/>
      <c r="I102" s="29" t="s">
        <v>881</v>
      </c>
      <c r="J102" s="29"/>
      <c r="K102" s="29"/>
      <c r="L102" s="29"/>
      <c r="M102" s="29"/>
    </row>
    <row r="103" spans="1:13" x14ac:dyDescent="0.25">
      <c r="A103" s="29"/>
      <c r="B103" s="29"/>
      <c r="C103" s="29"/>
      <c r="D103" s="29"/>
      <c r="E103" s="29"/>
      <c r="F103" s="29"/>
      <c r="G103" s="29"/>
      <c r="H103" s="29"/>
      <c r="I103" s="29"/>
      <c r="J103" s="29"/>
      <c r="K103" s="29"/>
      <c r="L103" s="29"/>
      <c r="M103" s="29"/>
    </row>
    <row r="105" spans="1:13" ht="18.75" x14ac:dyDescent="0.3">
      <c r="A105" s="1" t="s">
        <v>174</v>
      </c>
      <c r="B105" s="1"/>
      <c r="C105" s="307" t="s">
        <v>870</v>
      </c>
      <c r="D105" s="2467"/>
      <c r="E105" s="2467"/>
      <c r="F105" s="2467"/>
      <c r="G105" s="2467"/>
      <c r="H105" s="2467"/>
      <c r="I105" s="4"/>
      <c r="J105" s="2467"/>
      <c r="K105" s="2467"/>
      <c r="L105" s="2467"/>
      <c r="M105" s="2467"/>
    </row>
    <row r="106" spans="1:13" x14ac:dyDescent="0.25">
      <c r="A106" s="2467"/>
      <c r="B106" s="2467"/>
      <c r="C106" s="2467"/>
      <c r="D106" s="2461"/>
      <c r="E106" s="2461"/>
      <c r="F106" s="2461"/>
      <c r="G106" s="2461"/>
      <c r="H106" s="2461"/>
      <c r="I106" s="8"/>
      <c r="J106" s="2461"/>
      <c r="K106" s="2467"/>
      <c r="L106" s="2467"/>
      <c r="M106" s="2467"/>
    </row>
    <row r="107" spans="1:13" ht="18.75" x14ac:dyDescent="0.3">
      <c r="A107" s="3102" t="s">
        <v>886</v>
      </c>
      <c r="B107" s="3103"/>
      <c r="C107" s="3103"/>
      <c r="D107" s="3103"/>
      <c r="E107" s="3103"/>
      <c r="F107" s="3103"/>
      <c r="G107" s="3103"/>
      <c r="H107" s="3103"/>
      <c r="I107" s="3103"/>
      <c r="J107" s="3103"/>
      <c r="K107" s="3103"/>
      <c r="L107" s="3103"/>
      <c r="M107" s="2467"/>
    </row>
    <row r="108" spans="1:13" ht="15.75" x14ac:dyDescent="0.25">
      <c r="A108" s="2467"/>
      <c r="B108" s="2467"/>
      <c r="C108" s="2467"/>
      <c r="D108" s="2461"/>
      <c r="E108" s="2461"/>
      <c r="F108" s="308"/>
      <c r="G108" s="2461"/>
      <c r="H108" s="2461"/>
      <c r="I108" s="8"/>
      <c r="J108" s="2461"/>
      <c r="K108" s="2467"/>
      <c r="L108" s="2467"/>
      <c r="M108" s="2467"/>
    </row>
    <row r="109" spans="1:13" ht="15" customHeight="1" x14ac:dyDescent="0.25">
      <c r="A109" s="3156" t="s">
        <v>887</v>
      </c>
      <c r="B109" s="3156"/>
      <c r="C109" s="3156"/>
      <c r="D109" s="3156"/>
      <c r="E109" s="3156"/>
      <c r="F109" s="3156"/>
      <c r="G109" s="3156"/>
      <c r="H109" s="3156"/>
      <c r="I109" s="3156"/>
      <c r="J109" s="3156"/>
      <c r="K109" s="3156"/>
      <c r="L109" s="3156"/>
      <c r="M109" s="3156"/>
    </row>
    <row r="110" spans="1:13" x14ac:dyDescent="0.25">
      <c r="A110" s="3156"/>
      <c r="B110" s="3156"/>
      <c r="C110" s="3156"/>
      <c r="D110" s="3156"/>
      <c r="E110" s="3156"/>
      <c r="F110" s="3156"/>
      <c r="G110" s="3156"/>
      <c r="H110" s="3156"/>
      <c r="I110" s="3156"/>
      <c r="J110" s="3156"/>
      <c r="K110" s="3156"/>
      <c r="L110" s="3156"/>
      <c r="M110" s="3156"/>
    </row>
    <row r="111" spans="1:13" ht="15.75" thickBot="1" x14ac:dyDescent="0.3">
      <c r="A111" s="1465"/>
      <c r="B111" s="2467"/>
      <c r="C111" s="2467"/>
      <c r="D111" s="2467"/>
      <c r="E111" s="2467"/>
      <c r="F111" s="2467"/>
      <c r="G111" s="2467"/>
      <c r="H111" s="2467"/>
      <c r="I111" s="4"/>
      <c r="J111" s="2467"/>
      <c r="K111" s="13"/>
      <c r="L111" s="14"/>
      <c r="M111" s="14" t="s">
        <v>270</v>
      </c>
    </row>
    <row r="112" spans="1:13" ht="27" thickBot="1" x14ac:dyDescent="0.3">
      <c r="A112" s="309" t="s">
        <v>873</v>
      </c>
      <c r="B112" s="23" t="s">
        <v>874</v>
      </c>
      <c r="C112" s="23" t="s">
        <v>7</v>
      </c>
      <c r="D112" s="23" t="s">
        <v>8</v>
      </c>
      <c r="E112" s="23" t="s">
        <v>9</v>
      </c>
      <c r="F112" s="23" t="s">
        <v>10</v>
      </c>
      <c r="G112" s="23" t="s">
        <v>11</v>
      </c>
      <c r="H112" s="23" t="s">
        <v>12</v>
      </c>
      <c r="I112" s="310" t="s">
        <v>13</v>
      </c>
      <c r="J112" s="20" t="s">
        <v>14</v>
      </c>
      <c r="K112" s="20" t="s">
        <v>15</v>
      </c>
      <c r="L112" s="20" t="s">
        <v>16</v>
      </c>
      <c r="M112" s="311" t="s">
        <v>17</v>
      </c>
    </row>
    <row r="113" spans="1:13" ht="26.25" x14ac:dyDescent="0.25">
      <c r="A113" s="57">
        <v>231</v>
      </c>
      <c r="B113" s="58">
        <v>0</v>
      </c>
      <c r="C113" s="312">
        <v>2143</v>
      </c>
      <c r="D113" s="58">
        <v>5169</v>
      </c>
      <c r="E113" s="61">
        <v>0</v>
      </c>
      <c r="F113" s="62">
        <v>0</v>
      </c>
      <c r="G113" s="58">
        <v>800</v>
      </c>
      <c r="H113" s="49">
        <v>1031000000</v>
      </c>
      <c r="I113" s="111">
        <v>14080000</v>
      </c>
      <c r="J113" s="111">
        <v>12078000</v>
      </c>
      <c r="K113" s="313">
        <v>-20000</v>
      </c>
      <c r="L113" s="313">
        <f>SUM(J113:K113)</f>
        <v>12058000</v>
      </c>
      <c r="M113" s="314" t="s">
        <v>888</v>
      </c>
    </row>
    <row r="114" spans="1:13" ht="39.75" thickBot="1" x14ac:dyDescent="0.3">
      <c r="A114" s="57">
        <v>231</v>
      </c>
      <c r="B114" s="58">
        <v>0</v>
      </c>
      <c r="C114" s="312">
        <v>2143</v>
      </c>
      <c r="D114" s="58">
        <v>5166</v>
      </c>
      <c r="E114" s="61">
        <v>0</v>
      </c>
      <c r="F114" s="62">
        <v>0</v>
      </c>
      <c r="G114" s="58">
        <v>800</v>
      </c>
      <c r="H114" s="49">
        <v>1031000000</v>
      </c>
      <c r="I114" s="111">
        <v>0</v>
      </c>
      <c r="J114" s="111">
        <v>0</v>
      </c>
      <c r="K114" s="313">
        <v>20000</v>
      </c>
      <c r="L114" s="313">
        <f>SUM(J114:K114)</f>
        <v>20000</v>
      </c>
      <c r="M114" s="314" t="s">
        <v>889</v>
      </c>
    </row>
    <row r="115" spans="1:13" s="233" customFormat="1" ht="16.5" thickBot="1" x14ac:dyDescent="0.3">
      <c r="A115" s="2155" t="s">
        <v>23</v>
      </c>
      <c r="B115" s="2462"/>
      <c r="C115" s="2462"/>
      <c r="D115" s="2462"/>
      <c r="E115" s="2462"/>
      <c r="F115" s="2462"/>
      <c r="G115" s="2462"/>
      <c r="H115" s="2462"/>
      <c r="I115" s="1294">
        <f>SUM(I113:I114)</f>
        <v>14080000</v>
      </c>
      <c r="J115" s="1295">
        <f>SUM(J113:J114)</f>
        <v>12078000</v>
      </c>
      <c r="K115" s="1295">
        <f>SUM(K113:K114)</f>
        <v>0</v>
      </c>
      <c r="L115" s="1295">
        <f>SUM(L113:L114)</f>
        <v>12078000</v>
      </c>
      <c r="M115" s="119"/>
    </row>
    <row r="116" spans="1:13" ht="15.75" x14ac:dyDescent="0.25">
      <c r="A116" s="28"/>
      <c r="B116" s="28"/>
      <c r="C116" s="28"/>
      <c r="D116" s="29"/>
      <c r="E116" s="29"/>
      <c r="F116" s="29"/>
      <c r="G116" s="29"/>
      <c r="H116" s="29"/>
      <c r="I116" s="32"/>
      <c r="J116" s="29"/>
      <c r="K116" s="33"/>
      <c r="L116" s="29"/>
      <c r="M116" s="2467"/>
    </row>
    <row r="117" spans="1:13" ht="15.75" x14ac:dyDescent="0.25">
      <c r="A117" s="29" t="s">
        <v>879</v>
      </c>
      <c r="B117" s="28"/>
      <c r="C117" s="28"/>
      <c r="D117" s="29"/>
      <c r="E117" s="29"/>
      <c r="F117" s="29"/>
      <c r="G117" s="29"/>
      <c r="H117" s="29"/>
      <c r="I117" s="32" t="s">
        <v>25</v>
      </c>
      <c r="J117" s="35">
        <v>43495</v>
      </c>
      <c r="K117" s="35"/>
      <c r="L117" s="29"/>
      <c r="M117" s="2467"/>
    </row>
    <row r="118" spans="1:13" x14ac:dyDescent="0.25">
      <c r="A118" s="29"/>
      <c r="B118" s="29"/>
      <c r="C118" s="29"/>
      <c r="D118" s="29"/>
      <c r="E118" s="29"/>
      <c r="F118" s="29"/>
      <c r="G118" s="29"/>
      <c r="H118" s="29"/>
      <c r="I118" s="29"/>
      <c r="J118" s="29"/>
      <c r="K118" s="29"/>
      <c r="L118" s="29"/>
      <c r="M118" s="29"/>
    </row>
    <row r="119" spans="1:13" x14ac:dyDescent="0.25">
      <c r="A119" s="29"/>
      <c r="B119" s="29"/>
      <c r="C119" s="29"/>
      <c r="D119" s="29"/>
      <c r="E119" s="29"/>
      <c r="F119" s="29"/>
      <c r="G119" s="29"/>
      <c r="H119" s="29"/>
      <c r="I119" s="29"/>
      <c r="J119" s="29"/>
      <c r="K119" s="29"/>
      <c r="L119" s="29"/>
      <c r="M119" s="29"/>
    </row>
    <row r="120" spans="1:13" x14ac:dyDescent="0.25">
      <c r="A120" s="29" t="s">
        <v>27</v>
      </c>
      <c r="B120" s="29"/>
      <c r="C120" s="29"/>
      <c r="D120" s="29"/>
      <c r="E120" s="29"/>
      <c r="F120" s="29"/>
      <c r="G120" s="29"/>
      <c r="H120" s="29"/>
      <c r="I120" s="29" t="s">
        <v>27</v>
      </c>
      <c r="J120" s="29"/>
      <c r="K120" s="29"/>
      <c r="L120" s="29"/>
      <c r="M120" s="29"/>
    </row>
    <row r="121" spans="1:13" x14ac:dyDescent="0.25">
      <c r="A121" s="29"/>
      <c r="B121" s="29"/>
      <c r="C121" s="29"/>
      <c r="D121" s="29"/>
      <c r="E121" s="29"/>
      <c r="F121" s="29"/>
      <c r="G121" s="29"/>
      <c r="H121" s="29"/>
      <c r="I121" s="29"/>
      <c r="J121" s="29"/>
      <c r="K121" s="29"/>
      <c r="L121" s="29"/>
      <c r="M121" s="29"/>
    </row>
    <row r="122" spans="1:13" x14ac:dyDescent="0.25">
      <c r="A122" s="29" t="s">
        <v>880</v>
      </c>
      <c r="B122" s="29"/>
      <c r="C122" s="29"/>
      <c r="D122" s="29"/>
      <c r="E122" s="29"/>
      <c r="F122" s="29"/>
      <c r="G122" s="29"/>
      <c r="H122" s="29"/>
      <c r="I122" s="29" t="s">
        <v>881</v>
      </c>
      <c r="J122" s="29"/>
      <c r="K122" s="29"/>
      <c r="L122" s="29"/>
      <c r="M122" s="29"/>
    </row>
    <row r="123" spans="1:13" x14ac:dyDescent="0.25">
      <c r="A123" s="29"/>
      <c r="B123" s="29"/>
      <c r="C123" s="29"/>
      <c r="D123" s="29"/>
      <c r="E123" s="29"/>
      <c r="F123" s="29"/>
      <c r="G123" s="29"/>
      <c r="H123" s="29"/>
      <c r="I123" s="29"/>
      <c r="J123" s="29"/>
      <c r="K123" s="29"/>
      <c r="L123" s="29"/>
      <c r="M123" s="29"/>
    </row>
    <row r="125" spans="1:13" ht="18.75" x14ac:dyDescent="0.3">
      <c r="A125" s="1" t="s">
        <v>174</v>
      </c>
      <c r="B125" s="1"/>
      <c r="C125" s="307" t="s">
        <v>870</v>
      </c>
      <c r="D125" s="2467"/>
      <c r="E125" s="2467"/>
      <c r="F125" s="2467"/>
      <c r="G125" s="2467"/>
      <c r="H125" s="2467"/>
      <c r="I125" s="4"/>
      <c r="J125" s="2467"/>
      <c r="K125" s="2467"/>
      <c r="L125" s="2467"/>
      <c r="M125" s="2467"/>
    </row>
    <row r="126" spans="1:13" x14ac:dyDescent="0.25">
      <c r="A126" s="2467"/>
      <c r="B126" s="2467"/>
      <c r="C126" s="2467"/>
      <c r="D126" s="2461"/>
      <c r="E126" s="2461"/>
      <c r="F126" s="2461"/>
      <c r="G126" s="2461"/>
      <c r="H126" s="2461"/>
      <c r="I126" s="8"/>
      <c r="J126" s="2461"/>
      <c r="K126" s="2467"/>
      <c r="L126" s="2467"/>
      <c r="M126" s="2467"/>
    </row>
    <row r="127" spans="1:13" ht="18.75" x14ac:dyDescent="0.3">
      <c r="A127" s="3102" t="s">
        <v>890</v>
      </c>
      <c r="B127" s="3103"/>
      <c r="C127" s="3103"/>
      <c r="D127" s="3103"/>
      <c r="E127" s="3103"/>
      <c r="F127" s="3103"/>
      <c r="G127" s="3103"/>
      <c r="H127" s="3103"/>
      <c r="I127" s="3103"/>
      <c r="J127" s="3103"/>
      <c r="K127" s="3103"/>
      <c r="L127" s="3103"/>
      <c r="M127" s="2467"/>
    </row>
    <row r="128" spans="1:13" ht="15.75" x14ac:dyDescent="0.25">
      <c r="A128" s="2467"/>
      <c r="B128" s="2467"/>
      <c r="C128" s="2467"/>
      <c r="D128" s="2461"/>
      <c r="E128" s="2461"/>
      <c r="F128" s="308"/>
      <c r="G128" s="2461"/>
      <c r="H128" s="2461"/>
      <c r="I128" s="8"/>
      <c r="J128" s="2461"/>
      <c r="K128" s="2467"/>
      <c r="L128" s="2467"/>
      <c r="M128" s="2467"/>
    </row>
    <row r="129" spans="1:13" ht="15" customHeight="1" x14ac:dyDescent="0.25">
      <c r="A129" s="3156" t="s">
        <v>891</v>
      </c>
      <c r="B129" s="3156"/>
      <c r="C129" s="3156"/>
      <c r="D129" s="3156"/>
      <c r="E129" s="3156"/>
      <c r="F129" s="3156"/>
      <c r="G129" s="3156"/>
      <c r="H129" s="3156"/>
      <c r="I129" s="3156"/>
      <c r="J129" s="3156"/>
      <c r="K129" s="3156"/>
      <c r="L129" s="3156"/>
      <c r="M129" s="3156"/>
    </row>
    <row r="130" spans="1:13" x14ac:dyDescent="0.25">
      <c r="A130" s="3156"/>
      <c r="B130" s="3156"/>
      <c r="C130" s="3156"/>
      <c r="D130" s="3156"/>
      <c r="E130" s="3156"/>
      <c r="F130" s="3156"/>
      <c r="G130" s="3156"/>
      <c r="H130" s="3156"/>
      <c r="I130" s="3156"/>
      <c r="J130" s="3156"/>
      <c r="K130" s="3156"/>
      <c r="L130" s="3156"/>
      <c r="M130" s="3156"/>
    </row>
    <row r="131" spans="1:13" ht="15.75" thickBot="1" x14ac:dyDescent="0.3">
      <c r="A131" s="1465"/>
      <c r="B131" s="2467"/>
      <c r="C131" s="2467"/>
      <c r="D131" s="2467"/>
      <c r="E131" s="2467"/>
      <c r="F131" s="2467"/>
      <c r="G131" s="2467"/>
      <c r="H131" s="2467"/>
      <c r="I131" s="4"/>
      <c r="J131" s="2467"/>
      <c r="K131" s="13"/>
      <c r="L131" s="14"/>
      <c r="M131" s="14" t="s">
        <v>270</v>
      </c>
    </row>
    <row r="132" spans="1:13" ht="27" thickBot="1" x14ac:dyDescent="0.3">
      <c r="A132" s="309" t="s">
        <v>873</v>
      </c>
      <c r="B132" s="23" t="s">
        <v>874</v>
      </c>
      <c r="C132" s="23" t="s">
        <v>7</v>
      </c>
      <c r="D132" s="23" t="s">
        <v>8</v>
      </c>
      <c r="E132" s="23" t="s">
        <v>9</v>
      </c>
      <c r="F132" s="23" t="s">
        <v>10</v>
      </c>
      <c r="G132" s="23" t="s">
        <v>11</v>
      </c>
      <c r="H132" s="23" t="s">
        <v>12</v>
      </c>
      <c r="I132" s="310" t="s">
        <v>13</v>
      </c>
      <c r="J132" s="20" t="s">
        <v>14</v>
      </c>
      <c r="K132" s="20" t="s">
        <v>15</v>
      </c>
      <c r="L132" s="20" t="s">
        <v>16</v>
      </c>
      <c r="M132" s="311" t="s">
        <v>17</v>
      </c>
    </row>
    <row r="133" spans="1:13" ht="26.25" x14ac:dyDescent="0.25">
      <c r="A133" s="57">
        <v>231</v>
      </c>
      <c r="B133" s="58">
        <v>0</v>
      </c>
      <c r="C133" s="312">
        <v>2510</v>
      </c>
      <c r="D133" s="58">
        <v>5169</v>
      </c>
      <c r="E133" s="61">
        <v>0</v>
      </c>
      <c r="F133" s="62">
        <v>0</v>
      </c>
      <c r="G133" s="58">
        <v>800</v>
      </c>
      <c r="H133" s="49">
        <v>1007000000</v>
      </c>
      <c r="I133" s="111">
        <v>2050000</v>
      </c>
      <c r="J133" s="111">
        <v>2000000</v>
      </c>
      <c r="K133" s="313">
        <v>-1300000</v>
      </c>
      <c r="L133" s="313">
        <f>SUM(J133:K133)</f>
        <v>700000</v>
      </c>
      <c r="M133" s="314" t="s">
        <v>892</v>
      </c>
    </row>
    <row r="134" spans="1:13" ht="27" thickBot="1" x14ac:dyDescent="0.3">
      <c r="A134" s="57">
        <v>231</v>
      </c>
      <c r="B134" s="58">
        <v>0</v>
      </c>
      <c r="C134" s="312">
        <v>2510</v>
      </c>
      <c r="D134" s="58">
        <v>5222</v>
      </c>
      <c r="E134" s="61">
        <v>0</v>
      </c>
      <c r="F134" s="62">
        <v>0</v>
      </c>
      <c r="G134" s="58">
        <v>800</v>
      </c>
      <c r="H134" s="49">
        <v>5429000000</v>
      </c>
      <c r="I134" s="111">
        <v>0</v>
      </c>
      <c r="J134" s="111">
        <v>0</v>
      </c>
      <c r="K134" s="313">
        <v>1300000</v>
      </c>
      <c r="L134" s="313">
        <f>SUM(J134:K134)</f>
        <v>1300000</v>
      </c>
      <c r="M134" s="314" t="s">
        <v>893</v>
      </c>
    </row>
    <row r="135" spans="1:13" s="233" customFormat="1" ht="16.5" thickBot="1" x14ac:dyDescent="0.3">
      <c r="A135" s="2155" t="s">
        <v>23</v>
      </c>
      <c r="B135" s="2462"/>
      <c r="C135" s="2462"/>
      <c r="D135" s="2462"/>
      <c r="E135" s="2462"/>
      <c r="F135" s="2462"/>
      <c r="G135" s="2462"/>
      <c r="H135" s="2462"/>
      <c r="I135" s="1294">
        <f>SUM(I133:I134)</f>
        <v>2050000</v>
      </c>
      <c r="J135" s="1295">
        <f>SUM(J133:J134)</f>
        <v>2000000</v>
      </c>
      <c r="K135" s="1295">
        <f>SUM(K133:K134)</f>
        <v>0</v>
      </c>
      <c r="L135" s="1295">
        <f>SUM(L133:L134)</f>
        <v>2000000</v>
      </c>
      <c r="M135" s="119"/>
    </row>
    <row r="136" spans="1:13" ht="15.75" x14ac:dyDescent="0.25">
      <c r="A136" s="28"/>
      <c r="B136" s="28"/>
      <c r="C136" s="28"/>
      <c r="D136" s="29"/>
      <c r="E136" s="29"/>
      <c r="F136" s="29"/>
      <c r="G136" s="29"/>
      <c r="H136" s="29"/>
      <c r="I136" s="32"/>
      <c r="J136" s="29"/>
      <c r="K136" s="33"/>
      <c r="L136" s="29"/>
      <c r="M136" s="2467"/>
    </row>
    <row r="137" spans="1:13" ht="15.75" x14ac:dyDescent="0.25">
      <c r="A137" s="29" t="s">
        <v>879</v>
      </c>
      <c r="B137" s="28"/>
      <c r="C137" s="28"/>
      <c r="D137" s="29"/>
      <c r="E137" s="29"/>
      <c r="F137" s="29"/>
      <c r="G137" s="29"/>
      <c r="H137" s="29"/>
      <c r="I137" s="32" t="s">
        <v>25</v>
      </c>
      <c r="J137" s="35">
        <v>43496</v>
      </c>
      <c r="K137" s="35"/>
      <c r="L137" s="29"/>
      <c r="M137" s="2467"/>
    </row>
    <row r="138" spans="1:13" x14ac:dyDescent="0.25">
      <c r="A138" s="29"/>
      <c r="B138" s="29"/>
      <c r="C138" s="29"/>
      <c r="D138" s="29"/>
      <c r="E138" s="29"/>
      <c r="F138" s="29"/>
      <c r="G138" s="29"/>
      <c r="H138" s="29"/>
      <c r="I138" s="29"/>
      <c r="J138" s="29"/>
      <c r="K138" s="29"/>
      <c r="L138" s="29"/>
      <c r="M138" s="29"/>
    </row>
    <row r="139" spans="1:13" x14ac:dyDescent="0.25">
      <c r="A139" s="29"/>
      <c r="B139" s="29"/>
      <c r="C139" s="29"/>
      <c r="D139" s="29"/>
      <c r="E139" s="29"/>
      <c r="F139" s="29"/>
      <c r="G139" s="29"/>
      <c r="H139" s="29"/>
      <c r="I139" s="29"/>
      <c r="J139" s="29"/>
      <c r="K139" s="29"/>
      <c r="L139" s="29"/>
      <c r="M139" s="29"/>
    </row>
    <row r="140" spans="1:13" x14ac:dyDescent="0.25">
      <c r="A140" s="29" t="s">
        <v>27</v>
      </c>
      <c r="B140" s="29"/>
      <c r="C140" s="29"/>
      <c r="D140" s="29"/>
      <c r="E140" s="29"/>
      <c r="F140" s="29"/>
      <c r="G140" s="29"/>
      <c r="H140" s="29"/>
      <c r="I140" s="29" t="s">
        <v>27</v>
      </c>
      <c r="J140" s="29"/>
      <c r="K140" s="29"/>
      <c r="L140" s="29"/>
      <c r="M140" s="29"/>
    </row>
    <row r="141" spans="1:13" x14ac:dyDescent="0.25">
      <c r="A141" s="29"/>
      <c r="B141" s="29"/>
      <c r="C141" s="29"/>
      <c r="D141" s="29"/>
      <c r="E141" s="29"/>
      <c r="F141" s="29"/>
      <c r="G141" s="29"/>
      <c r="H141" s="29"/>
      <c r="I141" s="29"/>
      <c r="J141" s="29"/>
      <c r="K141" s="29"/>
      <c r="L141" s="29"/>
      <c r="M141" s="29"/>
    </row>
    <row r="142" spans="1:13" x14ac:dyDescent="0.25">
      <c r="A142" s="29" t="s">
        <v>880</v>
      </c>
      <c r="B142" s="29"/>
      <c r="C142" s="29"/>
      <c r="D142" s="29"/>
      <c r="E142" s="29"/>
      <c r="F142" s="29"/>
      <c r="G142" s="29"/>
      <c r="H142" s="29"/>
      <c r="I142" s="29" t="s">
        <v>881</v>
      </c>
      <c r="J142" s="29"/>
      <c r="K142" s="29"/>
      <c r="L142" s="29"/>
      <c r="M142" s="29"/>
    </row>
    <row r="145" spans="1:13" ht="18.75" x14ac:dyDescent="0.3">
      <c r="A145" s="1" t="s">
        <v>174</v>
      </c>
      <c r="B145" s="1"/>
      <c r="C145" s="307" t="s">
        <v>870</v>
      </c>
      <c r="D145" s="2467"/>
      <c r="E145" s="2467"/>
      <c r="F145" s="2467"/>
      <c r="G145" s="2467"/>
      <c r="H145" s="2467"/>
      <c r="I145" s="4"/>
      <c r="J145" s="2467"/>
      <c r="K145" s="2467"/>
      <c r="L145" s="2467"/>
      <c r="M145" s="2467"/>
    </row>
    <row r="146" spans="1:13" x14ac:dyDescent="0.25">
      <c r="A146" s="2467"/>
      <c r="B146" s="2467"/>
      <c r="C146" s="2467"/>
      <c r="D146" s="2461"/>
      <c r="E146" s="2461"/>
      <c r="F146" s="2461"/>
      <c r="G146" s="2461"/>
      <c r="H146" s="2461"/>
      <c r="I146" s="8"/>
      <c r="J146" s="2461"/>
      <c r="K146" s="2467"/>
      <c r="L146" s="2467"/>
      <c r="M146" s="2467"/>
    </row>
    <row r="147" spans="1:13" ht="18.75" x14ac:dyDescent="0.3">
      <c r="A147" s="3102" t="s">
        <v>894</v>
      </c>
      <c r="B147" s="3103"/>
      <c r="C147" s="3103"/>
      <c r="D147" s="3103"/>
      <c r="E147" s="3103"/>
      <c r="F147" s="3103"/>
      <c r="G147" s="3103"/>
      <c r="H147" s="3103"/>
      <c r="I147" s="3103"/>
      <c r="J147" s="3103"/>
      <c r="K147" s="3103"/>
      <c r="L147" s="3103"/>
      <c r="M147" s="2467"/>
    </row>
    <row r="148" spans="1:13" ht="15.75" x14ac:dyDescent="0.25">
      <c r="A148" s="2467"/>
      <c r="B148" s="2467"/>
      <c r="C148" s="2467"/>
      <c r="D148" s="2461"/>
      <c r="E148" s="2461"/>
      <c r="F148" s="308"/>
      <c r="G148" s="2461"/>
      <c r="H148" s="2461"/>
      <c r="I148" s="8"/>
      <c r="J148" s="2461"/>
      <c r="K148" s="2467"/>
      <c r="L148" s="2467"/>
      <c r="M148" s="2467"/>
    </row>
    <row r="149" spans="1:13" ht="15" customHeight="1" x14ac:dyDescent="0.25">
      <c r="A149" s="3156" t="s">
        <v>895</v>
      </c>
      <c r="B149" s="3156"/>
      <c r="C149" s="3156"/>
      <c r="D149" s="3156"/>
      <c r="E149" s="3156"/>
      <c r="F149" s="3156"/>
      <c r="G149" s="3156"/>
      <c r="H149" s="3156"/>
      <c r="I149" s="3156"/>
      <c r="J149" s="3156"/>
      <c r="K149" s="3156"/>
      <c r="L149" s="3156"/>
      <c r="M149" s="3156"/>
    </row>
    <row r="150" spans="1:13" x14ac:dyDescent="0.25">
      <c r="A150" s="3156"/>
      <c r="B150" s="3156"/>
      <c r="C150" s="3156"/>
      <c r="D150" s="3156"/>
      <c r="E150" s="3156"/>
      <c r="F150" s="3156"/>
      <c r="G150" s="3156"/>
      <c r="H150" s="3156"/>
      <c r="I150" s="3156"/>
      <c r="J150" s="3156"/>
      <c r="K150" s="3156"/>
      <c r="L150" s="3156"/>
      <c r="M150" s="3156"/>
    </row>
    <row r="151" spans="1:13" ht="15.75" thickBot="1" x14ac:dyDescent="0.3">
      <c r="A151" s="1465"/>
      <c r="B151" s="2467"/>
      <c r="C151" s="2467"/>
      <c r="D151" s="2467"/>
      <c r="E151" s="2467"/>
      <c r="F151" s="2467"/>
      <c r="G151" s="2467"/>
      <c r="H151" s="2467"/>
      <c r="I151" s="4"/>
      <c r="J151" s="2467"/>
      <c r="K151" s="13"/>
      <c r="L151" s="14"/>
      <c r="M151" s="14" t="s">
        <v>270</v>
      </c>
    </row>
    <row r="152" spans="1:13" ht="27" thickBot="1" x14ac:dyDescent="0.3">
      <c r="A152" s="309" t="s">
        <v>873</v>
      </c>
      <c r="B152" s="23" t="s">
        <v>874</v>
      </c>
      <c r="C152" s="23" t="s">
        <v>7</v>
      </c>
      <c r="D152" s="23" t="s">
        <v>8</v>
      </c>
      <c r="E152" s="23" t="s">
        <v>9</v>
      </c>
      <c r="F152" s="23" t="s">
        <v>10</v>
      </c>
      <c r="G152" s="23" t="s">
        <v>11</v>
      </c>
      <c r="H152" s="23" t="s">
        <v>12</v>
      </c>
      <c r="I152" s="310" t="s">
        <v>13</v>
      </c>
      <c r="J152" s="20" t="s">
        <v>14</v>
      </c>
      <c r="K152" s="20" t="s">
        <v>15</v>
      </c>
      <c r="L152" s="20" t="s">
        <v>16</v>
      </c>
      <c r="M152" s="311" t="s">
        <v>17</v>
      </c>
    </row>
    <row r="153" spans="1:13" ht="26.25" x14ac:dyDescent="0.25">
      <c r="A153" s="57">
        <v>231</v>
      </c>
      <c r="B153" s="58">
        <v>0</v>
      </c>
      <c r="C153" s="312">
        <v>2143</v>
      </c>
      <c r="D153" s="58">
        <v>5169</v>
      </c>
      <c r="E153" s="61">
        <v>0</v>
      </c>
      <c r="F153" s="62">
        <v>0</v>
      </c>
      <c r="G153" s="58">
        <v>800</v>
      </c>
      <c r="H153" s="49">
        <v>1031000000</v>
      </c>
      <c r="I153" s="111">
        <v>14080000</v>
      </c>
      <c r="J153" s="111">
        <v>12058000</v>
      </c>
      <c r="K153" s="313">
        <v>-50000</v>
      </c>
      <c r="L153" s="313">
        <f>SUM(J153:K153)</f>
        <v>12008000</v>
      </c>
      <c r="M153" s="314" t="s">
        <v>888</v>
      </c>
    </row>
    <row r="154" spans="1:13" ht="39" x14ac:dyDescent="0.25">
      <c r="A154" s="57">
        <v>231</v>
      </c>
      <c r="B154" s="58">
        <v>0</v>
      </c>
      <c r="C154" s="312">
        <v>2143</v>
      </c>
      <c r="D154" s="58">
        <v>5166</v>
      </c>
      <c r="E154" s="61">
        <v>0</v>
      </c>
      <c r="F154" s="62">
        <v>0</v>
      </c>
      <c r="G154" s="58">
        <v>800</v>
      </c>
      <c r="H154" s="49">
        <v>1031000000</v>
      </c>
      <c r="I154" s="111">
        <v>0</v>
      </c>
      <c r="J154" s="111">
        <v>20000</v>
      </c>
      <c r="K154" s="313">
        <v>50000</v>
      </c>
      <c r="L154" s="313">
        <f>SUM(J154:K154)</f>
        <v>70000</v>
      </c>
      <c r="M154" s="314" t="s">
        <v>889</v>
      </c>
    </row>
    <row r="155" spans="1:13" ht="39" x14ac:dyDescent="0.25">
      <c r="A155" s="57">
        <v>231</v>
      </c>
      <c r="B155" s="58">
        <v>0</v>
      </c>
      <c r="C155" s="312">
        <v>3636</v>
      </c>
      <c r="D155" s="58">
        <v>5169</v>
      </c>
      <c r="E155" s="61">
        <v>0</v>
      </c>
      <c r="F155" s="62">
        <v>0</v>
      </c>
      <c r="G155" s="58">
        <v>800</v>
      </c>
      <c r="H155" s="49">
        <v>5426000000</v>
      </c>
      <c r="I155" s="111">
        <v>2242000</v>
      </c>
      <c r="J155" s="111">
        <v>2242000</v>
      </c>
      <c r="K155" s="313">
        <v>-112200</v>
      </c>
      <c r="L155" s="313">
        <f>SUM(J155:K155)</f>
        <v>2129800</v>
      </c>
      <c r="M155" s="314" t="s">
        <v>896</v>
      </c>
    </row>
    <row r="156" spans="1:13" ht="27" thickBot="1" x14ac:dyDescent="0.3">
      <c r="A156" s="57">
        <v>231</v>
      </c>
      <c r="B156" s="58">
        <v>0</v>
      </c>
      <c r="C156" s="312">
        <v>3636</v>
      </c>
      <c r="D156" s="58">
        <v>5902</v>
      </c>
      <c r="E156" s="61">
        <v>0</v>
      </c>
      <c r="F156" s="62">
        <v>870</v>
      </c>
      <c r="G156" s="58">
        <v>800</v>
      </c>
      <c r="H156" s="49">
        <v>5045000000</v>
      </c>
      <c r="I156" s="111">
        <v>0</v>
      </c>
      <c r="J156" s="111">
        <v>0</v>
      </c>
      <c r="K156" s="313">
        <v>112200</v>
      </c>
      <c r="L156" s="313">
        <f>SUM(J156:K156)</f>
        <v>112200</v>
      </c>
      <c r="M156" s="314" t="s">
        <v>897</v>
      </c>
    </row>
    <row r="157" spans="1:13" s="233" customFormat="1" ht="16.5" thickBot="1" x14ac:dyDescent="0.3">
      <c r="A157" s="2155" t="s">
        <v>23</v>
      </c>
      <c r="B157" s="2462"/>
      <c r="C157" s="2462"/>
      <c r="D157" s="2462"/>
      <c r="E157" s="2462"/>
      <c r="F157" s="2462"/>
      <c r="G157" s="2462"/>
      <c r="H157" s="2462"/>
      <c r="I157" s="1294">
        <f>SUM(I153:I156)</f>
        <v>16322000</v>
      </c>
      <c r="J157" s="1295">
        <f>SUM(J153:J156)</f>
        <v>14320000</v>
      </c>
      <c r="K157" s="1295">
        <f>SUM(K153:K156)</f>
        <v>0</v>
      </c>
      <c r="L157" s="1295">
        <f>SUM(L153:L156)</f>
        <v>14320000</v>
      </c>
      <c r="M157" s="119"/>
    </row>
    <row r="158" spans="1:13" ht="15.75" x14ac:dyDescent="0.25">
      <c r="A158" s="28"/>
      <c r="B158" s="28"/>
      <c r="C158" s="28"/>
      <c r="D158" s="29"/>
      <c r="E158" s="29"/>
      <c r="F158" s="29"/>
      <c r="G158" s="29"/>
      <c r="H158" s="29"/>
      <c r="I158" s="32"/>
      <c r="J158" s="29"/>
      <c r="K158" s="33"/>
      <c r="L158" s="29"/>
      <c r="M158" s="2467"/>
    </row>
    <row r="159" spans="1:13" ht="15.75" x14ac:dyDescent="0.25">
      <c r="A159" s="29" t="s">
        <v>879</v>
      </c>
      <c r="B159" s="28"/>
      <c r="C159" s="28"/>
      <c r="D159" s="29"/>
      <c r="E159" s="29"/>
      <c r="F159" s="29"/>
      <c r="G159" s="29"/>
      <c r="H159" s="29"/>
      <c r="I159" s="32"/>
      <c r="J159" s="35">
        <v>43508</v>
      </c>
      <c r="K159" s="35"/>
      <c r="L159" s="29"/>
      <c r="M159" s="2467"/>
    </row>
    <row r="160" spans="1:13" x14ac:dyDescent="0.25">
      <c r="A160" s="29"/>
      <c r="B160" s="29"/>
      <c r="C160" s="29"/>
      <c r="D160" s="29"/>
      <c r="E160" s="29"/>
      <c r="F160" s="29"/>
      <c r="G160" s="29"/>
      <c r="H160" s="29"/>
      <c r="I160" s="29"/>
      <c r="J160" s="29"/>
      <c r="K160" s="29"/>
      <c r="L160" s="29"/>
      <c r="M160" s="29"/>
    </row>
    <row r="161" spans="1:13" x14ac:dyDescent="0.25">
      <c r="A161" s="29"/>
      <c r="B161" s="29"/>
      <c r="C161" s="29"/>
      <c r="D161" s="29"/>
      <c r="E161" s="29"/>
      <c r="F161" s="29"/>
      <c r="G161" s="29"/>
      <c r="H161" s="29"/>
      <c r="I161" s="29"/>
      <c r="J161" s="29"/>
      <c r="K161" s="29"/>
      <c r="L161" s="29"/>
      <c r="M161" s="29"/>
    </row>
    <row r="162" spans="1:13" x14ac:dyDescent="0.25">
      <c r="A162" s="29" t="s">
        <v>27</v>
      </c>
      <c r="B162" s="29"/>
      <c r="C162" s="29"/>
      <c r="D162" s="29"/>
      <c r="E162" s="29"/>
      <c r="F162" s="29"/>
      <c r="G162" s="29"/>
      <c r="H162" s="29"/>
      <c r="I162" s="29" t="s">
        <v>27</v>
      </c>
      <c r="J162" s="29"/>
      <c r="K162" s="29"/>
      <c r="L162" s="29"/>
      <c r="M162" s="29"/>
    </row>
    <row r="163" spans="1:13" x14ac:dyDescent="0.25">
      <c r="A163" s="29"/>
      <c r="B163" s="29"/>
      <c r="C163" s="29"/>
      <c r="D163" s="29"/>
      <c r="E163" s="29"/>
      <c r="F163" s="29"/>
      <c r="G163" s="29"/>
      <c r="H163" s="29"/>
      <c r="I163" s="29"/>
      <c r="J163" s="29"/>
      <c r="K163" s="29"/>
      <c r="L163" s="29"/>
      <c r="M163" s="29"/>
    </row>
    <row r="164" spans="1:13" x14ac:dyDescent="0.25">
      <c r="A164" s="29" t="s">
        <v>880</v>
      </c>
      <c r="B164" s="29"/>
      <c r="C164" s="29"/>
      <c r="D164" s="29"/>
      <c r="E164" s="29"/>
      <c r="F164" s="29"/>
      <c r="G164" s="29"/>
      <c r="H164" s="29"/>
      <c r="I164" s="29" t="s">
        <v>881</v>
      </c>
      <c r="J164" s="29"/>
      <c r="K164" s="29"/>
      <c r="L164" s="29"/>
      <c r="M164" s="29"/>
    </row>
    <row r="167" spans="1:13" ht="18.75" x14ac:dyDescent="0.3">
      <c r="A167" s="1" t="s">
        <v>174</v>
      </c>
      <c r="B167" s="1"/>
      <c r="C167" s="307" t="s">
        <v>870</v>
      </c>
      <c r="D167" s="2467"/>
      <c r="E167" s="2467"/>
      <c r="F167" s="2467"/>
      <c r="G167" s="2467"/>
      <c r="H167" s="2467"/>
      <c r="I167" s="4"/>
      <c r="J167" s="2467"/>
      <c r="K167" s="2467"/>
      <c r="L167" s="2467"/>
      <c r="M167" s="2467"/>
    </row>
    <row r="168" spans="1:13" x14ac:dyDescent="0.25">
      <c r="A168" s="2467"/>
      <c r="B168" s="2467"/>
      <c r="C168" s="2467"/>
      <c r="D168" s="2461"/>
      <c r="E168" s="2461"/>
      <c r="F168" s="2461"/>
      <c r="G168" s="2461"/>
      <c r="H168" s="2461"/>
      <c r="I168" s="8"/>
      <c r="J168" s="2461"/>
      <c r="K168" s="2467"/>
      <c r="L168" s="2467"/>
      <c r="M168" s="2467"/>
    </row>
    <row r="169" spans="1:13" ht="18.75" x14ac:dyDescent="0.3">
      <c r="A169" s="3102" t="s">
        <v>898</v>
      </c>
      <c r="B169" s="3103"/>
      <c r="C169" s="3103"/>
      <c r="D169" s="3103"/>
      <c r="E169" s="3103"/>
      <c r="F169" s="3103"/>
      <c r="G169" s="3103"/>
      <c r="H169" s="3103"/>
      <c r="I169" s="3103"/>
      <c r="J169" s="3103"/>
      <c r="K169" s="3103"/>
      <c r="L169" s="3103"/>
      <c r="M169" s="2467"/>
    </row>
    <row r="170" spans="1:13" ht="15.75" x14ac:dyDescent="0.25">
      <c r="A170" s="2467"/>
      <c r="B170" s="2467"/>
      <c r="C170" s="2467"/>
      <c r="D170" s="2461"/>
      <c r="E170" s="2461"/>
      <c r="F170" s="308"/>
      <c r="G170" s="2461"/>
      <c r="H170" s="2461"/>
      <c r="I170" s="8"/>
      <c r="J170" s="2461"/>
      <c r="K170" s="2467"/>
      <c r="L170" s="2467"/>
      <c r="M170" s="2467"/>
    </row>
    <row r="171" spans="1:13" x14ac:dyDescent="0.25">
      <c r="A171" s="3156" t="s">
        <v>887</v>
      </c>
      <c r="B171" s="3156"/>
      <c r="C171" s="3156"/>
      <c r="D171" s="3156"/>
      <c r="E171" s="3156"/>
      <c r="F171" s="3156"/>
      <c r="G171" s="3156"/>
      <c r="H171" s="3156"/>
      <c r="I171" s="3156"/>
      <c r="J171" s="3156"/>
      <c r="K171" s="3156"/>
      <c r="L171" s="3156"/>
      <c r="M171" s="3156"/>
    </row>
    <row r="172" spans="1:13" x14ac:dyDescent="0.25">
      <c r="A172" s="3156"/>
      <c r="B172" s="3156"/>
      <c r="C172" s="3156"/>
      <c r="D172" s="3156"/>
      <c r="E172" s="3156"/>
      <c r="F172" s="3156"/>
      <c r="G172" s="3156"/>
      <c r="H172" s="3156"/>
      <c r="I172" s="3156"/>
      <c r="J172" s="3156"/>
      <c r="K172" s="3156"/>
      <c r="L172" s="3156"/>
      <c r="M172" s="3156"/>
    </row>
    <row r="173" spans="1:13" ht="15.75" thickBot="1" x14ac:dyDescent="0.3">
      <c r="A173" s="1465"/>
      <c r="B173" s="2467"/>
      <c r="C173" s="2467"/>
      <c r="D173" s="2467"/>
      <c r="E173" s="2467"/>
      <c r="F173" s="2467"/>
      <c r="G173" s="2467"/>
      <c r="H173" s="2467"/>
      <c r="I173" s="4"/>
      <c r="J173" s="2467"/>
      <c r="K173" s="13"/>
      <c r="L173" s="14"/>
      <c r="M173" s="14" t="s">
        <v>270</v>
      </c>
    </row>
    <row r="174" spans="1:13" ht="27" thickBot="1" x14ac:dyDescent="0.3">
      <c r="A174" s="309" t="s">
        <v>873</v>
      </c>
      <c r="B174" s="23" t="s">
        <v>874</v>
      </c>
      <c r="C174" s="23" t="s">
        <v>7</v>
      </c>
      <c r="D174" s="23" t="s">
        <v>8</v>
      </c>
      <c r="E174" s="23" t="s">
        <v>9</v>
      </c>
      <c r="F174" s="23" t="s">
        <v>10</v>
      </c>
      <c r="G174" s="23" t="s">
        <v>11</v>
      </c>
      <c r="H174" s="23" t="s">
        <v>12</v>
      </c>
      <c r="I174" s="310" t="s">
        <v>13</v>
      </c>
      <c r="J174" s="20" t="s">
        <v>14</v>
      </c>
      <c r="K174" s="20" t="s">
        <v>15</v>
      </c>
      <c r="L174" s="20" t="s">
        <v>16</v>
      </c>
      <c r="M174" s="311" t="s">
        <v>17</v>
      </c>
    </row>
    <row r="175" spans="1:13" ht="26.25" x14ac:dyDescent="0.25">
      <c r="A175" s="57">
        <v>231</v>
      </c>
      <c r="B175" s="58">
        <v>0</v>
      </c>
      <c r="C175" s="312">
        <v>2143</v>
      </c>
      <c r="D175" s="58">
        <v>5169</v>
      </c>
      <c r="E175" s="61">
        <v>0</v>
      </c>
      <c r="F175" s="62">
        <v>0</v>
      </c>
      <c r="G175" s="58">
        <v>800</v>
      </c>
      <c r="H175" s="49">
        <v>1031000000</v>
      </c>
      <c r="I175" s="111">
        <v>14080000</v>
      </c>
      <c r="J175" s="111">
        <v>12008000</v>
      </c>
      <c r="K175" s="313">
        <v>-4020000</v>
      </c>
      <c r="L175" s="313">
        <f>SUM(J175:K175)</f>
        <v>7988000</v>
      </c>
      <c r="M175" s="314" t="s">
        <v>888</v>
      </c>
    </row>
    <row r="176" spans="1:13" ht="26.25" x14ac:dyDescent="0.25">
      <c r="A176" s="57">
        <v>231</v>
      </c>
      <c r="B176" s="58">
        <v>0</v>
      </c>
      <c r="C176" s="312">
        <v>2143</v>
      </c>
      <c r="D176" s="58">
        <v>5175</v>
      </c>
      <c r="E176" s="61">
        <v>0</v>
      </c>
      <c r="F176" s="62">
        <v>0</v>
      </c>
      <c r="G176" s="58">
        <v>800</v>
      </c>
      <c r="H176" s="49">
        <v>1031000000</v>
      </c>
      <c r="I176" s="111">
        <v>0</v>
      </c>
      <c r="J176" s="111">
        <v>0</v>
      </c>
      <c r="K176" s="313">
        <v>20000</v>
      </c>
      <c r="L176" s="313">
        <f>SUM(J176:K176)</f>
        <v>20000</v>
      </c>
      <c r="M176" s="314" t="s">
        <v>899</v>
      </c>
    </row>
    <row r="177" spans="1:13" ht="39" x14ac:dyDescent="0.25">
      <c r="A177" s="57">
        <v>231</v>
      </c>
      <c r="B177" s="58">
        <v>0</v>
      </c>
      <c r="C177" s="312">
        <v>2143</v>
      </c>
      <c r="D177" s="58">
        <v>5213</v>
      </c>
      <c r="E177" s="61">
        <v>0</v>
      </c>
      <c r="F177" s="62">
        <v>0</v>
      </c>
      <c r="G177" s="58">
        <v>800</v>
      </c>
      <c r="H177" s="49">
        <v>1031000000</v>
      </c>
      <c r="I177" s="111">
        <v>0</v>
      </c>
      <c r="J177" s="111">
        <v>0</v>
      </c>
      <c r="K177" s="313">
        <v>4000000</v>
      </c>
      <c r="L177" s="313">
        <f>SUM(J177:K177)</f>
        <v>4000000</v>
      </c>
      <c r="M177" s="314" t="s">
        <v>900</v>
      </c>
    </row>
    <row r="178" spans="1:13" ht="26.25" x14ac:dyDescent="0.25">
      <c r="A178" s="57">
        <v>231</v>
      </c>
      <c r="B178" s="58">
        <v>0</v>
      </c>
      <c r="C178" s="312">
        <v>2143</v>
      </c>
      <c r="D178" s="58">
        <v>5169</v>
      </c>
      <c r="E178" s="61">
        <v>0</v>
      </c>
      <c r="F178" s="62">
        <v>0</v>
      </c>
      <c r="G178" s="58">
        <v>800</v>
      </c>
      <c r="H178" s="49">
        <v>1178000000</v>
      </c>
      <c r="I178" s="111">
        <v>1750000</v>
      </c>
      <c r="J178" s="111">
        <v>1715000</v>
      </c>
      <c r="K178" s="313">
        <v>-20000</v>
      </c>
      <c r="L178" s="313">
        <f>SUM(J178:K178)</f>
        <v>1695000</v>
      </c>
      <c r="M178" s="314" t="s">
        <v>901</v>
      </c>
    </row>
    <row r="179" spans="1:13" ht="27" thickBot="1" x14ac:dyDescent="0.3">
      <c r="A179" s="57">
        <v>231</v>
      </c>
      <c r="B179" s="58">
        <v>0</v>
      </c>
      <c r="C179" s="312">
        <v>2143</v>
      </c>
      <c r="D179" s="58">
        <v>5175</v>
      </c>
      <c r="E179" s="61">
        <v>0</v>
      </c>
      <c r="F179" s="62">
        <v>0</v>
      </c>
      <c r="G179" s="58">
        <v>800</v>
      </c>
      <c r="H179" s="49">
        <v>1178000000</v>
      </c>
      <c r="I179" s="111">
        <v>0</v>
      </c>
      <c r="J179" s="111">
        <v>35000</v>
      </c>
      <c r="K179" s="313">
        <v>20000</v>
      </c>
      <c r="L179" s="313">
        <f>SUM(J179:K179)</f>
        <v>55000</v>
      </c>
      <c r="M179" s="314" t="s">
        <v>902</v>
      </c>
    </row>
    <row r="180" spans="1:13" s="233" customFormat="1" ht="16.5" thickBot="1" x14ac:dyDescent="0.3">
      <c r="A180" s="2155" t="s">
        <v>23</v>
      </c>
      <c r="B180" s="2462"/>
      <c r="C180" s="2462"/>
      <c r="D180" s="2462"/>
      <c r="E180" s="2462"/>
      <c r="F180" s="2462"/>
      <c r="G180" s="2462"/>
      <c r="H180" s="2462"/>
      <c r="I180" s="1294">
        <f>SUM(I175:I179)</f>
        <v>15830000</v>
      </c>
      <c r="J180" s="1295">
        <f>SUM(J175:J179)</f>
        <v>13758000</v>
      </c>
      <c r="K180" s="1295">
        <f>SUM(K175:K179)</f>
        <v>0</v>
      </c>
      <c r="L180" s="1295">
        <f>SUM(L175:L179)</f>
        <v>13758000</v>
      </c>
      <c r="M180" s="119"/>
    </row>
    <row r="181" spans="1:13" ht="15.75" x14ac:dyDescent="0.25">
      <c r="A181" s="28"/>
      <c r="B181" s="28"/>
      <c r="C181" s="28"/>
      <c r="D181" s="29"/>
      <c r="E181" s="29"/>
      <c r="F181" s="29"/>
      <c r="G181" s="29"/>
      <c r="H181" s="29"/>
      <c r="I181" s="32"/>
      <c r="J181" s="29"/>
      <c r="K181" s="33"/>
      <c r="L181" s="29"/>
      <c r="M181" s="2467"/>
    </row>
    <row r="182" spans="1:13" ht="15.75" x14ac:dyDescent="0.25">
      <c r="A182" s="29" t="s">
        <v>879</v>
      </c>
      <c r="B182" s="28"/>
      <c r="C182" s="28"/>
      <c r="D182" s="29"/>
      <c r="E182" s="29"/>
      <c r="F182" s="29"/>
      <c r="G182" s="29"/>
      <c r="H182" s="29"/>
      <c r="I182" s="32" t="s">
        <v>25</v>
      </c>
      <c r="J182" s="3193">
        <v>43523</v>
      </c>
      <c r="K182" s="3193"/>
      <c r="L182" s="29"/>
      <c r="M182" s="2467"/>
    </row>
    <row r="183" spans="1:13" x14ac:dyDescent="0.25">
      <c r="A183" s="29"/>
      <c r="B183" s="29"/>
      <c r="C183" s="29"/>
      <c r="D183" s="29"/>
      <c r="E183" s="29"/>
      <c r="F183" s="29"/>
      <c r="G183" s="29"/>
      <c r="H183" s="29"/>
      <c r="I183" s="29"/>
      <c r="J183" s="29"/>
      <c r="K183" s="29"/>
      <c r="L183" s="29"/>
      <c r="M183" s="29"/>
    </row>
    <row r="184" spans="1:13" x14ac:dyDescent="0.25">
      <c r="A184" s="29"/>
      <c r="B184" s="29"/>
      <c r="C184" s="29"/>
      <c r="D184" s="29"/>
      <c r="E184" s="29"/>
      <c r="F184" s="29"/>
      <c r="G184" s="29"/>
      <c r="H184" s="29"/>
      <c r="I184" s="29"/>
      <c r="J184" s="29"/>
      <c r="K184" s="29"/>
      <c r="L184" s="29"/>
      <c r="M184" s="29"/>
    </row>
    <row r="185" spans="1:13" x14ac:dyDescent="0.25">
      <c r="A185" s="29" t="s">
        <v>27</v>
      </c>
      <c r="B185" s="29"/>
      <c r="C185" s="29"/>
      <c r="D185" s="29"/>
      <c r="E185" s="29"/>
      <c r="F185" s="29"/>
      <c r="G185" s="29"/>
      <c r="H185" s="29"/>
      <c r="I185" s="29" t="s">
        <v>27</v>
      </c>
      <c r="J185" s="29"/>
      <c r="K185" s="29"/>
      <c r="L185" s="29"/>
      <c r="M185" s="29"/>
    </row>
    <row r="186" spans="1:13" x14ac:dyDescent="0.25">
      <c r="A186" s="29"/>
      <c r="B186" s="29"/>
      <c r="C186" s="29"/>
      <c r="D186" s="29"/>
      <c r="E186" s="29"/>
      <c r="F186" s="29"/>
      <c r="G186" s="29"/>
      <c r="H186" s="29"/>
      <c r="I186" s="29"/>
      <c r="J186" s="29"/>
      <c r="K186" s="29"/>
      <c r="L186" s="29"/>
      <c r="M186" s="29"/>
    </row>
    <row r="187" spans="1:13" x14ac:dyDescent="0.25">
      <c r="A187" s="29" t="s">
        <v>880</v>
      </c>
      <c r="B187" s="29"/>
      <c r="C187" s="29"/>
      <c r="D187" s="29"/>
      <c r="E187" s="29"/>
      <c r="F187" s="29"/>
      <c r="G187" s="29"/>
      <c r="H187" s="29"/>
      <c r="I187" s="29" t="s">
        <v>881</v>
      </c>
      <c r="J187" s="29"/>
      <c r="K187" s="29"/>
      <c r="L187" s="29"/>
      <c r="M187" s="29"/>
    </row>
    <row r="188" spans="1:13" x14ac:dyDescent="0.25">
      <c r="A188" s="29"/>
      <c r="B188" s="29"/>
      <c r="C188" s="29"/>
      <c r="D188" s="29"/>
      <c r="E188" s="29"/>
      <c r="F188" s="29"/>
      <c r="G188" s="29"/>
      <c r="H188" s="29"/>
      <c r="I188" s="29"/>
      <c r="J188" s="29"/>
      <c r="K188" s="29"/>
      <c r="L188" s="29"/>
      <c r="M188" s="29"/>
    </row>
    <row r="189" spans="1:13" x14ac:dyDescent="0.25">
      <c r="A189" s="29"/>
      <c r="B189" s="29"/>
      <c r="C189" s="29"/>
      <c r="D189" s="29"/>
      <c r="E189" s="29"/>
      <c r="F189" s="29"/>
      <c r="G189" s="29"/>
      <c r="H189" s="29"/>
      <c r="I189" s="29"/>
      <c r="J189" s="29"/>
      <c r="K189" s="29"/>
      <c r="L189" s="29"/>
      <c r="M189" s="29"/>
    </row>
    <row r="190" spans="1:13" ht="18.75" x14ac:dyDescent="0.3">
      <c r="A190" s="1" t="s">
        <v>174</v>
      </c>
      <c r="B190" s="1"/>
      <c r="C190" s="307" t="s">
        <v>870</v>
      </c>
      <c r="D190" s="2467"/>
      <c r="E190" s="2467"/>
      <c r="F190" s="2467"/>
      <c r="G190" s="2467"/>
      <c r="H190" s="2467"/>
      <c r="I190" s="4"/>
      <c r="J190" s="2467"/>
      <c r="K190" s="2467"/>
      <c r="L190" s="2467"/>
      <c r="M190" s="2467"/>
    </row>
    <row r="191" spans="1:13" x14ac:dyDescent="0.25">
      <c r="A191" s="2467"/>
      <c r="B191" s="2467"/>
      <c r="C191" s="2467"/>
      <c r="D191" s="2461"/>
      <c r="E191" s="2461"/>
      <c r="F191" s="2461"/>
      <c r="G191" s="2461"/>
      <c r="H191" s="2461"/>
      <c r="I191" s="8"/>
      <c r="J191" s="2461"/>
      <c r="K191" s="2467"/>
      <c r="L191" s="2467"/>
      <c r="M191" s="2467"/>
    </row>
    <row r="192" spans="1:13" ht="18.75" x14ac:dyDescent="0.3">
      <c r="A192" s="3102" t="s">
        <v>903</v>
      </c>
      <c r="B192" s="3102"/>
      <c r="C192" s="3102"/>
      <c r="D192" s="3102"/>
      <c r="E192" s="3102"/>
      <c r="F192" s="3102"/>
      <c r="G192" s="3102"/>
      <c r="H192" s="3102"/>
      <c r="I192" s="3102"/>
      <c r="J192" s="3102"/>
      <c r="K192" s="3102"/>
      <c r="L192" s="3102"/>
      <c r="M192" s="3102"/>
    </row>
    <row r="193" spans="1:13" ht="15.75" x14ac:dyDescent="0.25">
      <c r="A193" s="2467"/>
      <c r="B193" s="2467"/>
      <c r="C193" s="2467"/>
      <c r="D193" s="2461"/>
      <c r="E193" s="2461"/>
      <c r="F193" s="308"/>
      <c r="G193" s="2461"/>
      <c r="H193" s="2461"/>
      <c r="I193" s="8"/>
      <c r="J193" s="2461"/>
      <c r="K193" s="2467"/>
      <c r="L193" s="2467"/>
      <c r="M193" s="2467"/>
    </row>
    <row r="194" spans="1:13" x14ac:dyDescent="0.25">
      <c r="A194" s="3156" t="s">
        <v>904</v>
      </c>
      <c r="B194" s="3156"/>
      <c r="C194" s="3156"/>
      <c r="D194" s="3156"/>
      <c r="E194" s="3156"/>
      <c r="F194" s="3156"/>
      <c r="G194" s="3156"/>
      <c r="H194" s="3156"/>
      <c r="I194" s="3156"/>
      <c r="J194" s="3156"/>
      <c r="K194" s="3156"/>
      <c r="L194" s="3156"/>
      <c r="M194" s="3156"/>
    </row>
    <row r="195" spans="1:13" x14ac:dyDescent="0.25">
      <c r="A195" s="3156"/>
      <c r="B195" s="3156"/>
      <c r="C195" s="3156"/>
      <c r="D195" s="3156"/>
      <c r="E195" s="3156"/>
      <c r="F195" s="3156"/>
      <c r="G195" s="3156"/>
      <c r="H195" s="3156"/>
      <c r="I195" s="3156"/>
      <c r="J195" s="3156"/>
      <c r="K195" s="3156"/>
      <c r="L195" s="3156"/>
      <c r="M195" s="3156"/>
    </row>
    <row r="196" spans="1:13" ht="15.75" thickBot="1" x14ac:dyDescent="0.3">
      <c r="A196" s="1465"/>
      <c r="B196" s="2467"/>
      <c r="C196" s="2467"/>
      <c r="D196" s="2467"/>
      <c r="E196" s="2467"/>
      <c r="F196" s="2467"/>
      <c r="G196" s="2467"/>
      <c r="H196" s="2467"/>
      <c r="I196" s="4"/>
      <c r="J196" s="2467"/>
      <c r="K196" s="13"/>
      <c r="L196" s="14"/>
      <c r="M196" s="14" t="s">
        <v>270</v>
      </c>
    </row>
    <row r="197" spans="1:13" ht="27" thickBot="1" x14ac:dyDescent="0.3">
      <c r="A197" s="309" t="s">
        <v>873</v>
      </c>
      <c r="B197" s="23" t="s">
        <v>874</v>
      </c>
      <c r="C197" s="23" t="s">
        <v>7</v>
      </c>
      <c r="D197" s="23" t="s">
        <v>8</v>
      </c>
      <c r="E197" s="23" t="s">
        <v>9</v>
      </c>
      <c r="F197" s="23" t="s">
        <v>10</v>
      </c>
      <c r="G197" s="23" t="s">
        <v>11</v>
      </c>
      <c r="H197" s="23" t="s">
        <v>12</v>
      </c>
      <c r="I197" s="310" t="s">
        <v>13</v>
      </c>
      <c r="J197" s="20" t="s">
        <v>14</v>
      </c>
      <c r="K197" s="20" t="s">
        <v>15</v>
      </c>
      <c r="L197" s="20" t="s">
        <v>16</v>
      </c>
      <c r="M197" s="311" t="s">
        <v>17</v>
      </c>
    </row>
    <row r="198" spans="1:13" ht="26.25" x14ac:dyDescent="0.25">
      <c r="A198" s="57">
        <v>231</v>
      </c>
      <c r="B198" s="58">
        <v>0</v>
      </c>
      <c r="C198" s="312">
        <v>2510</v>
      </c>
      <c r="D198" s="58">
        <v>5169</v>
      </c>
      <c r="E198" s="61">
        <v>0</v>
      </c>
      <c r="F198" s="62">
        <v>0</v>
      </c>
      <c r="G198" s="58">
        <v>800</v>
      </c>
      <c r="H198" s="49">
        <v>1007000000</v>
      </c>
      <c r="I198" s="111">
        <v>2050000</v>
      </c>
      <c r="J198" s="111">
        <v>700000</v>
      </c>
      <c r="K198" s="313">
        <v>-2000</v>
      </c>
      <c r="L198" s="313">
        <f t="shared" ref="L198:L203" si="1">SUM(J198:K198)</f>
        <v>698000</v>
      </c>
      <c r="M198" s="314" t="s">
        <v>905</v>
      </c>
    </row>
    <row r="199" spans="1:13" ht="26.25" x14ac:dyDescent="0.25">
      <c r="A199" s="57">
        <v>231</v>
      </c>
      <c r="B199" s="58">
        <v>0</v>
      </c>
      <c r="C199" s="312">
        <v>2510</v>
      </c>
      <c r="D199" s="58">
        <v>5142</v>
      </c>
      <c r="E199" s="61">
        <v>0</v>
      </c>
      <c r="F199" s="62">
        <v>0</v>
      </c>
      <c r="G199" s="58">
        <v>800</v>
      </c>
      <c r="H199" s="49">
        <v>1007000000</v>
      </c>
      <c r="I199" s="111">
        <v>0</v>
      </c>
      <c r="J199" s="111">
        <v>0</v>
      </c>
      <c r="K199" s="313">
        <v>2000</v>
      </c>
      <c r="L199" s="313">
        <f t="shared" si="1"/>
        <v>2000</v>
      </c>
      <c r="M199" s="314" t="s">
        <v>906</v>
      </c>
    </row>
    <row r="200" spans="1:13" ht="26.25" x14ac:dyDescent="0.25">
      <c r="A200" s="57">
        <v>231</v>
      </c>
      <c r="B200" s="58">
        <v>0</v>
      </c>
      <c r="C200" s="312">
        <v>2143</v>
      </c>
      <c r="D200" s="58">
        <v>5169</v>
      </c>
      <c r="E200" s="61">
        <v>0</v>
      </c>
      <c r="F200" s="62">
        <v>0</v>
      </c>
      <c r="G200" s="58">
        <v>800</v>
      </c>
      <c r="H200" s="49">
        <v>1178000000</v>
      </c>
      <c r="I200" s="111">
        <v>1750000</v>
      </c>
      <c r="J200" s="111">
        <v>1695000</v>
      </c>
      <c r="K200" s="313">
        <v>-724790</v>
      </c>
      <c r="L200" s="313">
        <f t="shared" si="1"/>
        <v>970210</v>
      </c>
      <c r="M200" s="314" t="s">
        <v>884</v>
      </c>
    </row>
    <row r="201" spans="1:13" ht="39" x14ac:dyDescent="0.25">
      <c r="A201" s="57">
        <v>231</v>
      </c>
      <c r="B201" s="58">
        <v>0</v>
      </c>
      <c r="C201" s="312">
        <v>2143</v>
      </c>
      <c r="D201" s="58">
        <v>5166</v>
      </c>
      <c r="E201" s="61">
        <v>0</v>
      </c>
      <c r="F201" s="62">
        <v>0</v>
      </c>
      <c r="G201" s="58">
        <v>800</v>
      </c>
      <c r="H201" s="49">
        <v>1178000000</v>
      </c>
      <c r="I201" s="111">
        <v>0</v>
      </c>
      <c r="J201" s="111">
        <v>0</v>
      </c>
      <c r="K201" s="313">
        <v>724790</v>
      </c>
      <c r="L201" s="313">
        <f t="shared" si="1"/>
        <v>724790</v>
      </c>
      <c r="M201" s="314" t="s">
        <v>907</v>
      </c>
    </row>
    <row r="202" spans="1:13" x14ac:dyDescent="0.25">
      <c r="A202" s="57">
        <v>231</v>
      </c>
      <c r="B202" s="58">
        <v>0</v>
      </c>
      <c r="C202" s="312">
        <v>2143</v>
      </c>
      <c r="D202" s="58">
        <v>5169</v>
      </c>
      <c r="E202" s="61">
        <v>0</v>
      </c>
      <c r="F202" s="62">
        <v>0</v>
      </c>
      <c r="G202" s="58">
        <v>800</v>
      </c>
      <c r="H202" s="49">
        <v>2013000000</v>
      </c>
      <c r="I202" s="111">
        <v>1500000</v>
      </c>
      <c r="J202" s="111">
        <v>1500000</v>
      </c>
      <c r="K202" s="313">
        <v>-1318900</v>
      </c>
      <c r="L202" s="313">
        <f t="shared" si="1"/>
        <v>181100</v>
      </c>
      <c r="M202" s="314" t="s">
        <v>908</v>
      </c>
    </row>
    <row r="203" spans="1:13" ht="27" thickBot="1" x14ac:dyDescent="0.3">
      <c r="A203" s="57">
        <v>231</v>
      </c>
      <c r="B203" s="58">
        <v>0</v>
      </c>
      <c r="C203" s="312">
        <v>2143</v>
      </c>
      <c r="D203" s="58">
        <v>5166</v>
      </c>
      <c r="E203" s="61">
        <v>0</v>
      </c>
      <c r="F203" s="62">
        <v>0</v>
      </c>
      <c r="G203" s="58">
        <v>800</v>
      </c>
      <c r="H203" s="49">
        <v>2013000000</v>
      </c>
      <c r="I203" s="111">
        <v>0</v>
      </c>
      <c r="J203" s="111">
        <v>0</v>
      </c>
      <c r="K203" s="313">
        <v>1318900</v>
      </c>
      <c r="L203" s="313">
        <f t="shared" si="1"/>
        <v>1318900</v>
      </c>
      <c r="M203" s="314" t="s">
        <v>909</v>
      </c>
    </row>
    <row r="204" spans="1:13" s="233" customFormat="1" ht="16.5" thickBot="1" x14ac:dyDescent="0.3">
      <c r="A204" s="2155" t="s">
        <v>23</v>
      </c>
      <c r="B204" s="2462"/>
      <c r="C204" s="2462"/>
      <c r="D204" s="2462"/>
      <c r="E204" s="2462"/>
      <c r="F204" s="2462"/>
      <c r="G204" s="2462"/>
      <c r="H204" s="2462"/>
      <c r="I204" s="1294">
        <f>SUM(I198:I203)</f>
        <v>5300000</v>
      </c>
      <c r="J204" s="1295">
        <f>SUM(J198:J203)</f>
        <v>3895000</v>
      </c>
      <c r="K204" s="1295">
        <f>SUM(K198:K203)</f>
        <v>0</v>
      </c>
      <c r="L204" s="1295">
        <f>SUM(L198:L203)</f>
        <v>3895000</v>
      </c>
      <c r="M204" s="119"/>
    </row>
    <row r="205" spans="1:13" ht="15.75" x14ac:dyDescent="0.25">
      <c r="A205" s="28"/>
      <c r="B205" s="28"/>
      <c r="C205" s="28"/>
      <c r="D205" s="29"/>
      <c r="E205" s="29"/>
      <c r="F205" s="29"/>
      <c r="G205" s="29"/>
      <c r="H205" s="29"/>
      <c r="I205" s="32"/>
      <c r="J205" s="29"/>
      <c r="K205" s="33"/>
      <c r="L205" s="29"/>
      <c r="M205" s="2467"/>
    </row>
    <row r="206" spans="1:13" ht="15.75" x14ac:dyDescent="0.25">
      <c r="A206" s="29" t="s">
        <v>879</v>
      </c>
      <c r="B206" s="28"/>
      <c r="C206" s="28"/>
      <c r="D206" s="29"/>
      <c r="E206" s="29"/>
      <c r="F206" s="29"/>
      <c r="G206" s="29"/>
      <c r="H206" s="29"/>
      <c r="I206" s="32" t="s">
        <v>25</v>
      </c>
      <c r="J206" s="35">
        <v>43524</v>
      </c>
      <c r="K206" s="35"/>
      <c r="L206" s="29"/>
      <c r="M206" s="2467"/>
    </row>
    <row r="207" spans="1:13" x14ac:dyDescent="0.25">
      <c r="A207" s="29"/>
      <c r="B207" s="29"/>
      <c r="C207" s="29"/>
      <c r="D207" s="29"/>
      <c r="E207" s="29"/>
      <c r="F207" s="29"/>
      <c r="G207" s="29"/>
      <c r="H207" s="29"/>
      <c r="I207" s="29"/>
      <c r="J207" s="29"/>
      <c r="K207" s="29"/>
      <c r="L207" s="29"/>
      <c r="M207" s="29"/>
    </row>
    <row r="208" spans="1:13" x14ac:dyDescent="0.25">
      <c r="A208" s="29"/>
      <c r="B208" s="29"/>
      <c r="C208" s="29"/>
      <c r="D208" s="29"/>
      <c r="E208" s="29"/>
      <c r="F208" s="29"/>
      <c r="G208" s="29"/>
      <c r="H208" s="29"/>
      <c r="I208" s="29"/>
      <c r="J208" s="29"/>
      <c r="K208" s="29"/>
      <c r="L208" s="29"/>
      <c r="M208" s="29"/>
    </row>
    <row r="209" spans="1:13" x14ac:dyDescent="0.25">
      <c r="A209" s="29" t="s">
        <v>27</v>
      </c>
      <c r="B209" s="29"/>
      <c r="C209" s="29"/>
      <c r="D209" s="29"/>
      <c r="E209" s="29"/>
      <c r="F209" s="29"/>
      <c r="G209" s="29"/>
      <c r="H209" s="29"/>
      <c r="I209" s="29" t="s">
        <v>27</v>
      </c>
      <c r="J209" s="29"/>
      <c r="K209" s="29"/>
      <c r="L209" s="29"/>
      <c r="M209" s="29"/>
    </row>
    <row r="210" spans="1:13" x14ac:dyDescent="0.25">
      <c r="A210" s="29"/>
      <c r="B210" s="29"/>
      <c r="C210" s="29"/>
      <c r="D210" s="29"/>
      <c r="E210" s="29"/>
      <c r="F210" s="29"/>
      <c r="G210" s="29"/>
      <c r="H210" s="29"/>
      <c r="I210" s="29"/>
      <c r="J210" s="29"/>
      <c r="K210" s="29"/>
      <c r="L210" s="29"/>
      <c r="M210" s="29"/>
    </row>
    <row r="211" spans="1:13" x14ac:dyDescent="0.25">
      <c r="A211" s="29" t="s">
        <v>880</v>
      </c>
      <c r="B211" s="29"/>
      <c r="C211" s="29"/>
      <c r="D211" s="29"/>
      <c r="E211" s="29"/>
      <c r="F211" s="29"/>
      <c r="G211" s="29"/>
      <c r="H211" s="29"/>
      <c r="I211" s="29" t="s">
        <v>881</v>
      </c>
      <c r="J211" s="29"/>
      <c r="K211" s="29"/>
      <c r="L211" s="29"/>
      <c r="M211" s="29"/>
    </row>
    <row r="212" spans="1:13" x14ac:dyDescent="0.25">
      <c r="A212" s="29"/>
      <c r="B212" s="29"/>
      <c r="C212" s="29"/>
      <c r="D212" s="29"/>
      <c r="E212" s="29"/>
      <c r="F212" s="29"/>
      <c r="G212" s="29"/>
      <c r="H212" s="29"/>
      <c r="I212" s="29"/>
      <c r="J212" s="29"/>
      <c r="K212" s="29"/>
      <c r="L212" s="29"/>
      <c r="M212" s="29"/>
    </row>
    <row r="213" spans="1:13" x14ac:dyDescent="0.25">
      <c r="A213" s="29"/>
      <c r="B213" s="29"/>
      <c r="C213" s="29"/>
      <c r="D213" s="29"/>
      <c r="E213" s="29"/>
      <c r="F213" s="29"/>
      <c r="G213" s="29"/>
      <c r="H213" s="29"/>
      <c r="I213" s="29"/>
      <c r="J213" s="29"/>
      <c r="K213" s="29"/>
      <c r="L213" s="29"/>
      <c r="M213" s="29"/>
    </row>
    <row r="214" spans="1:13" ht="18.75" x14ac:dyDescent="0.3">
      <c r="A214" s="1" t="s">
        <v>174</v>
      </c>
      <c r="B214" s="1"/>
      <c r="C214" s="307" t="s">
        <v>870</v>
      </c>
      <c r="D214" s="2467"/>
      <c r="E214" s="2467"/>
      <c r="F214" s="2467"/>
      <c r="G214" s="2467"/>
      <c r="H214" s="2467"/>
      <c r="I214" s="4"/>
      <c r="J214" s="2467"/>
      <c r="K214" s="2467"/>
      <c r="L214" s="2467"/>
      <c r="M214" s="2467"/>
    </row>
    <row r="215" spans="1:13" x14ac:dyDescent="0.25">
      <c r="A215" s="2467"/>
      <c r="B215" s="2467"/>
      <c r="C215" s="2467"/>
      <c r="D215" s="2461"/>
      <c r="E215" s="2461"/>
      <c r="F215" s="2461"/>
      <c r="G215" s="2461"/>
      <c r="H215" s="2461"/>
      <c r="I215" s="8"/>
      <c r="J215" s="2461"/>
      <c r="K215" s="2467"/>
      <c r="L215" s="2467"/>
      <c r="M215" s="2467"/>
    </row>
    <row r="216" spans="1:13" ht="18.75" x14ac:dyDescent="0.3">
      <c r="A216" s="3102" t="s">
        <v>1129</v>
      </c>
      <c r="B216" s="3102"/>
      <c r="C216" s="3102"/>
      <c r="D216" s="3102"/>
      <c r="E216" s="3102"/>
      <c r="F216" s="3102"/>
      <c r="G216" s="3102"/>
      <c r="H216" s="3102"/>
      <c r="I216" s="3102"/>
      <c r="J216" s="3102"/>
      <c r="K216" s="3102"/>
      <c r="L216" s="3102"/>
      <c r="M216" s="3102"/>
    </row>
    <row r="217" spans="1:13" ht="15.75" x14ac:dyDescent="0.25">
      <c r="A217" s="2467"/>
      <c r="B217" s="2467"/>
      <c r="C217" s="2467"/>
      <c r="D217" s="2461"/>
      <c r="E217" s="2461"/>
      <c r="F217" s="308"/>
      <c r="G217" s="2461"/>
      <c r="H217" s="2461"/>
      <c r="I217" s="8"/>
      <c r="J217" s="2461"/>
      <c r="K217" s="2467"/>
      <c r="L217" s="2467"/>
      <c r="M217" s="2467"/>
    </row>
    <row r="218" spans="1:13" ht="15" customHeight="1" x14ac:dyDescent="0.25">
      <c r="A218" s="3156" t="s">
        <v>1130</v>
      </c>
      <c r="B218" s="3156"/>
      <c r="C218" s="3156"/>
      <c r="D218" s="3156"/>
      <c r="E218" s="3156"/>
      <c r="F218" s="3156"/>
      <c r="G218" s="3156"/>
      <c r="H218" s="3156"/>
      <c r="I218" s="3156"/>
      <c r="J218" s="3156"/>
      <c r="K218" s="3156"/>
      <c r="L218" s="3156"/>
      <c r="M218" s="3156"/>
    </row>
    <row r="219" spans="1:13" x14ac:dyDescent="0.25">
      <c r="A219" s="3156"/>
      <c r="B219" s="3156"/>
      <c r="C219" s="3156"/>
      <c r="D219" s="3156"/>
      <c r="E219" s="3156"/>
      <c r="F219" s="3156"/>
      <c r="G219" s="3156"/>
      <c r="H219" s="3156"/>
      <c r="I219" s="3156"/>
      <c r="J219" s="3156"/>
      <c r="K219" s="3156"/>
      <c r="L219" s="3156"/>
      <c r="M219" s="3156"/>
    </row>
    <row r="220" spans="1:13" ht="15.75" thickBot="1" x14ac:dyDescent="0.3">
      <c r="A220" s="1465"/>
      <c r="B220" s="2467"/>
      <c r="C220" s="2467"/>
      <c r="D220" s="2467"/>
      <c r="E220" s="2467"/>
      <c r="F220" s="2467"/>
      <c r="G220" s="2467"/>
      <c r="H220" s="2467"/>
      <c r="I220" s="4"/>
      <c r="J220" s="2467"/>
      <c r="K220" s="13"/>
      <c r="L220" s="14"/>
      <c r="M220" s="14" t="s">
        <v>270</v>
      </c>
    </row>
    <row r="221" spans="1:13" ht="27" thickBot="1" x14ac:dyDescent="0.3">
      <c r="A221" s="309" t="s">
        <v>873</v>
      </c>
      <c r="B221" s="23" t="s">
        <v>874</v>
      </c>
      <c r="C221" s="23" t="s">
        <v>7</v>
      </c>
      <c r="D221" s="23" t="s">
        <v>8</v>
      </c>
      <c r="E221" s="23" t="s">
        <v>9</v>
      </c>
      <c r="F221" s="23" t="s">
        <v>10</v>
      </c>
      <c r="G221" s="23" t="s">
        <v>11</v>
      </c>
      <c r="H221" s="23" t="s">
        <v>12</v>
      </c>
      <c r="I221" s="310" t="s">
        <v>13</v>
      </c>
      <c r="J221" s="20" t="s">
        <v>14</v>
      </c>
      <c r="K221" s="20" t="s">
        <v>15</v>
      </c>
      <c r="L221" s="20" t="s">
        <v>16</v>
      </c>
      <c r="M221" s="311" t="s">
        <v>17</v>
      </c>
    </row>
    <row r="222" spans="1:13" ht="26.25" x14ac:dyDescent="0.25">
      <c r="A222" s="57">
        <v>231</v>
      </c>
      <c r="B222" s="58">
        <v>0</v>
      </c>
      <c r="C222" s="312">
        <v>2143</v>
      </c>
      <c r="D222" s="58">
        <v>5169</v>
      </c>
      <c r="E222" s="61">
        <v>0</v>
      </c>
      <c r="F222" s="62">
        <v>0</v>
      </c>
      <c r="G222" s="58">
        <v>800</v>
      </c>
      <c r="H222" s="49">
        <v>1031000000</v>
      </c>
      <c r="I222" s="111">
        <v>14080000</v>
      </c>
      <c r="J222" s="111">
        <v>7980288</v>
      </c>
      <c r="K222" s="313">
        <v>-1998500</v>
      </c>
      <c r="L222" s="313">
        <f>SUM(J222:K222)</f>
        <v>5981788</v>
      </c>
      <c r="M222" s="314" t="s">
        <v>1131</v>
      </c>
    </row>
    <row r="223" spans="1:13" ht="39" x14ac:dyDescent="0.25">
      <c r="A223" s="57">
        <v>231</v>
      </c>
      <c r="B223" s="58">
        <v>0</v>
      </c>
      <c r="C223" s="312">
        <v>2143</v>
      </c>
      <c r="D223" s="58">
        <v>5176</v>
      </c>
      <c r="E223" s="61">
        <v>0</v>
      </c>
      <c r="F223" s="62">
        <v>0</v>
      </c>
      <c r="G223" s="58">
        <v>800</v>
      </c>
      <c r="H223" s="49">
        <v>1031000000</v>
      </c>
      <c r="I223" s="111">
        <v>0</v>
      </c>
      <c r="J223" s="111">
        <v>2000</v>
      </c>
      <c r="K223" s="313">
        <v>2000</v>
      </c>
      <c r="L223" s="313">
        <f>SUM(J223:K223)</f>
        <v>4000</v>
      </c>
      <c r="M223" s="314" t="s">
        <v>1132</v>
      </c>
    </row>
    <row r="224" spans="1:13" ht="26.25" x14ac:dyDescent="0.25">
      <c r="A224" s="57">
        <v>231</v>
      </c>
      <c r="B224" s="58">
        <v>0</v>
      </c>
      <c r="C224" s="312">
        <v>2143</v>
      </c>
      <c r="D224" s="58">
        <v>5166</v>
      </c>
      <c r="E224" s="61">
        <v>0</v>
      </c>
      <c r="F224" s="62">
        <v>0</v>
      </c>
      <c r="G224" s="58">
        <v>800</v>
      </c>
      <c r="H224" s="49">
        <v>2013000000</v>
      </c>
      <c r="I224" s="111">
        <v>0</v>
      </c>
      <c r="J224" s="111">
        <v>1318900</v>
      </c>
      <c r="K224" s="313">
        <v>1996500</v>
      </c>
      <c r="L224" s="313">
        <f>SUM(J224:K224)</f>
        <v>3315400</v>
      </c>
      <c r="M224" s="314" t="s">
        <v>909</v>
      </c>
    </row>
    <row r="225" spans="1:13" ht="26.25" x14ac:dyDescent="0.25">
      <c r="A225" s="57">
        <v>231</v>
      </c>
      <c r="B225" s="58">
        <v>0</v>
      </c>
      <c r="C225" s="312">
        <v>2143</v>
      </c>
      <c r="D225" s="58">
        <v>5169</v>
      </c>
      <c r="E225" s="61">
        <v>0</v>
      </c>
      <c r="F225" s="62">
        <v>0</v>
      </c>
      <c r="G225" s="58">
        <v>800</v>
      </c>
      <c r="H225" s="49">
        <v>1178000000</v>
      </c>
      <c r="I225" s="111">
        <v>1750000</v>
      </c>
      <c r="J225" s="111">
        <v>970210</v>
      </c>
      <c r="K225" s="313">
        <v>-200000</v>
      </c>
      <c r="L225" s="313">
        <f>SUM(J225:K225)</f>
        <v>770210</v>
      </c>
      <c r="M225" s="314" t="s">
        <v>1133</v>
      </c>
    </row>
    <row r="226" spans="1:13" ht="39.75" thickBot="1" x14ac:dyDescent="0.3">
      <c r="A226" s="57">
        <v>231</v>
      </c>
      <c r="B226" s="58">
        <v>0</v>
      </c>
      <c r="C226" s="312">
        <v>2143</v>
      </c>
      <c r="D226" s="58">
        <v>5332</v>
      </c>
      <c r="E226" s="61">
        <v>0</v>
      </c>
      <c r="F226" s="62">
        <v>0</v>
      </c>
      <c r="G226" s="58">
        <v>800</v>
      </c>
      <c r="H226" s="49">
        <v>1178000000</v>
      </c>
      <c r="I226" s="111">
        <v>0</v>
      </c>
      <c r="J226" s="111">
        <v>0</v>
      </c>
      <c r="K226" s="313">
        <v>200000</v>
      </c>
      <c r="L226" s="313">
        <f>SUM(J226:K226)</f>
        <v>200000</v>
      </c>
      <c r="M226" s="314" t="s">
        <v>1134</v>
      </c>
    </row>
    <row r="227" spans="1:13" s="233" customFormat="1" ht="16.5" thickBot="1" x14ac:dyDescent="0.3">
      <c r="A227" s="2155" t="s">
        <v>23</v>
      </c>
      <c r="B227" s="2462"/>
      <c r="C227" s="2462"/>
      <c r="D227" s="2462"/>
      <c r="E227" s="2462"/>
      <c r="F227" s="2462"/>
      <c r="G227" s="2462"/>
      <c r="H227" s="2462"/>
      <c r="I227" s="1294">
        <f>SUM(I222:I226)</f>
        <v>15830000</v>
      </c>
      <c r="J227" s="1295">
        <f>SUM(J222:J226)</f>
        <v>10271398</v>
      </c>
      <c r="K227" s="1295">
        <f>SUM(K222:K224)</f>
        <v>0</v>
      </c>
      <c r="L227" s="1295">
        <f>SUM(L222:L226)</f>
        <v>10271398</v>
      </c>
      <c r="M227" s="119"/>
    </row>
    <row r="228" spans="1:13" ht="15.75" x14ac:dyDescent="0.25">
      <c r="A228" s="28"/>
      <c r="B228" s="28"/>
      <c r="C228" s="28"/>
      <c r="D228" s="29"/>
      <c r="E228" s="29"/>
      <c r="F228" s="29"/>
      <c r="G228" s="29"/>
      <c r="H228" s="29"/>
      <c r="I228" s="32"/>
      <c r="J228" s="29"/>
      <c r="K228" s="33"/>
      <c r="L228" s="29"/>
      <c r="M228" s="2467"/>
    </row>
    <row r="229" spans="1:13" ht="15.75" x14ac:dyDescent="0.25">
      <c r="A229" s="29" t="s">
        <v>879</v>
      </c>
      <c r="B229" s="28"/>
      <c r="C229" s="28"/>
      <c r="D229" s="29"/>
      <c r="E229" s="29"/>
      <c r="F229" s="29"/>
      <c r="G229" s="29"/>
      <c r="H229" s="29"/>
      <c r="I229" s="32"/>
      <c r="J229" s="34" t="s">
        <v>25</v>
      </c>
      <c r="K229" s="35">
        <v>43544</v>
      </c>
      <c r="L229" s="29"/>
      <c r="M229" s="2467"/>
    </row>
    <row r="230" spans="1:13" x14ac:dyDescent="0.25">
      <c r="A230" s="29"/>
      <c r="B230" s="29"/>
      <c r="C230" s="29"/>
      <c r="D230" s="29"/>
      <c r="E230" s="29"/>
      <c r="F230" s="29"/>
      <c r="G230" s="29"/>
      <c r="H230" s="29"/>
      <c r="I230" s="29"/>
      <c r="J230" s="29"/>
      <c r="K230" s="29"/>
      <c r="L230" s="29"/>
      <c r="M230" s="29"/>
    </row>
    <row r="231" spans="1:13" x14ac:dyDescent="0.25">
      <c r="A231" s="29"/>
      <c r="B231" s="29"/>
      <c r="C231" s="29"/>
      <c r="D231" s="29"/>
      <c r="E231" s="29"/>
      <c r="F231" s="29"/>
      <c r="G231" s="29"/>
      <c r="H231" s="29"/>
      <c r="I231" s="29"/>
      <c r="J231" s="29"/>
      <c r="K231" s="29"/>
      <c r="L231" s="29"/>
      <c r="M231" s="29"/>
    </row>
    <row r="232" spans="1:13" x14ac:dyDescent="0.25">
      <c r="A232" s="29" t="s">
        <v>27</v>
      </c>
      <c r="B232" s="29"/>
      <c r="C232" s="29"/>
      <c r="D232" s="29"/>
      <c r="E232" s="29"/>
      <c r="F232" s="29"/>
      <c r="G232" s="29"/>
      <c r="H232" s="29"/>
      <c r="I232" s="29" t="s">
        <v>27</v>
      </c>
      <c r="J232" s="29"/>
      <c r="K232" s="29"/>
      <c r="L232" s="29"/>
      <c r="M232" s="29"/>
    </row>
    <row r="233" spans="1:13" x14ac:dyDescent="0.25">
      <c r="A233" s="29"/>
      <c r="B233" s="29"/>
      <c r="C233" s="29"/>
      <c r="D233" s="29"/>
      <c r="E233" s="29"/>
      <c r="F233" s="29"/>
      <c r="G233" s="29"/>
      <c r="H233" s="29"/>
      <c r="I233" s="29"/>
      <c r="J233" s="29"/>
      <c r="K233" s="29"/>
      <c r="L233" s="29"/>
      <c r="M233" s="29"/>
    </row>
    <row r="234" spans="1:13" x14ac:dyDescent="0.25">
      <c r="A234" s="29" t="s">
        <v>880</v>
      </c>
      <c r="B234" s="29"/>
      <c r="C234" s="29"/>
      <c r="D234" s="29"/>
      <c r="E234" s="29"/>
      <c r="F234" s="29"/>
      <c r="G234" s="29"/>
      <c r="H234" s="29"/>
      <c r="I234" s="29" t="s">
        <v>881</v>
      </c>
      <c r="J234" s="29"/>
      <c r="K234" s="29"/>
      <c r="L234" s="29"/>
      <c r="M234" s="29"/>
    </row>
    <row r="235" spans="1:13" x14ac:dyDescent="0.25">
      <c r="A235" s="29"/>
      <c r="B235" s="29"/>
      <c r="C235" s="29"/>
      <c r="D235" s="29"/>
      <c r="E235" s="29"/>
      <c r="F235" s="29"/>
      <c r="G235" s="29"/>
      <c r="H235" s="29"/>
      <c r="I235" s="29"/>
      <c r="J235" s="29"/>
      <c r="K235" s="29"/>
      <c r="L235" s="29"/>
      <c r="M235" s="29"/>
    </row>
    <row r="237" spans="1:13" ht="18.75" x14ac:dyDescent="0.3">
      <c r="A237" s="1" t="s">
        <v>174</v>
      </c>
      <c r="B237" s="1"/>
      <c r="C237" s="307" t="s">
        <v>870</v>
      </c>
      <c r="D237" s="2467"/>
      <c r="E237" s="2467"/>
      <c r="F237" s="2467"/>
      <c r="G237" s="2467"/>
      <c r="H237" s="2467"/>
      <c r="I237" s="4"/>
      <c r="J237" s="2467"/>
      <c r="K237" s="2467"/>
      <c r="L237" s="2467"/>
      <c r="M237" s="2467"/>
    </row>
    <row r="238" spans="1:13" x14ac:dyDescent="0.25">
      <c r="A238" s="2467"/>
      <c r="B238" s="2467"/>
      <c r="C238" s="2467"/>
      <c r="D238" s="2461"/>
      <c r="E238" s="2461"/>
      <c r="F238" s="2461"/>
      <c r="G238" s="2461"/>
      <c r="H238" s="2461"/>
      <c r="I238" s="8"/>
      <c r="J238" s="2461"/>
      <c r="K238" s="2467"/>
      <c r="L238" s="2467"/>
      <c r="M238" s="2467"/>
    </row>
    <row r="239" spans="1:13" ht="18.75" x14ac:dyDescent="0.3">
      <c r="A239" s="3102" t="s">
        <v>1135</v>
      </c>
      <c r="B239" s="3102"/>
      <c r="C239" s="3102"/>
      <c r="D239" s="3102"/>
      <c r="E239" s="3102"/>
      <c r="F239" s="3102"/>
      <c r="G239" s="3102"/>
      <c r="H239" s="3102"/>
      <c r="I239" s="3102"/>
      <c r="J239" s="3102"/>
      <c r="K239" s="3102"/>
      <c r="L239" s="3102"/>
      <c r="M239" s="3102"/>
    </row>
    <row r="240" spans="1:13" ht="15.75" x14ac:dyDescent="0.25">
      <c r="A240" s="2467"/>
      <c r="B240" s="2467"/>
      <c r="C240" s="2467"/>
      <c r="D240" s="2461"/>
      <c r="E240" s="2461"/>
      <c r="F240" s="308"/>
      <c r="G240" s="2461"/>
      <c r="H240" s="2461"/>
      <c r="I240" s="8"/>
      <c r="J240" s="2461"/>
      <c r="K240" s="2467"/>
      <c r="L240" s="2467"/>
      <c r="M240" s="2467"/>
    </row>
    <row r="241" spans="1:13" ht="15" customHeight="1" x14ac:dyDescent="0.25">
      <c r="A241" s="3156" t="s">
        <v>1136</v>
      </c>
      <c r="B241" s="3156"/>
      <c r="C241" s="3156"/>
      <c r="D241" s="3156"/>
      <c r="E241" s="3156"/>
      <c r="F241" s="3156"/>
      <c r="G241" s="3156"/>
      <c r="H241" s="3156"/>
      <c r="I241" s="3156"/>
      <c r="J241" s="3156"/>
      <c r="K241" s="3156"/>
      <c r="L241" s="3156"/>
      <c r="M241" s="3156"/>
    </row>
    <row r="242" spans="1:13" x14ac:dyDescent="0.25">
      <c r="A242" s="3156"/>
      <c r="B242" s="3156"/>
      <c r="C242" s="3156"/>
      <c r="D242" s="3156"/>
      <c r="E242" s="3156"/>
      <c r="F242" s="3156"/>
      <c r="G242" s="3156"/>
      <c r="H242" s="3156"/>
      <c r="I242" s="3156"/>
      <c r="J242" s="3156"/>
      <c r="K242" s="3156"/>
      <c r="L242" s="3156"/>
      <c r="M242" s="3156"/>
    </row>
    <row r="243" spans="1:13" ht="15.75" thickBot="1" x14ac:dyDescent="0.3">
      <c r="A243" s="1465"/>
      <c r="B243" s="2467"/>
      <c r="C243" s="2467"/>
      <c r="D243" s="2467"/>
      <c r="E243" s="2467"/>
      <c r="F243" s="2467"/>
      <c r="G243" s="2467"/>
      <c r="H243" s="2467"/>
      <c r="I243" s="4"/>
      <c r="J243" s="2467"/>
      <c r="K243" s="13"/>
      <c r="L243" s="14"/>
      <c r="M243" s="14" t="s">
        <v>270</v>
      </c>
    </row>
    <row r="244" spans="1:13" ht="27" thickBot="1" x14ac:dyDescent="0.3">
      <c r="A244" s="309" t="s">
        <v>873</v>
      </c>
      <c r="B244" s="23" t="s">
        <v>874</v>
      </c>
      <c r="C244" s="23" t="s">
        <v>7</v>
      </c>
      <c r="D244" s="23" t="s">
        <v>8</v>
      </c>
      <c r="E244" s="23" t="s">
        <v>9</v>
      </c>
      <c r="F244" s="23" t="s">
        <v>10</v>
      </c>
      <c r="G244" s="23" t="s">
        <v>11</v>
      </c>
      <c r="H244" s="23" t="s">
        <v>12</v>
      </c>
      <c r="I244" s="310" t="s">
        <v>13</v>
      </c>
      <c r="J244" s="20" t="s">
        <v>14</v>
      </c>
      <c r="K244" s="20" t="s">
        <v>15</v>
      </c>
      <c r="L244" s="20" t="s">
        <v>16</v>
      </c>
      <c r="M244" s="311" t="s">
        <v>17</v>
      </c>
    </row>
    <row r="245" spans="1:13" ht="39" x14ac:dyDescent="0.25">
      <c r="A245" s="57">
        <v>231</v>
      </c>
      <c r="B245" s="58">
        <v>0</v>
      </c>
      <c r="C245" s="312">
        <v>2143</v>
      </c>
      <c r="D245" s="58">
        <v>5904</v>
      </c>
      <c r="E245" s="61">
        <v>0</v>
      </c>
      <c r="F245" s="62">
        <v>0</v>
      </c>
      <c r="G245" s="58">
        <v>800</v>
      </c>
      <c r="H245" s="49">
        <v>1031000000</v>
      </c>
      <c r="I245" s="111">
        <v>0</v>
      </c>
      <c r="J245" s="111">
        <v>7712</v>
      </c>
      <c r="K245" s="313">
        <v>-7712</v>
      </c>
      <c r="L245" s="316">
        <f>SUM(L242:L244)</f>
        <v>0</v>
      </c>
      <c r="M245" s="314" t="s">
        <v>1137</v>
      </c>
    </row>
    <row r="246" spans="1:13" ht="39" x14ac:dyDescent="0.25">
      <c r="A246" s="57">
        <v>231</v>
      </c>
      <c r="B246" s="58">
        <v>0</v>
      </c>
      <c r="C246" s="312">
        <v>2143</v>
      </c>
      <c r="D246" s="58">
        <v>5363</v>
      </c>
      <c r="E246" s="61">
        <v>0</v>
      </c>
      <c r="F246" s="62">
        <v>0</v>
      </c>
      <c r="G246" s="58">
        <v>800</v>
      </c>
      <c r="H246" s="49">
        <v>1031000000</v>
      </c>
      <c r="I246" s="111">
        <v>0</v>
      </c>
      <c r="J246" s="111">
        <v>0</v>
      </c>
      <c r="K246" s="313">
        <v>7712</v>
      </c>
      <c r="L246" s="316">
        <f>SUM(L243:L245)</f>
        <v>0</v>
      </c>
      <c r="M246" s="314" t="s">
        <v>1138</v>
      </c>
    </row>
    <row r="247" spans="1:13" ht="15.75" thickBot="1" x14ac:dyDescent="0.3">
      <c r="A247" s="57"/>
      <c r="B247" s="58"/>
      <c r="C247" s="312"/>
      <c r="D247" s="58"/>
      <c r="E247" s="61"/>
      <c r="F247" s="62"/>
      <c r="G247" s="58"/>
      <c r="H247" s="49"/>
      <c r="I247" s="111"/>
      <c r="J247" s="111"/>
      <c r="K247" s="313"/>
      <c r="L247" s="317"/>
      <c r="M247" s="314"/>
    </row>
    <row r="248" spans="1:13" s="233" customFormat="1" ht="16.5" thickBot="1" x14ac:dyDescent="0.3">
      <c r="A248" s="2155" t="s">
        <v>23</v>
      </c>
      <c r="B248" s="2462"/>
      <c r="C248" s="2462"/>
      <c r="D248" s="2462"/>
      <c r="E248" s="2462"/>
      <c r="F248" s="2462"/>
      <c r="G248" s="2462"/>
      <c r="H248" s="2462"/>
      <c r="I248" s="1294">
        <f>SUM(I245:I247)</f>
        <v>0</v>
      </c>
      <c r="J248" s="1295">
        <f>SUM(J245:J247)</f>
        <v>7712</v>
      </c>
      <c r="K248" s="1295">
        <f>SUM(K245:K246)</f>
        <v>0</v>
      </c>
      <c r="L248" s="1295">
        <f>SUM(L245:L247)</f>
        <v>0</v>
      </c>
      <c r="M248" s="119"/>
    </row>
    <row r="249" spans="1:13" ht="15.75" x14ac:dyDescent="0.25">
      <c r="A249" s="28"/>
      <c r="B249" s="28"/>
      <c r="C249" s="28"/>
      <c r="D249" s="29"/>
      <c r="E249" s="29"/>
      <c r="F249" s="29"/>
      <c r="G249" s="29"/>
      <c r="H249" s="29"/>
      <c r="I249" s="32"/>
      <c r="J249" s="29"/>
      <c r="K249" s="33"/>
      <c r="L249" s="29"/>
      <c r="M249" s="2467"/>
    </row>
    <row r="250" spans="1:13" ht="15.75" x14ac:dyDescent="0.25">
      <c r="A250" s="29" t="s">
        <v>879</v>
      </c>
      <c r="B250" s="28"/>
      <c r="C250" s="28"/>
      <c r="D250" s="29"/>
      <c r="E250" s="29"/>
      <c r="F250" s="29"/>
      <c r="G250" s="29"/>
      <c r="H250" s="29"/>
      <c r="I250" s="32"/>
      <c r="J250" s="34" t="s">
        <v>25</v>
      </c>
      <c r="K250" s="35">
        <v>43553</v>
      </c>
      <c r="L250" s="29"/>
      <c r="M250" s="2467"/>
    </row>
    <row r="251" spans="1:13" x14ac:dyDescent="0.25">
      <c r="A251" s="29"/>
      <c r="B251" s="29"/>
      <c r="C251" s="29"/>
      <c r="D251" s="29"/>
      <c r="E251" s="29"/>
      <c r="F251" s="29"/>
      <c r="G251" s="29"/>
      <c r="H251" s="29"/>
      <c r="I251" s="29"/>
      <c r="J251" s="29"/>
      <c r="K251" s="29"/>
      <c r="L251" s="29"/>
      <c r="M251" s="29"/>
    </row>
    <row r="252" spans="1:13" x14ac:dyDescent="0.25">
      <c r="A252" s="29"/>
      <c r="B252" s="29"/>
      <c r="C252" s="29"/>
      <c r="D252" s="29"/>
      <c r="E252" s="29"/>
      <c r="F252" s="29"/>
      <c r="G252" s="29"/>
      <c r="H252" s="29"/>
      <c r="I252" s="29"/>
      <c r="J252" s="29"/>
      <c r="K252" s="29"/>
      <c r="L252" s="29"/>
      <c r="M252" s="29"/>
    </row>
    <row r="253" spans="1:13" x14ac:dyDescent="0.25">
      <c r="A253" s="29" t="s">
        <v>27</v>
      </c>
      <c r="B253" s="29"/>
      <c r="C253" s="29"/>
      <c r="D253" s="29"/>
      <c r="E253" s="29"/>
      <c r="F253" s="29"/>
      <c r="G253" s="29"/>
      <c r="H253" s="29"/>
      <c r="I253" s="29" t="s">
        <v>27</v>
      </c>
      <c r="J253" s="29"/>
      <c r="K253" s="29"/>
      <c r="L253" s="29"/>
      <c r="M253" s="29"/>
    </row>
    <row r="254" spans="1:13" x14ac:dyDescent="0.25">
      <c r="A254" s="29"/>
      <c r="B254" s="29"/>
      <c r="C254" s="29"/>
      <c r="D254" s="29"/>
      <c r="E254" s="29"/>
      <c r="F254" s="29"/>
      <c r="G254" s="29"/>
      <c r="H254" s="29"/>
      <c r="I254" s="29"/>
      <c r="J254" s="29"/>
      <c r="K254" s="29"/>
      <c r="L254" s="29"/>
      <c r="M254" s="29"/>
    </row>
    <row r="255" spans="1:13" x14ac:dyDescent="0.25">
      <c r="A255" s="29" t="s">
        <v>880</v>
      </c>
      <c r="B255" s="29"/>
      <c r="C255" s="29"/>
      <c r="D255" s="29"/>
      <c r="E255" s="29"/>
      <c r="F255" s="29"/>
      <c r="G255" s="29"/>
      <c r="H255" s="29"/>
      <c r="I255" s="29" t="s">
        <v>881</v>
      </c>
      <c r="J255" s="29"/>
      <c r="K255" s="29"/>
      <c r="L255" s="29"/>
      <c r="M255" s="29"/>
    </row>
    <row r="256" spans="1:13" x14ac:dyDescent="0.25">
      <c r="A256" s="29"/>
      <c r="B256" s="29"/>
      <c r="C256" s="29"/>
      <c r="D256" s="29"/>
      <c r="E256" s="29"/>
      <c r="F256" s="29"/>
      <c r="G256" s="29"/>
      <c r="H256" s="29"/>
      <c r="I256" s="29"/>
      <c r="J256" s="29"/>
      <c r="K256" s="29"/>
      <c r="L256" s="29"/>
      <c r="M256" s="29"/>
    </row>
    <row r="257" spans="1:13" x14ac:dyDescent="0.25">
      <c r="A257" s="29"/>
      <c r="B257" s="29"/>
      <c r="C257" s="29"/>
      <c r="D257" s="29"/>
      <c r="E257" s="29"/>
      <c r="F257" s="29"/>
      <c r="G257" s="29"/>
      <c r="H257" s="29"/>
      <c r="I257" s="29"/>
      <c r="J257" s="29"/>
      <c r="K257" s="29"/>
      <c r="L257" s="29"/>
      <c r="M257" s="29"/>
    </row>
    <row r="258" spans="1:13" ht="18.75" x14ac:dyDescent="0.3">
      <c r="A258" s="1" t="s">
        <v>174</v>
      </c>
      <c r="B258" s="1"/>
      <c r="C258" s="307" t="s">
        <v>870</v>
      </c>
      <c r="D258" s="2467"/>
      <c r="E258" s="2467"/>
      <c r="F258" s="2467"/>
      <c r="G258" s="2467"/>
      <c r="H258" s="2467"/>
      <c r="I258" s="4"/>
      <c r="J258" s="2467"/>
      <c r="K258" s="2467"/>
      <c r="L258" s="2467"/>
      <c r="M258" s="2467"/>
    </row>
    <row r="259" spans="1:13" x14ac:dyDescent="0.25">
      <c r="A259" s="2467"/>
      <c r="B259" s="2467"/>
      <c r="C259" s="2467"/>
      <c r="D259" s="2461"/>
      <c r="E259" s="2461"/>
      <c r="F259" s="2461"/>
      <c r="G259" s="2461"/>
      <c r="H259" s="2461"/>
      <c r="I259" s="8"/>
      <c r="J259" s="2461"/>
      <c r="K259" s="2467"/>
      <c r="L259" s="2467"/>
      <c r="M259" s="2467"/>
    </row>
    <row r="260" spans="1:13" ht="18.75" x14ac:dyDescent="0.3">
      <c r="A260" s="3102" t="s">
        <v>1444</v>
      </c>
      <c r="B260" s="3103"/>
      <c r="C260" s="3103"/>
      <c r="D260" s="3103"/>
      <c r="E260" s="3103"/>
      <c r="F260" s="3103"/>
      <c r="G260" s="3103"/>
      <c r="H260" s="3103"/>
      <c r="I260" s="3103"/>
      <c r="J260" s="3103"/>
      <c r="K260" s="3103"/>
      <c r="L260" s="3103"/>
      <c r="M260" s="2467"/>
    </row>
    <row r="261" spans="1:13" ht="15.75" x14ac:dyDescent="0.25">
      <c r="A261" s="2467"/>
      <c r="B261" s="2467"/>
      <c r="C261" s="2467"/>
      <c r="D261" s="2461"/>
      <c r="E261" s="2461"/>
      <c r="F261" s="308"/>
      <c r="G261" s="2461"/>
      <c r="H261" s="2461"/>
      <c r="I261" s="8"/>
      <c r="J261" s="2461"/>
      <c r="K261" s="2467"/>
      <c r="L261" s="2467"/>
      <c r="M261" s="2467"/>
    </row>
    <row r="262" spans="1:13" ht="15" customHeight="1" x14ac:dyDescent="0.25">
      <c r="A262" s="3156" t="s">
        <v>1445</v>
      </c>
      <c r="B262" s="3156"/>
      <c r="C262" s="3156"/>
      <c r="D262" s="3156"/>
      <c r="E262" s="3156"/>
      <c r="F262" s="3156"/>
      <c r="G262" s="3156"/>
      <c r="H262" s="3156"/>
      <c r="I262" s="3156"/>
      <c r="J262" s="3156"/>
      <c r="K262" s="3156"/>
      <c r="L262" s="3156"/>
      <c r="M262" s="3156"/>
    </row>
    <row r="263" spans="1:13" x14ac:dyDescent="0.25">
      <c r="A263" s="3156"/>
      <c r="B263" s="3156"/>
      <c r="C263" s="3156"/>
      <c r="D263" s="3156"/>
      <c r="E263" s="3156"/>
      <c r="F263" s="3156"/>
      <c r="G263" s="3156"/>
      <c r="H263" s="3156"/>
      <c r="I263" s="3156"/>
      <c r="J263" s="3156"/>
      <c r="K263" s="3156"/>
      <c r="L263" s="3156"/>
      <c r="M263" s="3156"/>
    </row>
    <row r="264" spans="1:13" ht="15.75" thickBot="1" x14ac:dyDescent="0.3">
      <c r="A264" s="1465"/>
      <c r="B264" s="2467"/>
      <c r="C264" s="2467"/>
      <c r="D264" s="2467"/>
      <c r="E264" s="2467"/>
      <c r="F264" s="2467"/>
      <c r="G264" s="2467"/>
      <c r="H264" s="2467"/>
      <c r="I264" s="4"/>
      <c r="J264" s="2467"/>
      <c r="K264" s="13"/>
      <c r="L264" s="14"/>
      <c r="M264" s="14" t="s">
        <v>270</v>
      </c>
    </row>
    <row r="265" spans="1:13" ht="27" thickBot="1" x14ac:dyDescent="0.3">
      <c r="A265" s="309" t="s">
        <v>873</v>
      </c>
      <c r="B265" s="23" t="s">
        <v>874</v>
      </c>
      <c r="C265" s="23" t="s">
        <v>7</v>
      </c>
      <c r="D265" s="23" t="s">
        <v>8</v>
      </c>
      <c r="E265" s="23" t="s">
        <v>9</v>
      </c>
      <c r="F265" s="23" t="s">
        <v>10</v>
      </c>
      <c r="G265" s="23" t="s">
        <v>11</v>
      </c>
      <c r="H265" s="23" t="s">
        <v>12</v>
      </c>
      <c r="I265" s="310" t="s">
        <v>13</v>
      </c>
      <c r="J265" s="20" t="s">
        <v>14</v>
      </c>
      <c r="K265" s="20" t="s">
        <v>15</v>
      </c>
      <c r="L265" s="20" t="s">
        <v>16</v>
      </c>
      <c r="M265" s="311" t="s">
        <v>17</v>
      </c>
    </row>
    <row r="266" spans="1:13" x14ac:dyDescent="0.25">
      <c r="A266" s="57"/>
      <c r="B266" s="58"/>
      <c r="C266" s="312"/>
      <c r="D266" s="58"/>
      <c r="E266" s="61"/>
      <c r="F266" s="62"/>
      <c r="G266" s="58"/>
      <c r="H266" s="49"/>
      <c r="I266" s="111"/>
      <c r="J266" s="111"/>
      <c r="K266" s="313"/>
      <c r="L266" s="313"/>
      <c r="M266" s="314"/>
    </row>
    <row r="267" spans="1:13" ht="39" x14ac:dyDescent="0.25">
      <c r="A267" s="57">
        <v>231</v>
      </c>
      <c r="B267" s="58">
        <v>0</v>
      </c>
      <c r="C267" s="312">
        <v>2143</v>
      </c>
      <c r="D267" s="58">
        <v>5222</v>
      </c>
      <c r="E267" s="61">
        <v>0</v>
      </c>
      <c r="F267" s="62">
        <v>0</v>
      </c>
      <c r="G267" s="58">
        <v>800</v>
      </c>
      <c r="H267" s="49">
        <v>1031000000</v>
      </c>
      <c r="I267" s="111">
        <v>1500000</v>
      </c>
      <c r="J267" s="111">
        <v>1500000</v>
      </c>
      <c r="K267" s="313">
        <v>-40000</v>
      </c>
      <c r="L267" s="313">
        <f>SUM(J267:K267)</f>
        <v>1460000</v>
      </c>
      <c r="M267" s="314" t="s">
        <v>1446</v>
      </c>
    </row>
    <row r="268" spans="1:13" ht="39" x14ac:dyDescent="0.25">
      <c r="A268" s="57">
        <v>231</v>
      </c>
      <c r="B268" s="58">
        <v>0</v>
      </c>
      <c r="C268" s="312">
        <v>2143</v>
      </c>
      <c r="D268" s="58">
        <v>5213</v>
      </c>
      <c r="E268" s="61">
        <v>0</v>
      </c>
      <c r="F268" s="62">
        <v>0</v>
      </c>
      <c r="G268" s="58">
        <v>800</v>
      </c>
      <c r="H268" s="49">
        <v>1031000000</v>
      </c>
      <c r="I268" s="111">
        <v>0</v>
      </c>
      <c r="J268" s="111">
        <v>4000000</v>
      </c>
      <c r="K268" s="313">
        <v>40000</v>
      </c>
      <c r="L268" s="313">
        <f>SUM(J268:K268)</f>
        <v>4040000</v>
      </c>
      <c r="M268" s="314" t="s">
        <v>1447</v>
      </c>
    </row>
    <row r="269" spans="1:13" ht="15.75" thickBot="1" x14ac:dyDescent="0.3">
      <c r="A269" s="57"/>
      <c r="B269" s="58"/>
      <c r="C269" s="312"/>
      <c r="D269" s="58"/>
      <c r="E269" s="61"/>
      <c r="F269" s="62"/>
      <c r="G269" s="58"/>
      <c r="H269" s="49"/>
      <c r="I269" s="111"/>
      <c r="J269" s="111"/>
      <c r="K269" s="313"/>
      <c r="L269" s="313"/>
      <c r="M269" s="314"/>
    </row>
    <row r="270" spans="1:13" s="233" customFormat="1" ht="16.5" thickBot="1" x14ac:dyDescent="0.3">
      <c r="A270" s="2155" t="s">
        <v>23</v>
      </c>
      <c r="B270" s="2462"/>
      <c r="C270" s="2462"/>
      <c r="D270" s="2462"/>
      <c r="E270" s="2462"/>
      <c r="F270" s="2462"/>
      <c r="G270" s="2462"/>
      <c r="H270" s="2462"/>
      <c r="I270" s="1294">
        <f>SUM(I266:I269)</f>
        <v>1500000</v>
      </c>
      <c r="J270" s="1295">
        <f>SUM(J266:J269)</f>
        <v>5500000</v>
      </c>
      <c r="K270" s="1295">
        <f>SUM(K266:K269)</f>
        <v>0</v>
      </c>
      <c r="L270" s="1295">
        <f>SUM(L266:L269)</f>
        <v>5500000</v>
      </c>
      <c r="M270" s="119"/>
    </row>
    <row r="271" spans="1:13" ht="15.75" x14ac:dyDescent="0.25">
      <c r="A271" s="28"/>
      <c r="B271" s="28"/>
      <c r="C271" s="28"/>
      <c r="D271" s="29"/>
      <c r="E271" s="29"/>
      <c r="F271" s="29"/>
      <c r="G271" s="29"/>
      <c r="H271" s="29"/>
      <c r="I271" s="32"/>
      <c r="J271" s="29"/>
      <c r="K271" s="33"/>
      <c r="L271" s="29"/>
      <c r="M271" s="2467"/>
    </row>
    <row r="272" spans="1:13" ht="15.75" x14ac:dyDescent="0.25">
      <c r="A272" s="29" t="s">
        <v>879</v>
      </c>
      <c r="B272" s="28"/>
      <c r="C272" s="28"/>
      <c r="D272" s="29"/>
      <c r="E272" s="29"/>
      <c r="F272" s="29"/>
      <c r="G272" s="29"/>
      <c r="H272" s="29"/>
      <c r="I272" s="32"/>
      <c r="J272" s="34" t="s">
        <v>25</v>
      </c>
      <c r="K272" s="35">
        <v>43567</v>
      </c>
      <c r="L272" s="29"/>
      <c r="M272" s="2467"/>
    </row>
    <row r="273" spans="1:13" x14ac:dyDescent="0.25">
      <c r="A273" s="29"/>
      <c r="B273" s="29"/>
      <c r="C273" s="29"/>
      <c r="D273" s="29"/>
      <c r="E273" s="29"/>
      <c r="F273" s="29"/>
      <c r="G273" s="29"/>
      <c r="H273" s="29"/>
      <c r="I273" s="29"/>
      <c r="J273" s="29"/>
      <c r="K273" s="29"/>
      <c r="L273" s="29"/>
      <c r="M273" s="29"/>
    </row>
    <row r="274" spans="1:13" x14ac:dyDescent="0.25">
      <c r="A274" s="29"/>
      <c r="B274" s="29"/>
      <c r="C274" s="29"/>
      <c r="D274" s="29"/>
      <c r="E274" s="29"/>
      <c r="F274" s="29"/>
      <c r="G274" s="29"/>
      <c r="H274" s="29"/>
      <c r="I274" s="29"/>
      <c r="J274" s="29"/>
      <c r="K274" s="29"/>
      <c r="L274" s="29"/>
      <c r="M274" s="29"/>
    </row>
    <row r="275" spans="1:13" x14ac:dyDescent="0.25">
      <c r="A275" s="29" t="s">
        <v>27</v>
      </c>
      <c r="B275" s="29"/>
      <c r="C275" s="29"/>
      <c r="D275" s="29"/>
      <c r="E275" s="29"/>
      <c r="F275" s="29"/>
      <c r="G275" s="29"/>
      <c r="H275" s="29"/>
      <c r="I275" s="29" t="s">
        <v>27</v>
      </c>
      <c r="J275" s="29"/>
      <c r="K275" s="29"/>
      <c r="L275" s="29"/>
      <c r="M275" s="29"/>
    </row>
    <row r="276" spans="1:13" x14ac:dyDescent="0.25">
      <c r="A276" s="29"/>
      <c r="B276" s="29"/>
      <c r="C276" s="29"/>
      <c r="D276" s="29"/>
      <c r="E276" s="29"/>
      <c r="F276" s="29"/>
      <c r="G276" s="29"/>
      <c r="H276" s="29"/>
      <c r="I276" s="29"/>
      <c r="J276" s="29"/>
      <c r="K276" s="29"/>
      <c r="L276" s="29"/>
      <c r="M276" s="29"/>
    </row>
    <row r="277" spans="1:13" x14ac:dyDescent="0.25">
      <c r="A277" s="29" t="s">
        <v>880</v>
      </c>
      <c r="B277" s="29"/>
      <c r="C277" s="29"/>
      <c r="D277" s="29"/>
      <c r="E277" s="29"/>
      <c r="F277" s="29"/>
      <c r="G277" s="29"/>
      <c r="H277" s="29"/>
      <c r="I277" s="29" t="s">
        <v>881</v>
      </c>
      <c r="J277" s="29"/>
      <c r="K277" s="29"/>
      <c r="L277" s="29"/>
      <c r="M277" s="29"/>
    </row>
    <row r="278" spans="1:13" x14ac:dyDescent="0.25">
      <c r="A278" s="29"/>
      <c r="B278" s="29"/>
      <c r="C278" s="29"/>
      <c r="D278" s="29"/>
      <c r="E278" s="29"/>
      <c r="F278" s="29"/>
      <c r="G278" s="29"/>
      <c r="H278" s="29"/>
      <c r="I278" s="29"/>
      <c r="J278" s="29"/>
      <c r="K278" s="29"/>
      <c r="L278" s="29"/>
      <c r="M278" s="29"/>
    </row>
    <row r="280" spans="1:13" ht="18.75" x14ac:dyDescent="0.3">
      <c r="A280" s="1" t="s">
        <v>174</v>
      </c>
      <c r="B280" s="1"/>
      <c r="C280" s="307" t="s">
        <v>870</v>
      </c>
      <c r="D280" s="2467"/>
      <c r="E280" s="2467"/>
      <c r="F280" s="2467"/>
      <c r="G280" s="2467"/>
      <c r="H280" s="2467"/>
      <c r="I280" s="4"/>
      <c r="J280" s="2467"/>
      <c r="K280" s="2467"/>
      <c r="L280" s="2467"/>
      <c r="M280" s="2467"/>
    </row>
    <row r="281" spans="1:13" x14ac:dyDescent="0.25">
      <c r="A281" s="2467"/>
      <c r="B281" s="2467"/>
      <c r="C281" s="2467"/>
      <c r="D281" s="2461"/>
      <c r="E281" s="2461"/>
      <c r="F281" s="2461"/>
      <c r="G281" s="2461"/>
      <c r="H281" s="2461"/>
      <c r="I281" s="8"/>
      <c r="J281" s="2461"/>
      <c r="K281" s="2467"/>
      <c r="L281" s="2467"/>
      <c r="M281" s="2467"/>
    </row>
    <row r="282" spans="1:13" ht="18.75" x14ac:dyDescent="0.3">
      <c r="A282" s="3102" t="s">
        <v>1448</v>
      </c>
      <c r="B282" s="3102"/>
      <c r="C282" s="3102"/>
      <c r="D282" s="3102"/>
      <c r="E282" s="3102"/>
      <c r="F282" s="3102"/>
      <c r="G282" s="3102"/>
      <c r="H282" s="3102"/>
      <c r="I282" s="3102"/>
      <c r="J282" s="3102"/>
      <c r="K282" s="3102"/>
      <c r="L282" s="3102"/>
      <c r="M282" s="3102"/>
    </row>
    <row r="283" spans="1:13" ht="15.75" x14ac:dyDescent="0.25">
      <c r="A283" s="2467"/>
      <c r="B283" s="2467"/>
      <c r="C283" s="2467"/>
      <c r="D283" s="2461"/>
      <c r="E283" s="2461"/>
      <c r="F283" s="308"/>
      <c r="G283" s="2461"/>
      <c r="H283" s="2461"/>
      <c r="I283" s="8"/>
      <c r="J283" s="2461"/>
      <c r="K283" s="2467"/>
      <c r="L283" s="2467"/>
      <c r="M283" s="2467"/>
    </row>
    <row r="284" spans="1:13" ht="15" customHeight="1" x14ac:dyDescent="0.25">
      <c r="A284" s="3156" t="s">
        <v>1449</v>
      </c>
      <c r="B284" s="3156"/>
      <c r="C284" s="3156"/>
      <c r="D284" s="3156"/>
      <c r="E284" s="3156"/>
      <c r="F284" s="3156"/>
      <c r="G284" s="3156"/>
      <c r="H284" s="3156"/>
      <c r="I284" s="3156"/>
      <c r="J284" s="3156"/>
      <c r="K284" s="3156"/>
      <c r="L284" s="3156"/>
      <c r="M284" s="3156"/>
    </row>
    <row r="285" spans="1:13" x14ac:dyDescent="0.25">
      <c r="A285" s="3156"/>
      <c r="B285" s="3156"/>
      <c r="C285" s="3156"/>
      <c r="D285" s="3156"/>
      <c r="E285" s="3156"/>
      <c r="F285" s="3156"/>
      <c r="G285" s="3156"/>
      <c r="H285" s="3156"/>
      <c r="I285" s="3156"/>
      <c r="J285" s="3156"/>
      <c r="K285" s="3156"/>
      <c r="L285" s="3156"/>
      <c r="M285" s="3156"/>
    </row>
    <row r="286" spans="1:13" ht="15.75" thickBot="1" x14ac:dyDescent="0.3">
      <c r="A286" s="1465"/>
      <c r="B286" s="2467"/>
      <c r="C286" s="2467"/>
      <c r="D286" s="2467"/>
      <c r="E286" s="2467"/>
      <c r="F286" s="2467"/>
      <c r="G286" s="2467"/>
      <c r="H286" s="2467"/>
      <c r="I286" s="4"/>
      <c r="J286" s="2467"/>
      <c r="K286" s="13"/>
      <c r="L286" s="14"/>
      <c r="M286" s="14" t="s">
        <v>270</v>
      </c>
    </row>
    <row r="287" spans="1:13" ht="27" thickBot="1" x14ac:dyDescent="0.3">
      <c r="A287" s="309" t="s">
        <v>873</v>
      </c>
      <c r="B287" s="23" t="s">
        <v>874</v>
      </c>
      <c r="C287" s="23" t="s">
        <v>7</v>
      </c>
      <c r="D287" s="23" t="s">
        <v>8</v>
      </c>
      <c r="E287" s="23" t="s">
        <v>9</v>
      </c>
      <c r="F287" s="23" t="s">
        <v>10</v>
      </c>
      <c r="G287" s="23" t="s">
        <v>11</v>
      </c>
      <c r="H287" s="23" t="s">
        <v>12</v>
      </c>
      <c r="I287" s="310" t="s">
        <v>13</v>
      </c>
      <c r="J287" s="20" t="s">
        <v>14</v>
      </c>
      <c r="K287" s="20" t="s">
        <v>15</v>
      </c>
      <c r="L287" s="20" t="s">
        <v>16</v>
      </c>
      <c r="M287" s="311" t="s">
        <v>17</v>
      </c>
    </row>
    <row r="288" spans="1:13" x14ac:dyDescent="0.25">
      <c r="A288" s="57"/>
      <c r="B288" s="58"/>
      <c r="C288" s="312"/>
      <c r="D288" s="58"/>
      <c r="E288" s="61"/>
      <c r="F288" s="62"/>
      <c r="G288" s="58"/>
      <c r="H288" s="49"/>
      <c r="I288" s="111"/>
      <c r="J288" s="111"/>
      <c r="K288" s="313"/>
      <c r="L288" s="970"/>
      <c r="M288" s="314"/>
    </row>
    <row r="289" spans="1:13" x14ac:dyDescent="0.25">
      <c r="A289" s="57">
        <v>231</v>
      </c>
      <c r="B289" s="58">
        <v>0</v>
      </c>
      <c r="C289" s="312">
        <v>3636</v>
      </c>
      <c r="D289" s="58">
        <v>5909</v>
      </c>
      <c r="E289" s="61">
        <v>0</v>
      </c>
      <c r="F289" s="62">
        <v>104113013</v>
      </c>
      <c r="G289" s="58">
        <v>800</v>
      </c>
      <c r="H289" s="49">
        <v>4899000000</v>
      </c>
      <c r="I289" s="111">
        <v>0</v>
      </c>
      <c r="J289" s="111">
        <v>95665.5</v>
      </c>
      <c r="K289" s="313">
        <v>-95665.5</v>
      </c>
      <c r="L289" s="971">
        <f>SUM(J289,K289)</f>
        <v>0</v>
      </c>
      <c r="M289" s="314" t="s">
        <v>1450</v>
      </c>
    </row>
    <row r="290" spans="1:13" x14ac:dyDescent="0.25">
      <c r="A290" s="57">
        <v>231</v>
      </c>
      <c r="B290" s="58">
        <v>0</v>
      </c>
      <c r="C290" s="312">
        <v>3636</v>
      </c>
      <c r="D290" s="58">
        <v>5909</v>
      </c>
      <c r="E290" s="61">
        <v>0</v>
      </c>
      <c r="F290" s="62">
        <v>104513013</v>
      </c>
      <c r="G290" s="58">
        <v>800</v>
      </c>
      <c r="H290" s="49">
        <v>4899000000</v>
      </c>
      <c r="I290" s="111">
        <v>0</v>
      </c>
      <c r="J290" s="111">
        <v>813156.75</v>
      </c>
      <c r="K290" s="313">
        <v>-813156.75</v>
      </c>
      <c r="L290" s="971">
        <f t="shared" ref="L290:L306" si="2">SUM(J290,K290)</f>
        <v>0</v>
      </c>
      <c r="M290" s="314" t="s">
        <v>1450</v>
      </c>
    </row>
    <row r="291" spans="1:13" x14ac:dyDescent="0.25">
      <c r="A291" s="57">
        <v>231</v>
      </c>
      <c r="B291" s="58">
        <v>0</v>
      </c>
      <c r="C291" s="312">
        <v>3636</v>
      </c>
      <c r="D291" s="58">
        <v>5011</v>
      </c>
      <c r="E291" s="61">
        <v>0</v>
      </c>
      <c r="F291" s="62">
        <v>104113013</v>
      </c>
      <c r="G291" s="58">
        <v>800</v>
      </c>
      <c r="H291" s="49">
        <v>4899000000</v>
      </c>
      <c r="I291" s="111">
        <v>0</v>
      </c>
      <c r="J291" s="111">
        <v>0</v>
      </c>
      <c r="K291" s="313">
        <v>15785.9</v>
      </c>
      <c r="L291" s="971">
        <f t="shared" si="2"/>
        <v>15785.9</v>
      </c>
      <c r="M291" s="314" t="s">
        <v>1450</v>
      </c>
    </row>
    <row r="292" spans="1:13" x14ac:dyDescent="0.25">
      <c r="A292" s="57">
        <v>231</v>
      </c>
      <c r="B292" s="58">
        <v>0</v>
      </c>
      <c r="C292" s="312">
        <v>3636</v>
      </c>
      <c r="D292" s="58">
        <v>5011</v>
      </c>
      <c r="E292" s="61">
        <v>0</v>
      </c>
      <c r="F292" s="62">
        <v>104513013</v>
      </c>
      <c r="G292" s="58">
        <v>800</v>
      </c>
      <c r="H292" s="49">
        <v>4899000000</v>
      </c>
      <c r="I292" s="111">
        <v>0</v>
      </c>
      <c r="J292" s="111">
        <v>0</v>
      </c>
      <c r="K292" s="313">
        <v>134180.15</v>
      </c>
      <c r="L292" s="971">
        <f t="shared" si="2"/>
        <v>134180.15</v>
      </c>
      <c r="M292" s="314" t="s">
        <v>1450</v>
      </c>
    </row>
    <row r="293" spans="1:13" x14ac:dyDescent="0.25">
      <c r="A293" s="57">
        <v>231</v>
      </c>
      <c r="B293" s="58">
        <v>0</v>
      </c>
      <c r="C293" s="312">
        <v>3636</v>
      </c>
      <c r="D293" s="58">
        <v>5021</v>
      </c>
      <c r="E293" s="61">
        <v>0</v>
      </c>
      <c r="F293" s="62">
        <v>104113013</v>
      </c>
      <c r="G293" s="58">
        <v>800</v>
      </c>
      <c r="H293" s="49">
        <v>4899000000</v>
      </c>
      <c r="I293" s="111">
        <v>0</v>
      </c>
      <c r="J293" s="111">
        <v>0</v>
      </c>
      <c r="K293" s="313">
        <v>55952.94</v>
      </c>
      <c r="L293" s="971">
        <f t="shared" si="2"/>
        <v>55952.94</v>
      </c>
      <c r="M293" s="314" t="s">
        <v>1450</v>
      </c>
    </row>
    <row r="294" spans="1:13" x14ac:dyDescent="0.25">
      <c r="A294" s="57">
        <v>231</v>
      </c>
      <c r="B294" s="58">
        <v>0</v>
      </c>
      <c r="C294" s="312">
        <v>3636</v>
      </c>
      <c r="D294" s="58">
        <v>5021</v>
      </c>
      <c r="E294" s="61">
        <v>0</v>
      </c>
      <c r="F294" s="62">
        <v>104513013</v>
      </c>
      <c r="G294" s="58">
        <v>800</v>
      </c>
      <c r="H294" s="49">
        <v>4899000000</v>
      </c>
      <c r="I294" s="111">
        <v>0</v>
      </c>
      <c r="J294" s="111">
        <v>0</v>
      </c>
      <c r="K294" s="313">
        <v>475600.09</v>
      </c>
      <c r="L294" s="971">
        <f t="shared" si="2"/>
        <v>475600.09</v>
      </c>
      <c r="M294" s="314" t="s">
        <v>1450</v>
      </c>
    </row>
    <row r="295" spans="1:13" x14ac:dyDescent="0.25">
      <c r="A295" s="57">
        <v>231</v>
      </c>
      <c r="B295" s="58">
        <v>0</v>
      </c>
      <c r="C295" s="312">
        <v>3636</v>
      </c>
      <c r="D295" s="58">
        <v>5031</v>
      </c>
      <c r="E295" s="61">
        <v>0</v>
      </c>
      <c r="F295" s="62">
        <v>104113013</v>
      </c>
      <c r="G295" s="58">
        <v>800</v>
      </c>
      <c r="H295" s="49">
        <v>4899000000</v>
      </c>
      <c r="I295" s="111">
        <v>0</v>
      </c>
      <c r="J295" s="111">
        <v>0</v>
      </c>
      <c r="K295" s="313">
        <v>17225.36</v>
      </c>
      <c r="L295" s="971">
        <f t="shared" si="2"/>
        <v>17225.36</v>
      </c>
      <c r="M295" s="314" t="s">
        <v>1450</v>
      </c>
    </row>
    <row r="296" spans="1:13" x14ac:dyDescent="0.25">
      <c r="A296" s="57">
        <v>231</v>
      </c>
      <c r="B296" s="58">
        <v>0</v>
      </c>
      <c r="C296" s="312">
        <v>3636</v>
      </c>
      <c r="D296" s="58">
        <v>5031</v>
      </c>
      <c r="E296" s="61">
        <v>0</v>
      </c>
      <c r="F296" s="62">
        <v>104513013</v>
      </c>
      <c r="G296" s="58">
        <v>800</v>
      </c>
      <c r="H296" s="49">
        <v>4899000000</v>
      </c>
      <c r="I296" s="111">
        <v>0</v>
      </c>
      <c r="J296" s="111">
        <v>0</v>
      </c>
      <c r="K296" s="313">
        <v>146415.46</v>
      </c>
      <c r="L296" s="971">
        <f t="shared" si="2"/>
        <v>146415.46</v>
      </c>
      <c r="M296" s="314" t="s">
        <v>1450</v>
      </c>
    </row>
    <row r="297" spans="1:13" x14ac:dyDescent="0.25">
      <c r="A297" s="57">
        <v>231</v>
      </c>
      <c r="B297" s="58">
        <v>0</v>
      </c>
      <c r="C297" s="312">
        <v>3636</v>
      </c>
      <c r="D297" s="58">
        <v>5032</v>
      </c>
      <c r="E297" s="61">
        <v>0</v>
      </c>
      <c r="F297" s="62">
        <v>104113013</v>
      </c>
      <c r="G297" s="58">
        <v>800</v>
      </c>
      <c r="H297" s="49">
        <v>4899000000</v>
      </c>
      <c r="I297" s="111">
        <v>0</v>
      </c>
      <c r="J297" s="111">
        <v>0</v>
      </c>
      <c r="K297" s="313">
        <v>6201.3</v>
      </c>
      <c r="L297" s="971">
        <f t="shared" si="2"/>
        <v>6201.3</v>
      </c>
      <c r="M297" s="314" t="s">
        <v>1450</v>
      </c>
    </row>
    <row r="298" spans="1:13" x14ac:dyDescent="0.25">
      <c r="A298" s="57">
        <v>231</v>
      </c>
      <c r="B298" s="58">
        <v>0</v>
      </c>
      <c r="C298" s="312">
        <v>3636</v>
      </c>
      <c r="D298" s="58">
        <v>5032</v>
      </c>
      <c r="E298" s="61">
        <v>0</v>
      </c>
      <c r="F298" s="62">
        <v>104513013</v>
      </c>
      <c r="G298" s="58">
        <v>800</v>
      </c>
      <c r="H298" s="49">
        <v>4899000000</v>
      </c>
      <c r="I298" s="111">
        <v>0</v>
      </c>
      <c r="J298" s="111">
        <v>0</v>
      </c>
      <c r="K298" s="313">
        <v>52711.05</v>
      </c>
      <c r="L298" s="971">
        <f t="shared" si="2"/>
        <v>52711.05</v>
      </c>
      <c r="M298" s="314" t="s">
        <v>1450</v>
      </c>
    </row>
    <row r="299" spans="1:13" x14ac:dyDescent="0.25">
      <c r="A299" s="57">
        <v>231</v>
      </c>
      <c r="B299" s="58">
        <v>0</v>
      </c>
      <c r="C299" s="312">
        <v>3636</v>
      </c>
      <c r="D299" s="58">
        <v>5175</v>
      </c>
      <c r="E299" s="61">
        <v>0</v>
      </c>
      <c r="F299" s="62">
        <v>104113013</v>
      </c>
      <c r="G299" s="58">
        <v>800</v>
      </c>
      <c r="H299" s="49">
        <v>4899000000</v>
      </c>
      <c r="I299" s="111">
        <v>0</v>
      </c>
      <c r="J299" s="111">
        <v>0</v>
      </c>
      <c r="K299" s="313">
        <v>500</v>
      </c>
      <c r="L299" s="971">
        <f t="shared" si="2"/>
        <v>500</v>
      </c>
      <c r="M299" s="314" t="s">
        <v>1450</v>
      </c>
    </row>
    <row r="300" spans="1:13" x14ac:dyDescent="0.25">
      <c r="A300" s="57">
        <v>231</v>
      </c>
      <c r="B300" s="58">
        <v>0</v>
      </c>
      <c r="C300" s="312">
        <v>3636</v>
      </c>
      <c r="D300" s="58">
        <v>5175</v>
      </c>
      <c r="E300" s="61">
        <v>0</v>
      </c>
      <c r="F300" s="62">
        <v>104513013</v>
      </c>
      <c r="G300" s="58">
        <v>800</v>
      </c>
      <c r="H300" s="49">
        <v>4899000000</v>
      </c>
      <c r="I300" s="111">
        <v>0</v>
      </c>
      <c r="J300" s="111">
        <v>0</v>
      </c>
      <c r="K300" s="313">
        <v>4250</v>
      </c>
      <c r="L300" s="971">
        <f t="shared" si="2"/>
        <v>4250</v>
      </c>
      <c r="M300" s="314" t="s">
        <v>1450</v>
      </c>
    </row>
    <row r="301" spans="1:13" x14ac:dyDescent="0.25">
      <c r="A301" s="57">
        <v>231</v>
      </c>
      <c r="B301" s="58">
        <v>0</v>
      </c>
      <c r="C301" s="312">
        <v>3636</v>
      </c>
      <c r="D301" s="58">
        <v>5032</v>
      </c>
      <c r="E301" s="61">
        <v>0</v>
      </c>
      <c r="F301" s="62">
        <v>104100888</v>
      </c>
      <c r="G301" s="58">
        <v>800</v>
      </c>
      <c r="H301" s="49">
        <v>4899000000</v>
      </c>
      <c r="I301" s="111">
        <v>0</v>
      </c>
      <c r="J301" s="111">
        <v>5000</v>
      </c>
      <c r="K301" s="313">
        <v>-750</v>
      </c>
      <c r="L301" s="971">
        <f t="shared" si="2"/>
        <v>4250</v>
      </c>
      <c r="M301" s="314" t="s">
        <v>1450</v>
      </c>
    </row>
    <row r="302" spans="1:13" x14ac:dyDescent="0.25">
      <c r="A302" s="57">
        <v>231</v>
      </c>
      <c r="B302" s="58">
        <v>0</v>
      </c>
      <c r="C302" s="312">
        <v>3636</v>
      </c>
      <c r="D302" s="58">
        <v>5175</v>
      </c>
      <c r="E302" s="61">
        <v>0</v>
      </c>
      <c r="F302" s="62">
        <v>104100888</v>
      </c>
      <c r="G302" s="58">
        <v>800</v>
      </c>
      <c r="H302" s="49">
        <v>4899000000</v>
      </c>
      <c r="I302" s="111">
        <v>0</v>
      </c>
      <c r="J302" s="111">
        <v>0</v>
      </c>
      <c r="K302" s="313">
        <v>250</v>
      </c>
      <c r="L302" s="971">
        <f t="shared" si="2"/>
        <v>250</v>
      </c>
      <c r="M302" s="314" t="s">
        <v>1450</v>
      </c>
    </row>
    <row r="303" spans="1:13" x14ac:dyDescent="0.25">
      <c r="A303" s="57">
        <v>231</v>
      </c>
      <c r="B303" s="58">
        <v>0</v>
      </c>
      <c r="C303" s="312">
        <v>3636</v>
      </c>
      <c r="D303" s="58">
        <v>5031</v>
      </c>
      <c r="E303" s="61">
        <v>0</v>
      </c>
      <c r="F303" s="62">
        <v>104100888</v>
      </c>
      <c r="G303" s="58">
        <v>800</v>
      </c>
      <c r="H303" s="49">
        <v>4899000000</v>
      </c>
      <c r="I303" s="111">
        <v>0</v>
      </c>
      <c r="J303" s="111">
        <v>30000</v>
      </c>
      <c r="K303" s="313">
        <v>-20000</v>
      </c>
      <c r="L303" s="971">
        <f t="shared" si="2"/>
        <v>10000</v>
      </c>
      <c r="M303" s="314" t="s">
        <v>1450</v>
      </c>
    </row>
    <row r="304" spans="1:13" x14ac:dyDescent="0.25">
      <c r="A304" s="57">
        <v>231</v>
      </c>
      <c r="B304" s="58">
        <v>0</v>
      </c>
      <c r="C304" s="312">
        <v>3636</v>
      </c>
      <c r="D304" s="58">
        <v>5021</v>
      </c>
      <c r="E304" s="61">
        <v>0</v>
      </c>
      <c r="F304" s="62">
        <v>104100888</v>
      </c>
      <c r="G304" s="58">
        <v>800</v>
      </c>
      <c r="H304" s="49">
        <v>4899000000</v>
      </c>
      <c r="I304" s="111">
        <v>0</v>
      </c>
      <c r="J304" s="111">
        <v>0</v>
      </c>
      <c r="K304" s="313">
        <v>20000</v>
      </c>
      <c r="L304" s="971">
        <f t="shared" si="2"/>
        <v>20000</v>
      </c>
      <c r="M304" s="314" t="s">
        <v>1450</v>
      </c>
    </row>
    <row r="305" spans="1:13" x14ac:dyDescent="0.25">
      <c r="A305" s="57">
        <v>231</v>
      </c>
      <c r="B305" s="58">
        <v>0</v>
      </c>
      <c r="C305" s="312">
        <v>3636</v>
      </c>
      <c r="D305" s="58">
        <v>5011</v>
      </c>
      <c r="E305" s="61">
        <v>0</v>
      </c>
      <c r="F305" s="62">
        <v>104100888</v>
      </c>
      <c r="G305" s="58">
        <v>800</v>
      </c>
      <c r="H305" s="49">
        <v>4899000000</v>
      </c>
      <c r="I305" s="111">
        <v>0</v>
      </c>
      <c r="J305" s="111">
        <v>15000</v>
      </c>
      <c r="K305" s="313">
        <v>-7000</v>
      </c>
      <c r="L305" s="971">
        <f t="shared" si="2"/>
        <v>8000</v>
      </c>
      <c r="M305" s="314" t="s">
        <v>1450</v>
      </c>
    </row>
    <row r="306" spans="1:13" x14ac:dyDescent="0.25">
      <c r="A306" s="57">
        <v>231</v>
      </c>
      <c r="B306" s="58">
        <v>0</v>
      </c>
      <c r="C306" s="312">
        <v>3636</v>
      </c>
      <c r="D306" s="58">
        <v>5021</v>
      </c>
      <c r="E306" s="61">
        <v>0</v>
      </c>
      <c r="F306" s="62">
        <v>104100888</v>
      </c>
      <c r="G306" s="58">
        <v>800</v>
      </c>
      <c r="H306" s="49">
        <v>4899000000</v>
      </c>
      <c r="I306" s="111">
        <v>0</v>
      </c>
      <c r="J306" s="111">
        <v>20000</v>
      </c>
      <c r="K306" s="313">
        <v>7500</v>
      </c>
      <c r="L306" s="971">
        <f t="shared" si="2"/>
        <v>27500</v>
      </c>
      <c r="M306" s="314" t="s">
        <v>1450</v>
      </c>
    </row>
    <row r="307" spans="1:13" ht="15.75" thickBot="1" x14ac:dyDescent="0.3">
      <c r="A307" s="57"/>
      <c r="B307" s="58"/>
      <c r="C307" s="312"/>
      <c r="D307" s="58"/>
      <c r="E307" s="61"/>
      <c r="F307" s="62"/>
      <c r="G307" s="58"/>
      <c r="H307" s="49"/>
      <c r="I307" s="111"/>
      <c r="J307" s="111"/>
      <c r="K307" s="313"/>
      <c r="L307" s="317"/>
      <c r="M307" s="314"/>
    </row>
    <row r="308" spans="1:13" s="233" customFormat="1" ht="16.5" thickBot="1" x14ac:dyDescent="0.3">
      <c r="A308" s="2155" t="s">
        <v>23</v>
      </c>
      <c r="B308" s="2462"/>
      <c r="C308" s="2462"/>
      <c r="D308" s="2462"/>
      <c r="E308" s="2462"/>
      <c r="F308" s="2462"/>
      <c r="G308" s="2462"/>
      <c r="H308" s="2462"/>
      <c r="I308" s="1294">
        <f>SUM(I288:I307)</f>
        <v>0</v>
      </c>
      <c r="J308" s="1295">
        <f>SUM(J289:J307)</f>
        <v>978822.25</v>
      </c>
      <c r="K308" s="1295">
        <f>SUM(K289:K306)</f>
        <v>0</v>
      </c>
      <c r="L308" s="1295">
        <f>SUM(L288:L307)</f>
        <v>978822.25000000012</v>
      </c>
      <c r="M308" s="119"/>
    </row>
    <row r="309" spans="1:13" ht="15.75" x14ac:dyDescent="0.25">
      <c r="A309" s="28"/>
      <c r="B309" s="28"/>
      <c r="C309" s="28"/>
      <c r="D309" s="29"/>
      <c r="E309" s="29"/>
      <c r="F309" s="29"/>
      <c r="G309" s="29"/>
      <c r="H309" s="29"/>
      <c r="I309" s="32"/>
      <c r="J309" s="29"/>
      <c r="K309" s="33"/>
      <c r="L309" s="29"/>
      <c r="M309" s="2467"/>
    </row>
    <row r="310" spans="1:13" ht="15.75" x14ac:dyDescent="0.25">
      <c r="A310" s="29" t="s">
        <v>879</v>
      </c>
      <c r="B310" s="28"/>
      <c r="C310" s="28"/>
      <c r="D310" s="29"/>
      <c r="E310" s="29"/>
      <c r="F310" s="29"/>
      <c r="G310" s="29"/>
      <c r="H310" s="29"/>
      <c r="I310" s="32"/>
      <c r="J310" s="34" t="s">
        <v>25</v>
      </c>
      <c r="K310" s="35">
        <v>43567</v>
      </c>
      <c r="L310" s="29"/>
      <c r="M310" s="2467"/>
    </row>
    <row r="311" spans="1:13" x14ac:dyDescent="0.25">
      <c r="A311" s="29"/>
      <c r="B311" s="29"/>
      <c r="C311" s="29"/>
      <c r="D311" s="29"/>
      <c r="E311" s="29"/>
      <c r="F311" s="29"/>
      <c r="G311" s="29"/>
      <c r="H311" s="29"/>
      <c r="I311" s="29"/>
      <c r="J311" s="29"/>
      <c r="K311" s="29"/>
      <c r="L311" s="29"/>
      <c r="M311" s="29"/>
    </row>
    <row r="312" spans="1:13" x14ac:dyDescent="0.25">
      <c r="A312" s="29" t="s">
        <v>27</v>
      </c>
      <c r="B312" s="29"/>
      <c r="C312" s="29"/>
      <c r="D312" s="29"/>
      <c r="E312" s="29"/>
      <c r="F312" s="29"/>
      <c r="G312" s="29"/>
      <c r="H312" s="29"/>
      <c r="I312" s="29" t="s">
        <v>27</v>
      </c>
      <c r="J312" s="29"/>
      <c r="K312" s="29"/>
      <c r="L312" s="29"/>
      <c r="M312" s="29"/>
    </row>
    <row r="313" spans="1:13" x14ac:dyDescent="0.25">
      <c r="A313" s="29"/>
      <c r="B313" s="29"/>
      <c r="C313" s="29"/>
      <c r="D313" s="29"/>
      <c r="E313" s="29"/>
      <c r="F313" s="29"/>
      <c r="G313" s="29"/>
      <c r="H313" s="29"/>
      <c r="I313" s="29"/>
      <c r="J313" s="29"/>
      <c r="K313" s="29"/>
      <c r="L313" s="29"/>
      <c r="M313" s="29"/>
    </row>
    <row r="314" spans="1:13" x14ac:dyDescent="0.25">
      <c r="A314" s="29" t="s">
        <v>880</v>
      </c>
      <c r="B314" s="29"/>
      <c r="C314" s="29"/>
      <c r="D314" s="29"/>
      <c r="E314" s="29"/>
      <c r="F314" s="29"/>
      <c r="G314" s="29"/>
      <c r="H314" s="29"/>
      <c r="I314" s="29" t="s">
        <v>881</v>
      </c>
      <c r="J314" s="29"/>
      <c r="K314" s="29"/>
      <c r="L314" s="29"/>
      <c r="M314" s="29"/>
    </row>
    <row r="315" spans="1:13" x14ac:dyDescent="0.25">
      <c r="A315" s="29"/>
      <c r="B315" s="29"/>
      <c r="C315" s="29"/>
      <c r="D315" s="29"/>
      <c r="E315" s="29"/>
      <c r="F315" s="29"/>
      <c r="G315" s="29"/>
      <c r="H315" s="29"/>
      <c r="I315" s="29"/>
      <c r="J315" s="29"/>
      <c r="K315" s="29"/>
      <c r="L315" s="29"/>
      <c r="M315" s="29"/>
    </row>
    <row r="316" spans="1:13" x14ac:dyDescent="0.25">
      <c r="A316" s="29"/>
      <c r="B316" s="29"/>
      <c r="C316" s="29"/>
      <c r="D316" s="29"/>
      <c r="E316" s="29"/>
      <c r="F316" s="29"/>
      <c r="G316" s="29"/>
      <c r="H316" s="29"/>
      <c r="I316" s="29"/>
      <c r="J316" s="29"/>
      <c r="K316" s="29"/>
      <c r="L316" s="29"/>
      <c r="M316" s="29"/>
    </row>
    <row r="317" spans="1:13" ht="18.75" x14ac:dyDescent="0.3">
      <c r="A317" s="1" t="s">
        <v>914</v>
      </c>
      <c r="B317" s="1"/>
      <c r="C317" s="1"/>
      <c r="D317" s="2467"/>
      <c r="E317" s="2467"/>
      <c r="F317" s="2"/>
      <c r="G317" s="3"/>
      <c r="H317" s="2467"/>
      <c r="I317" s="4"/>
      <c r="J317" s="2467"/>
      <c r="K317" s="2467"/>
      <c r="L317" s="2467"/>
      <c r="M317" s="2467"/>
    </row>
    <row r="318" spans="1:13" x14ac:dyDescent="0.25">
      <c r="A318" s="2467"/>
      <c r="B318" s="2467"/>
      <c r="C318" s="2467"/>
      <c r="D318" s="2461"/>
      <c r="E318" s="2461"/>
      <c r="F318" s="6"/>
      <c r="G318" s="2470"/>
      <c r="H318" s="2461"/>
      <c r="I318" s="8"/>
      <c r="J318" s="2461"/>
      <c r="K318" s="2467"/>
      <c r="L318" s="2467"/>
      <c r="M318" s="2467"/>
    </row>
    <row r="319" spans="1:13" ht="18.75" x14ac:dyDescent="0.3">
      <c r="A319" s="3102" t="s">
        <v>1451</v>
      </c>
      <c r="B319" s="3102"/>
      <c r="C319" s="3102"/>
      <c r="D319" s="3102"/>
      <c r="E319" s="3102"/>
      <c r="F319" s="3102"/>
      <c r="G319" s="3102"/>
      <c r="H319" s="3102"/>
      <c r="I319" s="3102"/>
      <c r="J319" s="3102"/>
      <c r="K319" s="3102"/>
      <c r="L319" s="3102"/>
      <c r="M319" s="3102"/>
    </row>
    <row r="320" spans="1:13" ht="15.75" x14ac:dyDescent="0.25">
      <c r="A320" s="2467"/>
      <c r="B320" s="2467"/>
      <c r="C320" s="2467"/>
      <c r="D320" s="2461"/>
      <c r="E320" s="2461"/>
      <c r="F320" s="9"/>
      <c r="G320" s="2470"/>
      <c r="H320" s="2461"/>
      <c r="I320" s="8"/>
      <c r="J320" s="2461"/>
      <c r="K320" s="2467"/>
      <c r="L320" s="2467"/>
      <c r="M320" s="2467"/>
    </row>
    <row r="321" spans="1:13" ht="15.75" x14ac:dyDescent="0.25">
      <c r="A321" s="10" t="s">
        <v>1452</v>
      </c>
      <c r="B321" s="11"/>
      <c r="C321" s="11"/>
      <c r="D321" s="11"/>
      <c r="E321" s="11"/>
      <c r="F321" s="9"/>
      <c r="G321" s="3"/>
      <c r="H321" s="2467"/>
      <c r="I321" s="4"/>
      <c r="J321" s="2467"/>
      <c r="K321" s="2467"/>
      <c r="L321" s="2467"/>
      <c r="M321" s="2467"/>
    </row>
    <row r="322" spans="1:13" ht="15.75" thickBot="1" x14ac:dyDescent="0.3">
      <c r="A322" s="1465"/>
      <c r="B322" s="2467"/>
      <c r="C322" s="2467"/>
      <c r="D322" s="2467"/>
      <c r="E322" s="2467"/>
      <c r="F322" s="2"/>
      <c r="G322" s="3"/>
      <c r="H322" s="2467"/>
      <c r="I322" s="4"/>
      <c r="J322" s="2467"/>
      <c r="K322" s="13"/>
      <c r="L322" s="2467"/>
      <c r="M322" s="14" t="s">
        <v>4</v>
      </c>
    </row>
    <row r="323" spans="1:13" ht="27" thickBot="1" x14ac:dyDescent="0.3">
      <c r="A323" s="87" t="s">
        <v>5</v>
      </c>
      <c r="B323" s="88" t="s">
        <v>6</v>
      </c>
      <c r="C323" s="88" t="s">
        <v>7</v>
      </c>
      <c r="D323" s="88" t="s">
        <v>8</v>
      </c>
      <c r="E323" s="88" t="s">
        <v>9</v>
      </c>
      <c r="F323" s="89" t="s">
        <v>10</v>
      </c>
      <c r="G323" s="90" t="s">
        <v>11</v>
      </c>
      <c r="H323" s="88" t="s">
        <v>12</v>
      </c>
      <c r="I323" s="91" t="s">
        <v>13</v>
      </c>
      <c r="J323" s="92" t="s">
        <v>14</v>
      </c>
      <c r="K323" s="92" t="s">
        <v>15</v>
      </c>
      <c r="L323" s="92" t="s">
        <v>16</v>
      </c>
      <c r="M323" s="121" t="s">
        <v>17</v>
      </c>
    </row>
    <row r="324" spans="1:13" x14ac:dyDescent="0.25">
      <c r="A324" s="36">
        <v>231</v>
      </c>
      <c r="B324" s="37">
        <v>0</v>
      </c>
      <c r="C324" s="38">
        <v>3419</v>
      </c>
      <c r="D324" s="37">
        <v>5331</v>
      </c>
      <c r="E324" s="39">
        <v>0</v>
      </c>
      <c r="F324" s="139" t="s">
        <v>924</v>
      </c>
      <c r="G324" s="37">
        <v>800</v>
      </c>
      <c r="H324" s="41">
        <v>8000000</v>
      </c>
      <c r="I324" s="42">
        <v>1000000</v>
      </c>
      <c r="J324" s="42">
        <v>147300</v>
      </c>
      <c r="K324" s="42">
        <v>-70000</v>
      </c>
      <c r="L324" s="42">
        <f>SUM(J324:K324)</f>
        <v>77300</v>
      </c>
      <c r="M324" s="318" t="s">
        <v>1453</v>
      </c>
    </row>
    <row r="325" spans="1:13" x14ac:dyDescent="0.25">
      <c r="A325" s="57">
        <v>231</v>
      </c>
      <c r="B325" s="58">
        <v>0</v>
      </c>
      <c r="C325" s="59">
        <v>3419</v>
      </c>
      <c r="D325" s="58">
        <v>5139</v>
      </c>
      <c r="E325" s="61">
        <v>0</v>
      </c>
      <c r="F325" s="190" t="s">
        <v>924</v>
      </c>
      <c r="G325" s="58">
        <v>800</v>
      </c>
      <c r="H325" s="49">
        <v>8000000</v>
      </c>
      <c r="I325" s="803">
        <v>0</v>
      </c>
      <c r="J325" s="111">
        <v>15000</v>
      </c>
      <c r="K325" s="66">
        <v>50000</v>
      </c>
      <c r="L325" s="66">
        <v>65000</v>
      </c>
      <c r="M325" s="297" t="s">
        <v>1454</v>
      </c>
    </row>
    <row r="326" spans="1:13" ht="15.75" thickBot="1" x14ac:dyDescent="0.3">
      <c r="A326" s="574">
        <v>231</v>
      </c>
      <c r="B326" s="575">
        <v>0</v>
      </c>
      <c r="C326" s="774">
        <v>3419</v>
      </c>
      <c r="D326" s="575">
        <v>5021</v>
      </c>
      <c r="E326" s="776">
        <v>0</v>
      </c>
      <c r="F326" s="804" t="s">
        <v>924</v>
      </c>
      <c r="G326" s="575">
        <v>800</v>
      </c>
      <c r="H326" s="965">
        <v>8000000</v>
      </c>
      <c r="I326" s="972">
        <v>0</v>
      </c>
      <c r="J326" s="972">
        <v>300000</v>
      </c>
      <c r="K326" s="967">
        <v>20000</v>
      </c>
      <c r="L326" s="967">
        <v>320000</v>
      </c>
      <c r="M326" s="968" t="s">
        <v>1455</v>
      </c>
    </row>
    <row r="327" spans="1:13" ht="15.75" customHeight="1" thickBot="1" x14ac:dyDescent="0.3">
      <c r="A327" s="3194" t="s">
        <v>919</v>
      </c>
      <c r="B327" s="3195"/>
      <c r="C327" s="3195"/>
      <c r="D327" s="805"/>
      <c r="E327" s="806"/>
      <c r="F327" s="807"/>
      <c r="G327" s="808"/>
      <c r="H327" s="809"/>
      <c r="I327" s="810">
        <f>SUM(I324:I326)</f>
        <v>1000000</v>
      </c>
      <c r="J327" s="810">
        <f>SUM(J324:J326)</f>
        <v>462300</v>
      </c>
      <c r="K327" s="810">
        <f>SUM(K324:K326)</f>
        <v>0</v>
      </c>
      <c r="L327" s="810">
        <f>SUM(J327:K327)</f>
        <v>462300</v>
      </c>
      <c r="M327" s="811"/>
    </row>
    <row r="328" spans="1:13" x14ac:dyDescent="0.25">
      <c r="A328" s="812"/>
      <c r="B328" s="813"/>
      <c r="C328" s="814"/>
      <c r="D328" s="813"/>
      <c r="E328" s="812"/>
      <c r="F328" s="815"/>
      <c r="G328" s="813"/>
      <c r="H328" s="816"/>
      <c r="I328" s="817"/>
      <c r="J328" s="817"/>
      <c r="K328" s="817"/>
      <c r="L328" s="817"/>
      <c r="M328" s="818"/>
    </row>
    <row r="329" spans="1:13" x14ac:dyDescent="0.25">
      <c r="A329" s="3189" t="s">
        <v>920</v>
      </c>
      <c r="B329" s="3173"/>
      <c r="C329" s="3173"/>
      <c r="D329" s="3173"/>
      <c r="E329" s="812"/>
      <c r="F329" s="815"/>
      <c r="G329" s="813"/>
      <c r="H329" s="816"/>
      <c r="I329" s="817"/>
      <c r="J329" s="3192" t="s">
        <v>3508</v>
      </c>
      <c r="K329" s="3192"/>
      <c r="L329" s="817"/>
      <c r="M329" s="818"/>
    </row>
    <row r="330" spans="1:13" x14ac:dyDescent="0.25">
      <c r="A330" s="812"/>
      <c r="B330" s="813"/>
      <c r="C330" s="814"/>
      <c r="D330" s="813"/>
      <c r="E330" s="812"/>
      <c r="F330" s="815"/>
      <c r="G330" s="813"/>
      <c r="H330" s="816"/>
      <c r="I330" s="817"/>
      <c r="J330" s="817"/>
      <c r="K330" s="817"/>
      <c r="L330" s="817"/>
      <c r="M330" s="818"/>
    </row>
    <row r="331" spans="1:13" x14ac:dyDescent="0.25">
      <c r="A331" s="812"/>
      <c r="B331" s="813"/>
      <c r="C331" s="814"/>
      <c r="D331" s="813"/>
      <c r="E331" s="812"/>
      <c r="F331" s="815"/>
      <c r="G331" s="813"/>
      <c r="H331" s="816"/>
      <c r="I331" s="817"/>
      <c r="J331" s="817"/>
      <c r="K331" s="817"/>
      <c r="L331" s="817"/>
      <c r="M331" s="818"/>
    </row>
    <row r="332" spans="1:13" x14ac:dyDescent="0.25">
      <c r="A332" s="812"/>
      <c r="B332" s="813"/>
      <c r="C332" s="814"/>
      <c r="D332" s="813"/>
      <c r="E332" s="812"/>
      <c r="F332" s="815"/>
      <c r="G332" s="813"/>
      <c r="H332" s="816"/>
      <c r="I332" s="817"/>
      <c r="J332" s="817"/>
      <c r="K332" s="817"/>
      <c r="L332" s="817"/>
      <c r="M332" s="818"/>
    </row>
    <row r="333" spans="1:13" x14ac:dyDescent="0.25">
      <c r="A333" s="2467"/>
      <c r="B333" s="2467" t="s">
        <v>27</v>
      </c>
      <c r="C333" s="2467"/>
      <c r="D333" s="2467"/>
      <c r="E333" s="2467"/>
      <c r="F333" s="2"/>
      <c r="G333" s="3"/>
      <c r="H333" s="2467"/>
      <c r="I333" s="4"/>
      <c r="J333" s="2467" t="s">
        <v>27</v>
      </c>
      <c r="K333" s="2467"/>
      <c r="L333" s="2467"/>
      <c r="M333" s="2467"/>
    </row>
    <row r="334" spans="1:13" x14ac:dyDescent="0.25">
      <c r="A334" s="2467"/>
      <c r="B334" s="2467"/>
      <c r="C334" s="2467"/>
      <c r="D334" s="2467"/>
      <c r="E334" s="2467"/>
      <c r="F334" s="2"/>
      <c r="G334" s="3"/>
      <c r="H334" s="2467"/>
      <c r="I334" s="4"/>
      <c r="J334" s="2467"/>
      <c r="K334" s="2467"/>
      <c r="L334" s="2467"/>
      <c r="M334" s="2467"/>
    </row>
    <row r="335" spans="1:13" x14ac:dyDescent="0.25">
      <c r="A335" s="2467"/>
      <c r="B335" s="2467" t="s">
        <v>921</v>
      </c>
      <c r="C335" s="2467"/>
      <c r="D335" s="2467"/>
      <c r="E335" s="2467"/>
      <c r="F335" s="2"/>
      <c r="G335" s="3"/>
      <c r="H335" s="2467"/>
      <c r="I335" s="4"/>
      <c r="J335" s="2467" t="s">
        <v>881</v>
      </c>
      <c r="K335" s="2467"/>
      <c r="L335" s="2467"/>
      <c r="M335" s="2467"/>
    </row>
    <row r="336" spans="1:13" x14ac:dyDescent="0.25">
      <c r="A336" s="2467"/>
      <c r="B336" s="2467"/>
      <c r="C336" s="2467"/>
      <c r="D336" s="2467"/>
      <c r="E336" s="2467"/>
      <c r="F336" s="2"/>
      <c r="G336" s="3"/>
      <c r="H336" s="2467"/>
      <c r="I336" s="4"/>
      <c r="J336" s="2467"/>
      <c r="K336" s="2467"/>
      <c r="L336" s="2467"/>
      <c r="M336" s="2467"/>
    </row>
    <row r="337" spans="1:13" x14ac:dyDescent="0.25">
      <c r="A337" s="2467"/>
      <c r="B337" s="2467"/>
      <c r="C337" s="2467"/>
      <c r="D337" s="2467"/>
      <c r="E337" s="2467"/>
      <c r="F337" s="2"/>
      <c r="G337" s="3"/>
      <c r="H337" s="2467"/>
      <c r="I337" s="4"/>
      <c r="J337" s="2467"/>
      <c r="K337" s="2467"/>
      <c r="L337" s="2467"/>
      <c r="M337" s="2467"/>
    </row>
    <row r="338" spans="1:13" ht="18.75" x14ac:dyDescent="0.3">
      <c r="A338" s="1" t="s">
        <v>174</v>
      </c>
      <c r="B338" s="1"/>
      <c r="C338" s="307" t="s">
        <v>870</v>
      </c>
      <c r="D338" s="2467"/>
      <c r="E338" s="2467"/>
      <c r="F338" s="2467"/>
      <c r="G338" s="2467"/>
      <c r="H338" s="2467"/>
      <c r="I338" s="4"/>
      <c r="J338" s="2467"/>
      <c r="K338" s="2467"/>
      <c r="L338" s="2467"/>
      <c r="M338" s="2467"/>
    </row>
    <row r="339" spans="1:13" x14ac:dyDescent="0.25">
      <c r="A339" s="2467"/>
      <c r="B339" s="2467"/>
      <c r="C339" s="2467"/>
      <c r="D339" s="2461"/>
      <c r="E339" s="2461"/>
      <c r="F339" s="2461"/>
      <c r="G339" s="2461"/>
      <c r="H339" s="2461"/>
      <c r="I339" s="8"/>
      <c r="J339" s="2461"/>
      <c r="K339" s="2467"/>
      <c r="L339" s="2467"/>
      <c r="M339" s="2467"/>
    </row>
    <row r="340" spans="1:13" ht="18.75" x14ac:dyDescent="0.3">
      <c r="A340" s="3102" t="s">
        <v>1456</v>
      </c>
      <c r="B340" s="3102"/>
      <c r="C340" s="3102"/>
      <c r="D340" s="3102"/>
      <c r="E340" s="3102"/>
      <c r="F340" s="3102"/>
      <c r="G340" s="3102"/>
      <c r="H340" s="3102"/>
      <c r="I340" s="3102"/>
      <c r="J340" s="3102"/>
      <c r="K340" s="3102"/>
      <c r="L340" s="3102"/>
      <c r="M340" s="3102"/>
    </row>
    <row r="341" spans="1:13" ht="15.75" x14ac:dyDescent="0.25">
      <c r="A341" s="2467"/>
      <c r="B341" s="2467"/>
      <c r="C341" s="2467"/>
      <c r="D341" s="2461"/>
      <c r="E341" s="2461"/>
      <c r="F341" s="308"/>
      <c r="G341" s="2461"/>
      <c r="H341" s="2461"/>
      <c r="I341" s="8"/>
      <c r="J341" s="2461"/>
      <c r="K341" s="2467"/>
      <c r="L341" s="2467"/>
      <c r="M341" s="2467"/>
    </row>
    <row r="342" spans="1:13" ht="15" customHeight="1" x14ac:dyDescent="0.25">
      <c r="A342" s="3156" t="s">
        <v>887</v>
      </c>
      <c r="B342" s="3156"/>
      <c r="C342" s="3156"/>
      <c r="D342" s="3156"/>
      <c r="E342" s="3156"/>
      <c r="F342" s="3156"/>
      <c r="G342" s="3156"/>
      <c r="H342" s="3156"/>
      <c r="I342" s="3156"/>
      <c r="J342" s="3156"/>
      <c r="K342" s="3156"/>
      <c r="L342" s="3156"/>
      <c r="M342" s="3156"/>
    </row>
    <row r="343" spans="1:13" x14ac:dyDescent="0.25">
      <c r="A343" s="3156"/>
      <c r="B343" s="3156"/>
      <c r="C343" s="3156"/>
      <c r="D343" s="3156"/>
      <c r="E343" s="3156"/>
      <c r="F343" s="3156"/>
      <c r="G343" s="3156"/>
      <c r="H343" s="3156"/>
      <c r="I343" s="3156"/>
      <c r="J343" s="3156"/>
      <c r="K343" s="3156"/>
      <c r="L343" s="3156"/>
      <c r="M343" s="3156"/>
    </row>
    <row r="344" spans="1:13" ht="15.75" thickBot="1" x14ac:dyDescent="0.3">
      <c r="A344" s="1465"/>
      <c r="B344" s="2467"/>
      <c r="C344" s="2467"/>
      <c r="D344" s="2467"/>
      <c r="E344" s="2467"/>
      <c r="F344" s="2467"/>
      <c r="G344" s="2467"/>
      <c r="H344" s="2467"/>
      <c r="I344" s="4"/>
      <c r="J344" s="2467"/>
      <c r="K344" s="13"/>
      <c r="L344" s="14"/>
      <c r="M344" s="14" t="s">
        <v>270</v>
      </c>
    </row>
    <row r="345" spans="1:13" ht="27" thickBot="1" x14ac:dyDescent="0.3">
      <c r="A345" s="309" t="s">
        <v>873</v>
      </c>
      <c r="B345" s="23" t="s">
        <v>874</v>
      </c>
      <c r="C345" s="23" t="s">
        <v>7</v>
      </c>
      <c r="D345" s="23" t="s">
        <v>8</v>
      </c>
      <c r="E345" s="23" t="s">
        <v>9</v>
      </c>
      <c r="F345" s="23" t="s">
        <v>10</v>
      </c>
      <c r="G345" s="23" t="s">
        <v>11</v>
      </c>
      <c r="H345" s="23" t="s">
        <v>12</v>
      </c>
      <c r="I345" s="310" t="s">
        <v>13</v>
      </c>
      <c r="J345" s="20" t="s">
        <v>14</v>
      </c>
      <c r="K345" s="20" t="s">
        <v>15</v>
      </c>
      <c r="L345" s="20" t="s">
        <v>16</v>
      </c>
      <c r="M345" s="311" t="s">
        <v>17</v>
      </c>
    </row>
    <row r="346" spans="1:13" ht="26.25" x14ac:dyDescent="0.25">
      <c r="A346" s="57">
        <v>231</v>
      </c>
      <c r="B346" s="58">
        <v>0</v>
      </c>
      <c r="C346" s="312">
        <v>2143</v>
      </c>
      <c r="D346" s="58">
        <v>5169</v>
      </c>
      <c r="E346" s="61">
        <v>0</v>
      </c>
      <c r="F346" s="62">
        <v>0</v>
      </c>
      <c r="G346" s="58">
        <v>800</v>
      </c>
      <c r="H346" s="49">
        <v>1031000000</v>
      </c>
      <c r="I346" s="111">
        <v>14080000</v>
      </c>
      <c r="J346" s="111">
        <v>5981788</v>
      </c>
      <c r="K346" s="313">
        <v>-300000</v>
      </c>
      <c r="L346" s="313">
        <f>SUM(J346:K346)</f>
        <v>5681788</v>
      </c>
      <c r="M346" s="314" t="s">
        <v>888</v>
      </c>
    </row>
    <row r="347" spans="1:13" ht="39" x14ac:dyDescent="0.25">
      <c r="A347" s="57">
        <v>231</v>
      </c>
      <c r="B347" s="58">
        <v>0</v>
      </c>
      <c r="C347" s="312">
        <v>2143</v>
      </c>
      <c r="D347" s="58">
        <v>5222</v>
      </c>
      <c r="E347" s="61">
        <v>0</v>
      </c>
      <c r="F347" s="62">
        <v>0</v>
      </c>
      <c r="G347" s="58">
        <v>800</v>
      </c>
      <c r="H347" s="49">
        <v>1031000000</v>
      </c>
      <c r="I347" s="111">
        <v>1500000</v>
      </c>
      <c r="J347" s="111">
        <v>1460000</v>
      </c>
      <c r="K347" s="313">
        <v>-300000</v>
      </c>
      <c r="L347" s="313">
        <f>SUM(J347:K347)</f>
        <v>1160000</v>
      </c>
      <c r="M347" s="314" t="s">
        <v>1446</v>
      </c>
    </row>
    <row r="348" spans="1:13" ht="39" x14ac:dyDescent="0.25">
      <c r="A348" s="57">
        <v>231</v>
      </c>
      <c r="B348" s="58">
        <v>0</v>
      </c>
      <c r="C348" s="312">
        <v>2143</v>
      </c>
      <c r="D348" s="58">
        <v>5213</v>
      </c>
      <c r="E348" s="61">
        <v>0</v>
      </c>
      <c r="F348" s="62">
        <v>0</v>
      </c>
      <c r="G348" s="58">
        <v>800</v>
      </c>
      <c r="H348" s="49">
        <v>1031000000</v>
      </c>
      <c r="I348" s="111">
        <v>0</v>
      </c>
      <c r="J348" s="111">
        <v>4040000</v>
      </c>
      <c r="K348" s="313">
        <v>600000</v>
      </c>
      <c r="L348" s="313">
        <f>SUM(J348:K348)</f>
        <v>4640000</v>
      </c>
      <c r="M348" s="314" t="s">
        <v>1457</v>
      </c>
    </row>
    <row r="349" spans="1:13" ht="15.75" thickBot="1" x14ac:dyDescent="0.3">
      <c r="A349" s="57"/>
      <c r="B349" s="58"/>
      <c r="C349" s="312"/>
      <c r="D349" s="58"/>
      <c r="E349" s="61"/>
      <c r="F349" s="62"/>
      <c r="G349" s="58"/>
      <c r="H349" s="49"/>
      <c r="I349" s="111"/>
      <c r="J349" s="111"/>
      <c r="K349" s="313"/>
      <c r="L349" s="313"/>
      <c r="M349" s="314"/>
    </row>
    <row r="350" spans="1:13" s="233" customFormat="1" ht="16.5" thickBot="1" x14ac:dyDescent="0.3">
      <c r="A350" s="2155" t="s">
        <v>23</v>
      </c>
      <c r="B350" s="2462"/>
      <c r="C350" s="2462"/>
      <c r="D350" s="2462"/>
      <c r="E350" s="2462"/>
      <c r="F350" s="2462"/>
      <c r="G350" s="2462"/>
      <c r="H350" s="2462"/>
      <c r="I350" s="1294">
        <f>SUM(I346:I349)</f>
        <v>15580000</v>
      </c>
      <c r="J350" s="1295">
        <f>SUM(J346:J349)</f>
        <v>11481788</v>
      </c>
      <c r="K350" s="1295">
        <f>SUM(K346:K349)</f>
        <v>0</v>
      </c>
      <c r="L350" s="1295">
        <f>SUM(L346:L349)</f>
        <v>11481788</v>
      </c>
      <c r="M350" s="119"/>
    </row>
    <row r="351" spans="1:13" ht="15.75" x14ac:dyDescent="0.25">
      <c r="A351" s="28"/>
      <c r="B351" s="28"/>
      <c r="C351" s="28"/>
      <c r="D351" s="29"/>
      <c r="E351" s="29"/>
      <c r="F351" s="29"/>
      <c r="G351" s="29"/>
      <c r="H351" s="29"/>
      <c r="I351" s="32"/>
      <c r="J351" s="29"/>
      <c r="K351" s="33"/>
      <c r="L351" s="29"/>
      <c r="M351" s="2467"/>
    </row>
    <row r="352" spans="1:13" ht="15.75" x14ac:dyDescent="0.25">
      <c r="A352" s="29" t="s">
        <v>879</v>
      </c>
      <c r="B352" s="28"/>
      <c r="C352" s="28"/>
      <c r="D352" s="29"/>
      <c r="E352" s="29"/>
      <c r="F352" s="29"/>
      <c r="G352" s="29"/>
      <c r="H352" s="29"/>
      <c r="I352" s="32"/>
      <c r="J352" s="34" t="s">
        <v>25</v>
      </c>
      <c r="K352" s="35">
        <v>43591</v>
      </c>
      <c r="L352" s="29"/>
      <c r="M352" s="2467"/>
    </row>
    <row r="353" spans="1:13" x14ac:dyDescent="0.25">
      <c r="A353" s="29"/>
      <c r="B353" s="29"/>
      <c r="C353" s="29"/>
      <c r="D353" s="29"/>
      <c r="E353" s="29"/>
      <c r="F353" s="29"/>
      <c r="G353" s="29"/>
      <c r="H353" s="29"/>
      <c r="I353" s="29"/>
      <c r="J353" s="29"/>
      <c r="K353" s="29"/>
      <c r="L353" s="29"/>
      <c r="M353" s="29"/>
    </row>
    <row r="354" spans="1:13" x14ac:dyDescent="0.25">
      <c r="A354" s="29"/>
      <c r="B354" s="29"/>
      <c r="C354" s="29"/>
      <c r="D354" s="29"/>
      <c r="E354" s="29"/>
      <c r="F354" s="29"/>
      <c r="G354" s="29"/>
      <c r="H354" s="29"/>
      <c r="I354" s="29"/>
      <c r="J354" s="29"/>
      <c r="K354" s="29"/>
      <c r="L354" s="29"/>
      <c r="M354" s="29"/>
    </row>
    <row r="355" spans="1:13" x14ac:dyDescent="0.25">
      <c r="A355" s="29" t="s">
        <v>27</v>
      </c>
      <c r="B355" s="29"/>
      <c r="C355" s="29"/>
      <c r="D355" s="29"/>
      <c r="E355" s="29"/>
      <c r="F355" s="29"/>
      <c r="G355" s="29"/>
      <c r="H355" s="29"/>
      <c r="I355" s="29" t="s">
        <v>27</v>
      </c>
      <c r="J355" s="29"/>
      <c r="K355" s="29"/>
      <c r="L355" s="29"/>
      <c r="M355" s="29"/>
    </row>
    <row r="356" spans="1:13" x14ac:dyDescent="0.25">
      <c r="A356" s="29"/>
      <c r="B356" s="29"/>
      <c r="C356" s="29"/>
      <c r="D356" s="29"/>
      <c r="E356" s="29"/>
      <c r="F356" s="29"/>
      <c r="G356" s="29"/>
      <c r="H356" s="29"/>
      <c r="I356" s="29"/>
      <c r="J356" s="29"/>
      <c r="K356" s="29"/>
      <c r="L356" s="29"/>
      <c r="M356" s="29"/>
    </row>
    <row r="357" spans="1:13" x14ac:dyDescent="0.25">
      <c r="A357" s="29" t="s">
        <v>880</v>
      </c>
      <c r="B357" s="29"/>
      <c r="C357" s="29"/>
      <c r="D357" s="29"/>
      <c r="E357" s="29"/>
      <c r="F357" s="29"/>
      <c r="G357" s="29"/>
      <c r="H357" s="29"/>
      <c r="I357" s="29" t="s">
        <v>881</v>
      </c>
      <c r="J357" s="29"/>
      <c r="K357" s="29"/>
      <c r="L357" s="29"/>
      <c r="M357" s="29"/>
    </row>
    <row r="358" spans="1:13" x14ac:dyDescent="0.25">
      <c r="A358" s="29"/>
      <c r="B358" s="29"/>
      <c r="C358" s="29"/>
      <c r="D358" s="29"/>
      <c r="E358" s="29"/>
      <c r="F358" s="29"/>
      <c r="G358" s="29"/>
      <c r="H358" s="29"/>
      <c r="I358" s="29"/>
      <c r="J358" s="29"/>
      <c r="K358" s="29"/>
      <c r="L358" s="29"/>
      <c r="M358" s="29"/>
    </row>
    <row r="359" spans="1:13" ht="18.75" x14ac:dyDescent="0.3">
      <c r="A359" s="1" t="s">
        <v>174</v>
      </c>
      <c r="B359" s="1"/>
      <c r="C359" s="307" t="s">
        <v>870</v>
      </c>
      <c r="D359" s="2467"/>
      <c r="E359" s="2467"/>
      <c r="F359" s="2467"/>
      <c r="G359" s="2467"/>
      <c r="H359" s="2467"/>
      <c r="I359" s="4"/>
      <c r="J359" s="2467"/>
      <c r="K359" s="2467"/>
      <c r="L359" s="2467"/>
      <c r="M359" s="2467"/>
    </row>
    <row r="360" spans="1:13" ht="18.75" x14ac:dyDescent="0.3">
      <c r="A360" s="3102" t="s">
        <v>3341</v>
      </c>
      <c r="B360" s="3102"/>
      <c r="C360" s="3102"/>
      <c r="D360" s="3102"/>
      <c r="E360" s="3102"/>
      <c r="F360" s="3102"/>
      <c r="G360" s="3102"/>
      <c r="H360" s="3102"/>
      <c r="I360" s="3102"/>
      <c r="J360" s="3102"/>
      <c r="K360" s="3102"/>
      <c r="L360" s="3102"/>
      <c r="M360" s="3102"/>
    </row>
    <row r="361" spans="1:13" x14ac:dyDescent="0.25">
      <c r="A361" s="3156" t="s">
        <v>3342</v>
      </c>
      <c r="B361" s="3156"/>
      <c r="C361" s="3156"/>
      <c r="D361" s="3156"/>
      <c r="E361" s="3156"/>
      <c r="F361" s="3156"/>
      <c r="G361" s="3156"/>
      <c r="H361" s="3156"/>
      <c r="I361" s="3156"/>
      <c r="J361" s="3156"/>
      <c r="K361" s="3156"/>
      <c r="L361" s="3156"/>
      <c r="M361" s="3156"/>
    </row>
    <row r="362" spans="1:13" x14ac:dyDescent="0.25">
      <c r="A362" s="3156"/>
      <c r="B362" s="3156"/>
      <c r="C362" s="3156"/>
      <c r="D362" s="3156"/>
      <c r="E362" s="3156"/>
      <c r="F362" s="3156"/>
      <c r="G362" s="3156"/>
      <c r="H362" s="3156"/>
      <c r="I362" s="3156"/>
      <c r="J362" s="3156"/>
      <c r="K362" s="3156"/>
      <c r="L362" s="3156"/>
      <c r="M362" s="3156"/>
    </row>
    <row r="363" spans="1:13" ht="15.75" thickBot="1" x14ac:dyDescent="0.3">
      <c r="A363" s="1465"/>
      <c r="B363" s="2467"/>
      <c r="C363" s="2467"/>
      <c r="D363" s="2467"/>
      <c r="E363" s="2467"/>
      <c r="F363" s="2467"/>
      <c r="G363" s="2467"/>
      <c r="H363" s="2467"/>
      <c r="I363" s="4"/>
      <c r="J363" s="2467"/>
      <c r="K363" s="13"/>
      <c r="L363" s="14"/>
      <c r="M363" s="14" t="s">
        <v>270</v>
      </c>
    </row>
    <row r="364" spans="1:13" ht="27" thickBot="1" x14ac:dyDescent="0.3">
      <c r="A364" s="309" t="s">
        <v>873</v>
      </c>
      <c r="B364" s="23" t="s">
        <v>874</v>
      </c>
      <c r="C364" s="23" t="s">
        <v>7</v>
      </c>
      <c r="D364" s="23" t="s">
        <v>8</v>
      </c>
      <c r="E364" s="23" t="s">
        <v>9</v>
      </c>
      <c r="F364" s="23" t="s">
        <v>10</v>
      </c>
      <c r="G364" s="23" t="s">
        <v>11</v>
      </c>
      <c r="H364" s="23" t="s">
        <v>12</v>
      </c>
      <c r="I364" s="310" t="s">
        <v>13</v>
      </c>
      <c r="J364" s="20" t="s">
        <v>14</v>
      </c>
      <c r="K364" s="20" t="s">
        <v>15</v>
      </c>
      <c r="L364" s="20" t="s">
        <v>16</v>
      </c>
      <c r="M364" s="311" t="s">
        <v>17</v>
      </c>
    </row>
    <row r="365" spans="1:13" ht="26.25" x14ac:dyDescent="0.25">
      <c r="A365" s="57">
        <v>231</v>
      </c>
      <c r="B365" s="58">
        <v>0</v>
      </c>
      <c r="C365" s="312">
        <v>2143</v>
      </c>
      <c r="D365" s="58">
        <v>5169</v>
      </c>
      <c r="E365" s="61">
        <v>0</v>
      </c>
      <c r="F365" s="62">
        <v>0</v>
      </c>
      <c r="G365" s="58">
        <v>800</v>
      </c>
      <c r="H365" s="49">
        <v>1031000000</v>
      </c>
      <c r="I365" s="111">
        <v>14080000</v>
      </c>
      <c r="J365" s="111">
        <v>11229788</v>
      </c>
      <c r="K365" s="313">
        <v>-4820000</v>
      </c>
      <c r="L365" s="313">
        <f>SUM(J365:K365)</f>
        <v>6409788</v>
      </c>
      <c r="M365" s="314" t="s">
        <v>888</v>
      </c>
    </row>
    <row r="366" spans="1:13" ht="39" x14ac:dyDescent="0.25">
      <c r="A366" s="57">
        <v>231</v>
      </c>
      <c r="B366" s="58">
        <v>0</v>
      </c>
      <c r="C366" s="312">
        <v>2143</v>
      </c>
      <c r="D366" s="58">
        <v>5321</v>
      </c>
      <c r="E366" s="61">
        <v>0</v>
      </c>
      <c r="F366" s="62">
        <v>0</v>
      </c>
      <c r="G366" s="58">
        <v>800</v>
      </c>
      <c r="H366" s="49">
        <v>1031020513</v>
      </c>
      <c r="I366" s="111">
        <v>0</v>
      </c>
      <c r="J366" s="111">
        <v>0</v>
      </c>
      <c r="K366" s="313">
        <v>500000</v>
      </c>
      <c r="L366" s="313">
        <f t="shared" ref="L366:L378" si="3">SUM(J366:K366)</f>
        <v>500000</v>
      </c>
      <c r="M366" s="314" t="s">
        <v>3343</v>
      </c>
    </row>
    <row r="367" spans="1:13" ht="39" x14ac:dyDescent="0.25">
      <c r="A367" s="57">
        <v>231</v>
      </c>
      <c r="B367" s="58">
        <v>0</v>
      </c>
      <c r="C367" s="312">
        <v>2143</v>
      </c>
      <c r="D367" s="58">
        <v>5321</v>
      </c>
      <c r="E367" s="61">
        <v>0</v>
      </c>
      <c r="F367" s="62">
        <v>0</v>
      </c>
      <c r="G367" s="58">
        <v>800</v>
      </c>
      <c r="H367" s="49">
        <v>1031020304</v>
      </c>
      <c r="I367" s="111">
        <v>0</v>
      </c>
      <c r="J367" s="111">
        <v>0</v>
      </c>
      <c r="K367" s="313">
        <v>100000</v>
      </c>
      <c r="L367" s="313">
        <f t="shared" si="3"/>
        <v>100000</v>
      </c>
      <c r="M367" s="314" t="s">
        <v>3344</v>
      </c>
    </row>
    <row r="368" spans="1:13" ht="39" x14ac:dyDescent="0.25">
      <c r="A368" s="895">
        <v>231</v>
      </c>
      <c r="B368" s="296">
        <v>0</v>
      </c>
      <c r="C368" s="569">
        <v>2143</v>
      </c>
      <c r="D368" s="296">
        <v>5321</v>
      </c>
      <c r="E368" s="897">
        <v>0</v>
      </c>
      <c r="F368" s="473">
        <v>0</v>
      </c>
      <c r="G368" s="296">
        <v>800</v>
      </c>
      <c r="H368" s="231">
        <v>1031021425</v>
      </c>
      <c r="I368" s="313">
        <v>0</v>
      </c>
      <c r="J368" s="313">
        <v>0</v>
      </c>
      <c r="K368" s="313">
        <v>500000</v>
      </c>
      <c r="L368" s="313">
        <f t="shared" si="3"/>
        <v>500000</v>
      </c>
      <c r="M368" s="1094" t="s">
        <v>3345</v>
      </c>
    </row>
    <row r="369" spans="1:13" ht="39" x14ac:dyDescent="0.25">
      <c r="A369" s="895">
        <v>231</v>
      </c>
      <c r="B369" s="296">
        <v>0</v>
      </c>
      <c r="C369" s="569">
        <v>2143</v>
      </c>
      <c r="D369" s="296">
        <v>5321</v>
      </c>
      <c r="E369" s="897">
        <v>0</v>
      </c>
      <c r="F369" s="473">
        <v>0</v>
      </c>
      <c r="G369" s="296">
        <v>800</v>
      </c>
      <c r="H369" s="231">
        <v>1031021020</v>
      </c>
      <c r="I369" s="313">
        <v>0</v>
      </c>
      <c r="J369" s="313">
        <v>0</v>
      </c>
      <c r="K369" s="313">
        <v>300000</v>
      </c>
      <c r="L369" s="313">
        <f t="shared" si="3"/>
        <v>300000</v>
      </c>
      <c r="M369" s="1094" t="s">
        <v>3346</v>
      </c>
    </row>
    <row r="370" spans="1:13" ht="39" x14ac:dyDescent="0.25">
      <c r="A370" s="895">
        <v>231</v>
      </c>
      <c r="B370" s="296">
        <v>0</v>
      </c>
      <c r="C370" s="569">
        <v>2143</v>
      </c>
      <c r="D370" s="296">
        <v>5222</v>
      </c>
      <c r="E370" s="897">
        <v>0</v>
      </c>
      <c r="F370" s="473">
        <v>0</v>
      </c>
      <c r="G370" s="296">
        <v>800</v>
      </c>
      <c r="H370" s="231">
        <v>1031000000</v>
      </c>
      <c r="I370" s="313">
        <v>1500000</v>
      </c>
      <c r="J370" s="313">
        <v>1160000</v>
      </c>
      <c r="K370" s="313">
        <v>720000</v>
      </c>
      <c r="L370" s="313">
        <f t="shared" si="3"/>
        <v>1880000</v>
      </c>
      <c r="M370" s="1094" t="s">
        <v>1446</v>
      </c>
    </row>
    <row r="371" spans="1:13" ht="39" x14ac:dyDescent="0.25">
      <c r="A371" s="895">
        <v>231</v>
      </c>
      <c r="B371" s="296">
        <v>0</v>
      </c>
      <c r="C371" s="569">
        <v>2143</v>
      </c>
      <c r="D371" s="296">
        <v>5213</v>
      </c>
      <c r="E371" s="897">
        <v>0</v>
      </c>
      <c r="F371" s="473">
        <v>0</v>
      </c>
      <c r="G371" s="296">
        <v>800</v>
      </c>
      <c r="H371" s="231">
        <v>1031000000</v>
      </c>
      <c r="I371" s="313">
        <v>0</v>
      </c>
      <c r="J371" s="313">
        <v>4640000</v>
      </c>
      <c r="K371" s="313">
        <v>1900000</v>
      </c>
      <c r="L371" s="313">
        <f t="shared" si="3"/>
        <v>6540000</v>
      </c>
      <c r="M371" s="1094" t="s">
        <v>3347</v>
      </c>
    </row>
    <row r="372" spans="1:13" ht="39" x14ac:dyDescent="0.25">
      <c r="A372" s="895">
        <v>231</v>
      </c>
      <c r="B372" s="296">
        <v>0</v>
      </c>
      <c r="C372" s="569">
        <v>2143</v>
      </c>
      <c r="D372" s="296">
        <v>5179</v>
      </c>
      <c r="E372" s="897">
        <v>0</v>
      </c>
      <c r="F372" s="473">
        <v>0</v>
      </c>
      <c r="G372" s="296">
        <v>800</v>
      </c>
      <c r="H372" s="231">
        <v>1031000000</v>
      </c>
      <c r="I372" s="313">
        <v>0</v>
      </c>
      <c r="J372" s="313">
        <v>0</v>
      </c>
      <c r="K372" s="313">
        <v>800000</v>
      </c>
      <c r="L372" s="313">
        <f t="shared" si="3"/>
        <v>800000</v>
      </c>
      <c r="M372" s="1094" t="s">
        <v>3348</v>
      </c>
    </row>
    <row r="373" spans="1:13" ht="26.25" x14ac:dyDescent="0.25">
      <c r="A373" s="57">
        <v>231</v>
      </c>
      <c r="B373" s="58">
        <v>0</v>
      </c>
      <c r="C373" s="569">
        <v>2143</v>
      </c>
      <c r="D373" s="296">
        <v>5169</v>
      </c>
      <c r="E373" s="897">
        <v>0</v>
      </c>
      <c r="F373" s="473">
        <v>0</v>
      </c>
      <c r="G373" s="296">
        <v>800</v>
      </c>
      <c r="H373" s="231">
        <v>1178000000</v>
      </c>
      <c r="I373" s="313">
        <v>1750000</v>
      </c>
      <c r="J373" s="313">
        <v>2631210</v>
      </c>
      <c r="K373" s="313">
        <v>-8000</v>
      </c>
      <c r="L373" s="313">
        <f t="shared" si="3"/>
        <v>2623210</v>
      </c>
      <c r="M373" s="1094" t="s">
        <v>2709</v>
      </c>
    </row>
    <row r="374" spans="1:13" ht="26.25" x14ac:dyDescent="0.25">
      <c r="A374" s="57">
        <v>231</v>
      </c>
      <c r="B374" s="58">
        <v>0</v>
      </c>
      <c r="C374" s="569">
        <v>2143</v>
      </c>
      <c r="D374" s="296">
        <v>5139</v>
      </c>
      <c r="E374" s="897">
        <v>0</v>
      </c>
      <c r="F374" s="473">
        <v>0</v>
      </c>
      <c r="G374" s="296">
        <v>800</v>
      </c>
      <c r="H374" s="231">
        <v>1178000000</v>
      </c>
      <c r="I374" s="313">
        <v>0</v>
      </c>
      <c r="J374" s="313">
        <v>0</v>
      </c>
      <c r="K374" s="313">
        <v>8000</v>
      </c>
      <c r="L374" s="313">
        <f t="shared" si="3"/>
        <v>8000</v>
      </c>
      <c r="M374" s="1094" t="s">
        <v>2709</v>
      </c>
    </row>
    <row r="375" spans="1:13" x14ac:dyDescent="0.25">
      <c r="A375" s="57">
        <v>231</v>
      </c>
      <c r="B375" s="58">
        <v>0</v>
      </c>
      <c r="C375" s="569">
        <v>3636</v>
      </c>
      <c r="D375" s="296">
        <v>5175</v>
      </c>
      <c r="E375" s="897">
        <v>0</v>
      </c>
      <c r="F375" s="473">
        <v>109100999</v>
      </c>
      <c r="G375" s="296">
        <v>800</v>
      </c>
      <c r="H375" s="231">
        <v>4774000000</v>
      </c>
      <c r="I375" s="313">
        <v>0</v>
      </c>
      <c r="J375" s="313">
        <v>15000</v>
      </c>
      <c r="K375" s="313">
        <v>-414.3</v>
      </c>
      <c r="L375" s="313">
        <f t="shared" si="3"/>
        <v>14585.7</v>
      </c>
      <c r="M375" s="1094" t="s">
        <v>3349</v>
      </c>
    </row>
    <row r="376" spans="1:13" x14ac:dyDescent="0.25">
      <c r="A376" s="57">
        <v>231</v>
      </c>
      <c r="B376" s="58">
        <v>0</v>
      </c>
      <c r="C376" s="569">
        <v>3636</v>
      </c>
      <c r="D376" s="296">
        <v>5175</v>
      </c>
      <c r="E376" s="897">
        <v>0</v>
      </c>
      <c r="F376" s="473">
        <v>109500999</v>
      </c>
      <c r="G376" s="296">
        <v>800</v>
      </c>
      <c r="H376" s="231">
        <v>4774000000</v>
      </c>
      <c r="I376" s="313">
        <v>0</v>
      </c>
      <c r="J376" s="313">
        <v>85000</v>
      </c>
      <c r="K376" s="313">
        <v>-2347.6999999999998</v>
      </c>
      <c r="L376" s="313">
        <f t="shared" si="3"/>
        <v>82652.3</v>
      </c>
      <c r="M376" s="1094" t="s">
        <v>3349</v>
      </c>
    </row>
    <row r="377" spans="1:13" x14ac:dyDescent="0.25">
      <c r="A377" s="895">
        <v>231</v>
      </c>
      <c r="B377" s="296">
        <v>0</v>
      </c>
      <c r="C377" s="569">
        <v>3636</v>
      </c>
      <c r="D377" s="296">
        <v>5173</v>
      </c>
      <c r="E377" s="897">
        <v>0</v>
      </c>
      <c r="F377" s="473">
        <v>109100999</v>
      </c>
      <c r="G377" s="296">
        <v>800</v>
      </c>
      <c r="H377" s="231">
        <v>4774000000</v>
      </c>
      <c r="I377" s="313">
        <v>0</v>
      </c>
      <c r="J377" s="313">
        <v>0</v>
      </c>
      <c r="K377" s="313">
        <v>414.3</v>
      </c>
      <c r="L377" s="313">
        <f t="shared" si="3"/>
        <v>414.3</v>
      </c>
      <c r="M377" s="1094" t="s">
        <v>3350</v>
      </c>
    </row>
    <row r="378" spans="1:13" ht="15.75" thickBot="1" x14ac:dyDescent="0.3">
      <c r="A378" s="895">
        <v>231</v>
      </c>
      <c r="B378" s="296">
        <v>0</v>
      </c>
      <c r="C378" s="569">
        <v>3636</v>
      </c>
      <c r="D378" s="296">
        <v>5173</v>
      </c>
      <c r="E378" s="897">
        <v>0</v>
      </c>
      <c r="F378" s="473">
        <v>109500999</v>
      </c>
      <c r="G378" s="296">
        <v>800</v>
      </c>
      <c r="H378" s="231">
        <v>4774000000</v>
      </c>
      <c r="I378" s="313">
        <v>0</v>
      </c>
      <c r="J378" s="313">
        <v>0</v>
      </c>
      <c r="K378" s="313">
        <v>2347.6999999999998</v>
      </c>
      <c r="L378" s="313">
        <f t="shared" si="3"/>
        <v>2347.6999999999998</v>
      </c>
      <c r="M378" s="1094" t="s">
        <v>3351</v>
      </c>
    </row>
    <row r="379" spans="1:13" s="233" customFormat="1" ht="16.5" thickBot="1" x14ac:dyDescent="0.3">
      <c r="A379" s="2155" t="s">
        <v>23</v>
      </c>
      <c r="B379" s="2462"/>
      <c r="C379" s="2462"/>
      <c r="D379" s="2462"/>
      <c r="E379" s="2462"/>
      <c r="F379" s="2462"/>
      <c r="G379" s="2462"/>
      <c r="H379" s="2462"/>
      <c r="I379" s="1294">
        <f>SUM(I365:I378)</f>
        <v>17330000</v>
      </c>
      <c r="J379" s="1295">
        <f>SUM(J365:J378)</f>
        <v>19760998</v>
      </c>
      <c r="K379" s="1295">
        <f>SUM(K365:K378)</f>
        <v>0</v>
      </c>
      <c r="L379" s="1295">
        <f>SUM(L365:L378)</f>
        <v>19760998</v>
      </c>
      <c r="M379" s="119"/>
    </row>
    <row r="380" spans="1:13" ht="15.75" x14ac:dyDescent="0.25">
      <c r="A380" s="28"/>
      <c r="B380" s="28"/>
      <c r="C380" s="28"/>
      <c r="D380" s="29"/>
      <c r="E380" s="29"/>
      <c r="F380" s="29"/>
      <c r="G380" s="29"/>
      <c r="H380" s="29"/>
      <c r="I380" s="32"/>
      <c r="J380" s="29"/>
      <c r="K380" s="33"/>
      <c r="L380" s="29"/>
      <c r="M380" s="2467"/>
    </row>
    <row r="381" spans="1:13" ht="15.75" x14ac:dyDescent="0.25">
      <c r="A381" s="29" t="s">
        <v>879</v>
      </c>
      <c r="B381" s="28"/>
      <c r="C381" s="28"/>
      <c r="D381" s="29"/>
      <c r="E381" s="29"/>
      <c r="F381" s="29"/>
      <c r="G381" s="29"/>
      <c r="H381" s="29"/>
      <c r="I381" s="32"/>
      <c r="J381" s="34" t="s">
        <v>25</v>
      </c>
      <c r="K381" s="35">
        <v>43609</v>
      </c>
      <c r="L381" s="29"/>
      <c r="M381" s="2467"/>
    </row>
    <row r="382" spans="1:13" x14ac:dyDescent="0.25">
      <c r="A382" s="29"/>
      <c r="B382" s="29"/>
      <c r="C382" s="29"/>
      <c r="D382" s="29"/>
      <c r="E382" s="29"/>
      <c r="F382" s="29"/>
      <c r="G382" s="29"/>
      <c r="H382" s="29"/>
      <c r="I382" s="29"/>
      <c r="J382" s="29"/>
      <c r="K382" s="29"/>
      <c r="L382" s="29"/>
      <c r="M382" s="29"/>
    </row>
    <row r="383" spans="1:13" x14ac:dyDescent="0.25">
      <c r="A383" s="29" t="s">
        <v>27</v>
      </c>
      <c r="B383" s="29"/>
      <c r="C383" s="29"/>
      <c r="D383" s="29"/>
      <c r="E383" s="29"/>
      <c r="F383" s="29"/>
      <c r="G383" s="29"/>
      <c r="H383" s="29"/>
      <c r="I383" s="29" t="s">
        <v>27</v>
      </c>
      <c r="J383" s="29"/>
      <c r="K383" s="29"/>
      <c r="L383" s="29"/>
      <c r="M383" s="29"/>
    </row>
    <row r="384" spans="1:13" x14ac:dyDescent="0.25">
      <c r="A384" s="29"/>
      <c r="B384" s="29"/>
      <c r="C384" s="29"/>
      <c r="D384" s="29"/>
      <c r="E384" s="29"/>
      <c r="F384" s="29"/>
      <c r="G384" s="29"/>
      <c r="H384" s="29"/>
      <c r="I384" s="29"/>
      <c r="J384" s="29"/>
      <c r="K384" s="29"/>
      <c r="L384" s="29"/>
      <c r="M384" s="29"/>
    </row>
    <row r="385" spans="1:13" x14ac:dyDescent="0.25">
      <c r="A385" s="29" t="s">
        <v>880</v>
      </c>
      <c r="B385" s="29"/>
      <c r="C385" s="29"/>
      <c r="D385" s="29"/>
      <c r="E385" s="29"/>
      <c r="F385" s="29"/>
      <c r="G385" s="29"/>
      <c r="H385" s="29"/>
      <c r="I385" s="29" t="s">
        <v>881</v>
      </c>
      <c r="J385" s="29"/>
      <c r="K385" s="29"/>
      <c r="L385" s="29"/>
      <c r="M385" s="29"/>
    </row>
    <row r="386" spans="1:13" x14ac:dyDescent="0.25">
      <c r="A386" s="29"/>
      <c r="B386" s="29"/>
      <c r="C386" s="29"/>
      <c r="D386" s="29"/>
      <c r="E386" s="29"/>
      <c r="F386" s="29"/>
      <c r="G386" s="29"/>
      <c r="H386" s="29"/>
      <c r="I386" s="29"/>
      <c r="J386" s="29"/>
      <c r="K386" s="29"/>
      <c r="L386" s="29"/>
      <c r="M386" s="29"/>
    </row>
    <row r="387" spans="1:13" x14ac:dyDescent="0.25">
      <c r="A387" s="29"/>
      <c r="B387" s="29"/>
      <c r="C387" s="29"/>
      <c r="D387" s="29"/>
      <c r="E387" s="29"/>
      <c r="F387" s="29"/>
      <c r="G387" s="29"/>
      <c r="H387" s="29"/>
      <c r="I387" s="29"/>
      <c r="J387" s="29"/>
      <c r="K387" s="29"/>
      <c r="L387" s="29"/>
      <c r="M387" s="29"/>
    </row>
    <row r="388" spans="1:13" ht="18.75" x14ac:dyDescent="0.3">
      <c r="A388" s="1" t="s">
        <v>174</v>
      </c>
      <c r="B388" s="1"/>
      <c r="C388" s="307" t="s">
        <v>870</v>
      </c>
      <c r="D388" s="2467"/>
      <c r="E388" s="2467"/>
      <c r="F388" s="2467"/>
      <c r="G388" s="2467"/>
      <c r="H388" s="2467"/>
      <c r="I388" s="4"/>
      <c r="J388" s="2467"/>
      <c r="K388" s="2467"/>
      <c r="L388" s="2467"/>
      <c r="M388" s="2467"/>
    </row>
    <row r="389" spans="1:13" x14ac:dyDescent="0.25">
      <c r="A389" s="2467"/>
      <c r="B389" s="2467"/>
      <c r="C389" s="2467"/>
      <c r="D389" s="2461"/>
      <c r="E389" s="2461"/>
      <c r="F389" s="2461"/>
      <c r="G389" s="2461"/>
      <c r="H389" s="2461"/>
      <c r="I389" s="8"/>
      <c r="J389" s="2461"/>
      <c r="K389" s="2467"/>
      <c r="L389" s="2467"/>
      <c r="M389" s="2467"/>
    </row>
    <row r="390" spans="1:13" ht="18.75" x14ac:dyDescent="0.3">
      <c r="A390" s="3102" t="s">
        <v>1476</v>
      </c>
      <c r="B390" s="3102"/>
      <c r="C390" s="3102"/>
      <c r="D390" s="3102"/>
      <c r="E390" s="3102"/>
      <c r="F390" s="3102"/>
      <c r="G390" s="3102"/>
      <c r="H390" s="3102"/>
      <c r="I390" s="3102"/>
      <c r="J390" s="3102"/>
      <c r="K390" s="3102"/>
      <c r="L390" s="3102"/>
      <c r="M390" s="3102"/>
    </row>
    <row r="391" spans="1:13" ht="15.75" x14ac:dyDescent="0.25">
      <c r="A391" s="2467"/>
      <c r="B391" s="2467"/>
      <c r="C391" s="2467"/>
      <c r="D391" s="2461"/>
      <c r="E391" s="2461"/>
      <c r="F391" s="308"/>
      <c r="G391" s="2461"/>
      <c r="H391" s="2461"/>
      <c r="I391" s="8"/>
      <c r="J391" s="2461"/>
      <c r="K391" s="2467"/>
      <c r="L391" s="2467"/>
      <c r="M391" s="2467"/>
    </row>
    <row r="392" spans="1:13" x14ac:dyDescent="0.25">
      <c r="A392" s="3156" t="s">
        <v>1477</v>
      </c>
      <c r="B392" s="3156"/>
      <c r="C392" s="3156"/>
      <c r="D392" s="3156"/>
      <c r="E392" s="3156"/>
      <c r="F392" s="3156"/>
      <c r="G392" s="3156"/>
      <c r="H392" s="3156"/>
      <c r="I392" s="3156"/>
      <c r="J392" s="3156"/>
      <c r="K392" s="3156"/>
      <c r="L392" s="3156"/>
      <c r="M392" s="3156"/>
    </row>
    <row r="393" spans="1:13" x14ac:dyDescent="0.25">
      <c r="A393" s="3156"/>
      <c r="B393" s="3156"/>
      <c r="C393" s="3156"/>
      <c r="D393" s="3156"/>
      <c r="E393" s="3156"/>
      <c r="F393" s="3156"/>
      <c r="G393" s="3156"/>
      <c r="H393" s="3156"/>
      <c r="I393" s="3156"/>
      <c r="J393" s="3156"/>
      <c r="K393" s="3156"/>
      <c r="L393" s="3156"/>
      <c r="M393" s="3156"/>
    </row>
    <row r="394" spans="1:13" ht="15.75" thickBot="1" x14ac:dyDescent="0.3">
      <c r="A394" s="1465"/>
      <c r="B394" s="2467"/>
      <c r="C394" s="2467"/>
      <c r="D394" s="2467"/>
      <c r="E394" s="2467"/>
      <c r="F394" s="2467"/>
      <c r="G394" s="2467"/>
      <c r="H394" s="2467"/>
      <c r="I394" s="4"/>
      <c r="J394" s="2467"/>
      <c r="K394" s="13"/>
      <c r="L394" s="14"/>
      <c r="M394" s="14" t="s">
        <v>270</v>
      </c>
    </row>
    <row r="395" spans="1:13" ht="27" thickBot="1" x14ac:dyDescent="0.3">
      <c r="A395" s="309" t="s">
        <v>873</v>
      </c>
      <c r="B395" s="23" t="s">
        <v>874</v>
      </c>
      <c r="C395" s="23" t="s">
        <v>7</v>
      </c>
      <c r="D395" s="23" t="s">
        <v>8</v>
      </c>
      <c r="E395" s="23" t="s">
        <v>9</v>
      </c>
      <c r="F395" s="23" t="s">
        <v>10</v>
      </c>
      <c r="G395" s="23" t="s">
        <v>11</v>
      </c>
      <c r="H395" s="23" t="s">
        <v>12</v>
      </c>
      <c r="I395" s="310" t="s">
        <v>13</v>
      </c>
      <c r="J395" s="20" t="s">
        <v>14</v>
      </c>
      <c r="K395" s="20" t="s">
        <v>15</v>
      </c>
      <c r="L395" s="20" t="s">
        <v>16</v>
      </c>
      <c r="M395" s="311" t="s">
        <v>17</v>
      </c>
    </row>
    <row r="396" spans="1:13" x14ac:dyDescent="0.25">
      <c r="A396" s="57">
        <v>231</v>
      </c>
      <c r="B396" s="58">
        <v>0</v>
      </c>
      <c r="C396" s="312">
        <v>2143</v>
      </c>
      <c r="D396" s="58">
        <v>5222</v>
      </c>
      <c r="E396" s="61">
        <v>0</v>
      </c>
      <c r="F396" s="62">
        <v>0</v>
      </c>
      <c r="G396" s="58">
        <v>800</v>
      </c>
      <c r="H396" s="49">
        <v>4447000000</v>
      </c>
      <c r="I396" s="111">
        <v>1000000</v>
      </c>
      <c r="J396" s="111">
        <v>2000000</v>
      </c>
      <c r="K396" s="313">
        <v>-200000</v>
      </c>
      <c r="L396" s="313">
        <f>SUM(J396:K396)</f>
        <v>1800000</v>
      </c>
      <c r="M396" s="1094" t="s">
        <v>1478</v>
      </c>
    </row>
    <row r="397" spans="1:13" x14ac:dyDescent="0.25">
      <c r="A397" s="895">
        <v>231</v>
      </c>
      <c r="B397" s="296">
        <v>0</v>
      </c>
      <c r="C397" s="569">
        <v>2143</v>
      </c>
      <c r="D397" s="296">
        <v>5179</v>
      </c>
      <c r="E397" s="897">
        <v>0</v>
      </c>
      <c r="F397" s="473">
        <v>0</v>
      </c>
      <c r="G397" s="296">
        <v>800</v>
      </c>
      <c r="H397" s="231">
        <v>4447000000</v>
      </c>
      <c r="I397" s="313">
        <v>0</v>
      </c>
      <c r="J397" s="313">
        <v>0</v>
      </c>
      <c r="K397" s="313">
        <v>200000</v>
      </c>
      <c r="L397" s="313">
        <f>SUM(J397:K397)</f>
        <v>200000</v>
      </c>
      <c r="M397" s="1094" t="s">
        <v>1479</v>
      </c>
    </row>
    <row r="398" spans="1:13" ht="15.75" thickBot="1" x14ac:dyDescent="0.3">
      <c r="A398" s="57"/>
      <c r="B398" s="58"/>
      <c r="C398" s="312"/>
      <c r="D398" s="58"/>
      <c r="E398" s="61"/>
      <c r="F398" s="62"/>
      <c r="G398" s="58"/>
      <c r="H398" s="49"/>
      <c r="I398" s="111"/>
      <c r="J398" s="111"/>
      <c r="K398" s="313"/>
      <c r="L398" s="313"/>
      <c r="M398" s="314"/>
    </row>
    <row r="399" spans="1:13" s="233" customFormat="1" ht="16.5" thickBot="1" x14ac:dyDescent="0.3">
      <c r="A399" s="2155" t="s">
        <v>23</v>
      </c>
      <c r="B399" s="2462"/>
      <c r="C399" s="2462"/>
      <c r="D399" s="2462"/>
      <c r="E399" s="2462"/>
      <c r="F399" s="2462"/>
      <c r="G399" s="2462"/>
      <c r="H399" s="2462"/>
      <c r="I399" s="1294">
        <f>SUM(I396:I398)</f>
        <v>1000000</v>
      </c>
      <c r="J399" s="1295">
        <f>SUM(J396:J398)</f>
        <v>2000000</v>
      </c>
      <c r="K399" s="1295">
        <f>SUM(K396:K397)</f>
        <v>0</v>
      </c>
      <c r="L399" s="1295">
        <f>SUM(L396:L397)</f>
        <v>2000000</v>
      </c>
      <c r="M399" s="119"/>
    </row>
    <row r="400" spans="1:13" ht="15.75" x14ac:dyDescent="0.25">
      <c r="A400" s="28"/>
      <c r="B400" s="28"/>
      <c r="C400" s="28"/>
      <c r="D400" s="29"/>
      <c r="E400" s="29"/>
      <c r="F400" s="29"/>
      <c r="G400" s="29"/>
      <c r="H400" s="29"/>
      <c r="I400" s="32"/>
      <c r="J400" s="29"/>
      <c r="K400" s="33"/>
      <c r="L400" s="29"/>
      <c r="M400" s="2467"/>
    </row>
    <row r="401" spans="1:13" ht="15.75" x14ac:dyDescent="0.25">
      <c r="A401" s="29" t="s">
        <v>879</v>
      </c>
      <c r="B401" s="28"/>
      <c r="C401" s="28"/>
      <c r="D401" s="29"/>
      <c r="E401" s="29"/>
      <c r="F401" s="29"/>
      <c r="G401" s="29"/>
      <c r="H401" s="29"/>
      <c r="I401" s="32"/>
      <c r="J401" s="34" t="s">
        <v>25</v>
      </c>
      <c r="K401" s="35">
        <v>43612</v>
      </c>
      <c r="L401" s="29"/>
      <c r="M401" s="2467"/>
    </row>
    <row r="402" spans="1:13" x14ac:dyDescent="0.25">
      <c r="A402" s="29"/>
      <c r="B402" s="29"/>
      <c r="C402" s="29"/>
      <c r="D402" s="29"/>
      <c r="E402" s="29"/>
      <c r="F402" s="29"/>
      <c r="G402" s="29"/>
      <c r="H402" s="29"/>
      <c r="I402" s="29"/>
      <c r="J402" s="29"/>
      <c r="K402" s="29"/>
      <c r="L402" s="29"/>
      <c r="M402" s="29"/>
    </row>
    <row r="403" spans="1:13" x14ac:dyDescent="0.25">
      <c r="A403" s="29" t="s">
        <v>27</v>
      </c>
      <c r="B403" s="29"/>
      <c r="C403" s="29"/>
      <c r="D403" s="29"/>
      <c r="E403" s="29"/>
      <c r="F403" s="29"/>
      <c r="G403" s="29"/>
      <c r="H403" s="29"/>
      <c r="I403" s="29" t="s">
        <v>27</v>
      </c>
      <c r="J403" s="29"/>
      <c r="K403" s="29"/>
      <c r="L403" s="29"/>
      <c r="M403" s="29"/>
    </row>
    <row r="404" spans="1:13" x14ac:dyDescent="0.25">
      <c r="A404" s="29"/>
      <c r="B404" s="29"/>
      <c r="C404" s="29"/>
      <c r="D404" s="29"/>
      <c r="E404" s="29"/>
      <c r="F404" s="29"/>
      <c r="G404" s="29"/>
      <c r="H404" s="29"/>
      <c r="I404" s="29"/>
      <c r="J404" s="29"/>
      <c r="K404" s="29"/>
      <c r="L404" s="29"/>
      <c r="M404" s="29"/>
    </row>
    <row r="405" spans="1:13" x14ac:dyDescent="0.25">
      <c r="A405" s="29" t="s">
        <v>880</v>
      </c>
      <c r="B405" s="29"/>
      <c r="C405" s="29"/>
      <c r="D405" s="29"/>
      <c r="E405" s="29"/>
      <c r="F405" s="29"/>
      <c r="G405" s="29"/>
      <c r="H405" s="29"/>
      <c r="I405" s="29" t="s">
        <v>881</v>
      </c>
      <c r="J405" s="29"/>
      <c r="K405" s="29"/>
      <c r="L405" s="29"/>
      <c r="M405" s="29"/>
    </row>
    <row r="408" spans="1:13" ht="18.75" x14ac:dyDescent="0.3">
      <c r="A408" s="1" t="s">
        <v>174</v>
      </c>
      <c r="B408" s="1"/>
      <c r="C408" s="307" t="s">
        <v>870</v>
      </c>
      <c r="D408" s="2467"/>
      <c r="E408" s="2467"/>
      <c r="F408" s="2467"/>
      <c r="G408" s="2467"/>
      <c r="H408" s="2467"/>
      <c r="I408" s="4"/>
      <c r="J408" s="2467"/>
      <c r="K408" s="2467"/>
      <c r="L408" s="2467"/>
      <c r="M408" s="2467"/>
    </row>
    <row r="409" spans="1:13" x14ac:dyDescent="0.25">
      <c r="A409" s="2467"/>
      <c r="B409" s="2467"/>
      <c r="C409" s="2467"/>
      <c r="D409" s="2461"/>
      <c r="E409" s="2461"/>
      <c r="F409" s="2461"/>
      <c r="G409" s="2461"/>
      <c r="H409" s="2461"/>
      <c r="I409" s="8"/>
      <c r="J409" s="2461"/>
      <c r="K409" s="2467"/>
      <c r="L409" s="2467"/>
      <c r="M409" s="2467"/>
    </row>
    <row r="410" spans="1:13" ht="18.75" x14ac:dyDescent="0.3">
      <c r="A410" s="3102" t="s">
        <v>1587</v>
      </c>
      <c r="B410" s="3102"/>
      <c r="C410" s="3102"/>
      <c r="D410" s="3102"/>
      <c r="E410" s="3102"/>
      <c r="F410" s="3102"/>
      <c r="G410" s="3102"/>
      <c r="H410" s="3102"/>
      <c r="I410" s="3102"/>
      <c r="J410" s="3102"/>
      <c r="K410" s="3102"/>
      <c r="L410" s="3102"/>
      <c r="M410" s="3102"/>
    </row>
    <row r="411" spans="1:13" ht="15.75" x14ac:dyDescent="0.25">
      <c r="A411" s="2467"/>
      <c r="B411" s="2467"/>
      <c r="C411" s="2467"/>
      <c r="D411" s="2461"/>
      <c r="E411" s="2461"/>
      <c r="F411" s="308"/>
      <c r="G411" s="2461"/>
      <c r="H411" s="2461"/>
      <c r="I411" s="8"/>
      <c r="J411" s="2461"/>
      <c r="K411" s="2467"/>
      <c r="L411" s="2467"/>
      <c r="M411" s="2467"/>
    </row>
    <row r="412" spans="1:13" ht="15" customHeight="1" x14ac:dyDescent="0.25">
      <c r="A412" s="3156" t="s">
        <v>1588</v>
      </c>
      <c r="B412" s="3156"/>
      <c r="C412" s="3156"/>
      <c r="D412" s="3156"/>
      <c r="E412" s="3156"/>
      <c r="F412" s="3156"/>
      <c r="G412" s="3156"/>
      <c r="H412" s="3156"/>
      <c r="I412" s="3156"/>
      <c r="J412" s="3156"/>
      <c r="K412" s="3156"/>
      <c r="L412" s="3156"/>
      <c r="M412" s="3156"/>
    </row>
    <row r="413" spans="1:13" x14ac:dyDescent="0.25">
      <c r="A413" s="3156"/>
      <c r="B413" s="3156"/>
      <c r="C413" s="3156"/>
      <c r="D413" s="3156"/>
      <c r="E413" s="3156"/>
      <c r="F413" s="3156"/>
      <c r="G413" s="3156"/>
      <c r="H413" s="3156"/>
      <c r="I413" s="3156"/>
      <c r="J413" s="3156"/>
      <c r="K413" s="3156"/>
      <c r="L413" s="3156"/>
      <c r="M413" s="3156"/>
    </row>
    <row r="414" spans="1:13" ht="15.75" thickBot="1" x14ac:dyDescent="0.3">
      <c r="A414" s="1465"/>
      <c r="B414" s="2467"/>
      <c r="C414" s="2467"/>
      <c r="D414" s="2467"/>
      <c r="E414" s="2467"/>
      <c r="F414" s="2467"/>
      <c r="G414" s="2467"/>
      <c r="H414" s="2467"/>
      <c r="I414" s="4"/>
      <c r="J414" s="2467"/>
      <c r="K414" s="13"/>
      <c r="L414" s="14"/>
      <c r="M414" s="14" t="s">
        <v>270</v>
      </c>
    </row>
    <row r="415" spans="1:13" ht="27" thickBot="1" x14ac:dyDescent="0.3">
      <c r="A415" s="309" t="s">
        <v>873</v>
      </c>
      <c r="B415" s="23" t="s">
        <v>874</v>
      </c>
      <c r="C415" s="23" t="s">
        <v>7</v>
      </c>
      <c r="D415" s="23" t="s">
        <v>8</v>
      </c>
      <c r="E415" s="23" t="s">
        <v>9</v>
      </c>
      <c r="F415" s="23" t="s">
        <v>10</v>
      </c>
      <c r="G415" s="23" t="s">
        <v>11</v>
      </c>
      <c r="H415" s="23" t="s">
        <v>12</v>
      </c>
      <c r="I415" s="310" t="s">
        <v>13</v>
      </c>
      <c r="J415" s="20" t="s">
        <v>14</v>
      </c>
      <c r="K415" s="20" t="s">
        <v>15</v>
      </c>
      <c r="L415" s="20" t="s">
        <v>16</v>
      </c>
      <c r="M415" s="311" t="s">
        <v>17</v>
      </c>
    </row>
    <row r="416" spans="1:13" ht="26.25" x14ac:dyDescent="0.25">
      <c r="A416" s="57">
        <v>231</v>
      </c>
      <c r="B416" s="58">
        <v>0</v>
      </c>
      <c r="C416" s="312">
        <v>2510</v>
      </c>
      <c r="D416" s="58">
        <v>5164</v>
      </c>
      <c r="E416" s="61">
        <v>0</v>
      </c>
      <c r="F416" s="62">
        <v>0</v>
      </c>
      <c r="G416" s="58">
        <v>800</v>
      </c>
      <c r="H416" s="49">
        <v>1007000000</v>
      </c>
      <c r="I416" s="111">
        <v>600000</v>
      </c>
      <c r="J416" s="111">
        <v>600000</v>
      </c>
      <c r="K416" s="313">
        <v>-200000</v>
      </c>
      <c r="L416" s="313">
        <f>SUM(J416:K416)</f>
        <v>400000</v>
      </c>
      <c r="M416" s="1094" t="s">
        <v>1589</v>
      </c>
    </row>
    <row r="417" spans="1:13" ht="26.25" x14ac:dyDescent="0.25">
      <c r="A417" s="895">
        <v>231</v>
      </c>
      <c r="B417" s="296">
        <v>0</v>
      </c>
      <c r="C417" s="569">
        <v>2510</v>
      </c>
      <c r="D417" s="296">
        <v>5222</v>
      </c>
      <c r="E417" s="897">
        <v>0</v>
      </c>
      <c r="F417" s="473">
        <v>0</v>
      </c>
      <c r="G417" s="296">
        <v>800</v>
      </c>
      <c r="H417" s="231">
        <v>1007000000</v>
      </c>
      <c r="I417" s="313">
        <v>0</v>
      </c>
      <c r="J417" s="313">
        <v>0</v>
      </c>
      <c r="K417" s="313">
        <v>200000</v>
      </c>
      <c r="L417" s="313">
        <f>SUM(J417:K417)</f>
        <v>200000</v>
      </c>
      <c r="M417" s="1094" t="s">
        <v>1589</v>
      </c>
    </row>
    <row r="418" spans="1:13" ht="15.75" thickBot="1" x14ac:dyDescent="0.3">
      <c r="A418" s="57"/>
      <c r="B418" s="58"/>
      <c r="C418" s="312"/>
      <c r="D418" s="58"/>
      <c r="E418" s="61"/>
      <c r="F418" s="62"/>
      <c r="G418" s="58"/>
      <c r="H418" s="49"/>
      <c r="I418" s="111"/>
      <c r="J418" s="111"/>
      <c r="K418" s="313"/>
      <c r="L418" s="313"/>
      <c r="M418" s="314"/>
    </row>
    <row r="419" spans="1:13" s="233" customFormat="1" ht="16.5" thickBot="1" x14ac:dyDescent="0.3">
      <c r="A419" s="2155" t="s">
        <v>23</v>
      </c>
      <c r="B419" s="2462"/>
      <c r="C419" s="2462"/>
      <c r="D419" s="2462"/>
      <c r="E419" s="2462"/>
      <c r="F419" s="2462"/>
      <c r="G419" s="2462"/>
      <c r="H419" s="2462"/>
      <c r="I419" s="1294">
        <f>SUM(I416:I418)</f>
        <v>600000</v>
      </c>
      <c r="J419" s="1295">
        <f>SUM(J416:J418)</f>
        <v>600000</v>
      </c>
      <c r="K419" s="1295">
        <f>SUM(K416:K417)</f>
        <v>0</v>
      </c>
      <c r="L419" s="1295">
        <f>SUM(L416:L417)</f>
        <v>600000</v>
      </c>
      <c r="M419" s="119"/>
    </row>
    <row r="420" spans="1:13" ht="15.75" x14ac:dyDescent="0.25">
      <c r="A420" s="28"/>
      <c r="B420" s="28"/>
      <c r="C420" s="28"/>
      <c r="D420" s="29"/>
      <c r="E420" s="29"/>
      <c r="F420" s="29"/>
      <c r="G420" s="29"/>
      <c r="H420" s="29"/>
      <c r="I420" s="32"/>
      <c r="J420" s="29"/>
      <c r="K420" s="33"/>
      <c r="L420" s="29"/>
      <c r="M420" s="2467"/>
    </row>
    <row r="421" spans="1:13" ht="15.75" x14ac:dyDescent="0.25">
      <c r="A421" s="29" t="s">
        <v>879</v>
      </c>
      <c r="B421" s="28"/>
      <c r="C421" s="28"/>
      <c r="D421" s="29"/>
      <c r="E421" s="29"/>
      <c r="F421" s="29"/>
      <c r="G421" s="29"/>
      <c r="H421" s="29"/>
      <c r="I421" s="32"/>
      <c r="J421" s="34" t="s">
        <v>25</v>
      </c>
      <c r="K421" s="35">
        <v>43616</v>
      </c>
      <c r="L421" s="29"/>
      <c r="M421" s="2467"/>
    </row>
    <row r="422" spans="1:13" x14ac:dyDescent="0.25">
      <c r="A422" s="29"/>
      <c r="B422" s="29"/>
      <c r="C422" s="29"/>
      <c r="D422" s="29"/>
      <c r="E422" s="29"/>
      <c r="F422" s="29"/>
      <c r="G422" s="29"/>
      <c r="H422" s="29"/>
      <c r="I422" s="29"/>
      <c r="J422" s="29"/>
      <c r="K422" s="29"/>
      <c r="L422" s="29"/>
      <c r="M422" s="29"/>
    </row>
    <row r="423" spans="1:13" x14ac:dyDescent="0.25">
      <c r="A423" s="29" t="s">
        <v>27</v>
      </c>
      <c r="B423" s="29"/>
      <c r="C423" s="29"/>
      <c r="D423" s="29"/>
      <c r="E423" s="29"/>
      <c r="F423" s="29"/>
      <c r="G423" s="29"/>
      <c r="H423" s="29"/>
      <c r="I423" s="29" t="s">
        <v>27</v>
      </c>
      <c r="J423" s="29"/>
      <c r="K423" s="29"/>
      <c r="L423" s="29"/>
      <c r="M423" s="29"/>
    </row>
    <row r="424" spans="1:13" x14ac:dyDescent="0.25">
      <c r="A424" s="29"/>
      <c r="B424" s="29"/>
      <c r="C424" s="29"/>
      <c r="D424" s="29"/>
      <c r="E424" s="29"/>
      <c r="F424" s="29"/>
      <c r="G424" s="29"/>
      <c r="H424" s="29"/>
      <c r="I424" s="29"/>
      <c r="J424" s="29"/>
      <c r="K424" s="29"/>
      <c r="L424" s="29"/>
      <c r="M424" s="29"/>
    </row>
    <row r="425" spans="1:13" x14ac:dyDescent="0.25">
      <c r="A425" s="29" t="s">
        <v>880</v>
      </c>
      <c r="B425" s="29"/>
      <c r="C425" s="29"/>
      <c r="D425" s="29"/>
      <c r="E425" s="29"/>
      <c r="F425" s="29"/>
      <c r="G425" s="29"/>
      <c r="H425" s="29"/>
      <c r="I425" s="29" t="s">
        <v>881</v>
      </c>
      <c r="J425" s="29"/>
      <c r="K425" s="29"/>
      <c r="L425" s="29"/>
      <c r="M425" s="29"/>
    </row>
    <row r="426" spans="1:13" x14ac:dyDescent="0.25">
      <c r="A426" s="29"/>
      <c r="B426" s="29"/>
      <c r="C426" s="29"/>
      <c r="D426" s="29"/>
      <c r="E426" s="29"/>
      <c r="F426" s="29"/>
      <c r="G426" s="29"/>
      <c r="H426" s="29"/>
      <c r="I426" s="29"/>
      <c r="J426" s="29"/>
      <c r="K426" s="29"/>
      <c r="L426" s="29"/>
      <c r="M426" s="29"/>
    </row>
    <row r="428" spans="1:13" ht="18.75" x14ac:dyDescent="0.3">
      <c r="A428" s="1" t="s">
        <v>174</v>
      </c>
      <c r="B428" s="1"/>
      <c r="C428" s="307" t="s">
        <v>870</v>
      </c>
      <c r="D428" s="2467"/>
      <c r="E428" s="2467"/>
      <c r="F428" s="2467"/>
      <c r="G428" s="2467"/>
      <c r="H428" s="2467"/>
      <c r="I428" s="4"/>
      <c r="J428" s="2467"/>
      <c r="K428" s="2467"/>
      <c r="L428" s="2467"/>
      <c r="M428" s="2467"/>
    </row>
    <row r="429" spans="1:13" x14ac:dyDescent="0.25">
      <c r="A429" s="2467"/>
      <c r="B429" s="2467"/>
      <c r="C429" s="2467"/>
      <c r="D429" s="2461"/>
      <c r="E429" s="2461"/>
      <c r="F429" s="2461"/>
      <c r="G429" s="2461"/>
      <c r="H429" s="2461"/>
      <c r="I429" s="8"/>
      <c r="J429" s="2461"/>
      <c r="K429" s="2467"/>
      <c r="L429" s="2467"/>
      <c r="M429" s="2467"/>
    </row>
    <row r="430" spans="1:13" ht="18.75" x14ac:dyDescent="0.3">
      <c r="A430" s="3102" t="s">
        <v>2704</v>
      </c>
      <c r="B430" s="3102"/>
      <c r="C430" s="3102"/>
      <c r="D430" s="3102"/>
      <c r="E430" s="3102"/>
      <c r="F430" s="3102"/>
      <c r="G430" s="3102"/>
      <c r="H430" s="3102"/>
      <c r="I430" s="3102"/>
      <c r="J430" s="3102"/>
      <c r="K430" s="3102"/>
      <c r="L430" s="3102"/>
      <c r="M430" s="3102"/>
    </row>
    <row r="431" spans="1:13" ht="15.75" x14ac:dyDescent="0.25">
      <c r="A431" s="2467"/>
      <c r="B431" s="2467"/>
      <c r="C431" s="2467"/>
      <c r="D431" s="2461"/>
      <c r="E431" s="2461"/>
      <c r="F431" s="308"/>
      <c r="G431" s="2461"/>
      <c r="H431" s="2461"/>
      <c r="I431" s="8"/>
      <c r="J431" s="2461"/>
      <c r="K431" s="2467"/>
      <c r="L431" s="2467"/>
      <c r="M431" s="2467"/>
    </row>
    <row r="432" spans="1:13" ht="15" customHeight="1" x14ac:dyDescent="0.25">
      <c r="A432" s="3156" t="s">
        <v>2705</v>
      </c>
      <c r="B432" s="3156"/>
      <c r="C432" s="3156"/>
      <c r="D432" s="3156"/>
      <c r="E432" s="3156"/>
      <c r="F432" s="3156"/>
      <c r="G432" s="3156"/>
      <c r="H432" s="3156"/>
      <c r="I432" s="3156"/>
      <c r="J432" s="3156"/>
      <c r="K432" s="3156"/>
      <c r="L432" s="3156"/>
      <c r="M432" s="3156"/>
    </row>
    <row r="433" spans="1:13" x14ac:dyDescent="0.25">
      <c r="A433" s="3156"/>
      <c r="B433" s="3156"/>
      <c r="C433" s="3156"/>
      <c r="D433" s="3156"/>
      <c r="E433" s="3156"/>
      <c r="F433" s="3156"/>
      <c r="G433" s="3156"/>
      <c r="H433" s="3156"/>
      <c r="I433" s="3156"/>
      <c r="J433" s="3156"/>
      <c r="K433" s="3156"/>
      <c r="L433" s="3156"/>
      <c r="M433" s="3156"/>
    </row>
    <row r="434" spans="1:13" ht="15.75" thickBot="1" x14ac:dyDescent="0.3">
      <c r="A434" s="1465"/>
      <c r="B434" s="2467"/>
      <c r="C434" s="2467"/>
      <c r="D434" s="2467"/>
      <c r="E434" s="2467"/>
      <c r="F434" s="2467"/>
      <c r="G434" s="2467"/>
      <c r="H434" s="2467"/>
      <c r="I434" s="4"/>
      <c r="J434" s="2467"/>
      <c r="K434" s="13"/>
      <c r="L434" s="14"/>
      <c r="M434" s="14" t="s">
        <v>270</v>
      </c>
    </row>
    <row r="435" spans="1:13" ht="27" thickBot="1" x14ac:dyDescent="0.3">
      <c r="A435" s="309" t="s">
        <v>873</v>
      </c>
      <c r="B435" s="23" t="s">
        <v>874</v>
      </c>
      <c r="C435" s="23" t="s">
        <v>7</v>
      </c>
      <c r="D435" s="23" t="s">
        <v>8</v>
      </c>
      <c r="E435" s="23" t="s">
        <v>9</v>
      </c>
      <c r="F435" s="23" t="s">
        <v>10</v>
      </c>
      <c r="G435" s="23" t="s">
        <v>11</v>
      </c>
      <c r="H435" s="23" t="s">
        <v>12</v>
      </c>
      <c r="I435" s="310" t="s">
        <v>13</v>
      </c>
      <c r="J435" s="20" t="s">
        <v>14</v>
      </c>
      <c r="K435" s="20" t="s">
        <v>15</v>
      </c>
      <c r="L435" s="20" t="s">
        <v>16</v>
      </c>
      <c r="M435" s="311" t="s">
        <v>17</v>
      </c>
    </row>
    <row r="436" spans="1:13" ht="39" x14ac:dyDescent="0.25">
      <c r="A436" s="57">
        <v>231</v>
      </c>
      <c r="B436" s="58">
        <v>0</v>
      </c>
      <c r="C436" s="312">
        <v>3636</v>
      </c>
      <c r="D436" s="58">
        <v>5169</v>
      </c>
      <c r="E436" s="61">
        <v>0</v>
      </c>
      <c r="F436" s="62">
        <v>0</v>
      </c>
      <c r="G436" s="58">
        <v>800</v>
      </c>
      <c r="H436" s="49">
        <v>5426000000</v>
      </c>
      <c r="I436" s="111">
        <v>2242000</v>
      </c>
      <c r="J436" s="111">
        <v>2129800</v>
      </c>
      <c r="K436" s="313">
        <v>-1369200</v>
      </c>
      <c r="L436" s="313">
        <f>SUM(J436:K436)</f>
        <v>760600</v>
      </c>
      <c r="M436" s="1094" t="s">
        <v>2706</v>
      </c>
    </row>
    <row r="437" spans="1:13" ht="39" x14ac:dyDescent="0.25">
      <c r="A437" s="895">
        <v>231</v>
      </c>
      <c r="B437" s="296">
        <v>0</v>
      </c>
      <c r="C437" s="569">
        <v>3636</v>
      </c>
      <c r="D437" s="296">
        <v>5162</v>
      </c>
      <c r="E437" s="897">
        <v>0</v>
      </c>
      <c r="F437" s="473">
        <v>0</v>
      </c>
      <c r="G437" s="296">
        <v>800</v>
      </c>
      <c r="H437" s="231">
        <v>5426000000</v>
      </c>
      <c r="I437" s="313">
        <v>0</v>
      </c>
      <c r="J437" s="313">
        <v>0</v>
      </c>
      <c r="K437" s="313">
        <v>1369200</v>
      </c>
      <c r="L437" s="313">
        <f>SUM(J437:K437)</f>
        <v>1369200</v>
      </c>
      <c r="M437" s="1094" t="s">
        <v>2706</v>
      </c>
    </row>
    <row r="438" spans="1:13" ht="15.75" thickBot="1" x14ac:dyDescent="0.3">
      <c r="A438" s="57"/>
      <c r="B438" s="58"/>
      <c r="C438" s="312"/>
      <c r="D438" s="58"/>
      <c r="E438" s="61"/>
      <c r="F438" s="62"/>
      <c r="G438" s="58"/>
      <c r="H438" s="49"/>
      <c r="I438" s="111"/>
      <c r="J438" s="111"/>
      <c r="K438" s="313"/>
      <c r="L438" s="313"/>
      <c r="M438" s="314"/>
    </row>
    <row r="439" spans="1:13" s="233" customFormat="1" ht="16.5" thickBot="1" x14ac:dyDescent="0.3">
      <c r="A439" s="2155" t="s">
        <v>23</v>
      </c>
      <c r="B439" s="2462"/>
      <c r="C439" s="2462"/>
      <c r="D439" s="2462"/>
      <c r="E439" s="2462"/>
      <c r="F439" s="2462"/>
      <c r="G439" s="2462"/>
      <c r="H439" s="2462"/>
      <c r="I439" s="1294">
        <f>SUM(I436:I438)</f>
        <v>2242000</v>
      </c>
      <c r="J439" s="1295">
        <f>SUM(J436:J438)</f>
        <v>2129800</v>
      </c>
      <c r="K439" s="1295">
        <f>SUM(K436:K437)</f>
        <v>0</v>
      </c>
      <c r="L439" s="1295">
        <f>SUM(L436:L437)</f>
        <v>2129800</v>
      </c>
      <c r="M439" s="119"/>
    </row>
    <row r="440" spans="1:13" ht="15.75" x14ac:dyDescent="0.25">
      <c r="A440" s="28"/>
      <c r="B440" s="28"/>
      <c r="C440" s="28"/>
      <c r="D440" s="29"/>
      <c r="E440" s="29"/>
      <c r="F440" s="29"/>
      <c r="G440" s="29"/>
      <c r="H440" s="29"/>
      <c r="I440" s="32"/>
      <c r="J440" s="29"/>
      <c r="K440" s="33"/>
      <c r="L440" s="29"/>
      <c r="M440" s="2467"/>
    </row>
    <row r="441" spans="1:13" ht="15.75" x14ac:dyDescent="0.25">
      <c r="A441" s="29" t="s">
        <v>879</v>
      </c>
      <c r="B441" s="28"/>
      <c r="C441" s="28"/>
      <c r="D441" s="29"/>
      <c r="E441" s="29"/>
      <c r="F441" s="29"/>
      <c r="G441" s="29"/>
      <c r="H441" s="29"/>
      <c r="I441" s="32"/>
      <c r="J441" s="34" t="s">
        <v>25</v>
      </c>
      <c r="K441" s="35">
        <v>43618</v>
      </c>
      <c r="L441" s="29"/>
      <c r="M441" s="2467"/>
    </row>
    <row r="442" spans="1:13" x14ac:dyDescent="0.25">
      <c r="A442" s="29"/>
      <c r="B442" s="29"/>
      <c r="C442" s="29"/>
      <c r="D442" s="29"/>
      <c r="E442" s="29"/>
      <c r="F442" s="29"/>
      <c r="G442" s="29"/>
      <c r="H442" s="29"/>
      <c r="I442" s="29"/>
      <c r="J442" s="29"/>
      <c r="K442" s="29"/>
      <c r="L442" s="29"/>
      <c r="M442" s="29"/>
    </row>
    <row r="443" spans="1:13" x14ac:dyDescent="0.25">
      <c r="A443" s="29" t="s">
        <v>27</v>
      </c>
      <c r="B443" s="29"/>
      <c r="C443" s="29"/>
      <c r="D443" s="29"/>
      <c r="E443" s="29"/>
      <c r="F443" s="29"/>
      <c r="G443" s="29"/>
      <c r="H443" s="29"/>
      <c r="I443" s="29" t="s">
        <v>27</v>
      </c>
      <c r="J443" s="29"/>
      <c r="K443" s="29"/>
      <c r="L443" s="29"/>
      <c r="M443" s="29"/>
    </row>
    <row r="444" spans="1:13" x14ac:dyDescent="0.25">
      <c r="A444" s="29"/>
      <c r="B444" s="29"/>
      <c r="C444" s="29"/>
      <c r="D444" s="29"/>
      <c r="E444" s="29"/>
      <c r="F444" s="29"/>
      <c r="G444" s="29"/>
      <c r="H444" s="29"/>
      <c r="I444" s="29"/>
      <c r="J444" s="29"/>
      <c r="K444" s="29"/>
      <c r="L444" s="29"/>
      <c r="M444" s="29"/>
    </row>
    <row r="445" spans="1:13" x14ac:dyDescent="0.25">
      <c r="A445" s="29" t="s">
        <v>880</v>
      </c>
      <c r="B445" s="29"/>
      <c r="C445" s="29"/>
      <c r="D445" s="29"/>
      <c r="E445" s="29"/>
      <c r="F445" s="29"/>
      <c r="G445" s="29"/>
      <c r="H445" s="29"/>
      <c r="I445" s="29" t="s">
        <v>881</v>
      </c>
      <c r="J445" s="29"/>
      <c r="K445" s="29"/>
      <c r="L445" s="29"/>
      <c r="M445" s="29"/>
    </row>
    <row r="448" spans="1:13" ht="18.75" x14ac:dyDescent="0.3">
      <c r="A448" s="1" t="s">
        <v>174</v>
      </c>
      <c r="B448" s="1"/>
      <c r="C448" s="307" t="s">
        <v>870</v>
      </c>
      <c r="D448" s="2467"/>
      <c r="E448" s="2467"/>
      <c r="F448" s="2467"/>
      <c r="G448" s="2467"/>
      <c r="H448" s="2467"/>
      <c r="I448" s="4"/>
      <c r="J448" s="2467"/>
      <c r="K448" s="2467"/>
      <c r="L448" s="2467"/>
      <c r="M448" s="2467"/>
    </row>
    <row r="449" spans="1:13" x14ac:dyDescent="0.25">
      <c r="A449" s="2467"/>
      <c r="B449" s="2467"/>
      <c r="C449" s="2467"/>
      <c r="D449" s="2461"/>
      <c r="E449" s="2461"/>
      <c r="F449" s="2461"/>
      <c r="G449" s="2461"/>
      <c r="H449" s="2461"/>
      <c r="I449" s="8"/>
      <c r="J449" s="2461"/>
      <c r="K449" s="2467"/>
      <c r="L449" s="2467"/>
      <c r="M449" s="2467"/>
    </row>
    <row r="450" spans="1:13" ht="18.75" x14ac:dyDescent="0.3">
      <c r="A450" s="3102" t="s">
        <v>2707</v>
      </c>
      <c r="B450" s="3102"/>
      <c r="C450" s="3102"/>
      <c r="D450" s="3102"/>
      <c r="E450" s="3102"/>
      <c r="F450" s="3102"/>
      <c r="G450" s="3102"/>
      <c r="H450" s="3102"/>
      <c r="I450" s="3102"/>
      <c r="J450" s="3102"/>
      <c r="K450" s="3102"/>
      <c r="L450" s="3102"/>
      <c r="M450" s="3102"/>
    </row>
    <row r="451" spans="1:13" ht="15.75" x14ac:dyDescent="0.25">
      <c r="A451" s="2467"/>
      <c r="B451" s="2467"/>
      <c r="C451" s="2467"/>
      <c r="D451" s="2461"/>
      <c r="E451" s="2461"/>
      <c r="F451" s="308"/>
      <c r="G451" s="2461"/>
      <c r="H451" s="2461"/>
      <c r="I451" s="8"/>
      <c r="J451" s="2461"/>
      <c r="K451" s="2467"/>
      <c r="L451" s="2467"/>
      <c r="M451" s="2467"/>
    </row>
    <row r="452" spans="1:13" ht="15" customHeight="1" x14ac:dyDescent="0.25">
      <c r="A452" s="3156" t="s">
        <v>2708</v>
      </c>
      <c r="B452" s="3156"/>
      <c r="C452" s="3156"/>
      <c r="D452" s="3156"/>
      <c r="E452" s="3156"/>
      <c r="F452" s="3156"/>
      <c r="G452" s="3156"/>
      <c r="H452" s="3156"/>
      <c r="I452" s="3156"/>
      <c r="J452" s="3156"/>
      <c r="K452" s="3156"/>
      <c r="L452" s="3156"/>
      <c r="M452" s="3156"/>
    </row>
    <row r="453" spans="1:13" x14ac:dyDescent="0.25">
      <c r="A453" s="3156"/>
      <c r="B453" s="3156"/>
      <c r="C453" s="3156"/>
      <c r="D453" s="3156"/>
      <c r="E453" s="3156"/>
      <c r="F453" s="3156"/>
      <c r="G453" s="3156"/>
      <c r="H453" s="3156"/>
      <c r="I453" s="3156"/>
      <c r="J453" s="3156"/>
      <c r="K453" s="3156"/>
      <c r="L453" s="3156"/>
      <c r="M453" s="3156"/>
    </row>
    <row r="454" spans="1:13" ht="15.75" thickBot="1" x14ac:dyDescent="0.3">
      <c r="A454" s="1465"/>
      <c r="B454" s="2467"/>
      <c r="C454" s="2467"/>
      <c r="D454" s="2467"/>
      <c r="E454" s="2467"/>
      <c r="F454" s="2467"/>
      <c r="G454" s="2467"/>
      <c r="H454" s="2467"/>
      <c r="I454" s="4"/>
      <c r="J454" s="2467"/>
      <c r="K454" s="13"/>
      <c r="L454" s="14"/>
      <c r="M454" s="14" t="s">
        <v>270</v>
      </c>
    </row>
    <row r="455" spans="1:13" ht="27" thickBot="1" x14ac:dyDescent="0.3">
      <c r="A455" s="309" t="s">
        <v>873</v>
      </c>
      <c r="B455" s="23" t="s">
        <v>874</v>
      </c>
      <c r="C455" s="23" t="s">
        <v>7</v>
      </c>
      <c r="D455" s="23" t="s">
        <v>8</v>
      </c>
      <c r="E455" s="23" t="s">
        <v>9</v>
      </c>
      <c r="F455" s="23" t="s">
        <v>10</v>
      </c>
      <c r="G455" s="23" t="s">
        <v>11</v>
      </c>
      <c r="H455" s="23" t="s">
        <v>12</v>
      </c>
      <c r="I455" s="310" t="s">
        <v>13</v>
      </c>
      <c r="J455" s="20" t="s">
        <v>14</v>
      </c>
      <c r="K455" s="20" t="s">
        <v>15</v>
      </c>
      <c r="L455" s="20" t="s">
        <v>16</v>
      </c>
      <c r="M455" s="311" t="s">
        <v>17</v>
      </c>
    </row>
    <row r="456" spans="1:13" x14ac:dyDescent="0.25">
      <c r="A456" s="57">
        <v>231</v>
      </c>
      <c r="B456" s="58">
        <v>0</v>
      </c>
      <c r="C456" s="312">
        <v>3636</v>
      </c>
      <c r="D456" s="58">
        <v>5011</v>
      </c>
      <c r="E456" s="61">
        <v>0</v>
      </c>
      <c r="F456" s="62">
        <v>104100888</v>
      </c>
      <c r="G456" s="58">
        <v>800</v>
      </c>
      <c r="H456" s="49">
        <v>4899000000</v>
      </c>
      <c r="I456" s="111">
        <v>0</v>
      </c>
      <c r="J456" s="111">
        <v>30306.29</v>
      </c>
      <c r="K456" s="313">
        <v>-20278.34</v>
      </c>
      <c r="L456" s="971">
        <f>SUM(J456,K456)</f>
        <v>10027.950000000001</v>
      </c>
      <c r="M456" s="314" t="s">
        <v>1450</v>
      </c>
    </row>
    <row r="457" spans="1:13" x14ac:dyDescent="0.25">
      <c r="A457" s="57">
        <v>231</v>
      </c>
      <c r="B457" s="58">
        <v>0</v>
      </c>
      <c r="C457" s="312">
        <v>3636</v>
      </c>
      <c r="D457" s="58">
        <v>5011</v>
      </c>
      <c r="E457" s="61">
        <v>0</v>
      </c>
      <c r="F457" s="62">
        <v>104113013</v>
      </c>
      <c r="G457" s="58">
        <v>800</v>
      </c>
      <c r="H457" s="49">
        <v>4899000000</v>
      </c>
      <c r="I457" s="111">
        <v>0</v>
      </c>
      <c r="J457" s="111">
        <v>42616.66</v>
      </c>
      <c r="K457" s="313">
        <v>-22560.76</v>
      </c>
      <c r="L457" s="971">
        <f t="shared" ref="L457:L470" si="4">SUM(J457,K457)</f>
        <v>20055.900000000005</v>
      </c>
      <c r="M457" s="314" t="s">
        <v>1450</v>
      </c>
    </row>
    <row r="458" spans="1:13" x14ac:dyDescent="0.25">
      <c r="A458" s="57">
        <v>231</v>
      </c>
      <c r="B458" s="58">
        <v>0</v>
      </c>
      <c r="C458" s="312">
        <v>3636</v>
      </c>
      <c r="D458" s="58">
        <v>5011</v>
      </c>
      <c r="E458" s="61">
        <v>0</v>
      </c>
      <c r="F458" s="62">
        <v>104513013</v>
      </c>
      <c r="G458" s="58">
        <v>800</v>
      </c>
      <c r="H458" s="49">
        <v>4899000000</v>
      </c>
      <c r="I458" s="111">
        <v>0</v>
      </c>
      <c r="J458" s="111">
        <v>362241.4</v>
      </c>
      <c r="K458" s="313">
        <v>-191766.25</v>
      </c>
      <c r="L458" s="971">
        <f t="shared" si="4"/>
        <v>170475.15000000002</v>
      </c>
      <c r="M458" s="314" t="s">
        <v>1450</v>
      </c>
    </row>
    <row r="459" spans="1:13" x14ac:dyDescent="0.25">
      <c r="A459" s="57">
        <v>231</v>
      </c>
      <c r="B459" s="58">
        <v>0</v>
      </c>
      <c r="C459" s="312">
        <v>3636</v>
      </c>
      <c r="D459" s="58">
        <v>5175</v>
      </c>
      <c r="E459" s="61">
        <v>0</v>
      </c>
      <c r="F459" s="62">
        <v>104113013</v>
      </c>
      <c r="G459" s="58">
        <v>800</v>
      </c>
      <c r="H459" s="49">
        <v>4899000000</v>
      </c>
      <c r="I459" s="111">
        <v>0</v>
      </c>
      <c r="J459" s="111">
        <v>500</v>
      </c>
      <c r="K459" s="313">
        <v>-500</v>
      </c>
      <c r="L459" s="971">
        <f t="shared" si="4"/>
        <v>0</v>
      </c>
      <c r="M459" s="314" t="s">
        <v>1450</v>
      </c>
    </row>
    <row r="460" spans="1:13" x14ac:dyDescent="0.25">
      <c r="A460" s="57">
        <v>231</v>
      </c>
      <c r="B460" s="58">
        <v>0</v>
      </c>
      <c r="C460" s="312">
        <v>3636</v>
      </c>
      <c r="D460" s="58">
        <v>5175</v>
      </c>
      <c r="E460" s="61">
        <v>0</v>
      </c>
      <c r="F460" s="62">
        <v>104513013</v>
      </c>
      <c r="G460" s="58">
        <v>800</v>
      </c>
      <c r="H460" s="49">
        <v>4899000000</v>
      </c>
      <c r="I460" s="111">
        <v>0</v>
      </c>
      <c r="J460" s="111">
        <v>4250</v>
      </c>
      <c r="K460" s="313">
        <v>-4250</v>
      </c>
      <c r="L460" s="971">
        <f t="shared" si="4"/>
        <v>0</v>
      </c>
      <c r="M460" s="314" t="s">
        <v>1450</v>
      </c>
    </row>
    <row r="461" spans="1:13" x14ac:dyDescent="0.25">
      <c r="A461" s="57">
        <v>231</v>
      </c>
      <c r="B461" s="58">
        <v>0</v>
      </c>
      <c r="C461" s="312">
        <v>3636</v>
      </c>
      <c r="D461" s="58">
        <v>5175</v>
      </c>
      <c r="E461" s="61">
        <v>0</v>
      </c>
      <c r="F461" s="62">
        <v>104100888</v>
      </c>
      <c r="G461" s="58">
        <v>800</v>
      </c>
      <c r="H461" s="49">
        <v>4899000000</v>
      </c>
      <c r="I461" s="111">
        <v>0</v>
      </c>
      <c r="J461" s="111">
        <v>250</v>
      </c>
      <c r="K461" s="313">
        <v>-250</v>
      </c>
      <c r="L461" s="971">
        <f t="shared" si="4"/>
        <v>0</v>
      </c>
      <c r="M461" s="314" t="s">
        <v>1450</v>
      </c>
    </row>
    <row r="462" spans="1:13" x14ac:dyDescent="0.25">
      <c r="A462" s="57">
        <v>231</v>
      </c>
      <c r="B462" s="58">
        <v>0</v>
      </c>
      <c r="C462" s="312">
        <v>3636</v>
      </c>
      <c r="D462" s="58">
        <v>5021</v>
      </c>
      <c r="E462" s="61">
        <v>0</v>
      </c>
      <c r="F462" s="62">
        <v>104113013</v>
      </c>
      <c r="G462" s="58">
        <v>800</v>
      </c>
      <c r="H462" s="49">
        <v>4899000000</v>
      </c>
      <c r="I462" s="111">
        <v>0</v>
      </c>
      <c r="J462" s="111">
        <v>55952.94</v>
      </c>
      <c r="K462" s="313">
        <v>16000</v>
      </c>
      <c r="L462" s="971">
        <f t="shared" si="4"/>
        <v>71952.94</v>
      </c>
      <c r="M462" s="314" t="s">
        <v>1450</v>
      </c>
    </row>
    <row r="463" spans="1:13" x14ac:dyDescent="0.25">
      <c r="A463" s="57">
        <v>231</v>
      </c>
      <c r="B463" s="58">
        <v>0</v>
      </c>
      <c r="C463" s="312">
        <v>3636</v>
      </c>
      <c r="D463" s="58">
        <v>5021</v>
      </c>
      <c r="E463" s="61">
        <v>0</v>
      </c>
      <c r="F463" s="62">
        <v>104513013</v>
      </c>
      <c r="G463" s="58">
        <v>800</v>
      </c>
      <c r="H463" s="49">
        <v>4899000000</v>
      </c>
      <c r="I463" s="111">
        <v>0</v>
      </c>
      <c r="J463" s="111">
        <v>475600.09</v>
      </c>
      <c r="K463" s="313">
        <v>120000</v>
      </c>
      <c r="L463" s="971">
        <f t="shared" si="4"/>
        <v>595600.09000000008</v>
      </c>
      <c r="M463" s="314" t="s">
        <v>1450</v>
      </c>
    </row>
    <row r="464" spans="1:13" x14ac:dyDescent="0.25">
      <c r="A464" s="57">
        <v>231</v>
      </c>
      <c r="B464" s="58">
        <v>0</v>
      </c>
      <c r="C464" s="312">
        <v>3636</v>
      </c>
      <c r="D464" s="58">
        <v>5021</v>
      </c>
      <c r="E464" s="61">
        <v>0</v>
      </c>
      <c r="F464" s="62">
        <v>104100888</v>
      </c>
      <c r="G464" s="58">
        <v>800</v>
      </c>
      <c r="H464" s="49">
        <v>4899000000</v>
      </c>
      <c r="I464" s="111">
        <v>0</v>
      </c>
      <c r="J464" s="111">
        <v>27500</v>
      </c>
      <c r="K464" s="313">
        <v>11528.34</v>
      </c>
      <c r="L464" s="971">
        <f t="shared" si="4"/>
        <v>39028.339999999997</v>
      </c>
      <c r="M464" s="314" t="s">
        <v>1450</v>
      </c>
    </row>
    <row r="465" spans="1:13" x14ac:dyDescent="0.25">
      <c r="A465" s="57">
        <v>231</v>
      </c>
      <c r="B465" s="58">
        <v>0</v>
      </c>
      <c r="C465" s="312">
        <v>3636</v>
      </c>
      <c r="D465" s="58">
        <v>5031</v>
      </c>
      <c r="E465" s="61">
        <v>0</v>
      </c>
      <c r="F465" s="62">
        <v>104113013</v>
      </c>
      <c r="G465" s="58">
        <v>800</v>
      </c>
      <c r="H465" s="49">
        <v>4899000000</v>
      </c>
      <c r="I465" s="111">
        <v>0</v>
      </c>
      <c r="J465" s="111">
        <v>17225.36</v>
      </c>
      <c r="K465" s="313">
        <v>5000</v>
      </c>
      <c r="L465" s="971">
        <f t="shared" si="4"/>
        <v>22225.360000000001</v>
      </c>
      <c r="M465" s="314" t="s">
        <v>1450</v>
      </c>
    </row>
    <row r="466" spans="1:13" x14ac:dyDescent="0.25">
      <c r="A466" s="57">
        <v>231</v>
      </c>
      <c r="B466" s="58">
        <v>0</v>
      </c>
      <c r="C466" s="312">
        <v>3636</v>
      </c>
      <c r="D466" s="58">
        <v>5031</v>
      </c>
      <c r="E466" s="61">
        <v>0</v>
      </c>
      <c r="F466" s="62">
        <v>104513013</v>
      </c>
      <c r="G466" s="58">
        <v>800</v>
      </c>
      <c r="H466" s="49">
        <v>4899000000</v>
      </c>
      <c r="I466" s="111">
        <v>0</v>
      </c>
      <c r="J466" s="111">
        <v>146415.46</v>
      </c>
      <c r="K466" s="313">
        <v>50000</v>
      </c>
      <c r="L466" s="971">
        <f t="shared" si="4"/>
        <v>196415.46</v>
      </c>
      <c r="M466" s="314" t="s">
        <v>1450</v>
      </c>
    </row>
    <row r="467" spans="1:13" x14ac:dyDescent="0.25">
      <c r="A467" s="57">
        <v>231</v>
      </c>
      <c r="B467" s="58">
        <v>0</v>
      </c>
      <c r="C467" s="312">
        <v>3636</v>
      </c>
      <c r="D467" s="58">
        <v>5031</v>
      </c>
      <c r="E467" s="61">
        <v>0</v>
      </c>
      <c r="F467" s="62">
        <v>104100888</v>
      </c>
      <c r="G467" s="58">
        <v>800</v>
      </c>
      <c r="H467" s="49">
        <v>4899000000</v>
      </c>
      <c r="I467" s="111">
        <v>0</v>
      </c>
      <c r="J467" s="111">
        <v>10000</v>
      </c>
      <c r="K467" s="313">
        <v>7000</v>
      </c>
      <c r="L467" s="971">
        <f t="shared" si="4"/>
        <v>17000</v>
      </c>
      <c r="M467" s="314" t="s">
        <v>1450</v>
      </c>
    </row>
    <row r="468" spans="1:13" x14ac:dyDescent="0.25">
      <c r="A468" s="57">
        <v>231</v>
      </c>
      <c r="B468" s="58">
        <v>0</v>
      </c>
      <c r="C468" s="312">
        <v>3636</v>
      </c>
      <c r="D468" s="58">
        <v>5032</v>
      </c>
      <c r="E468" s="61">
        <v>0</v>
      </c>
      <c r="F468" s="62">
        <v>104113013</v>
      </c>
      <c r="G468" s="58">
        <v>800</v>
      </c>
      <c r="H468" s="49">
        <v>4899000000</v>
      </c>
      <c r="I468" s="111">
        <v>0</v>
      </c>
      <c r="J468" s="111">
        <v>6201.3</v>
      </c>
      <c r="K468" s="313">
        <v>2060.7600000000002</v>
      </c>
      <c r="L468" s="971">
        <f t="shared" si="4"/>
        <v>8262.0600000000013</v>
      </c>
      <c r="M468" s="314" t="s">
        <v>1450</v>
      </c>
    </row>
    <row r="469" spans="1:13" x14ac:dyDescent="0.25">
      <c r="A469" s="57">
        <v>231</v>
      </c>
      <c r="B469" s="58">
        <v>0</v>
      </c>
      <c r="C469" s="312">
        <v>3636</v>
      </c>
      <c r="D469" s="58">
        <v>5032</v>
      </c>
      <c r="E469" s="61">
        <v>0</v>
      </c>
      <c r="F469" s="62">
        <v>104513013</v>
      </c>
      <c r="G469" s="58">
        <v>800</v>
      </c>
      <c r="H469" s="49">
        <v>4899000000</v>
      </c>
      <c r="I469" s="111">
        <v>0</v>
      </c>
      <c r="J469" s="111">
        <v>52711.05</v>
      </c>
      <c r="K469" s="313">
        <v>26016.25</v>
      </c>
      <c r="L469" s="971">
        <f t="shared" si="4"/>
        <v>78727.3</v>
      </c>
      <c r="M469" s="314" t="s">
        <v>1450</v>
      </c>
    </row>
    <row r="470" spans="1:13" x14ac:dyDescent="0.25">
      <c r="A470" s="57">
        <v>231</v>
      </c>
      <c r="B470" s="58">
        <v>0</v>
      </c>
      <c r="C470" s="312">
        <v>3636</v>
      </c>
      <c r="D470" s="58">
        <v>5032</v>
      </c>
      <c r="E470" s="61">
        <v>0</v>
      </c>
      <c r="F470" s="62">
        <v>104100888</v>
      </c>
      <c r="G470" s="58">
        <v>800</v>
      </c>
      <c r="H470" s="49">
        <v>4899000000</v>
      </c>
      <c r="I470" s="111">
        <v>0</v>
      </c>
      <c r="J470" s="111">
        <v>4250</v>
      </c>
      <c r="K470" s="313">
        <v>2000</v>
      </c>
      <c r="L470" s="971">
        <f t="shared" si="4"/>
        <v>6250</v>
      </c>
      <c r="M470" s="314" t="s">
        <v>1450</v>
      </c>
    </row>
    <row r="471" spans="1:13" ht="26.25" x14ac:dyDescent="0.25">
      <c r="A471" s="57">
        <v>231</v>
      </c>
      <c r="B471" s="58">
        <v>0</v>
      </c>
      <c r="C471" s="312">
        <v>2143</v>
      </c>
      <c r="D471" s="58">
        <v>5169</v>
      </c>
      <c r="E471" s="61">
        <v>0</v>
      </c>
      <c r="F471" s="62">
        <v>0</v>
      </c>
      <c r="G471" s="58">
        <v>800</v>
      </c>
      <c r="H471" s="49">
        <v>1178000000</v>
      </c>
      <c r="I471" s="111">
        <v>1750000</v>
      </c>
      <c r="J471" s="111">
        <v>2623210</v>
      </c>
      <c r="K471" s="313">
        <v>-1656732</v>
      </c>
      <c r="L471" s="971">
        <f>SUM(J471,K471)</f>
        <v>966478</v>
      </c>
      <c r="M471" s="314" t="s">
        <v>2709</v>
      </c>
    </row>
    <row r="472" spans="1:13" ht="27" thickBot="1" x14ac:dyDescent="0.3">
      <c r="A472" s="57">
        <v>231</v>
      </c>
      <c r="B472" s="58">
        <v>0</v>
      </c>
      <c r="C472" s="312">
        <v>2143</v>
      </c>
      <c r="D472" s="58">
        <v>5162</v>
      </c>
      <c r="E472" s="61">
        <v>0</v>
      </c>
      <c r="F472" s="62">
        <v>0</v>
      </c>
      <c r="G472" s="58">
        <v>800</v>
      </c>
      <c r="H472" s="49">
        <v>1178000000</v>
      </c>
      <c r="I472" s="111">
        <v>0</v>
      </c>
      <c r="J472" s="111">
        <v>0</v>
      </c>
      <c r="K472" s="313">
        <v>1656732</v>
      </c>
      <c r="L472" s="971">
        <f>SUM(J472,K472)</f>
        <v>1656732</v>
      </c>
      <c r="M472" s="314" t="s">
        <v>2709</v>
      </c>
    </row>
    <row r="473" spans="1:13" s="233" customFormat="1" ht="16.5" thickBot="1" x14ac:dyDescent="0.3">
      <c r="A473" s="2155" t="s">
        <v>23</v>
      </c>
      <c r="B473" s="2462"/>
      <c r="C473" s="2462"/>
      <c r="D473" s="2462"/>
      <c r="E473" s="2462"/>
      <c r="F473" s="2462"/>
      <c r="G473" s="2462"/>
      <c r="H473" s="2462"/>
      <c r="I473" s="1294">
        <f>SUM(I456:I472)</f>
        <v>1750000</v>
      </c>
      <c r="J473" s="1295">
        <f>SUM(J456:J472)</f>
        <v>3859230.5500000003</v>
      </c>
      <c r="K473" s="1295">
        <f>SUM(K456:K472)</f>
        <v>0</v>
      </c>
      <c r="L473" s="1295">
        <f>SUM(L456:L472)</f>
        <v>3859230.5500000003</v>
      </c>
      <c r="M473" s="119"/>
    </row>
    <row r="474" spans="1:13" ht="15.75" x14ac:dyDescent="0.25">
      <c r="A474" s="28"/>
      <c r="B474" s="28"/>
      <c r="C474" s="28"/>
      <c r="D474" s="29"/>
      <c r="E474" s="29"/>
      <c r="F474" s="29"/>
      <c r="G474" s="29"/>
      <c r="H474" s="29"/>
      <c r="I474" s="32"/>
      <c r="J474" s="29"/>
      <c r="K474" s="33"/>
      <c r="L474" s="29"/>
      <c r="M474" s="2467"/>
    </row>
    <row r="475" spans="1:13" ht="15.75" x14ac:dyDescent="0.25">
      <c r="A475" s="29" t="s">
        <v>879</v>
      </c>
      <c r="B475" s="28"/>
      <c r="C475" s="28"/>
      <c r="D475" s="29"/>
      <c r="E475" s="29"/>
      <c r="F475" s="29"/>
      <c r="G475" s="29"/>
      <c r="H475" s="29"/>
      <c r="I475" s="32"/>
      <c r="J475" s="34" t="s">
        <v>25</v>
      </c>
      <c r="K475" s="35">
        <v>43621</v>
      </c>
      <c r="L475" s="29"/>
      <c r="M475" s="2467"/>
    </row>
    <row r="476" spans="1:13" x14ac:dyDescent="0.25">
      <c r="A476" s="29"/>
      <c r="B476" s="29"/>
      <c r="C476" s="29"/>
      <c r="D476" s="29"/>
      <c r="E476" s="29"/>
      <c r="F476" s="29"/>
      <c r="G476" s="29"/>
      <c r="H476" s="29"/>
      <c r="I476" s="29"/>
      <c r="J476" s="29"/>
      <c r="K476" s="29"/>
      <c r="L476" s="29"/>
      <c r="M476" s="29"/>
    </row>
    <row r="477" spans="1:13" x14ac:dyDescent="0.25">
      <c r="A477" s="29" t="s">
        <v>27</v>
      </c>
      <c r="B477" s="29"/>
      <c r="C477" s="29"/>
      <c r="D477" s="29"/>
      <c r="E477" s="29"/>
      <c r="F477" s="29"/>
      <c r="G477" s="29"/>
      <c r="H477" s="29"/>
      <c r="I477" s="29" t="s">
        <v>27</v>
      </c>
      <c r="J477" s="29"/>
      <c r="K477" s="29"/>
      <c r="L477" s="29"/>
      <c r="M477" s="29"/>
    </row>
    <row r="478" spans="1:13" x14ac:dyDescent="0.25">
      <c r="A478" s="29"/>
      <c r="B478" s="29"/>
      <c r="C478" s="29"/>
      <c r="D478" s="29"/>
      <c r="E478" s="29"/>
      <c r="F478" s="29"/>
      <c r="G478" s="29"/>
      <c r="H478" s="29"/>
      <c r="I478" s="29"/>
      <c r="J478" s="29"/>
      <c r="K478" s="29"/>
      <c r="L478" s="29"/>
      <c r="M478" s="29"/>
    </row>
    <row r="479" spans="1:13" x14ac:dyDescent="0.25">
      <c r="A479" s="29" t="s">
        <v>880</v>
      </c>
      <c r="B479" s="29"/>
      <c r="C479" s="29"/>
      <c r="D479" s="29"/>
      <c r="E479" s="29"/>
      <c r="F479" s="29"/>
      <c r="G479" s="29"/>
      <c r="H479" s="29"/>
      <c r="I479" s="29" t="s">
        <v>881</v>
      </c>
      <c r="J479" s="29"/>
      <c r="K479" s="29"/>
      <c r="L479" s="29"/>
      <c r="M479" s="29"/>
    </row>
    <row r="480" spans="1:13" x14ac:dyDescent="0.25">
      <c r="A480" s="29"/>
      <c r="B480" s="29"/>
      <c r="C480" s="29"/>
      <c r="D480" s="29"/>
      <c r="E480" s="29"/>
      <c r="F480" s="29"/>
      <c r="G480" s="29"/>
      <c r="H480" s="29"/>
      <c r="I480" s="29"/>
      <c r="J480" s="29"/>
      <c r="K480" s="29"/>
      <c r="L480" s="29"/>
      <c r="M480" s="29"/>
    </row>
    <row r="482" spans="1:13" ht="18.75" x14ac:dyDescent="0.3">
      <c r="A482" s="1" t="s">
        <v>174</v>
      </c>
      <c r="B482" s="1"/>
      <c r="C482" s="307" t="s">
        <v>870</v>
      </c>
      <c r="D482" s="2467"/>
      <c r="E482" s="2467"/>
      <c r="F482" s="2467"/>
      <c r="G482" s="2467"/>
      <c r="H482" s="2467"/>
      <c r="I482" s="4"/>
      <c r="J482" s="2467"/>
      <c r="K482" s="2467"/>
      <c r="L482" s="2467"/>
      <c r="M482" s="2467"/>
    </row>
    <row r="483" spans="1:13" x14ac:dyDescent="0.25">
      <c r="A483" s="2467"/>
      <c r="B483" s="2467"/>
      <c r="C483" s="2467"/>
      <c r="D483" s="2461"/>
      <c r="E483" s="2461"/>
      <c r="F483" s="2461"/>
      <c r="G483" s="2461"/>
      <c r="H483" s="2461"/>
      <c r="I483" s="8"/>
      <c r="J483" s="2461"/>
      <c r="K483" s="2467"/>
      <c r="L483" s="2467"/>
      <c r="M483" s="2467"/>
    </row>
    <row r="484" spans="1:13" ht="18.75" x14ac:dyDescent="0.3">
      <c r="A484" s="3102" t="s">
        <v>2710</v>
      </c>
      <c r="B484" s="3102"/>
      <c r="C484" s="3102"/>
      <c r="D484" s="3102"/>
      <c r="E484" s="3102"/>
      <c r="F484" s="3102"/>
      <c r="G484" s="3102"/>
      <c r="H484" s="3102"/>
      <c r="I484" s="3102"/>
      <c r="J484" s="3102"/>
      <c r="K484" s="3102"/>
      <c r="L484" s="3102"/>
      <c r="M484" s="3102"/>
    </row>
    <row r="485" spans="1:13" ht="15.75" x14ac:dyDescent="0.25">
      <c r="A485" s="2467"/>
      <c r="B485" s="2467"/>
      <c r="C485" s="2467"/>
      <c r="D485" s="2461"/>
      <c r="E485" s="2461"/>
      <c r="F485" s="308"/>
      <c r="G485" s="2461"/>
      <c r="H485" s="2461"/>
      <c r="I485" s="8"/>
      <c r="J485" s="2461"/>
      <c r="K485" s="2467"/>
      <c r="L485" s="2467"/>
      <c r="M485" s="2467"/>
    </row>
    <row r="486" spans="1:13" ht="15" customHeight="1" x14ac:dyDescent="0.25">
      <c r="A486" s="3156" t="s">
        <v>2711</v>
      </c>
      <c r="B486" s="3156"/>
      <c r="C486" s="3156"/>
      <c r="D486" s="3156"/>
      <c r="E486" s="3156"/>
      <c r="F486" s="3156"/>
      <c r="G486" s="3156"/>
      <c r="H486" s="3156"/>
      <c r="I486" s="3156"/>
      <c r="J486" s="3156"/>
      <c r="K486" s="3156"/>
      <c r="L486" s="3156"/>
      <c r="M486" s="3156"/>
    </row>
    <row r="487" spans="1:13" x14ac:dyDescent="0.25">
      <c r="A487" s="3156"/>
      <c r="B487" s="3156"/>
      <c r="C487" s="3156"/>
      <c r="D487" s="3156"/>
      <c r="E487" s="3156"/>
      <c r="F487" s="3156"/>
      <c r="G487" s="3156"/>
      <c r="H487" s="3156"/>
      <c r="I487" s="3156"/>
      <c r="J487" s="3156"/>
      <c r="K487" s="3156"/>
      <c r="L487" s="3156"/>
      <c r="M487" s="3156"/>
    </row>
    <row r="488" spans="1:13" ht="15.75" thickBot="1" x14ac:dyDescent="0.3">
      <c r="A488" s="1465"/>
      <c r="B488" s="2467"/>
      <c r="C488" s="2467"/>
      <c r="D488" s="2467"/>
      <c r="E488" s="2467"/>
      <c r="F488" s="2467"/>
      <c r="G488" s="2467"/>
      <c r="H488" s="2467"/>
      <c r="I488" s="4"/>
      <c r="J488" s="2467"/>
      <c r="K488" s="13"/>
      <c r="L488" s="14"/>
      <c r="M488" s="14" t="s">
        <v>270</v>
      </c>
    </row>
    <row r="489" spans="1:13" ht="27" thickBot="1" x14ac:dyDescent="0.3">
      <c r="A489" s="309" t="s">
        <v>873</v>
      </c>
      <c r="B489" s="23" t="s">
        <v>874</v>
      </c>
      <c r="C489" s="23" t="s">
        <v>7</v>
      </c>
      <c r="D489" s="23" t="s">
        <v>8</v>
      </c>
      <c r="E489" s="23" t="s">
        <v>9</v>
      </c>
      <c r="F489" s="23" t="s">
        <v>10</v>
      </c>
      <c r="G489" s="23" t="s">
        <v>11</v>
      </c>
      <c r="H489" s="23" t="s">
        <v>12</v>
      </c>
      <c r="I489" s="310" t="s">
        <v>13</v>
      </c>
      <c r="J489" s="20" t="s">
        <v>14</v>
      </c>
      <c r="K489" s="20" t="s">
        <v>15</v>
      </c>
      <c r="L489" s="20" t="s">
        <v>16</v>
      </c>
      <c r="M489" s="311" t="s">
        <v>17</v>
      </c>
    </row>
    <row r="490" spans="1:13" x14ac:dyDescent="0.25">
      <c r="A490" s="57">
        <v>231</v>
      </c>
      <c r="B490" s="58">
        <v>0</v>
      </c>
      <c r="C490" s="312">
        <v>3636</v>
      </c>
      <c r="D490" s="58">
        <v>5021</v>
      </c>
      <c r="E490" s="61">
        <v>0</v>
      </c>
      <c r="F490" s="62">
        <v>109100999</v>
      </c>
      <c r="G490" s="58">
        <v>800</v>
      </c>
      <c r="H490" s="49">
        <v>4774000000</v>
      </c>
      <c r="I490" s="111">
        <v>0</v>
      </c>
      <c r="J490" s="111">
        <v>30000</v>
      </c>
      <c r="K490" s="313">
        <v>-4000</v>
      </c>
      <c r="L490" s="971">
        <f>SUM(J490,K490)</f>
        <v>26000</v>
      </c>
      <c r="M490" s="314" t="s">
        <v>2712</v>
      </c>
    </row>
    <row r="491" spans="1:13" x14ac:dyDescent="0.25">
      <c r="A491" s="57">
        <v>231</v>
      </c>
      <c r="B491" s="58">
        <v>0</v>
      </c>
      <c r="C491" s="312">
        <v>3636</v>
      </c>
      <c r="D491" s="58">
        <v>5021</v>
      </c>
      <c r="E491" s="61">
        <v>0</v>
      </c>
      <c r="F491" s="62">
        <v>109500999</v>
      </c>
      <c r="G491" s="58">
        <v>800</v>
      </c>
      <c r="H491" s="49">
        <v>4774000000</v>
      </c>
      <c r="I491" s="111">
        <v>0</v>
      </c>
      <c r="J491" s="111">
        <v>170000</v>
      </c>
      <c r="K491" s="313">
        <v>-20000</v>
      </c>
      <c r="L491" s="971">
        <f>SUM(J491,K491)</f>
        <v>150000</v>
      </c>
      <c r="M491" s="314" t="s">
        <v>2712</v>
      </c>
    </row>
    <row r="492" spans="1:13" x14ac:dyDescent="0.25">
      <c r="A492" s="57">
        <v>231</v>
      </c>
      <c r="B492" s="58">
        <v>0</v>
      </c>
      <c r="C492" s="312">
        <v>3636</v>
      </c>
      <c r="D492" s="58">
        <v>5031</v>
      </c>
      <c r="E492" s="61">
        <v>0</v>
      </c>
      <c r="F492" s="62">
        <v>109100999</v>
      </c>
      <c r="G492" s="58">
        <v>800</v>
      </c>
      <c r="H492" s="49">
        <v>4774000000</v>
      </c>
      <c r="I492" s="111">
        <v>0</v>
      </c>
      <c r="J492" s="111">
        <v>15000</v>
      </c>
      <c r="K492" s="313">
        <v>4000</v>
      </c>
      <c r="L492" s="971">
        <f>SUM(J492,K492)</f>
        <v>19000</v>
      </c>
      <c r="M492" s="314" t="s">
        <v>2712</v>
      </c>
    </row>
    <row r="493" spans="1:13" ht="15.75" thickBot="1" x14ac:dyDescent="0.3">
      <c r="A493" s="57">
        <v>231</v>
      </c>
      <c r="B493" s="58">
        <v>0</v>
      </c>
      <c r="C493" s="312">
        <v>3636</v>
      </c>
      <c r="D493" s="58">
        <v>5031</v>
      </c>
      <c r="E493" s="61">
        <v>0</v>
      </c>
      <c r="F493" s="62">
        <v>109500999</v>
      </c>
      <c r="G493" s="58">
        <v>800</v>
      </c>
      <c r="H493" s="49">
        <v>4774000000</v>
      </c>
      <c r="I493" s="111">
        <v>0</v>
      </c>
      <c r="J493" s="111">
        <v>85000</v>
      </c>
      <c r="K493" s="313">
        <v>20000</v>
      </c>
      <c r="L493" s="971">
        <f>SUM(J493,K493)</f>
        <v>105000</v>
      </c>
      <c r="M493" s="314" t="s">
        <v>2712</v>
      </c>
    </row>
    <row r="494" spans="1:13" s="233" customFormat="1" ht="16.5" thickBot="1" x14ac:dyDescent="0.3">
      <c r="A494" s="2155" t="s">
        <v>23</v>
      </c>
      <c r="B494" s="2462"/>
      <c r="C494" s="2462"/>
      <c r="D494" s="2462"/>
      <c r="E494" s="2462"/>
      <c r="F494" s="2462"/>
      <c r="G494" s="2462"/>
      <c r="H494" s="2462"/>
      <c r="I494" s="1294">
        <f>SUM(I490:I493)</f>
        <v>0</v>
      </c>
      <c r="J494" s="1295">
        <f>SUM(J490:J493)</f>
        <v>300000</v>
      </c>
      <c r="K494" s="1295">
        <f>SUM(K490:K493)</f>
        <v>0</v>
      </c>
      <c r="L494" s="1295">
        <f>SUM(L490:L493)</f>
        <v>300000</v>
      </c>
      <c r="M494" s="119"/>
    </row>
    <row r="495" spans="1:13" ht="15.75" x14ac:dyDescent="0.25">
      <c r="A495" s="28"/>
      <c r="B495" s="28"/>
      <c r="C495" s="28"/>
      <c r="D495" s="29"/>
      <c r="E495" s="29"/>
      <c r="F495" s="29"/>
      <c r="G495" s="29"/>
      <c r="H495" s="29"/>
      <c r="I495" s="32"/>
      <c r="J495" s="29"/>
      <c r="K495" s="33"/>
      <c r="L495" s="29"/>
      <c r="M495" s="2467"/>
    </row>
    <row r="496" spans="1:13" ht="15.75" x14ac:dyDescent="0.25">
      <c r="A496" s="29" t="s">
        <v>879</v>
      </c>
      <c r="B496" s="28"/>
      <c r="C496" s="28"/>
      <c r="D496" s="29"/>
      <c r="E496" s="29"/>
      <c r="F496" s="29"/>
      <c r="G496" s="29"/>
      <c r="H496" s="29"/>
      <c r="I496" s="32"/>
      <c r="J496" s="34" t="s">
        <v>25</v>
      </c>
      <c r="K496" s="35">
        <v>43633</v>
      </c>
      <c r="L496" s="29"/>
      <c r="M496" s="2467"/>
    </row>
    <row r="497" spans="1:13" x14ac:dyDescent="0.25">
      <c r="A497" s="29"/>
      <c r="B497" s="29"/>
      <c r="C497" s="29"/>
      <c r="D497" s="29"/>
      <c r="E497" s="29"/>
      <c r="F497" s="29"/>
      <c r="G497" s="29"/>
      <c r="H497" s="29"/>
      <c r="I497" s="29"/>
      <c r="J497" s="29"/>
      <c r="K497" s="29"/>
      <c r="L497" s="29"/>
      <c r="M497" s="29"/>
    </row>
    <row r="498" spans="1:13" x14ac:dyDescent="0.25">
      <c r="A498" s="29" t="s">
        <v>27</v>
      </c>
      <c r="B498" s="29"/>
      <c r="C498" s="29"/>
      <c r="D498" s="29"/>
      <c r="E498" s="29"/>
      <c r="F498" s="29"/>
      <c r="G498" s="29"/>
      <c r="H498" s="29"/>
      <c r="I498" s="29" t="s">
        <v>27</v>
      </c>
      <c r="J498" s="29"/>
      <c r="K498" s="29"/>
      <c r="L498" s="29"/>
      <c r="M498" s="29"/>
    </row>
    <row r="499" spans="1:13" x14ac:dyDescent="0.25">
      <c r="A499" s="29"/>
      <c r="B499" s="29"/>
      <c r="C499" s="29"/>
      <c r="D499" s="29"/>
      <c r="E499" s="29"/>
      <c r="F499" s="29"/>
      <c r="G499" s="29"/>
      <c r="H499" s="29"/>
      <c r="I499" s="29"/>
      <c r="J499" s="29"/>
      <c r="K499" s="29"/>
      <c r="L499" s="29"/>
      <c r="M499" s="29"/>
    </row>
    <row r="500" spans="1:13" x14ac:dyDescent="0.25">
      <c r="A500" s="29" t="s">
        <v>880</v>
      </c>
      <c r="B500" s="29"/>
      <c r="C500" s="29"/>
      <c r="D500" s="29"/>
      <c r="E500" s="29"/>
      <c r="F500" s="29"/>
      <c r="G500" s="29"/>
      <c r="H500" s="29"/>
      <c r="I500" s="29" t="s">
        <v>881</v>
      </c>
      <c r="J500" s="29"/>
      <c r="K500" s="29"/>
      <c r="L500" s="29"/>
      <c r="M500" s="29"/>
    </row>
    <row r="503" spans="1:13" ht="18.75" x14ac:dyDescent="0.3">
      <c r="A503" s="1" t="s">
        <v>174</v>
      </c>
      <c r="B503" s="1"/>
      <c r="C503" s="307" t="s">
        <v>870</v>
      </c>
      <c r="D503" s="2467"/>
      <c r="E503" s="2467"/>
      <c r="F503" s="2467"/>
      <c r="G503" s="2467"/>
      <c r="H503" s="2467"/>
      <c r="I503" s="4"/>
      <c r="J503" s="2467"/>
      <c r="K503" s="2467"/>
      <c r="L503" s="2467"/>
      <c r="M503" s="2467"/>
    </row>
    <row r="504" spans="1:13" x14ac:dyDescent="0.25">
      <c r="A504" s="2467"/>
      <c r="B504" s="2467"/>
      <c r="C504" s="2467"/>
      <c r="D504" s="2461"/>
      <c r="E504" s="2461"/>
      <c r="F504" s="2461"/>
      <c r="G504" s="2461"/>
      <c r="H504" s="2461"/>
      <c r="I504" s="8"/>
      <c r="J504" s="2461"/>
      <c r="K504" s="2467"/>
      <c r="L504" s="2467"/>
      <c r="M504" s="2467"/>
    </row>
    <row r="505" spans="1:13" ht="18.75" x14ac:dyDescent="0.3">
      <c r="A505" s="3102" t="s">
        <v>2713</v>
      </c>
      <c r="B505" s="3102"/>
      <c r="C505" s="3102"/>
      <c r="D505" s="3102"/>
      <c r="E505" s="3102"/>
      <c r="F505" s="3102"/>
      <c r="G505" s="3102"/>
      <c r="H505" s="3102"/>
      <c r="I505" s="3102"/>
      <c r="J505" s="3102"/>
      <c r="K505" s="3102"/>
      <c r="L505" s="3102"/>
      <c r="M505" s="3102"/>
    </row>
    <row r="506" spans="1:13" ht="15.75" x14ac:dyDescent="0.25">
      <c r="A506" s="2467"/>
      <c r="B506" s="2467"/>
      <c r="C506" s="2467"/>
      <c r="D506" s="2461"/>
      <c r="E506" s="2461"/>
      <c r="F506" s="308"/>
      <c r="G506" s="2461"/>
      <c r="H506" s="2461"/>
      <c r="I506" s="8"/>
      <c r="J506" s="2461"/>
      <c r="K506" s="2467"/>
      <c r="L506" s="2467"/>
      <c r="M506" s="2467"/>
    </row>
    <row r="507" spans="1:13" ht="15" customHeight="1" x14ac:dyDescent="0.25">
      <c r="A507" s="3156" t="s">
        <v>2714</v>
      </c>
      <c r="B507" s="3156"/>
      <c r="C507" s="3156"/>
      <c r="D507" s="3156"/>
      <c r="E507" s="3156"/>
      <c r="F507" s="3156"/>
      <c r="G507" s="3156"/>
      <c r="H507" s="3156"/>
      <c r="I507" s="3156"/>
      <c r="J507" s="3156"/>
      <c r="K507" s="3156"/>
      <c r="L507" s="3156"/>
      <c r="M507" s="3156"/>
    </row>
    <row r="508" spans="1:13" x14ac:dyDescent="0.25">
      <c r="A508" s="3156"/>
      <c r="B508" s="3156"/>
      <c r="C508" s="3156"/>
      <c r="D508" s="3156"/>
      <c r="E508" s="3156"/>
      <c r="F508" s="3156"/>
      <c r="G508" s="3156"/>
      <c r="H508" s="3156"/>
      <c r="I508" s="3156"/>
      <c r="J508" s="3156"/>
      <c r="K508" s="3156"/>
      <c r="L508" s="3156"/>
      <c r="M508" s="3156"/>
    </row>
    <row r="509" spans="1:13" ht="15.75" thickBot="1" x14ac:dyDescent="0.3">
      <c r="A509" s="1465"/>
      <c r="B509" s="2467"/>
      <c r="C509" s="2467"/>
      <c r="D509" s="2467"/>
      <c r="E509" s="2467"/>
      <c r="F509" s="2467"/>
      <c r="G509" s="2467"/>
      <c r="H509" s="2467"/>
      <c r="I509" s="4"/>
      <c r="J509" s="2467"/>
      <c r="K509" s="13"/>
      <c r="L509" s="14"/>
      <c r="M509" s="14" t="s">
        <v>270</v>
      </c>
    </row>
    <row r="510" spans="1:13" ht="27" thickBot="1" x14ac:dyDescent="0.3">
      <c r="A510" s="309" t="s">
        <v>873</v>
      </c>
      <c r="B510" s="23" t="s">
        <v>874</v>
      </c>
      <c r="C510" s="23" t="s">
        <v>7</v>
      </c>
      <c r="D510" s="23" t="s">
        <v>8</v>
      </c>
      <c r="E510" s="23" t="s">
        <v>9</v>
      </c>
      <c r="F510" s="23" t="s">
        <v>10</v>
      </c>
      <c r="G510" s="23" t="s">
        <v>11</v>
      </c>
      <c r="H510" s="23" t="s">
        <v>12</v>
      </c>
      <c r="I510" s="310" t="s">
        <v>13</v>
      </c>
      <c r="J510" s="20" t="s">
        <v>14</v>
      </c>
      <c r="K510" s="20" t="s">
        <v>15</v>
      </c>
      <c r="L510" s="20" t="s">
        <v>16</v>
      </c>
      <c r="M510" s="311" t="s">
        <v>17</v>
      </c>
    </row>
    <row r="511" spans="1:13" ht="26.25" x14ac:dyDescent="0.25">
      <c r="A511" s="57">
        <v>231</v>
      </c>
      <c r="B511" s="58">
        <v>0</v>
      </c>
      <c r="C511" s="312">
        <v>2510</v>
      </c>
      <c r="D511" s="58">
        <v>5139</v>
      </c>
      <c r="E511" s="61">
        <v>0</v>
      </c>
      <c r="F511" s="62">
        <v>0</v>
      </c>
      <c r="G511" s="58">
        <v>800</v>
      </c>
      <c r="H511" s="49">
        <v>1007000000</v>
      </c>
      <c r="I511" s="111">
        <v>350000</v>
      </c>
      <c r="J511" s="111">
        <v>350000</v>
      </c>
      <c r="K511" s="313">
        <v>-5000</v>
      </c>
      <c r="L511" s="971">
        <f>SUM(J511,K511)</f>
        <v>345000</v>
      </c>
      <c r="M511" s="314" t="s">
        <v>2715</v>
      </c>
    </row>
    <row r="512" spans="1:13" ht="27" thickBot="1" x14ac:dyDescent="0.3">
      <c r="A512" s="57">
        <v>231</v>
      </c>
      <c r="B512" s="58">
        <v>0</v>
      </c>
      <c r="C512" s="312">
        <v>2510</v>
      </c>
      <c r="D512" s="58">
        <v>5179</v>
      </c>
      <c r="E512" s="61">
        <v>0</v>
      </c>
      <c r="F512" s="62">
        <v>0</v>
      </c>
      <c r="G512" s="58">
        <v>800</v>
      </c>
      <c r="H512" s="49">
        <v>4901000000</v>
      </c>
      <c r="I512" s="111">
        <v>0</v>
      </c>
      <c r="J512" s="111">
        <v>0</v>
      </c>
      <c r="K512" s="313">
        <v>5000</v>
      </c>
      <c r="L512" s="971">
        <f>SUM(J512,K512)</f>
        <v>5000</v>
      </c>
      <c r="M512" s="314" t="s">
        <v>2716</v>
      </c>
    </row>
    <row r="513" spans="1:13" s="233" customFormat="1" ht="16.5" thickBot="1" x14ac:dyDescent="0.3">
      <c r="A513" s="2155" t="s">
        <v>23</v>
      </c>
      <c r="B513" s="2462"/>
      <c r="C513" s="2462"/>
      <c r="D513" s="2462"/>
      <c r="E513" s="2462"/>
      <c r="F513" s="2462"/>
      <c r="G513" s="2462"/>
      <c r="H513" s="2462"/>
      <c r="I513" s="1294">
        <f>SUM(I511:I512)</f>
        <v>350000</v>
      </c>
      <c r="J513" s="1295">
        <f>SUM(J511:J512)</f>
        <v>350000</v>
      </c>
      <c r="K513" s="1295">
        <f>SUM(K511:K512)</f>
        <v>0</v>
      </c>
      <c r="L513" s="1295">
        <f>SUM(L511:L512)</f>
        <v>350000</v>
      </c>
      <c r="M513" s="119"/>
    </row>
    <row r="514" spans="1:13" ht="15.75" x14ac:dyDescent="0.25">
      <c r="A514" s="28"/>
      <c r="B514" s="28"/>
      <c r="C514" s="28"/>
      <c r="D514" s="29"/>
      <c r="E514" s="29"/>
      <c r="F514" s="29"/>
      <c r="G514" s="29"/>
      <c r="H514" s="29"/>
      <c r="I514" s="32"/>
      <c r="J514" s="29"/>
      <c r="K514" s="33"/>
      <c r="L514" s="29"/>
      <c r="M514" s="2467"/>
    </row>
    <row r="515" spans="1:13" ht="15.75" x14ac:dyDescent="0.25">
      <c r="A515" s="29" t="s">
        <v>879</v>
      </c>
      <c r="B515" s="28"/>
      <c r="C515" s="28"/>
      <c r="D515" s="29"/>
      <c r="E515" s="29"/>
      <c r="F515" s="29"/>
      <c r="G515" s="29"/>
      <c r="H515" s="29"/>
      <c r="I515" s="32"/>
      <c r="J515" s="34" t="s">
        <v>25</v>
      </c>
      <c r="K515" s="35">
        <v>43641</v>
      </c>
      <c r="L515" s="29"/>
      <c r="M515" s="2467"/>
    </row>
    <row r="516" spans="1:13" x14ac:dyDescent="0.25">
      <c r="A516" s="29"/>
      <c r="B516" s="29"/>
      <c r="C516" s="29"/>
      <c r="D516" s="29"/>
      <c r="E516" s="29"/>
      <c r="F516" s="29"/>
      <c r="G516" s="29"/>
      <c r="H516" s="29"/>
      <c r="I516" s="29"/>
      <c r="J516" s="29"/>
      <c r="K516" s="29"/>
      <c r="L516" s="29"/>
      <c r="M516" s="29"/>
    </row>
    <row r="517" spans="1:13" x14ac:dyDescent="0.25">
      <c r="A517" s="29" t="s">
        <v>27</v>
      </c>
      <c r="B517" s="29"/>
      <c r="C517" s="29"/>
      <c r="D517" s="29"/>
      <c r="E517" s="29"/>
      <c r="F517" s="29"/>
      <c r="G517" s="29"/>
      <c r="H517" s="29"/>
      <c r="I517" s="29" t="s">
        <v>27</v>
      </c>
      <c r="J517" s="29"/>
      <c r="K517" s="29"/>
      <c r="L517" s="29"/>
      <c r="M517" s="29"/>
    </row>
    <row r="518" spans="1:13" x14ac:dyDescent="0.25">
      <c r="A518" s="29"/>
      <c r="B518" s="29"/>
      <c r="C518" s="29"/>
      <c r="D518" s="29"/>
      <c r="E518" s="29"/>
      <c r="F518" s="29"/>
      <c r="G518" s="29"/>
      <c r="H518" s="29"/>
      <c r="I518" s="29"/>
      <c r="J518" s="29"/>
      <c r="K518" s="29"/>
      <c r="L518" s="29"/>
      <c r="M518" s="29"/>
    </row>
    <row r="519" spans="1:13" x14ac:dyDescent="0.25">
      <c r="A519" s="29" t="s">
        <v>880</v>
      </c>
      <c r="B519" s="29"/>
      <c r="C519" s="29"/>
      <c r="D519" s="29"/>
      <c r="E519" s="29"/>
      <c r="F519" s="29"/>
      <c r="G519" s="29"/>
      <c r="H519" s="29"/>
      <c r="I519" s="29" t="s">
        <v>881</v>
      </c>
      <c r="J519" s="29"/>
      <c r="K519" s="29"/>
      <c r="L519" s="29"/>
      <c r="M519" s="29"/>
    </row>
    <row r="522" spans="1:13" ht="18.75" x14ac:dyDescent="0.3">
      <c r="A522" s="1" t="s">
        <v>174</v>
      </c>
      <c r="B522" s="1"/>
      <c r="C522" s="307" t="s">
        <v>870</v>
      </c>
      <c r="D522" s="2467"/>
      <c r="E522" s="2467"/>
      <c r="F522" s="2467"/>
      <c r="G522" s="2467"/>
      <c r="H522" s="2467"/>
      <c r="I522" s="4"/>
      <c r="J522" s="2467"/>
      <c r="K522" s="2467"/>
      <c r="L522" s="2467"/>
      <c r="M522" s="2467"/>
    </row>
    <row r="523" spans="1:13" x14ac:dyDescent="0.25">
      <c r="A523" s="2467"/>
      <c r="B523" s="2467"/>
      <c r="C523" s="2467"/>
      <c r="D523" s="2461"/>
      <c r="E523" s="2461"/>
      <c r="F523" s="2461"/>
      <c r="G523" s="2461"/>
      <c r="H523" s="2461"/>
      <c r="I523" s="8"/>
      <c r="J523" s="2461"/>
      <c r="K523" s="2467"/>
      <c r="L523" s="2467"/>
      <c r="M523" s="2467"/>
    </row>
    <row r="524" spans="1:13" ht="18.75" x14ac:dyDescent="0.3">
      <c r="A524" s="3102" t="s">
        <v>2717</v>
      </c>
      <c r="B524" s="3102"/>
      <c r="C524" s="3102"/>
      <c r="D524" s="3102"/>
      <c r="E524" s="3102"/>
      <c r="F524" s="3102"/>
      <c r="G524" s="3102"/>
      <c r="H524" s="3102"/>
      <c r="I524" s="3102"/>
      <c r="J524" s="3102"/>
      <c r="K524" s="3102"/>
      <c r="L524" s="3102"/>
      <c r="M524" s="3102"/>
    </row>
    <row r="525" spans="1:13" ht="15.75" x14ac:dyDescent="0.25">
      <c r="A525" s="2467"/>
      <c r="B525" s="2467"/>
      <c r="C525" s="2467"/>
      <c r="D525" s="2461"/>
      <c r="E525" s="2461"/>
      <c r="F525" s="308"/>
      <c r="G525" s="2461"/>
      <c r="H525" s="2461"/>
      <c r="I525" s="8"/>
      <c r="J525" s="2461"/>
      <c r="K525" s="2467"/>
      <c r="L525" s="2467"/>
      <c r="M525" s="2467"/>
    </row>
    <row r="526" spans="1:13" x14ac:dyDescent="0.25">
      <c r="A526" s="3156" t="s">
        <v>2711</v>
      </c>
      <c r="B526" s="3156"/>
      <c r="C526" s="3156"/>
      <c r="D526" s="3156"/>
      <c r="E526" s="3156"/>
      <c r="F526" s="3156"/>
      <c r="G526" s="3156"/>
      <c r="H526" s="3156"/>
      <c r="I526" s="3156"/>
      <c r="J526" s="3156"/>
      <c r="K526" s="3156"/>
      <c r="L526" s="3156"/>
      <c r="M526" s="3156"/>
    </row>
    <row r="527" spans="1:13" x14ac:dyDescent="0.25">
      <c r="A527" s="3156"/>
      <c r="B527" s="3156"/>
      <c r="C527" s="3156"/>
      <c r="D527" s="3156"/>
      <c r="E527" s="3156"/>
      <c r="F527" s="3156"/>
      <c r="G527" s="3156"/>
      <c r="H527" s="3156"/>
      <c r="I527" s="3156"/>
      <c r="J527" s="3156"/>
      <c r="K527" s="3156"/>
      <c r="L527" s="3156"/>
      <c r="M527" s="3156"/>
    </row>
    <row r="528" spans="1:13" ht="15.75" thickBot="1" x14ac:dyDescent="0.3">
      <c r="A528" s="1465"/>
      <c r="B528" s="2467"/>
      <c r="C528" s="2467"/>
      <c r="D528" s="2467"/>
      <c r="E528" s="2467"/>
      <c r="F528" s="2467"/>
      <c r="G528" s="2467"/>
      <c r="H528" s="2467"/>
      <c r="I528" s="4"/>
      <c r="J528" s="2467"/>
      <c r="K528" s="13"/>
      <c r="L528" s="14"/>
      <c r="M528" s="14" t="s">
        <v>270</v>
      </c>
    </row>
    <row r="529" spans="1:13" ht="27" thickBot="1" x14ac:dyDescent="0.3">
      <c r="A529" s="309" t="s">
        <v>873</v>
      </c>
      <c r="B529" s="23" t="s">
        <v>874</v>
      </c>
      <c r="C529" s="23" t="s">
        <v>7</v>
      </c>
      <c r="D529" s="23" t="s">
        <v>8</v>
      </c>
      <c r="E529" s="23" t="s">
        <v>9</v>
      </c>
      <c r="F529" s="23" t="s">
        <v>10</v>
      </c>
      <c r="G529" s="23" t="s">
        <v>11</v>
      </c>
      <c r="H529" s="23" t="s">
        <v>12</v>
      </c>
      <c r="I529" s="310" t="s">
        <v>13</v>
      </c>
      <c r="J529" s="20" t="s">
        <v>14</v>
      </c>
      <c r="K529" s="20" t="s">
        <v>15</v>
      </c>
      <c r="L529" s="20" t="s">
        <v>16</v>
      </c>
      <c r="M529" s="311" t="s">
        <v>17</v>
      </c>
    </row>
    <row r="530" spans="1:13" x14ac:dyDescent="0.25">
      <c r="A530" s="57"/>
      <c r="B530" s="58"/>
      <c r="C530" s="312"/>
      <c r="D530" s="58"/>
      <c r="E530" s="61"/>
      <c r="F530" s="62"/>
      <c r="G530" s="58"/>
      <c r="H530" s="49"/>
      <c r="I530" s="111"/>
      <c r="J530" s="111"/>
      <c r="K530" s="313"/>
      <c r="L530" s="970"/>
      <c r="M530" s="314"/>
    </row>
    <row r="531" spans="1:13" x14ac:dyDescent="0.25">
      <c r="A531" s="57">
        <v>231</v>
      </c>
      <c r="B531" s="58">
        <v>0</v>
      </c>
      <c r="C531" s="312">
        <v>3636</v>
      </c>
      <c r="D531" s="58">
        <v>5021</v>
      </c>
      <c r="E531" s="61">
        <v>0</v>
      </c>
      <c r="F531" s="62">
        <v>109100999</v>
      </c>
      <c r="G531" s="58">
        <v>800</v>
      </c>
      <c r="H531" s="49">
        <v>4774000000</v>
      </c>
      <c r="I531" s="111">
        <v>0</v>
      </c>
      <c r="J531" s="111">
        <v>26000</v>
      </c>
      <c r="K531" s="313">
        <v>-24125</v>
      </c>
      <c r="L531" s="971">
        <f>SUM(J531,K531)</f>
        <v>1875</v>
      </c>
      <c r="M531" s="314" t="s">
        <v>2712</v>
      </c>
    </row>
    <row r="532" spans="1:13" x14ac:dyDescent="0.25">
      <c r="A532" s="57">
        <v>231</v>
      </c>
      <c r="B532" s="58">
        <v>0</v>
      </c>
      <c r="C532" s="312">
        <v>3636</v>
      </c>
      <c r="D532" s="58">
        <v>5021</v>
      </c>
      <c r="E532" s="61">
        <v>0</v>
      </c>
      <c r="F532" s="62">
        <v>109500999</v>
      </c>
      <c r="G532" s="58">
        <v>800</v>
      </c>
      <c r="H532" s="49">
        <v>4774000000</v>
      </c>
      <c r="I532" s="111">
        <v>0</v>
      </c>
      <c r="J532" s="111">
        <v>150000</v>
      </c>
      <c r="K532" s="313">
        <v>-139375</v>
      </c>
      <c r="L532" s="971">
        <f>SUM(J532,K532)</f>
        <v>10625</v>
      </c>
      <c r="M532" s="314" t="s">
        <v>2712</v>
      </c>
    </row>
    <row r="533" spans="1:13" x14ac:dyDescent="0.25">
      <c r="A533" s="57">
        <v>231</v>
      </c>
      <c r="B533" s="58">
        <v>0</v>
      </c>
      <c r="C533" s="312">
        <v>3636</v>
      </c>
      <c r="D533" s="58">
        <v>5011</v>
      </c>
      <c r="E533" s="61">
        <v>0</v>
      </c>
      <c r="F533" s="62">
        <v>109100999</v>
      </c>
      <c r="G533" s="58">
        <v>800</v>
      </c>
      <c r="H533" s="49">
        <v>4774000000</v>
      </c>
      <c r="I533" s="111">
        <v>0</v>
      </c>
      <c r="J533" s="111">
        <v>75000</v>
      </c>
      <c r="K533" s="313">
        <v>18000</v>
      </c>
      <c r="L533" s="971">
        <f t="shared" ref="L533:L573" si="5">SUM(J533,K533)</f>
        <v>93000</v>
      </c>
      <c r="M533" s="314" t="s">
        <v>2712</v>
      </c>
    </row>
    <row r="534" spans="1:13" x14ac:dyDescent="0.25">
      <c r="A534" s="57">
        <v>231</v>
      </c>
      <c r="B534" s="58">
        <v>0</v>
      </c>
      <c r="C534" s="312">
        <v>3636</v>
      </c>
      <c r="D534" s="58">
        <v>5011</v>
      </c>
      <c r="E534" s="61">
        <v>0</v>
      </c>
      <c r="F534" s="62">
        <v>109500999</v>
      </c>
      <c r="G534" s="58">
        <v>800</v>
      </c>
      <c r="H534" s="49">
        <v>4774000000</v>
      </c>
      <c r="I534" s="111">
        <v>0</v>
      </c>
      <c r="J534" s="111">
        <v>425000</v>
      </c>
      <c r="K534" s="313">
        <v>100000</v>
      </c>
      <c r="L534" s="971">
        <f t="shared" si="5"/>
        <v>525000</v>
      </c>
      <c r="M534" s="314" t="s">
        <v>2712</v>
      </c>
    </row>
    <row r="535" spans="1:13" x14ac:dyDescent="0.25">
      <c r="A535" s="57">
        <v>231</v>
      </c>
      <c r="B535" s="58">
        <v>0</v>
      </c>
      <c r="C535" s="312">
        <v>3636</v>
      </c>
      <c r="D535" s="58">
        <v>5031</v>
      </c>
      <c r="E535" s="61">
        <v>0</v>
      </c>
      <c r="F535" s="62">
        <v>109100999</v>
      </c>
      <c r="G535" s="58">
        <v>800</v>
      </c>
      <c r="H535" s="49">
        <v>4774000000</v>
      </c>
      <c r="I535" s="111">
        <v>0</v>
      </c>
      <c r="J535" s="111">
        <v>19000</v>
      </c>
      <c r="K535" s="313">
        <v>6125</v>
      </c>
      <c r="L535" s="971">
        <f t="shared" si="5"/>
        <v>25125</v>
      </c>
      <c r="M535" s="314" t="s">
        <v>2712</v>
      </c>
    </row>
    <row r="536" spans="1:13" x14ac:dyDescent="0.25">
      <c r="A536" s="57">
        <v>231</v>
      </c>
      <c r="B536" s="58">
        <v>0</v>
      </c>
      <c r="C536" s="312">
        <v>3636</v>
      </c>
      <c r="D536" s="58">
        <v>5031</v>
      </c>
      <c r="E536" s="61">
        <v>0</v>
      </c>
      <c r="F536" s="62">
        <v>109500999</v>
      </c>
      <c r="G536" s="58">
        <v>800</v>
      </c>
      <c r="H536" s="49">
        <v>4774000000</v>
      </c>
      <c r="I536" s="111">
        <v>0</v>
      </c>
      <c r="J536" s="111">
        <v>105000</v>
      </c>
      <c r="K536" s="313">
        <v>39375</v>
      </c>
      <c r="L536" s="971">
        <f t="shared" si="5"/>
        <v>144375</v>
      </c>
      <c r="M536" s="314" t="s">
        <v>2712</v>
      </c>
    </row>
    <row r="537" spans="1:13" ht="26.25" x14ac:dyDescent="0.25">
      <c r="A537" s="57">
        <v>231</v>
      </c>
      <c r="B537" s="58">
        <v>0</v>
      </c>
      <c r="C537" s="312">
        <v>2510</v>
      </c>
      <c r="D537" s="312">
        <v>5139</v>
      </c>
      <c r="E537" s="61">
        <v>0</v>
      </c>
      <c r="F537" s="62">
        <v>0</v>
      </c>
      <c r="G537" s="58">
        <v>800</v>
      </c>
      <c r="H537" s="49">
        <v>1007000000</v>
      </c>
      <c r="I537" s="111">
        <v>350000</v>
      </c>
      <c r="J537" s="111">
        <v>345000</v>
      </c>
      <c r="K537" s="313">
        <v>-45000</v>
      </c>
      <c r="L537" s="971">
        <f t="shared" si="5"/>
        <v>300000</v>
      </c>
      <c r="M537" s="314" t="s">
        <v>2718</v>
      </c>
    </row>
    <row r="538" spans="1:13" ht="26.25" x14ac:dyDescent="0.25">
      <c r="A538" s="57">
        <v>231</v>
      </c>
      <c r="B538" s="58">
        <v>0</v>
      </c>
      <c r="C538" s="312">
        <v>2510</v>
      </c>
      <c r="D538" s="312">
        <v>5154</v>
      </c>
      <c r="E538" s="61">
        <v>0</v>
      </c>
      <c r="F538" s="62">
        <v>0</v>
      </c>
      <c r="G538" s="58">
        <v>800</v>
      </c>
      <c r="H538" s="49">
        <v>1007000000</v>
      </c>
      <c r="I538" s="111">
        <v>0</v>
      </c>
      <c r="J538" s="111">
        <v>0</v>
      </c>
      <c r="K538" s="313">
        <v>40000</v>
      </c>
      <c r="L538" s="971">
        <f t="shared" si="5"/>
        <v>40000</v>
      </c>
      <c r="M538" s="314" t="s">
        <v>2718</v>
      </c>
    </row>
    <row r="539" spans="1:13" ht="26.25" x14ac:dyDescent="0.25">
      <c r="A539" s="57">
        <v>231</v>
      </c>
      <c r="B539" s="58">
        <v>0</v>
      </c>
      <c r="C539" s="312">
        <v>2510</v>
      </c>
      <c r="D539" s="312">
        <v>5151</v>
      </c>
      <c r="E539" s="61">
        <v>0</v>
      </c>
      <c r="F539" s="62">
        <v>0</v>
      </c>
      <c r="G539" s="58">
        <v>800</v>
      </c>
      <c r="H539" s="49">
        <v>1007000000</v>
      </c>
      <c r="I539" s="111">
        <v>0</v>
      </c>
      <c r="J539" s="111">
        <v>0</v>
      </c>
      <c r="K539" s="313">
        <v>5000</v>
      </c>
      <c r="L539" s="971">
        <f t="shared" si="5"/>
        <v>5000</v>
      </c>
      <c r="M539" s="314" t="s">
        <v>2718</v>
      </c>
    </row>
    <row r="540" spans="1:13" ht="26.25" x14ac:dyDescent="0.25">
      <c r="A540" s="57">
        <v>231</v>
      </c>
      <c r="B540" s="58">
        <v>0</v>
      </c>
      <c r="C540" s="312">
        <v>3419</v>
      </c>
      <c r="D540" s="58">
        <v>5222</v>
      </c>
      <c r="E540" s="61">
        <v>0</v>
      </c>
      <c r="F540" s="62">
        <v>11</v>
      </c>
      <c r="G540" s="58">
        <v>800</v>
      </c>
      <c r="H540" s="49">
        <v>8000000</v>
      </c>
      <c r="I540" s="111">
        <v>12500000</v>
      </c>
      <c r="J540" s="111">
        <v>12500000</v>
      </c>
      <c r="K540" s="313">
        <v>-3027182</v>
      </c>
      <c r="L540" s="971">
        <f t="shared" si="5"/>
        <v>9472818</v>
      </c>
      <c r="M540" s="314" t="s">
        <v>2719</v>
      </c>
    </row>
    <row r="541" spans="1:13" ht="26.25" x14ac:dyDescent="0.25">
      <c r="A541" s="57">
        <v>231</v>
      </c>
      <c r="B541" s="58">
        <v>0</v>
      </c>
      <c r="C541" s="312">
        <v>3419</v>
      </c>
      <c r="D541" s="58">
        <v>6322</v>
      </c>
      <c r="E541" s="61">
        <v>0</v>
      </c>
      <c r="F541" s="62">
        <v>11</v>
      </c>
      <c r="G541" s="58">
        <v>800</v>
      </c>
      <c r="H541" s="49">
        <v>8000000</v>
      </c>
      <c r="I541" s="111">
        <v>12500000</v>
      </c>
      <c r="J541" s="111">
        <v>12500000</v>
      </c>
      <c r="K541" s="313">
        <v>-695000</v>
      </c>
      <c r="L541" s="971">
        <f t="shared" si="5"/>
        <v>11805000</v>
      </c>
      <c r="M541" s="314" t="s">
        <v>2720</v>
      </c>
    </row>
    <row r="542" spans="1:13" ht="26.25" x14ac:dyDescent="0.25">
      <c r="A542" s="57">
        <v>231</v>
      </c>
      <c r="B542" s="58">
        <v>0</v>
      </c>
      <c r="C542" s="312">
        <v>3113</v>
      </c>
      <c r="D542" s="58">
        <v>5321</v>
      </c>
      <c r="E542" s="61">
        <v>0</v>
      </c>
      <c r="F542" s="62">
        <v>11</v>
      </c>
      <c r="G542" s="58">
        <v>800</v>
      </c>
      <c r="H542" s="49">
        <v>8022606</v>
      </c>
      <c r="I542" s="111">
        <v>0</v>
      </c>
      <c r="J542" s="111">
        <v>0</v>
      </c>
      <c r="K542" s="313">
        <v>28134</v>
      </c>
      <c r="L542" s="971">
        <f t="shared" si="5"/>
        <v>28134</v>
      </c>
      <c r="M542" s="314" t="s">
        <v>2721</v>
      </c>
    </row>
    <row r="543" spans="1:13" x14ac:dyDescent="0.25">
      <c r="A543" s="57">
        <v>231</v>
      </c>
      <c r="B543" s="58">
        <v>0</v>
      </c>
      <c r="C543" s="312">
        <v>3419</v>
      </c>
      <c r="D543" s="58">
        <v>5222</v>
      </c>
      <c r="E543" s="61">
        <v>0</v>
      </c>
      <c r="F543" s="62">
        <v>11</v>
      </c>
      <c r="G543" s="58">
        <v>800</v>
      </c>
      <c r="H543" s="49">
        <v>8000000</v>
      </c>
      <c r="I543" s="111">
        <v>0</v>
      </c>
      <c r="J543" s="111">
        <v>0</v>
      </c>
      <c r="K543" s="313">
        <v>200000</v>
      </c>
      <c r="L543" s="971">
        <f t="shared" si="5"/>
        <v>200000</v>
      </c>
      <c r="M543" s="314" t="s">
        <v>2722</v>
      </c>
    </row>
    <row r="544" spans="1:13" x14ac:dyDescent="0.25">
      <c r="A544" s="57">
        <v>231</v>
      </c>
      <c r="B544" s="58">
        <v>0</v>
      </c>
      <c r="C544" s="312">
        <v>3419</v>
      </c>
      <c r="D544" s="58">
        <v>6322</v>
      </c>
      <c r="E544" s="61">
        <v>0</v>
      </c>
      <c r="F544" s="62">
        <v>11</v>
      </c>
      <c r="G544" s="58">
        <v>800</v>
      </c>
      <c r="H544" s="49">
        <v>8000000</v>
      </c>
      <c r="I544" s="111">
        <v>0</v>
      </c>
      <c r="J544" s="111">
        <v>0</v>
      </c>
      <c r="K544" s="313">
        <v>100000</v>
      </c>
      <c r="L544" s="971">
        <f t="shared" si="5"/>
        <v>100000</v>
      </c>
      <c r="M544" s="314" t="s">
        <v>2723</v>
      </c>
    </row>
    <row r="545" spans="1:13" ht="26.25" x14ac:dyDescent="0.25">
      <c r="A545" s="57">
        <v>231</v>
      </c>
      <c r="B545" s="58">
        <v>0</v>
      </c>
      <c r="C545" s="312">
        <v>3419</v>
      </c>
      <c r="D545" s="58">
        <v>5222</v>
      </c>
      <c r="E545" s="61">
        <v>0</v>
      </c>
      <c r="F545" s="62">
        <v>11</v>
      </c>
      <c r="G545" s="58">
        <v>800</v>
      </c>
      <c r="H545" s="49">
        <v>8000000</v>
      </c>
      <c r="I545" s="111">
        <v>0</v>
      </c>
      <c r="J545" s="111">
        <v>0</v>
      </c>
      <c r="K545" s="313">
        <v>97000</v>
      </c>
      <c r="L545" s="971">
        <f t="shared" si="5"/>
        <v>97000</v>
      </c>
      <c r="M545" s="314" t="s">
        <v>2724</v>
      </c>
    </row>
    <row r="546" spans="1:13" ht="26.25" x14ac:dyDescent="0.25">
      <c r="A546" s="57">
        <v>231</v>
      </c>
      <c r="B546" s="58">
        <v>0</v>
      </c>
      <c r="C546" s="312">
        <v>3419</v>
      </c>
      <c r="D546" s="58">
        <v>6322</v>
      </c>
      <c r="E546" s="61">
        <v>0</v>
      </c>
      <c r="F546" s="62">
        <v>11</v>
      </c>
      <c r="G546" s="58">
        <v>800</v>
      </c>
      <c r="H546" s="49">
        <v>8000000</v>
      </c>
      <c r="I546" s="111">
        <v>0</v>
      </c>
      <c r="J546" s="111">
        <v>0</v>
      </c>
      <c r="K546" s="313">
        <v>300000</v>
      </c>
      <c r="L546" s="971">
        <f t="shared" si="5"/>
        <v>300000</v>
      </c>
      <c r="M546" s="314" t="s">
        <v>2725</v>
      </c>
    </row>
    <row r="547" spans="1:13" ht="26.25" x14ac:dyDescent="0.25">
      <c r="A547" s="57">
        <v>231</v>
      </c>
      <c r="B547" s="58">
        <v>0</v>
      </c>
      <c r="C547" s="312">
        <v>3419</v>
      </c>
      <c r="D547" s="58">
        <v>5222</v>
      </c>
      <c r="E547" s="61">
        <v>0</v>
      </c>
      <c r="F547" s="62">
        <v>11</v>
      </c>
      <c r="G547" s="58">
        <v>800</v>
      </c>
      <c r="H547" s="49">
        <v>8000000</v>
      </c>
      <c r="I547" s="111">
        <v>0</v>
      </c>
      <c r="J547" s="111">
        <v>0</v>
      </c>
      <c r="K547" s="313">
        <v>31258</v>
      </c>
      <c r="L547" s="971">
        <f t="shared" si="5"/>
        <v>31258</v>
      </c>
      <c r="M547" s="314" t="s">
        <v>2726</v>
      </c>
    </row>
    <row r="548" spans="1:13" ht="26.25" x14ac:dyDescent="0.25">
      <c r="A548" s="57">
        <v>231</v>
      </c>
      <c r="B548" s="58">
        <v>0</v>
      </c>
      <c r="C548" s="312">
        <v>3419</v>
      </c>
      <c r="D548" s="58">
        <v>5222</v>
      </c>
      <c r="E548" s="61">
        <v>0</v>
      </c>
      <c r="F548" s="62">
        <v>11</v>
      </c>
      <c r="G548" s="58">
        <v>800</v>
      </c>
      <c r="H548" s="49">
        <v>8000000</v>
      </c>
      <c r="I548" s="111">
        <v>0</v>
      </c>
      <c r="J548" s="111">
        <v>0</v>
      </c>
      <c r="K548" s="313">
        <v>200000</v>
      </c>
      <c r="L548" s="971">
        <f t="shared" si="5"/>
        <v>200000</v>
      </c>
      <c r="M548" s="314" t="s">
        <v>2727</v>
      </c>
    </row>
    <row r="549" spans="1:13" x14ac:dyDescent="0.25">
      <c r="A549" s="57">
        <v>231</v>
      </c>
      <c r="B549" s="58">
        <v>0</v>
      </c>
      <c r="C549" s="312">
        <v>3419</v>
      </c>
      <c r="D549" s="58">
        <v>5222</v>
      </c>
      <c r="E549" s="61">
        <v>0</v>
      </c>
      <c r="F549" s="62">
        <v>11</v>
      </c>
      <c r="G549" s="58">
        <v>800</v>
      </c>
      <c r="H549" s="49">
        <v>8000000</v>
      </c>
      <c r="I549" s="111">
        <v>0</v>
      </c>
      <c r="J549" s="111">
        <v>0</v>
      </c>
      <c r="K549" s="313">
        <v>145000</v>
      </c>
      <c r="L549" s="971">
        <f t="shared" si="5"/>
        <v>145000</v>
      </c>
      <c r="M549" s="314" t="s">
        <v>2728</v>
      </c>
    </row>
    <row r="550" spans="1:13" ht="26.25" x14ac:dyDescent="0.25">
      <c r="A550" s="57">
        <v>231</v>
      </c>
      <c r="B550" s="58">
        <v>0</v>
      </c>
      <c r="C550" s="312">
        <v>3419</v>
      </c>
      <c r="D550" s="58">
        <v>5222</v>
      </c>
      <c r="E550" s="61">
        <v>0</v>
      </c>
      <c r="F550" s="62">
        <v>11</v>
      </c>
      <c r="G550" s="58">
        <v>800</v>
      </c>
      <c r="H550" s="49">
        <v>8000000</v>
      </c>
      <c r="I550" s="111">
        <v>0</v>
      </c>
      <c r="J550" s="111">
        <v>0</v>
      </c>
      <c r="K550" s="313">
        <v>200000</v>
      </c>
      <c r="L550" s="971">
        <f t="shared" si="5"/>
        <v>200000</v>
      </c>
      <c r="M550" s="314" t="s">
        <v>2729</v>
      </c>
    </row>
    <row r="551" spans="1:13" ht="26.25" x14ac:dyDescent="0.25">
      <c r="A551" s="57">
        <v>231</v>
      </c>
      <c r="B551" s="58">
        <v>0</v>
      </c>
      <c r="C551" s="312">
        <v>3419</v>
      </c>
      <c r="D551" s="58">
        <v>6322</v>
      </c>
      <c r="E551" s="61">
        <v>0</v>
      </c>
      <c r="F551" s="62">
        <v>11</v>
      </c>
      <c r="G551" s="58">
        <v>800</v>
      </c>
      <c r="H551" s="49">
        <v>8000000</v>
      </c>
      <c r="I551" s="111">
        <v>0</v>
      </c>
      <c r="J551" s="111">
        <v>0</v>
      </c>
      <c r="K551" s="313">
        <v>84000</v>
      </c>
      <c r="L551" s="971">
        <f t="shared" si="5"/>
        <v>84000</v>
      </c>
      <c r="M551" s="314" t="s">
        <v>2730</v>
      </c>
    </row>
    <row r="552" spans="1:13" ht="26.25" x14ac:dyDescent="0.25">
      <c r="A552" s="57">
        <v>231</v>
      </c>
      <c r="B552" s="58">
        <v>0</v>
      </c>
      <c r="C552" s="312">
        <v>3419</v>
      </c>
      <c r="D552" s="58">
        <v>5222</v>
      </c>
      <c r="E552" s="61">
        <v>0</v>
      </c>
      <c r="F552" s="62">
        <v>11</v>
      </c>
      <c r="G552" s="58">
        <v>800</v>
      </c>
      <c r="H552" s="49">
        <v>8000000</v>
      </c>
      <c r="I552" s="111">
        <v>0</v>
      </c>
      <c r="J552" s="111">
        <v>0</v>
      </c>
      <c r="K552" s="313">
        <v>200000</v>
      </c>
      <c r="L552" s="971">
        <f t="shared" si="5"/>
        <v>200000</v>
      </c>
      <c r="M552" s="314" t="s">
        <v>2731</v>
      </c>
    </row>
    <row r="553" spans="1:13" x14ac:dyDescent="0.25">
      <c r="A553" s="57">
        <v>231</v>
      </c>
      <c r="B553" s="58">
        <v>0</v>
      </c>
      <c r="C553" s="312">
        <v>3419</v>
      </c>
      <c r="D553" s="58">
        <v>5222</v>
      </c>
      <c r="E553" s="61">
        <v>0</v>
      </c>
      <c r="F553" s="62">
        <v>11</v>
      </c>
      <c r="G553" s="58">
        <v>800</v>
      </c>
      <c r="H553" s="49">
        <v>8000000</v>
      </c>
      <c r="I553" s="111">
        <v>0</v>
      </c>
      <c r="J553" s="111">
        <v>0</v>
      </c>
      <c r="K553" s="313">
        <v>30003</v>
      </c>
      <c r="L553" s="971">
        <f t="shared" si="5"/>
        <v>30003</v>
      </c>
      <c r="M553" s="314" t="s">
        <v>2732</v>
      </c>
    </row>
    <row r="554" spans="1:13" x14ac:dyDescent="0.25">
      <c r="A554" s="57">
        <v>231</v>
      </c>
      <c r="B554" s="58">
        <v>0</v>
      </c>
      <c r="C554" s="312">
        <v>3419</v>
      </c>
      <c r="D554" s="58">
        <v>5222</v>
      </c>
      <c r="E554" s="61">
        <v>0</v>
      </c>
      <c r="F554" s="62">
        <v>11</v>
      </c>
      <c r="G554" s="58">
        <v>800</v>
      </c>
      <c r="H554" s="49">
        <v>8000000</v>
      </c>
      <c r="I554" s="111">
        <v>0</v>
      </c>
      <c r="J554" s="111">
        <v>0</v>
      </c>
      <c r="K554" s="313">
        <v>46400</v>
      </c>
      <c r="L554" s="971">
        <f t="shared" si="5"/>
        <v>46400</v>
      </c>
      <c r="M554" s="314" t="s">
        <v>2733</v>
      </c>
    </row>
    <row r="555" spans="1:13" x14ac:dyDescent="0.25">
      <c r="A555" s="57">
        <v>231</v>
      </c>
      <c r="B555" s="58">
        <v>0</v>
      </c>
      <c r="C555" s="312">
        <v>3419</v>
      </c>
      <c r="D555" s="58">
        <v>6322</v>
      </c>
      <c r="E555" s="61">
        <v>0</v>
      </c>
      <c r="F555" s="62">
        <v>11</v>
      </c>
      <c r="G555" s="58">
        <v>800</v>
      </c>
      <c r="H555" s="49">
        <v>8000000</v>
      </c>
      <c r="I555" s="111">
        <v>0</v>
      </c>
      <c r="J555" s="111">
        <v>0</v>
      </c>
      <c r="K555" s="313">
        <v>211000</v>
      </c>
      <c r="L555" s="971">
        <f t="shared" si="5"/>
        <v>211000</v>
      </c>
      <c r="M555" s="314" t="s">
        <v>2734</v>
      </c>
    </row>
    <row r="556" spans="1:13" x14ac:dyDescent="0.25">
      <c r="A556" s="57">
        <v>231</v>
      </c>
      <c r="B556" s="58">
        <v>0</v>
      </c>
      <c r="C556" s="312">
        <v>3419</v>
      </c>
      <c r="D556" s="58">
        <v>5222</v>
      </c>
      <c r="E556" s="61">
        <v>0</v>
      </c>
      <c r="F556" s="62">
        <v>11</v>
      </c>
      <c r="G556" s="58">
        <v>800</v>
      </c>
      <c r="H556" s="49">
        <v>8000000</v>
      </c>
      <c r="I556" s="111">
        <v>0</v>
      </c>
      <c r="J556" s="111">
        <v>0</v>
      </c>
      <c r="K556" s="313">
        <v>115551</v>
      </c>
      <c r="L556" s="971">
        <f t="shared" si="5"/>
        <v>115551</v>
      </c>
      <c r="M556" s="314" t="s">
        <v>2735</v>
      </c>
    </row>
    <row r="557" spans="1:13" ht="26.25" x14ac:dyDescent="0.25">
      <c r="A557" s="57">
        <v>231</v>
      </c>
      <c r="B557" s="58">
        <v>0</v>
      </c>
      <c r="C557" s="312">
        <v>3419</v>
      </c>
      <c r="D557" s="58">
        <v>5222</v>
      </c>
      <c r="E557" s="61">
        <v>0</v>
      </c>
      <c r="F557" s="62">
        <v>11</v>
      </c>
      <c r="G557" s="58">
        <v>800</v>
      </c>
      <c r="H557" s="49">
        <v>8000000</v>
      </c>
      <c r="I557" s="111">
        <v>0</v>
      </c>
      <c r="J557" s="111">
        <v>0</v>
      </c>
      <c r="K557" s="313">
        <v>40000</v>
      </c>
      <c r="L557" s="971">
        <f t="shared" si="5"/>
        <v>40000</v>
      </c>
      <c r="M557" s="314" t="s">
        <v>2736</v>
      </c>
    </row>
    <row r="558" spans="1:13" x14ac:dyDescent="0.25">
      <c r="A558" s="57">
        <v>231</v>
      </c>
      <c r="B558" s="58">
        <v>0</v>
      </c>
      <c r="C558" s="312">
        <v>3299</v>
      </c>
      <c r="D558" s="58">
        <v>5229</v>
      </c>
      <c r="E558" s="61">
        <v>0</v>
      </c>
      <c r="F558" s="62">
        <v>11</v>
      </c>
      <c r="G558" s="58">
        <v>800</v>
      </c>
      <c r="H558" s="49">
        <v>8000000</v>
      </c>
      <c r="I558" s="111">
        <v>0</v>
      </c>
      <c r="J558" s="111">
        <v>0</v>
      </c>
      <c r="K558" s="313">
        <v>50000</v>
      </c>
      <c r="L558" s="971">
        <f t="shared" si="5"/>
        <v>50000</v>
      </c>
      <c r="M558" s="314" t="s">
        <v>2737</v>
      </c>
    </row>
    <row r="559" spans="1:13" x14ac:dyDescent="0.25">
      <c r="A559" s="57">
        <v>231</v>
      </c>
      <c r="B559" s="58">
        <v>0</v>
      </c>
      <c r="C559" s="312">
        <v>3419</v>
      </c>
      <c r="D559" s="58">
        <v>5493</v>
      </c>
      <c r="E559" s="61">
        <v>0</v>
      </c>
      <c r="F559" s="62">
        <v>11</v>
      </c>
      <c r="G559" s="58">
        <v>800</v>
      </c>
      <c r="H559" s="49">
        <v>8000000</v>
      </c>
      <c r="I559" s="111">
        <v>0</v>
      </c>
      <c r="J559" s="111">
        <v>0</v>
      </c>
      <c r="K559" s="313">
        <v>80000</v>
      </c>
      <c r="L559" s="971">
        <f t="shared" si="5"/>
        <v>80000</v>
      </c>
      <c r="M559" s="314" t="s">
        <v>2738</v>
      </c>
    </row>
    <row r="560" spans="1:13" x14ac:dyDescent="0.25">
      <c r="A560" s="57">
        <v>231</v>
      </c>
      <c r="B560" s="58">
        <v>0</v>
      </c>
      <c r="C560" s="312">
        <v>3299</v>
      </c>
      <c r="D560" s="58">
        <v>5229</v>
      </c>
      <c r="E560" s="61">
        <v>0</v>
      </c>
      <c r="F560" s="62">
        <v>11</v>
      </c>
      <c r="G560" s="58">
        <v>800</v>
      </c>
      <c r="H560" s="49">
        <v>8000000</v>
      </c>
      <c r="I560" s="111">
        <v>0</v>
      </c>
      <c r="J560" s="111">
        <v>0</v>
      </c>
      <c r="K560" s="313">
        <v>50000</v>
      </c>
      <c r="L560" s="971">
        <f t="shared" si="5"/>
        <v>50000</v>
      </c>
      <c r="M560" s="314" t="s">
        <v>2103</v>
      </c>
    </row>
    <row r="561" spans="1:13" x14ac:dyDescent="0.25">
      <c r="A561" s="57">
        <v>231</v>
      </c>
      <c r="B561" s="58">
        <v>0</v>
      </c>
      <c r="C561" s="2456">
        <v>3419</v>
      </c>
      <c r="D561" s="58">
        <v>5222</v>
      </c>
      <c r="E561" s="61">
        <v>0</v>
      </c>
      <c r="F561" s="62">
        <v>11</v>
      </c>
      <c r="G561" s="58">
        <v>800</v>
      </c>
      <c r="H561" s="49">
        <v>8000000</v>
      </c>
      <c r="I561" s="111">
        <v>0</v>
      </c>
      <c r="J561" s="111">
        <v>0</v>
      </c>
      <c r="K561" s="313">
        <v>99960</v>
      </c>
      <c r="L561" s="971">
        <f t="shared" si="5"/>
        <v>99960</v>
      </c>
      <c r="M561" s="314" t="s">
        <v>2739</v>
      </c>
    </row>
    <row r="562" spans="1:13" x14ac:dyDescent="0.25">
      <c r="A562" s="57">
        <v>231</v>
      </c>
      <c r="B562" s="58">
        <v>0</v>
      </c>
      <c r="C562" s="312">
        <v>3419</v>
      </c>
      <c r="D562" s="58">
        <v>5222</v>
      </c>
      <c r="E562" s="61">
        <v>0</v>
      </c>
      <c r="F562" s="62">
        <v>11</v>
      </c>
      <c r="G562" s="58">
        <v>800</v>
      </c>
      <c r="H562" s="49">
        <v>8000000</v>
      </c>
      <c r="I562" s="111">
        <v>0</v>
      </c>
      <c r="J562" s="111">
        <v>0</v>
      </c>
      <c r="K562" s="313">
        <v>198576</v>
      </c>
      <c r="L562" s="971">
        <f t="shared" si="5"/>
        <v>198576</v>
      </c>
      <c r="M562" s="314" t="s">
        <v>2740</v>
      </c>
    </row>
    <row r="563" spans="1:13" x14ac:dyDescent="0.25">
      <c r="A563" s="57">
        <v>231</v>
      </c>
      <c r="B563" s="58">
        <v>0</v>
      </c>
      <c r="C563" s="312">
        <v>3419</v>
      </c>
      <c r="D563" s="58">
        <v>5222</v>
      </c>
      <c r="E563" s="61">
        <v>0</v>
      </c>
      <c r="F563" s="62">
        <v>11</v>
      </c>
      <c r="G563" s="58">
        <v>800</v>
      </c>
      <c r="H563" s="49">
        <v>8000000</v>
      </c>
      <c r="I563" s="111">
        <v>0</v>
      </c>
      <c r="J563" s="111">
        <v>0</v>
      </c>
      <c r="K563" s="313">
        <v>200000</v>
      </c>
      <c r="L563" s="971">
        <f t="shared" si="5"/>
        <v>200000</v>
      </c>
      <c r="M563" s="314" t="s">
        <v>2741</v>
      </c>
    </row>
    <row r="564" spans="1:13" x14ac:dyDescent="0.25">
      <c r="A564" s="57">
        <v>231</v>
      </c>
      <c r="B564" s="58">
        <v>0</v>
      </c>
      <c r="C564" s="312">
        <v>3419</v>
      </c>
      <c r="D564" s="58">
        <v>5222</v>
      </c>
      <c r="E564" s="61">
        <v>0</v>
      </c>
      <c r="F564" s="62">
        <v>11</v>
      </c>
      <c r="G564" s="58">
        <v>800</v>
      </c>
      <c r="H564" s="49">
        <v>8000000</v>
      </c>
      <c r="I564" s="111">
        <v>0</v>
      </c>
      <c r="J564" s="111">
        <v>0</v>
      </c>
      <c r="K564" s="313">
        <v>160000</v>
      </c>
      <c r="L564" s="971">
        <f t="shared" si="5"/>
        <v>160000</v>
      </c>
      <c r="M564" s="314" t="s">
        <v>2742</v>
      </c>
    </row>
    <row r="565" spans="1:13" x14ac:dyDescent="0.25">
      <c r="A565" s="57">
        <v>231</v>
      </c>
      <c r="B565" s="58">
        <v>0</v>
      </c>
      <c r="C565" s="312">
        <v>3419</v>
      </c>
      <c r="D565" s="58">
        <v>5213</v>
      </c>
      <c r="E565" s="61">
        <v>0</v>
      </c>
      <c r="F565" s="62">
        <v>11</v>
      </c>
      <c r="G565" s="58">
        <v>800</v>
      </c>
      <c r="H565" s="49">
        <v>8000000</v>
      </c>
      <c r="I565" s="111">
        <v>0</v>
      </c>
      <c r="J565" s="111">
        <v>0</v>
      </c>
      <c r="K565" s="313">
        <v>50000</v>
      </c>
      <c r="L565" s="971">
        <f t="shared" si="5"/>
        <v>50000</v>
      </c>
      <c r="M565" s="314" t="s">
        <v>2743</v>
      </c>
    </row>
    <row r="566" spans="1:13" x14ac:dyDescent="0.25">
      <c r="A566" s="57">
        <v>231</v>
      </c>
      <c r="B566" s="58">
        <v>0</v>
      </c>
      <c r="C566" s="312">
        <v>3419</v>
      </c>
      <c r="D566" s="58">
        <v>5222</v>
      </c>
      <c r="E566" s="61">
        <v>0</v>
      </c>
      <c r="F566" s="62">
        <v>11</v>
      </c>
      <c r="G566" s="58">
        <v>800</v>
      </c>
      <c r="H566" s="49">
        <v>8000000</v>
      </c>
      <c r="I566" s="111">
        <v>0</v>
      </c>
      <c r="J566" s="111">
        <v>0</v>
      </c>
      <c r="K566" s="313">
        <v>38500</v>
      </c>
      <c r="L566" s="971">
        <f t="shared" si="5"/>
        <v>38500</v>
      </c>
      <c r="M566" s="314" t="s">
        <v>2744</v>
      </c>
    </row>
    <row r="567" spans="1:13" x14ac:dyDescent="0.25">
      <c r="A567" s="57">
        <v>231</v>
      </c>
      <c r="B567" s="58">
        <v>0</v>
      </c>
      <c r="C567" s="312">
        <v>3419</v>
      </c>
      <c r="D567" s="58">
        <v>5222</v>
      </c>
      <c r="E567" s="61">
        <v>0</v>
      </c>
      <c r="F567" s="62">
        <v>11</v>
      </c>
      <c r="G567" s="58">
        <v>800</v>
      </c>
      <c r="H567" s="49">
        <v>8000000</v>
      </c>
      <c r="I567" s="111">
        <v>0</v>
      </c>
      <c r="J567" s="111">
        <v>0</v>
      </c>
      <c r="K567" s="313">
        <v>95000</v>
      </c>
      <c r="L567" s="971">
        <f t="shared" si="5"/>
        <v>95000</v>
      </c>
      <c r="M567" s="314" t="s">
        <v>2745</v>
      </c>
    </row>
    <row r="568" spans="1:13" x14ac:dyDescent="0.25">
      <c r="A568" s="57">
        <v>231</v>
      </c>
      <c r="B568" s="58">
        <v>0</v>
      </c>
      <c r="C568" s="312">
        <v>3419</v>
      </c>
      <c r="D568" s="58">
        <v>5213</v>
      </c>
      <c r="E568" s="61">
        <v>0</v>
      </c>
      <c r="F568" s="62">
        <v>11</v>
      </c>
      <c r="G568" s="58">
        <v>800</v>
      </c>
      <c r="H568" s="49">
        <v>8000000</v>
      </c>
      <c r="I568" s="111">
        <v>0</v>
      </c>
      <c r="J568" s="111">
        <v>0</v>
      </c>
      <c r="K568" s="313">
        <v>200000</v>
      </c>
      <c r="L568" s="971">
        <f t="shared" si="5"/>
        <v>200000</v>
      </c>
      <c r="M568" s="314" t="s">
        <v>2746</v>
      </c>
    </row>
    <row r="569" spans="1:13" x14ac:dyDescent="0.25">
      <c r="A569" s="57">
        <v>231</v>
      </c>
      <c r="B569" s="58">
        <v>0</v>
      </c>
      <c r="C569" s="312">
        <v>3419</v>
      </c>
      <c r="D569" s="58">
        <v>5222</v>
      </c>
      <c r="E569" s="61">
        <v>0</v>
      </c>
      <c r="F569" s="62">
        <v>11</v>
      </c>
      <c r="G569" s="58">
        <v>800</v>
      </c>
      <c r="H569" s="49">
        <v>8000000</v>
      </c>
      <c r="I569" s="111">
        <v>0</v>
      </c>
      <c r="J569" s="111">
        <v>0</v>
      </c>
      <c r="K569" s="313">
        <v>180000</v>
      </c>
      <c r="L569" s="971">
        <f t="shared" si="5"/>
        <v>180000</v>
      </c>
      <c r="M569" s="314" t="s">
        <v>2747</v>
      </c>
    </row>
    <row r="570" spans="1:13" x14ac:dyDescent="0.25">
      <c r="A570" s="57">
        <v>231</v>
      </c>
      <c r="B570" s="58">
        <v>0</v>
      </c>
      <c r="C570" s="312">
        <v>3113</v>
      </c>
      <c r="D570" s="58">
        <v>5321</v>
      </c>
      <c r="E570" s="61">
        <v>0</v>
      </c>
      <c r="F570" s="62">
        <v>11</v>
      </c>
      <c r="G570" s="58">
        <v>800</v>
      </c>
      <c r="H570" s="49">
        <v>8020807</v>
      </c>
      <c r="I570" s="111">
        <v>0</v>
      </c>
      <c r="J570" s="111">
        <v>0</v>
      </c>
      <c r="K570" s="313">
        <v>44800</v>
      </c>
      <c r="L570" s="971">
        <f t="shared" si="5"/>
        <v>44800</v>
      </c>
      <c r="M570" s="314" t="s">
        <v>2748</v>
      </c>
    </row>
    <row r="571" spans="1:13" x14ac:dyDescent="0.25">
      <c r="A571" s="57">
        <v>231</v>
      </c>
      <c r="B571" s="58">
        <v>0</v>
      </c>
      <c r="C571" s="312">
        <v>3419</v>
      </c>
      <c r="D571" s="58">
        <v>5222</v>
      </c>
      <c r="E571" s="61">
        <v>0</v>
      </c>
      <c r="F571" s="62">
        <v>11</v>
      </c>
      <c r="G571" s="58">
        <v>800</v>
      </c>
      <c r="H571" s="49">
        <v>8020807</v>
      </c>
      <c r="I571" s="111">
        <v>0</v>
      </c>
      <c r="J571" s="111">
        <v>0</v>
      </c>
      <c r="K571" s="313">
        <v>117000</v>
      </c>
      <c r="L571" s="971">
        <f t="shared" si="5"/>
        <v>117000</v>
      </c>
      <c r="M571" s="314" t="s">
        <v>2749</v>
      </c>
    </row>
    <row r="572" spans="1:13" x14ac:dyDescent="0.25">
      <c r="A572" s="57">
        <v>231</v>
      </c>
      <c r="B572" s="58">
        <v>0</v>
      </c>
      <c r="C572" s="312">
        <v>3419</v>
      </c>
      <c r="D572" s="58">
        <v>5222</v>
      </c>
      <c r="E572" s="61">
        <v>0</v>
      </c>
      <c r="F572" s="62">
        <v>11</v>
      </c>
      <c r="G572" s="58">
        <v>800</v>
      </c>
      <c r="H572" s="49">
        <v>8020807</v>
      </c>
      <c r="I572" s="111">
        <v>0</v>
      </c>
      <c r="J572" s="111">
        <v>0</v>
      </c>
      <c r="K572" s="313">
        <v>80000</v>
      </c>
      <c r="L572" s="971">
        <f t="shared" si="5"/>
        <v>80000</v>
      </c>
      <c r="M572" s="314" t="s">
        <v>2750</v>
      </c>
    </row>
    <row r="573" spans="1:13" ht="27" thickBot="1" x14ac:dyDescent="0.3">
      <c r="A573" s="57">
        <v>231</v>
      </c>
      <c r="B573" s="58">
        <v>0</v>
      </c>
      <c r="C573" s="312">
        <v>3419</v>
      </c>
      <c r="D573" s="58">
        <v>5222</v>
      </c>
      <c r="E573" s="61">
        <v>0</v>
      </c>
      <c r="F573" s="62">
        <v>11</v>
      </c>
      <c r="G573" s="58">
        <v>800</v>
      </c>
      <c r="H573" s="49">
        <v>8020807</v>
      </c>
      <c r="I573" s="111">
        <v>0</v>
      </c>
      <c r="J573" s="111">
        <v>0</v>
      </c>
      <c r="K573" s="313">
        <v>50000</v>
      </c>
      <c r="L573" s="971">
        <f t="shared" si="5"/>
        <v>50000</v>
      </c>
      <c r="M573" s="314" t="s">
        <v>2751</v>
      </c>
    </row>
    <row r="574" spans="1:13" s="233" customFormat="1" ht="16.5" thickBot="1" x14ac:dyDescent="0.3">
      <c r="A574" s="2155" t="s">
        <v>23</v>
      </c>
      <c r="B574" s="2462"/>
      <c r="C574" s="2462"/>
      <c r="D574" s="2462"/>
      <c r="E574" s="2462"/>
      <c r="F574" s="2462"/>
      <c r="G574" s="2462"/>
      <c r="H574" s="2462"/>
      <c r="I574" s="2158">
        <f>SUM(I530:I573)</f>
        <v>25350000</v>
      </c>
      <c r="J574" s="1295">
        <f>SUM(J531:J573)</f>
        <v>26145000</v>
      </c>
      <c r="K574" s="1295">
        <f>SUM(K531:K573)</f>
        <v>0</v>
      </c>
      <c r="L574" s="1295">
        <f>SUM(L531:L573)</f>
        <v>26145000</v>
      </c>
      <c r="M574" s="119"/>
    </row>
    <row r="575" spans="1:13" ht="15.75" x14ac:dyDescent="0.25">
      <c r="A575" s="28"/>
      <c r="B575" s="28"/>
      <c r="C575" s="28"/>
      <c r="D575" s="29"/>
      <c r="E575" s="29"/>
      <c r="F575" s="29"/>
      <c r="G575" s="29"/>
      <c r="H575" s="29"/>
      <c r="I575" s="32"/>
      <c r="J575" s="29"/>
      <c r="K575" s="33"/>
      <c r="L575" s="29"/>
      <c r="M575" s="2467"/>
    </row>
    <row r="576" spans="1:13" ht="15.75" x14ac:dyDescent="0.25">
      <c r="A576" s="29" t="s">
        <v>879</v>
      </c>
      <c r="B576" s="28"/>
      <c r="C576" s="28"/>
      <c r="D576" s="29"/>
      <c r="E576" s="29"/>
      <c r="F576" s="29"/>
      <c r="G576" s="29"/>
      <c r="H576" s="29"/>
      <c r="I576" s="32"/>
      <c r="J576" s="34" t="s">
        <v>25</v>
      </c>
      <c r="K576" s="35">
        <v>43644</v>
      </c>
      <c r="L576" s="29"/>
      <c r="M576" s="2467"/>
    </row>
    <row r="577" spans="1:13" x14ac:dyDescent="0.25">
      <c r="A577" s="29"/>
      <c r="B577" s="29"/>
      <c r="C577" s="29"/>
      <c r="D577" s="29"/>
      <c r="E577" s="29"/>
      <c r="F577" s="29"/>
      <c r="G577" s="29"/>
      <c r="H577" s="29"/>
      <c r="I577" s="29"/>
      <c r="J577" s="29"/>
      <c r="K577" s="29"/>
      <c r="L577" s="29"/>
      <c r="M577" s="29"/>
    </row>
    <row r="578" spans="1:13" x14ac:dyDescent="0.25">
      <c r="A578" s="29" t="s">
        <v>27</v>
      </c>
      <c r="B578" s="29"/>
      <c r="C578" s="29"/>
      <c r="D578" s="29"/>
      <c r="E578" s="29"/>
      <c r="F578" s="29"/>
      <c r="G578" s="29"/>
      <c r="H578" s="29"/>
      <c r="I578" s="29" t="s">
        <v>27</v>
      </c>
      <c r="J578" s="29"/>
      <c r="K578" s="29"/>
      <c r="L578" s="29"/>
      <c r="M578" s="29"/>
    </row>
    <row r="579" spans="1:13" x14ac:dyDescent="0.25">
      <c r="A579" s="29"/>
      <c r="B579" s="29"/>
      <c r="C579" s="29"/>
      <c r="D579" s="29"/>
      <c r="E579" s="29"/>
      <c r="F579" s="29"/>
      <c r="G579" s="29"/>
      <c r="H579" s="29"/>
      <c r="I579" s="29"/>
      <c r="J579" s="29"/>
      <c r="K579" s="29"/>
      <c r="L579" s="29"/>
      <c r="M579" s="29"/>
    </row>
    <row r="580" spans="1:13" x14ac:dyDescent="0.25">
      <c r="A580" s="29" t="s">
        <v>880</v>
      </c>
      <c r="B580" s="29"/>
      <c r="C580" s="29"/>
      <c r="D580" s="29"/>
      <c r="E580" s="29"/>
      <c r="F580" s="29"/>
      <c r="G580" s="29"/>
      <c r="H580" s="29"/>
      <c r="I580" s="29" t="s">
        <v>881</v>
      </c>
      <c r="J580" s="29"/>
      <c r="K580" s="29"/>
      <c r="L580" s="29"/>
      <c r="M580" s="29"/>
    </row>
    <row r="581" spans="1:13" x14ac:dyDescent="0.25">
      <c r="A581" s="29"/>
      <c r="B581" s="29"/>
      <c r="C581" s="29"/>
      <c r="D581" s="29"/>
      <c r="E581" s="29"/>
      <c r="F581" s="29"/>
      <c r="G581" s="29"/>
      <c r="H581" s="29"/>
      <c r="I581" s="29"/>
      <c r="J581" s="29"/>
      <c r="K581" s="29"/>
      <c r="L581" s="29"/>
      <c r="M581" s="29"/>
    </row>
    <row r="583" spans="1:13" ht="18.75" x14ac:dyDescent="0.3">
      <c r="A583" s="1" t="s">
        <v>914</v>
      </c>
      <c r="B583" s="1"/>
      <c r="C583" s="1"/>
      <c r="D583" s="2467"/>
      <c r="E583" s="2467"/>
      <c r="F583" s="2"/>
      <c r="G583" s="3"/>
      <c r="H583" s="2467"/>
      <c r="I583" s="4"/>
      <c r="J583" s="2467"/>
      <c r="K583" s="2467"/>
      <c r="L583" s="2467"/>
      <c r="M583" s="2467"/>
    </row>
    <row r="584" spans="1:13" x14ac:dyDescent="0.25">
      <c r="A584" s="2467"/>
      <c r="B584" s="2467"/>
      <c r="C584" s="2467"/>
      <c r="D584" s="2461"/>
      <c r="E584" s="2461"/>
      <c r="F584" s="6"/>
      <c r="G584" s="2470"/>
      <c r="H584" s="2461"/>
      <c r="I584" s="8"/>
      <c r="J584" s="2461"/>
      <c r="K584" s="2467"/>
      <c r="L584" s="2467"/>
      <c r="M584" s="2467"/>
    </row>
    <row r="585" spans="1:13" ht="18.75" x14ac:dyDescent="0.3">
      <c r="A585" s="3102" t="s">
        <v>2834</v>
      </c>
      <c r="B585" s="3102"/>
      <c r="C585" s="3102"/>
      <c r="D585" s="3102"/>
      <c r="E585" s="3102"/>
      <c r="F585" s="3102"/>
      <c r="G585" s="3102"/>
      <c r="H585" s="3102"/>
      <c r="I585" s="3102"/>
      <c r="J585" s="3102"/>
      <c r="K585" s="3102"/>
      <c r="L585" s="3102"/>
      <c r="M585" s="3102"/>
    </row>
    <row r="586" spans="1:13" ht="15.75" x14ac:dyDescent="0.25">
      <c r="A586" s="2467"/>
      <c r="B586" s="2467"/>
      <c r="C586" s="2467"/>
      <c r="D586" s="2461"/>
      <c r="E586" s="2461"/>
      <c r="F586" s="9"/>
      <c r="G586" s="2470"/>
      <c r="H586" s="2461"/>
      <c r="I586" s="8"/>
      <c r="J586" s="2461"/>
      <c r="K586" s="2467"/>
      <c r="L586" s="2467"/>
      <c r="M586" s="2467"/>
    </row>
    <row r="587" spans="1:13" ht="15.75" x14ac:dyDescent="0.25">
      <c r="A587" s="10" t="s">
        <v>2835</v>
      </c>
      <c r="B587" s="11"/>
      <c r="C587" s="11"/>
      <c r="D587" s="11"/>
      <c r="E587" s="11"/>
      <c r="F587" s="9"/>
      <c r="G587" s="3"/>
      <c r="H587" s="2467"/>
      <c r="I587" s="4"/>
      <c r="J587" s="2467"/>
      <c r="K587" s="2467"/>
      <c r="L587" s="2467"/>
      <c r="M587" s="2467"/>
    </row>
    <row r="588" spans="1:13" ht="15.75" thickBot="1" x14ac:dyDescent="0.3">
      <c r="A588" s="1465"/>
      <c r="B588" s="2467"/>
      <c r="C588" s="2467"/>
      <c r="D588" s="2467"/>
      <c r="E588" s="2467"/>
      <c r="F588" s="2"/>
      <c r="G588" s="3"/>
      <c r="H588" s="2467"/>
      <c r="I588" s="4"/>
      <c r="J588" s="2467"/>
      <c r="K588" s="13"/>
      <c r="L588" s="2467"/>
      <c r="M588" s="14" t="s">
        <v>4</v>
      </c>
    </row>
    <row r="589" spans="1:13" ht="27" thickBot="1" x14ac:dyDescent="0.3">
      <c r="A589" s="15" t="s">
        <v>5</v>
      </c>
      <c r="B589" s="16" t="s">
        <v>6</v>
      </c>
      <c r="C589" s="16" t="s">
        <v>7</v>
      </c>
      <c r="D589" s="16" t="s">
        <v>8</v>
      </c>
      <c r="E589" s="16" t="s">
        <v>9</v>
      </c>
      <c r="F589" s="17" t="s">
        <v>10</v>
      </c>
      <c r="G589" s="18" t="s">
        <v>11</v>
      </c>
      <c r="H589" s="16" t="s">
        <v>12</v>
      </c>
      <c r="I589" s="19" t="s">
        <v>13</v>
      </c>
      <c r="J589" s="20" t="s">
        <v>14</v>
      </c>
      <c r="K589" s="20" t="s">
        <v>15</v>
      </c>
      <c r="L589" s="20" t="s">
        <v>16</v>
      </c>
      <c r="M589" s="21" t="s">
        <v>17</v>
      </c>
    </row>
    <row r="590" spans="1:13" x14ac:dyDescent="0.25">
      <c r="A590" s="44">
        <v>231</v>
      </c>
      <c r="B590" s="45">
        <v>0</v>
      </c>
      <c r="C590" s="46">
        <v>3421</v>
      </c>
      <c r="D590" s="45">
        <v>5229</v>
      </c>
      <c r="E590" s="47">
        <v>0</v>
      </c>
      <c r="F590" s="48">
        <v>811</v>
      </c>
      <c r="G590" s="45">
        <v>800</v>
      </c>
      <c r="H590" s="52">
        <v>3891017126</v>
      </c>
      <c r="I590" s="2157">
        <v>0</v>
      </c>
      <c r="J590" s="2157">
        <v>5000</v>
      </c>
      <c r="K590" s="50">
        <v>-5000</v>
      </c>
      <c r="L590" s="50">
        <f>SUM(J590:K590)</f>
        <v>0</v>
      </c>
      <c r="M590" s="295" t="s">
        <v>2836</v>
      </c>
    </row>
    <row r="591" spans="1:13" ht="15.75" thickBot="1" x14ac:dyDescent="0.3">
      <c r="A591" s="57">
        <v>231</v>
      </c>
      <c r="B591" s="58">
        <v>0</v>
      </c>
      <c r="C591" s="59">
        <v>3421</v>
      </c>
      <c r="D591" s="58">
        <v>5229</v>
      </c>
      <c r="E591" s="61">
        <v>0</v>
      </c>
      <c r="F591" s="62">
        <v>33064</v>
      </c>
      <c r="G591" s="58">
        <v>800</v>
      </c>
      <c r="H591" s="49">
        <v>3891017126</v>
      </c>
      <c r="I591" s="1293">
        <v>0</v>
      </c>
      <c r="J591" s="1293">
        <v>13600</v>
      </c>
      <c r="K591" s="181">
        <v>-13600</v>
      </c>
      <c r="L591" s="2115">
        <f>SUM(J591:K591)</f>
        <v>0</v>
      </c>
      <c r="M591" s="1184" t="s">
        <v>2836</v>
      </c>
    </row>
    <row r="592" spans="1:13" x14ac:dyDescent="0.25">
      <c r="A592" s="36">
        <v>231</v>
      </c>
      <c r="B592" s="37">
        <v>0</v>
      </c>
      <c r="C592" s="38">
        <v>3421</v>
      </c>
      <c r="D592" s="37">
        <v>5221</v>
      </c>
      <c r="E592" s="39">
        <v>0</v>
      </c>
      <c r="F592" s="40">
        <v>811</v>
      </c>
      <c r="G592" s="37">
        <v>800</v>
      </c>
      <c r="H592" s="41">
        <v>3891017126</v>
      </c>
      <c r="I592" s="1293">
        <v>0</v>
      </c>
      <c r="J592" s="1293">
        <v>0</v>
      </c>
      <c r="K592" s="181">
        <v>5000</v>
      </c>
      <c r="L592" s="66">
        <f>SUM(J592:K592)</f>
        <v>5000</v>
      </c>
      <c r="M592" s="1184" t="s">
        <v>2836</v>
      </c>
    </row>
    <row r="593" spans="1:13" ht="15.75" thickBot="1" x14ac:dyDescent="0.3">
      <c r="A593" s="333">
        <v>231</v>
      </c>
      <c r="B593" s="334">
        <v>0</v>
      </c>
      <c r="C593" s="336">
        <v>3421</v>
      </c>
      <c r="D593" s="334">
        <v>5221</v>
      </c>
      <c r="E593" s="337">
        <v>0</v>
      </c>
      <c r="F593" s="338">
        <v>33064</v>
      </c>
      <c r="G593" s="334">
        <v>800</v>
      </c>
      <c r="H593" s="339">
        <v>3891017126</v>
      </c>
      <c r="I593" s="1542">
        <v>0</v>
      </c>
      <c r="J593" s="1542">
        <v>0</v>
      </c>
      <c r="K593" s="2115">
        <v>13600</v>
      </c>
      <c r="L593" s="2115">
        <f>SUM(J593:K593)</f>
        <v>13600</v>
      </c>
      <c r="M593" s="2156" t="s">
        <v>2836</v>
      </c>
    </row>
    <row r="594" spans="1:13" ht="15.75" customHeight="1" thickBot="1" x14ac:dyDescent="0.3">
      <c r="A594" s="3194" t="s">
        <v>919</v>
      </c>
      <c r="B594" s="3195"/>
      <c r="C594" s="3195"/>
      <c r="D594" s="805"/>
      <c r="E594" s="806"/>
      <c r="F594" s="807"/>
      <c r="G594" s="808"/>
      <c r="H594" s="809"/>
      <c r="I594" s="810">
        <f>SUM(I590:I591)</f>
        <v>0</v>
      </c>
      <c r="J594" s="810">
        <f>SUM(J590:J591)</f>
        <v>18600</v>
      </c>
      <c r="K594" s="810">
        <f>SUM(K590:K593)</f>
        <v>0</v>
      </c>
      <c r="L594" s="810">
        <f>SUM(J594:K594)</f>
        <v>18600</v>
      </c>
      <c r="M594" s="811"/>
    </row>
    <row r="595" spans="1:13" x14ac:dyDescent="0.25">
      <c r="A595" s="812"/>
      <c r="B595" s="813"/>
      <c r="C595" s="814"/>
      <c r="D595" s="813"/>
      <c r="E595" s="812"/>
      <c r="F595" s="815"/>
      <c r="G595" s="813"/>
      <c r="H595" s="816"/>
      <c r="I595" s="817"/>
      <c r="J595" s="817"/>
      <c r="K595" s="817"/>
      <c r="L595" s="817"/>
      <c r="M595" s="818"/>
    </row>
    <row r="596" spans="1:13" x14ac:dyDescent="0.25">
      <c r="A596" s="3189" t="s">
        <v>920</v>
      </c>
      <c r="B596" s="3173"/>
      <c r="C596" s="3173"/>
      <c r="D596" s="3173"/>
      <c r="E596" s="812"/>
      <c r="F596" s="815"/>
      <c r="G596" s="813"/>
      <c r="H596" s="816"/>
      <c r="I596" s="817"/>
      <c r="J596" s="3192" t="s">
        <v>2385</v>
      </c>
      <c r="K596" s="3192"/>
      <c r="L596" s="817"/>
      <c r="M596" s="818"/>
    </row>
    <row r="597" spans="1:13" x14ac:dyDescent="0.25">
      <c r="A597" s="812"/>
      <c r="B597" s="813"/>
      <c r="C597" s="814"/>
      <c r="D597" s="813"/>
      <c r="E597" s="812"/>
      <c r="F597" s="815"/>
      <c r="G597" s="813"/>
      <c r="H597" s="816"/>
      <c r="I597" s="817"/>
      <c r="J597" s="817"/>
      <c r="K597" s="817"/>
      <c r="L597" s="817"/>
      <c r="M597" s="818"/>
    </row>
    <row r="598" spans="1:13" x14ac:dyDescent="0.25">
      <c r="A598" s="812"/>
      <c r="B598" s="813"/>
      <c r="C598" s="814"/>
      <c r="D598" s="813"/>
      <c r="E598" s="812"/>
      <c r="F598" s="815"/>
      <c r="G598" s="813"/>
      <c r="H598" s="816"/>
      <c r="I598" s="817"/>
      <c r="J598" s="817"/>
      <c r="K598" s="817"/>
      <c r="L598" s="817"/>
      <c r="M598" s="818"/>
    </row>
    <row r="599" spans="1:13" x14ac:dyDescent="0.25">
      <c r="A599" s="2467"/>
      <c r="B599" s="2467" t="s">
        <v>27</v>
      </c>
      <c r="C599" s="2467"/>
      <c r="D599" s="2467"/>
      <c r="E599" s="2467"/>
      <c r="F599" s="2"/>
      <c r="G599" s="3"/>
      <c r="H599" s="2467"/>
      <c r="I599" s="4"/>
      <c r="J599" s="2467" t="s">
        <v>27</v>
      </c>
      <c r="K599" s="2467"/>
      <c r="L599" s="2467"/>
      <c r="M599" s="2467"/>
    </row>
    <row r="600" spans="1:13" x14ac:dyDescent="0.25">
      <c r="A600" s="2467"/>
      <c r="B600" s="2467"/>
      <c r="C600" s="2467"/>
      <c r="D600" s="2467"/>
      <c r="E600" s="2467"/>
      <c r="F600" s="2"/>
      <c r="G600" s="3"/>
      <c r="H600" s="2467"/>
      <c r="I600" s="4"/>
      <c r="J600" s="2467"/>
      <c r="K600" s="2467"/>
      <c r="L600" s="2467"/>
      <c r="M600" s="2467"/>
    </row>
    <row r="601" spans="1:13" x14ac:dyDescent="0.25">
      <c r="A601" s="2467"/>
      <c r="B601" s="2467" t="s">
        <v>880</v>
      </c>
      <c r="C601" s="2467"/>
      <c r="D601" s="2467"/>
      <c r="E601" s="2467"/>
      <c r="F601" s="2"/>
      <c r="G601" s="3"/>
      <c r="H601" s="2467"/>
      <c r="I601" s="4"/>
      <c r="J601" s="2467" t="s">
        <v>881</v>
      </c>
      <c r="K601" s="2467"/>
      <c r="L601" s="2467"/>
      <c r="M601" s="2467"/>
    </row>
    <row r="604" spans="1:13" ht="18.75" x14ac:dyDescent="0.3">
      <c r="A604" s="1" t="s">
        <v>174</v>
      </c>
      <c r="B604" s="1"/>
      <c r="C604" s="307" t="s">
        <v>870</v>
      </c>
      <c r="D604" s="2467"/>
      <c r="E604" s="2467"/>
      <c r="F604" s="2467"/>
      <c r="G604" s="2467"/>
      <c r="H604" s="2467"/>
      <c r="I604" s="4"/>
      <c r="J604" s="2467"/>
      <c r="K604" s="2467"/>
      <c r="L604" s="2467"/>
      <c r="M604" s="2467"/>
    </row>
    <row r="605" spans="1:13" x14ac:dyDescent="0.25">
      <c r="A605" s="2467"/>
      <c r="B605" s="2467"/>
      <c r="C605" s="2467"/>
      <c r="D605" s="2461"/>
      <c r="E605" s="2461"/>
      <c r="F605" s="2461"/>
      <c r="G605" s="2461"/>
      <c r="H605" s="2461"/>
      <c r="I605" s="8"/>
      <c r="J605" s="2461"/>
      <c r="K605" s="2467"/>
      <c r="L605" s="2467"/>
      <c r="M605" s="2467"/>
    </row>
    <row r="606" spans="1:13" ht="18.75" x14ac:dyDescent="0.3">
      <c r="A606" s="3102" t="s">
        <v>2837</v>
      </c>
      <c r="B606" s="3102"/>
      <c r="C606" s="3102"/>
      <c r="D606" s="3102"/>
      <c r="E606" s="3102"/>
      <c r="F606" s="3102"/>
      <c r="G606" s="3102"/>
      <c r="H606" s="3102"/>
      <c r="I606" s="3102"/>
      <c r="J606" s="3102"/>
      <c r="K606" s="3102"/>
      <c r="L606" s="3102"/>
      <c r="M606" s="3102"/>
    </row>
    <row r="607" spans="1:13" ht="15.75" x14ac:dyDescent="0.25">
      <c r="A607" s="2467"/>
      <c r="B607" s="2467"/>
      <c r="C607" s="2467"/>
      <c r="D607" s="2461"/>
      <c r="E607" s="2461"/>
      <c r="F607" s="308"/>
      <c r="G607" s="2461"/>
      <c r="H607" s="2461"/>
      <c r="I607" s="8"/>
      <c r="J607" s="2461"/>
      <c r="K607" s="2467"/>
      <c r="L607" s="2467"/>
      <c r="M607" s="2467"/>
    </row>
    <row r="608" spans="1:13" ht="15" customHeight="1" x14ac:dyDescent="0.25">
      <c r="A608" s="3156" t="s">
        <v>2838</v>
      </c>
      <c r="B608" s="3156"/>
      <c r="C608" s="3156"/>
      <c r="D608" s="3156"/>
      <c r="E608" s="3156"/>
      <c r="F608" s="3156"/>
      <c r="G608" s="3156"/>
      <c r="H608" s="3156"/>
      <c r="I608" s="3156"/>
      <c r="J608" s="3156"/>
      <c r="K608" s="3156"/>
      <c r="L608" s="3156"/>
      <c r="M608" s="3156"/>
    </row>
    <row r="609" spans="1:13" x14ac:dyDescent="0.25">
      <c r="A609" s="3156"/>
      <c r="B609" s="3156"/>
      <c r="C609" s="3156"/>
      <c r="D609" s="3156"/>
      <c r="E609" s="3156"/>
      <c r="F609" s="3156"/>
      <c r="G609" s="3156"/>
      <c r="H609" s="3156"/>
      <c r="I609" s="3156"/>
      <c r="J609" s="3156"/>
      <c r="K609" s="3156"/>
      <c r="L609" s="3156"/>
      <c r="M609" s="3156"/>
    </row>
    <row r="610" spans="1:13" ht="15.75" thickBot="1" x14ac:dyDescent="0.3">
      <c r="A610" s="1465"/>
      <c r="B610" s="2467"/>
      <c r="C610" s="2467"/>
      <c r="D610" s="2467"/>
      <c r="E610" s="2467"/>
      <c r="F610" s="2467"/>
      <c r="G610" s="2467"/>
      <c r="H610" s="2467"/>
      <c r="I610" s="4"/>
      <c r="J610" s="2467"/>
      <c r="K610" s="13"/>
      <c r="L610" s="14"/>
      <c r="M610" s="14" t="s">
        <v>270</v>
      </c>
    </row>
    <row r="611" spans="1:13" ht="27" thickBot="1" x14ac:dyDescent="0.3">
      <c r="A611" s="309" t="s">
        <v>873</v>
      </c>
      <c r="B611" s="23" t="s">
        <v>874</v>
      </c>
      <c r="C611" s="23" t="s">
        <v>7</v>
      </c>
      <c r="D611" s="23" t="s">
        <v>8</v>
      </c>
      <c r="E611" s="23" t="s">
        <v>9</v>
      </c>
      <c r="F611" s="23" t="s">
        <v>10</v>
      </c>
      <c r="G611" s="23" t="s">
        <v>11</v>
      </c>
      <c r="H611" s="23" t="s">
        <v>12</v>
      </c>
      <c r="I611" s="310" t="s">
        <v>13</v>
      </c>
      <c r="J611" s="20" t="s">
        <v>14</v>
      </c>
      <c r="K611" s="20" t="s">
        <v>15</v>
      </c>
      <c r="L611" s="20" t="s">
        <v>16</v>
      </c>
      <c r="M611" s="311" t="s">
        <v>17</v>
      </c>
    </row>
    <row r="612" spans="1:13" x14ac:dyDescent="0.25">
      <c r="A612" s="57"/>
      <c r="B612" s="58"/>
      <c r="C612" s="312"/>
      <c r="D612" s="58"/>
      <c r="E612" s="61"/>
      <c r="F612" s="62"/>
      <c r="G612" s="58"/>
      <c r="H612" s="49"/>
      <c r="I612" s="111"/>
      <c r="J612" s="111"/>
      <c r="K612" s="313"/>
      <c r="L612" s="970"/>
      <c r="M612" s="314"/>
    </row>
    <row r="613" spans="1:13" ht="26.25" x14ac:dyDescent="0.25">
      <c r="A613" s="895">
        <v>231</v>
      </c>
      <c r="B613" s="296">
        <v>0</v>
      </c>
      <c r="C613" s="569">
        <v>2510</v>
      </c>
      <c r="D613" s="296">
        <v>5222</v>
      </c>
      <c r="E613" s="897">
        <v>0</v>
      </c>
      <c r="F613" s="473">
        <v>0</v>
      </c>
      <c r="G613" s="296">
        <v>800</v>
      </c>
      <c r="H613" s="231">
        <v>1007000000</v>
      </c>
      <c r="I613" s="313">
        <v>0</v>
      </c>
      <c r="J613" s="313">
        <v>200000</v>
      </c>
      <c r="K613" s="313">
        <v>-200000</v>
      </c>
      <c r="L613" s="313">
        <f>SUM(J613:K613)</f>
        <v>0</v>
      </c>
      <c r="M613" s="1094" t="s">
        <v>1589</v>
      </c>
    </row>
    <row r="614" spans="1:13" ht="26.25" x14ac:dyDescent="0.25">
      <c r="A614" s="895">
        <v>231</v>
      </c>
      <c r="B614" s="296">
        <v>0</v>
      </c>
      <c r="C614" s="569">
        <v>2510</v>
      </c>
      <c r="D614" s="296">
        <v>5229</v>
      </c>
      <c r="E614" s="897">
        <v>0</v>
      </c>
      <c r="F614" s="473">
        <v>0</v>
      </c>
      <c r="G614" s="296">
        <v>800</v>
      </c>
      <c r="H614" s="231">
        <v>1007000000</v>
      </c>
      <c r="I614" s="313">
        <v>0</v>
      </c>
      <c r="J614" s="313">
        <v>0</v>
      </c>
      <c r="K614" s="313">
        <v>200000</v>
      </c>
      <c r="L614" s="313">
        <f>SUM(J614:K614)</f>
        <v>200000</v>
      </c>
      <c r="M614" s="1094" t="s">
        <v>1589</v>
      </c>
    </row>
    <row r="615" spans="1:13" x14ac:dyDescent="0.25">
      <c r="A615" s="895"/>
      <c r="B615" s="296"/>
      <c r="C615" s="569"/>
      <c r="D615" s="296"/>
      <c r="E615" s="897"/>
      <c r="F615" s="473"/>
      <c r="G615" s="296"/>
      <c r="H615" s="231"/>
      <c r="I615" s="313"/>
      <c r="J615" s="313"/>
      <c r="K615" s="313"/>
      <c r="L615" s="313"/>
      <c r="M615" s="1094"/>
    </row>
    <row r="616" spans="1:13" x14ac:dyDescent="0.25">
      <c r="A616" s="895">
        <v>231</v>
      </c>
      <c r="B616" s="296">
        <v>0</v>
      </c>
      <c r="C616" s="569">
        <v>2510</v>
      </c>
      <c r="D616" s="296">
        <v>5011</v>
      </c>
      <c r="E616" s="897">
        <v>0</v>
      </c>
      <c r="F616" s="473">
        <v>103100888</v>
      </c>
      <c r="G616" s="296">
        <v>800</v>
      </c>
      <c r="H616" s="231">
        <v>3052000000</v>
      </c>
      <c r="I616" s="313">
        <v>0</v>
      </c>
      <c r="J616" s="313">
        <v>48000</v>
      </c>
      <c r="K616" s="313">
        <v>-42027.3</v>
      </c>
      <c r="L616" s="313">
        <f t="shared" ref="L616:L629" si="6">SUM(J616:K616)</f>
        <v>5972.6999999999971</v>
      </c>
      <c r="M616" s="1094" t="s">
        <v>2839</v>
      </c>
    </row>
    <row r="617" spans="1:13" x14ac:dyDescent="0.25">
      <c r="A617" s="895">
        <v>231</v>
      </c>
      <c r="B617" s="296">
        <v>0</v>
      </c>
      <c r="C617" s="569">
        <v>2510</v>
      </c>
      <c r="D617" s="296">
        <v>5011</v>
      </c>
      <c r="E617" s="897">
        <v>0</v>
      </c>
      <c r="F617" s="473">
        <v>103500999</v>
      </c>
      <c r="G617" s="296">
        <v>800</v>
      </c>
      <c r="H617" s="231">
        <v>3052000000</v>
      </c>
      <c r="I617" s="313">
        <v>0</v>
      </c>
      <c r="J617" s="313">
        <v>272000</v>
      </c>
      <c r="K617" s="313">
        <v>-238154</v>
      </c>
      <c r="L617" s="313">
        <f t="shared" si="6"/>
        <v>33846</v>
      </c>
      <c r="M617" s="1094" t="s">
        <v>2839</v>
      </c>
    </row>
    <row r="618" spans="1:13" x14ac:dyDescent="0.25">
      <c r="A618" s="895">
        <v>231</v>
      </c>
      <c r="B618" s="296">
        <v>0</v>
      </c>
      <c r="C618" s="569">
        <v>2510</v>
      </c>
      <c r="D618" s="296">
        <v>5021</v>
      </c>
      <c r="E618" s="897">
        <v>0</v>
      </c>
      <c r="F618" s="473">
        <v>103100888</v>
      </c>
      <c r="G618" s="296">
        <v>800</v>
      </c>
      <c r="H618" s="231">
        <v>3052000000</v>
      </c>
      <c r="I618" s="313">
        <v>0</v>
      </c>
      <c r="J618" s="313">
        <v>43200</v>
      </c>
      <c r="K618" s="313">
        <v>-11192.7</v>
      </c>
      <c r="L618" s="313">
        <f t="shared" si="6"/>
        <v>32007.3</v>
      </c>
      <c r="M618" s="1094" t="s">
        <v>2839</v>
      </c>
    </row>
    <row r="619" spans="1:13" x14ac:dyDescent="0.25">
      <c r="A619" s="895">
        <v>231</v>
      </c>
      <c r="B619" s="296">
        <v>0</v>
      </c>
      <c r="C619" s="569">
        <v>2510</v>
      </c>
      <c r="D619" s="296">
        <v>5021</v>
      </c>
      <c r="E619" s="897">
        <v>0</v>
      </c>
      <c r="F619" s="473">
        <v>103500999</v>
      </c>
      <c r="G619" s="296">
        <v>800</v>
      </c>
      <c r="H619" s="231">
        <v>3052000000</v>
      </c>
      <c r="I619" s="313">
        <v>0</v>
      </c>
      <c r="J619" s="313">
        <v>244800</v>
      </c>
      <c r="K619" s="313">
        <v>-82090</v>
      </c>
      <c r="L619" s="313">
        <f t="shared" si="6"/>
        <v>162710</v>
      </c>
      <c r="M619" s="1094" t="s">
        <v>2839</v>
      </c>
    </row>
    <row r="620" spans="1:13" x14ac:dyDescent="0.25">
      <c r="A620" s="895">
        <v>231</v>
      </c>
      <c r="B620" s="296">
        <v>0</v>
      </c>
      <c r="C620" s="569">
        <v>2510</v>
      </c>
      <c r="D620" s="296">
        <v>5031</v>
      </c>
      <c r="E620" s="897">
        <v>0</v>
      </c>
      <c r="F620" s="473">
        <v>103100888</v>
      </c>
      <c r="G620" s="296">
        <v>800</v>
      </c>
      <c r="H620" s="231">
        <v>3052000000</v>
      </c>
      <c r="I620" s="313">
        <v>0</v>
      </c>
      <c r="J620" s="313">
        <v>22800</v>
      </c>
      <c r="K620" s="313">
        <v>-14400</v>
      </c>
      <c r="L620" s="313">
        <f t="shared" si="6"/>
        <v>8400</v>
      </c>
      <c r="M620" s="1094" t="s">
        <v>2839</v>
      </c>
    </row>
    <row r="621" spans="1:13" x14ac:dyDescent="0.25">
      <c r="A621" s="895">
        <v>231</v>
      </c>
      <c r="B621" s="296">
        <v>0</v>
      </c>
      <c r="C621" s="569">
        <v>2510</v>
      </c>
      <c r="D621" s="296">
        <v>5031</v>
      </c>
      <c r="E621" s="897">
        <v>0</v>
      </c>
      <c r="F621" s="473">
        <v>103500999</v>
      </c>
      <c r="G621" s="296">
        <v>800</v>
      </c>
      <c r="H621" s="231">
        <v>3052000000</v>
      </c>
      <c r="I621" s="313">
        <v>0</v>
      </c>
      <c r="J621" s="313">
        <v>129200</v>
      </c>
      <c r="K621" s="313">
        <v>-82000</v>
      </c>
      <c r="L621" s="313">
        <f t="shared" si="6"/>
        <v>47200</v>
      </c>
      <c r="M621" s="1094" t="s">
        <v>2839</v>
      </c>
    </row>
    <row r="622" spans="1:13" x14ac:dyDescent="0.25">
      <c r="A622" s="895">
        <v>231</v>
      </c>
      <c r="B622" s="296">
        <v>0</v>
      </c>
      <c r="C622" s="569">
        <v>2510</v>
      </c>
      <c r="D622" s="296">
        <v>5032</v>
      </c>
      <c r="E622" s="897">
        <v>0</v>
      </c>
      <c r="F622" s="473">
        <v>103100888</v>
      </c>
      <c r="G622" s="296">
        <v>800</v>
      </c>
      <c r="H622" s="231">
        <v>3052000000</v>
      </c>
      <c r="I622" s="313">
        <v>0</v>
      </c>
      <c r="J622" s="313">
        <v>8208</v>
      </c>
      <c r="K622" s="313">
        <v>-5000</v>
      </c>
      <c r="L622" s="313">
        <f t="shared" si="6"/>
        <v>3208</v>
      </c>
      <c r="M622" s="1094" t="s">
        <v>2839</v>
      </c>
    </row>
    <row r="623" spans="1:13" x14ac:dyDescent="0.25">
      <c r="A623" s="895">
        <v>231</v>
      </c>
      <c r="B623" s="296">
        <v>0</v>
      </c>
      <c r="C623" s="569">
        <v>2510</v>
      </c>
      <c r="D623" s="296">
        <v>5032</v>
      </c>
      <c r="E623" s="897">
        <v>0</v>
      </c>
      <c r="F623" s="473">
        <v>103500999</v>
      </c>
      <c r="G623" s="296">
        <v>800</v>
      </c>
      <c r="H623" s="231">
        <v>3052000000</v>
      </c>
      <c r="I623" s="313">
        <v>0</v>
      </c>
      <c r="J623" s="313">
        <v>46512</v>
      </c>
      <c r="K623" s="313">
        <v>-10036</v>
      </c>
      <c r="L623" s="313">
        <f t="shared" si="6"/>
        <v>36476</v>
      </c>
      <c r="M623" s="1094" t="s">
        <v>2839</v>
      </c>
    </row>
    <row r="624" spans="1:13" x14ac:dyDescent="0.25">
      <c r="A624" s="895">
        <v>231</v>
      </c>
      <c r="B624" s="296">
        <v>0</v>
      </c>
      <c r="C624" s="569">
        <v>2510</v>
      </c>
      <c r="D624" s="296">
        <v>5167</v>
      </c>
      <c r="E624" s="897">
        <v>0</v>
      </c>
      <c r="F624" s="473">
        <v>103100888</v>
      </c>
      <c r="G624" s="296">
        <v>800</v>
      </c>
      <c r="H624" s="231">
        <v>3052000000</v>
      </c>
      <c r="I624" s="313">
        <v>0</v>
      </c>
      <c r="J624" s="313">
        <v>7500</v>
      </c>
      <c r="K624" s="313">
        <v>-7500</v>
      </c>
      <c r="L624" s="313">
        <f t="shared" si="6"/>
        <v>0</v>
      </c>
      <c r="M624" s="1094" t="s">
        <v>2839</v>
      </c>
    </row>
    <row r="625" spans="1:13" x14ac:dyDescent="0.25">
      <c r="A625" s="895">
        <v>231</v>
      </c>
      <c r="B625" s="296">
        <v>0</v>
      </c>
      <c r="C625" s="569">
        <v>2510</v>
      </c>
      <c r="D625" s="296">
        <v>5167</v>
      </c>
      <c r="E625" s="897">
        <v>0</v>
      </c>
      <c r="F625" s="473">
        <v>103500999</v>
      </c>
      <c r="G625" s="296">
        <v>800</v>
      </c>
      <c r="H625" s="231">
        <v>3052000000</v>
      </c>
      <c r="I625" s="313">
        <v>0</v>
      </c>
      <c r="J625" s="313">
        <v>42500</v>
      </c>
      <c r="K625" s="313">
        <v>-42500</v>
      </c>
      <c r="L625" s="313">
        <f t="shared" si="6"/>
        <v>0</v>
      </c>
      <c r="M625" s="1094" t="s">
        <v>2839</v>
      </c>
    </row>
    <row r="626" spans="1:13" x14ac:dyDescent="0.25">
      <c r="A626" s="895">
        <v>231</v>
      </c>
      <c r="B626" s="296">
        <v>0</v>
      </c>
      <c r="C626" s="569">
        <v>2510</v>
      </c>
      <c r="D626" s="296">
        <v>5321</v>
      </c>
      <c r="E626" s="897">
        <v>0</v>
      </c>
      <c r="F626" s="473">
        <v>103100888</v>
      </c>
      <c r="G626" s="296">
        <v>800</v>
      </c>
      <c r="H626" s="231">
        <v>3052021910</v>
      </c>
      <c r="I626" s="313">
        <v>0</v>
      </c>
      <c r="J626" s="313">
        <v>0</v>
      </c>
      <c r="K626" s="313">
        <v>25020</v>
      </c>
      <c r="L626" s="313">
        <f t="shared" si="6"/>
        <v>25020</v>
      </c>
      <c r="M626" s="1094" t="s">
        <v>2839</v>
      </c>
    </row>
    <row r="627" spans="1:13" x14ac:dyDescent="0.25">
      <c r="A627" s="895">
        <v>231</v>
      </c>
      <c r="B627" s="296">
        <v>0</v>
      </c>
      <c r="C627" s="569">
        <v>2510</v>
      </c>
      <c r="D627" s="296">
        <v>5321</v>
      </c>
      <c r="E627" s="897">
        <v>0</v>
      </c>
      <c r="F627" s="473">
        <v>103500999</v>
      </c>
      <c r="G627" s="296">
        <v>800</v>
      </c>
      <c r="H627" s="231">
        <v>3052021910</v>
      </c>
      <c r="I627" s="313">
        <v>0</v>
      </c>
      <c r="J627" s="313">
        <v>0</v>
      </c>
      <c r="K627" s="313">
        <v>141780</v>
      </c>
      <c r="L627" s="313">
        <f t="shared" si="6"/>
        <v>141780</v>
      </c>
      <c r="M627" s="1094" t="s">
        <v>2839</v>
      </c>
    </row>
    <row r="628" spans="1:13" x14ac:dyDescent="0.25">
      <c r="A628" s="895">
        <v>231</v>
      </c>
      <c r="B628" s="296">
        <v>0</v>
      </c>
      <c r="C628" s="569">
        <v>2510</v>
      </c>
      <c r="D628" s="296">
        <v>5334</v>
      </c>
      <c r="E628" s="897">
        <v>0</v>
      </c>
      <c r="F628" s="473">
        <v>103100888</v>
      </c>
      <c r="G628" s="296">
        <v>800</v>
      </c>
      <c r="H628" s="231">
        <v>3052000000</v>
      </c>
      <c r="I628" s="313">
        <v>0</v>
      </c>
      <c r="J628" s="313">
        <v>417000</v>
      </c>
      <c r="K628" s="313">
        <v>55100</v>
      </c>
      <c r="L628" s="313">
        <f t="shared" si="6"/>
        <v>472100</v>
      </c>
      <c r="M628" s="1094" t="s">
        <v>2839</v>
      </c>
    </row>
    <row r="629" spans="1:13" x14ac:dyDescent="0.25">
      <c r="A629" s="895">
        <v>231</v>
      </c>
      <c r="B629" s="296">
        <v>0</v>
      </c>
      <c r="C629" s="569">
        <v>2510</v>
      </c>
      <c r="D629" s="296">
        <v>5334</v>
      </c>
      <c r="E629" s="897">
        <v>0</v>
      </c>
      <c r="F629" s="473">
        <v>103500999</v>
      </c>
      <c r="G629" s="296">
        <v>800</v>
      </c>
      <c r="H629" s="231">
        <v>3052000000</v>
      </c>
      <c r="I629" s="313">
        <v>0</v>
      </c>
      <c r="J629" s="313">
        <v>2363000</v>
      </c>
      <c r="K629" s="313">
        <v>313000</v>
      </c>
      <c r="L629" s="313">
        <f t="shared" si="6"/>
        <v>2676000</v>
      </c>
      <c r="M629" s="1094" t="s">
        <v>2839</v>
      </c>
    </row>
    <row r="630" spans="1:13" x14ac:dyDescent="0.25">
      <c r="A630" s="57"/>
      <c r="B630" s="58"/>
      <c r="C630" s="312"/>
      <c r="D630" s="58"/>
      <c r="E630" s="61"/>
      <c r="F630" s="62"/>
      <c r="G630" s="58"/>
      <c r="H630" s="49"/>
      <c r="I630" s="111"/>
      <c r="J630" s="111"/>
      <c r="K630" s="313"/>
      <c r="L630" s="313"/>
      <c r="M630" s="314"/>
    </row>
    <row r="631" spans="1:13" ht="26.25" x14ac:dyDescent="0.25">
      <c r="A631" s="57">
        <v>231</v>
      </c>
      <c r="B631" s="58">
        <v>0</v>
      </c>
      <c r="C631" s="312">
        <v>3419</v>
      </c>
      <c r="D631" s="58">
        <v>5222</v>
      </c>
      <c r="E631" s="61">
        <v>0</v>
      </c>
      <c r="F631" s="62">
        <v>11</v>
      </c>
      <c r="G631" s="58">
        <v>800</v>
      </c>
      <c r="H631" s="49">
        <v>8000000</v>
      </c>
      <c r="I631" s="111">
        <v>12500000</v>
      </c>
      <c r="J631" s="111">
        <v>9472818</v>
      </c>
      <c r="K631" s="313">
        <v>-5327977</v>
      </c>
      <c r="L631" s="313">
        <f t="shared" ref="L631:L692" si="7">SUM(J631:K631)</f>
        <v>4144841</v>
      </c>
      <c r="M631" s="314" t="s">
        <v>2720</v>
      </c>
    </row>
    <row r="632" spans="1:13" ht="26.25" x14ac:dyDescent="0.25">
      <c r="A632" s="57">
        <v>231</v>
      </c>
      <c r="B632" s="58">
        <v>0</v>
      </c>
      <c r="C632" s="312">
        <v>3419</v>
      </c>
      <c r="D632" s="58">
        <v>6322</v>
      </c>
      <c r="E632" s="61">
        <v>0</v>
      </c>
      <c r="F632" s="62">
        <v>11</v>
      </c>
      <c r="G632" s="58">
        <v>800</v>
      </c>
      <c r="H632" s="49">
        <v>8000000</v>
      </c>
      <c r="I632" s="111">
        <v>12500000</v>
      </c>
      <c r="J632" s="111">
        <v>11805000</v>
      </c>
      <c r="K632" s="313">
        <v>-1090855</v>
      </c>
      <c r="L632" s="313">
        <f t="shared" si="7"/>
        <v>10714145</v>
      </c>
      <c r="M632" s="314" t="s">
        <v>2719</v>
      </c>
    </row>
    <row r="633" spans="1:13" ht="26.25" x14ac:dyDescent="0.25">
      <c r="A633" s="57">
        <v>231</v>
      </c>
      <c r="B633" s="58">
        <v>0</v>
      </c>
      <c r="C633" s="312">
        <v>3419</v>
      </c>
      <c r="D633" s="58">
        <v>6322</v>
      </c>
      <c r="E633" s="61">
        <v>0</v>
      </c>
      <c r="F633" s="62">
        <v>11</v>
      </c>
      <c r="G633" s="58">
        <v>800</v>
      </c>
      <c r="H633" s="49">
        <v>8000000</v>
      </c>
      <c r="I633" s="111">
        <v>0</v>
      </c>
      <c r="J633" s="111">
        <v>0</v>
      </c>
      <c r="K633" s="313">
        <v>286855</v>
      </c>
      <c r="L633" s="313">
        <f t="shared" si="7"/>
        <v>286855</v>
      </c>
      <c r="M633" s="314" t="s">
        <v>2840</v>
      </c>
    </row>
    <row r="634" spans="1:13" x14ac:dyDescent="0.25">
      <c r="A634" s="57">
        <v>231</v>
      </c>
      <c r="B634" s="58">
        <v>0</v>
      </c>
      <c r="C634" s="312">
        <v>3419</v>
      </c>
      <c r="D634" s="58">
        <v>6322</v>
      </c>
      <c r="E634" s="61">
        <v>0</v>
      </c>
      <c r="F634" s="62">
        <v>11</v>
      </c>
      <c r="G634" s="58">
        <v>800</v>
      </c>
      <c r="H634" s="49">
        <v>8000000</v>
      </c>
      <c r="I634" s="111">
        <v>0</v>
      </c>
      <c r="J634" s="111">
        <v>0</v>
      </c>
      <c r="K634" s="313">
        <v>250000</v>
      </c>
      <c r="L634" s="313">
        <f t="shared" si="7"/>
        <v>250000</v>
      </c>
      <c r="M634" s="314" t="s">
        <v>2841</v>
      </c>
    </row>
    <row r="635" spans="1:13" x14ac:dyDescent="0.25">
      <c r="A635" s="57">
        <v>231</v>
      </c>
      <c r="B635" s="58">
        <v>0</v>
      </c>
      <c r="C635" s="312">
        <v>3419</v>
      </c>
      <c r="D635" s="58">
        <v>6322</v>
      </c>
      <c r="E635" s="61">
        <v>0</v>
      </c>
      <c r="F635" s="62">
        <v>11</v>
      </c>
      <c r="G635" s="58">
        <v>800</v>
      </c>
      <c r="H635" s="49">
        <v>8000000</v>
      </c>
      <c r="I635" s="111">
        <v>0</v>
      </c>
      <c r="J635" s="111">
        <v>0</v>
      </c>
      <c r="K635" s="313">
        <v>210000</v>
      </c>
      <c r="L635" s="313">
        <f t="shared" si="7"/>
        <v>210000</v>
      </c>
      <c r="M635" s="314" t="s">
        <v>2842</v>
      </c>
    </row>
    <row r="636" spans="1:13" ht="26.25" x14ac:dyDescent="0.25">
      <c r="A636" s="57">
        <v>231</v>
      </c>
      <c r="B636" s="58">
        <v>0</v>
      </c>
      <c r="C636" s="312">
        <v>3419</v>
      </c>
      <c r="D636" s="58">
        <v>5222</v>
      </c>
      <c r="E636" s="61">
        <v>0</v>
      </c>
      <c r="F636" s="62">
        <v>11</v>
      </c>
      <c r="G636" s="58">
        <v>800</v>
      </c>
      <c r="H636" s="49">
        <v>8000000</v>
      </c>
      <c r="I636" s="111">
        <v>0</v>
      </c>
      <c r="J636" s="111">
        <v>0</v>
      </c>
      <c r="K636" s="313">
        <v>200000</v>
      </c>
      <c r="L636" s="313">
        <f t="shared" si="7"/>
        <v>200000</v>
      </c>
      <c r="M636" s="314" t="s">
        <v>2731</v>
      </c>
    </row>
    <row r="637" spans="1:13" x14ac:dyDescent="0.25">
      <c r="A637" s="57">
        <v>231</v>
      </c>
      <c r="B637" s="58">
        <v>0</v>
      </c>
      <c r="C637" s="312">
        <v>3419</v>
      </c>
      <c r="D637" s="58">
        <v>5222</v>
      </c>
      <c r="E637" s="61">
        <v>0</v>
      </c>
      <c r="F637" s="62">
        <v>11</v>
      </c>
      <c r="G637" s="58">
        <v>800</v>
      </c>
      <c r="H637" s="49">
        <v>8000000</v>
      </c>
      <c r="I637" s="111">
        <v>0</v>
      </c>
      <c r="J637" s="111">
        <v>0</v>
      </c>
      <c r="K637" s="313">
        <v>200000</v>
      </c>
      <c r="L637" s="313">
        <f t="shared" si="7"/>
        <v>200000</v>
      </c>
      <c r="M637" s="314" t="s">
        <v>2843</v>
      </c>
    </row>
    <row r="638" spans="1:13" ht="26.25" x14ac:dyDescent="0.25">
      <c r="A638" s="57">
        <v>231</v>
      </c>
      <c r="B638" s="58">
        <v>0</v>
      </c>
      <c r="C638" s="312">
        <v>3419</v>
      </c>
      <c r="D638" s="58">
        <v>5222</v>
      </c>
      <c r="E638" s="61">
        <v>0</v>
      </c>
      <c r="F638" s="62">
        <v>11</v>
      </c>
      <c r="G638" s="58">
        <v>800</v>
      </c>
      <c r="H638" s="49">
        <v>8000000</v>
      </c>
      <c r="I638" s="111">
        <v>0</v>
      </c>
      <c r="J638" s="111">
        <v>0</v>
      </c>
      <c r="K638" s="313">
        <v>193400</v>
      </c>
      <c r="L638" s="313">
        <f t="shared" si="7"/>
        <v>193400</v>
      </c>
      <c r="M638" s="314" t="s">
        <v>2844</v>
      </c>
    </row>
    <row r="639" spans="1:13" ht="26.25" x14ac:dyDescent="0.25">
      <c r="A639" s="57">
        <v>231</v>
      </c>
      <c r="B639" s="58">
        <v>0</v>
      </c>
      <c r="C639" s="312">
        <v>3419</v>
      </c>
      <c r="D639" s="58">
        <v>5222</v>
      </c>
      <c r="E639" s="61">
        <v>0</v>
      </c>
      <c r="F639" s="62">
        <v>11</v>
      </c>
      <c r="G639" s="58">
        <v>800</v>
      </c>
      <c r="H639" s="49">
        <v>8000000</v>
      </c>
      <c r="I639" s="111">
        <v>0</v>
      </c>
      <c r="J639" s="111">
        <v>0</v>
      </c>
      <c r="K639" s="313">
        <v>160000</v>
      </c>
      <c r="L639" s="313">
        <f t="shared" si="7"/>
        <v>160000</v>
      </c>
      <c r="M639" s="314" t="s">
        <v>2845</v>
      </c>
    </row>
    <row r="640" spans="1:13" ht="26.25" x14ac:dyDescent="0.25">
      <c r="A640" s="57">
        <v>231</v>
      </c>
      <c r="B640" s="58">
        <v>0</v>
      </c>
      <c r="C640" s="312">
        <v>3419</v>
      </c>
      <c r="D640" s="58">
        <v>5222</v>
      </c>
      <c r="E640" s="61">
        <v>0</v>
      </c>
      <c r="F640" s="62">
        <v>11</v>
      </c>
      <c r="G640" s="58">
        <v>800</v>
      </c>
      <c r="H640" s="49">
        <v>8000000</v>
      </c>
      <c r="I640" s="111">
        <v>0</v>
      </c>
      <c r="J640" s="111">
        <v>0</v>
      </c>
      <c r="K640" s="313">
        <v>155137</v>
      </c>
      <c r="L640" s="313">
        <f t="shared" si="7"/>
        <v>155137</v>
      </c>
      <c r="M640" s="314" t="s">
        <v>2846</v>
      </c>
    </row>
    <row r="641" spans="1:13" x14ac:dyDescent="0.25">
      <c r="A641" s="57">
        <v>231</v>
      </c>
      <c r="B641" s="58">
        <v>0</v>
      </c>
      <c r="C641" s="312">
        <v>3419</v>
      </c>
      <c r="D641" s="58">
        <v>5222</v>
      </c>
      <c r="E641" s="61">
        <v>0</v>
      </c>
      <c r="F641" s="62">
        <v>11</v>
      </c>
      <c r="G641" s="58">
        <v>800</v>
      </c>
      <c r="H641" s="49">
        <v>8000000</v>
      </c>
      <c r="I641" s="111">
        <v>0</v>
      </c>
      <c r="J641" s="111">
        <v>0</v>
      </c>
      <c r="K641" s="313">
        <v>154840</v>
      </c>
      <c r="L641" s="313">
        <f t="shared" si="7"/>
        <v>154840</v>
      </c>
      <c r="M641" s="314" t="s">
        <v>2847</v>
      </c>
    </row>
    <row r="642" spans="1:13" x14ac:dyDescent="0.25">
      <c r="A642" s="57">
        <v>231</v>
      </c>
      <c r="B642" s="58">
        <v>0</v>
      </c>
      <c r="C642" s="312">
        <v>3419</v>
      </c>
      <c r="D642" s="58">
        <v>5222</v>
      </c>
      <c r="E642" s="61">
        <v>0</v>
      </c>
      <c r="F642" s="62">
        <v>11</v>
      </c>
      <c r="G642" s="58">
        <v>800</v>
      </c>
      <c r="H642" s="49">
        <v>8000000</v>
      </c>
      <c r="I642" s="111">
        <v>0</v>
      </c>
      <c r="J642" s="111">
        <v>0</v>
      </c>
      <c r="K642" s="313">
        <v>150000</v>
      </c>
      <c r="L642" s="313">
        <f t="shared" si="7"/>
        <v>150000</v>
      </c>
      <c r="M642" s="314" t="s">
        <v>2848</v>
      </c>
    </row>
    <row r="643" spans="1:13" ht="26.25" x14ac:dyDescent="0.25">
      <c r="A643" s="57">
        <v>231</v>
      </c>
      <c r="B643" s="58">
        <v>0</v>
      </c>
      <c r="C643" s="312">
        <v>3419</v>
      </c>
      <c r="D643" s="58">
        <v>5222</v>
      </c>
      <c r="E643" s="61">
        <v>0</v>
      </c>
      <c r="F643" s="62">
        <v>11</v>
      </c>
      <c r="G643" s="58">
        <v>800</v>
      </c>
      <c r="H643" s="49">
        <v>8000000</v>
      </c>
      <c r="I643" s="111">
        <v>0</v>
      </c>
      <c r="J643" s="111">
        <v>0</v>
      </c>
      <c r="K643" s="313">
        <v>150000</v>
      </c>
      <c r="L643" s="313">
        <f t="shared" si="7"/>
        <v>150000</v>
      </c>
      <c r="M643" s="314" t="s">
        <v>2849</v>
      </c>
    </row>
    <row r="644" spans="1:13" ht="26.25" x14ac:dyDescent="0.25">
      <c r="A644" s="57">
        <v>231</v>
      </c>
      <c r="B644" s="58">
        <v>0</v>
      </c>
      <c r="C644" s="312">
        <v>3419</v>
      </c>
      <c r="D644" s="58">
        <v>5222</v>
      </c>
      <c r="E644" s="61">
        <v>0</v>
      </c>
      <c r="F644" s="62">
        <v>11</v>
      </c>
      <c r="G644" s="58">
        <v>800</v>
      </c>
      <c r="H644" s="49">
        <v>8000000</v>
      </c>
      <c r="I644" s="111">
        <v>0</v>
      </c>
      <c r="J644" s="111">
        <v>0</v>
      </c>
      <c r="K644" s="313">
        <v>150000</v>
      </c>
      <c r="L644" s="313">
        <f t="shared" si="7"/>
        <v>150000</v>
      </c>
      <c r="M644" s="314" t="s">
        <v>2850</v>
      </c>
    </row>
    <row r="645" spans="1:13" ht="26.25" x14ac:dyDescent="0.25">
      <c r="A645" s="57">
        <v>231</v>
      </c>
      <c r="B645" s="58">
        <v>0</v>
      </c>
      <c r="C645" s="312">
        <v>3419</v>
      </c>
      <c r="D645" s="58">
        <v>5222</v>
      </c>
      <c r="E645" s="61">
        <v>0</v>
      </c>
      <c r="F645" s="62">
        <v>11</v>
      </c>
      <c r="G645" s="58">
        <v>800</v>
      </c>
      <c r="H645" s="49">
        <v>8000000</v>
      </c>
      <c r="I645" s="111">
        <v>0</v>
      </c>
      <c r="J645" s="111">
        <v>0</v>
      </c>
      <c r="K645" s="313">
        <v>150000</v>
      </c>
      <c r="L645" s="313">
        <f t="shared" si="7"/>
        <v>150000</v>
      </c>
      <c r="M645" s="314" t="s">
        <v>2851</v>
      </c>
    </row>
    <row r="646" spans="1:13" x14ac:dyDescent="0.25">
      <c r="A646" s="57">
        <v>231</v>
      </c>
      <c r="B646" s="58">
        <v>0</v>
      </c>
      <c r="C646" s="312">
        <v>3419</v>
      </c>
      <c r="D646" s="58">
        <v>5222</v>
      </c>
      <c r="E646" s="61">
        <v>0</v>
      </c>
      <c r="F646" s="62">
        <v>11</v>
      </c>
      <c r="G646" s="58">
        <v>800</v>
      </c>
      <c r="H646" s="49">
        <v>8000000</v>
      </c>
      <c r="I646" s="111">
        <v>0</v>
      </c>
      <c r="J646" s="111">
        <v>0</v>
      </c>
      <c r="K646" s="313">
        <v>150000</v>
      </c>
      <c r="L646" s="313">
        <f t="shared" si="7"/>
        <v>150000</v>
      </c>
      <c r="M646" s="314" t="s">
        <v>2852</v>
      </c>
    </row>
    <row r="647" spans="1:13" x14ac:dyDescent="0.25">
      <c r="A647" s="57">
        <v>231</v>
      </c>
      <c r="B647" s="58">
        <v>0</v>
      </c>
      <c r="C647" s="312">
        <v>3419</v>
      </c>
      <c r="D647" s="58">
        <v>5222</v>
      </c>
      <c r="E647" s="61">
        <v>0</v>
      </c>
      <c r="F647" s="62">
        <v>11</v>
      </c>
      <c r="G647" s="58">
        <v>800</v>
      </c>
      <c r="H647" s="49">
        <v>8000000</v>
      </c>
      <c r="I647" s="111">
        <v>0</v>
      </c>
      <c r="J647" s="111">
        <v>0</v>
      </c>
      <c r="K647" s="313">
        <v>150000</v>
      </c>
      <c r="L647" s="313">
        <f t="shared" si="7"/>
        <v>150000</v>
      </c>
      <c r="M647" s="314" t="s">
        <v>2853</v>
      </c>
    </row>
    <row r="648" spans="1:13" ht="26.25" x14ac:dyDescent="0.25">
      <c r="A648" s="57">
        <v>231</v>
      </c>
      <c r="B648" s="58">
        <v>0</v>
      </c>
      <c r="C648" s="312">
        <v>3419</v>
      </c>
      <c r="D648" s="58">
        <v>5222</v>
      </c>
      <c r="E648" s="61">
        <v>0</v>
      </c>
      <c r="F648" s="62">
        <v>11</v>
      </c>
      <c r="G648" s="58">
        <v>800</v>
      </c>
      <c r="H648" s="49">
        <v>8000000</v>
      </c>
      <c r="I648" s="111">
        <v>0</v>
      </c>
      <c r="J648" s="111">
        <v>0</v>
      </c>
      <c r="K648" s="313">
        <v>150000</v>
      </c>
      <c r="L648" s="313">
        <f t="shared" si="7"/>
        <v>150000</v>
      </c>
      <c r="M648" s="314" t="s">
        <v>2854</v>
      </c>
    </row>
    <row r="649" spans="1:13" x14ac:dyDescent="0.25">
      <c r="A649" s="57">
        <v>231</v>
      </c>
      <c r="B649" s="58">
        <v>0</v>
      </c>
      <c r="C649" s="312">
        <v>3419</v>
      </c>
      <c r="D649" s="58">
        <v>5222</v>
      </c>
      <c r="E649" s="61">
        <v>0</v>
      </c>
      <c r="F649" s="62">
        <v>11</v>
      </c>
      <c r="G649" s="58">
        <v>800</v>
      </c>
      <c r="H649" s="49">
        <v>8000000</v>
      </c>
      <c r="I649" s="111">
        <v>0</v>
      </c>
      <c r="J649" s="111">
        <v>0</v>
      </c>
      <c r="K649" s="313">
        <v>150000</v>
      </c>
      <c r="L649" s="313">
        <f t="shared" si="7"/>
        <v>150000</v>
      </c>
      <c r="M649" s="314" t="s">
        <v>2855</v>
      </c>
    </row>
    <row r="650" spans="1:13" x14ac:dyDescent="0.25">
      <c r="A650" s="57">
        <v>231</v>
      </c>
      <c r="B650" s="58">
        <v>0</v>
      </c>
      <c r="C650" s="312">
        <v>3419</v>
      </c>
      <c r="D650" s="58">
        <v>5222</v>
      </c>
      <c r="E650" s="61">
        <v>0</v>
      </c>
      <c r="F650" s="62">
        <v>11</v>
      </c>
      <c r="G650" s="58">
        <v>800</v>
      </c>
      <c r="H650" s="49">
        <v>8000000</v>
      </c>
      <c r="I650" s="111">
        <v>0</v>
      </c>
      <c r="J650" s="111">
        <v>0</v>
      </c>
      <c r="K650" s="313">
        <v>144000</v>
      </c>
      <c r="L650" s="313">
        <f t="shared" si="7"/>
        <v>144000</v>
      </c>
      <c r="M650" s="314" t="s">
        <v>2856</v>
      </c>
    </row>
    <row r="651" spans="1:13" ht="26.25" x14ac:dyDescent="0.25">
      <c r="A651" s="57">
        <v>231</v>
      </c>
      <c r="B651" s="58">
        <v>0</v>
      </c>
      <c r="C651" s="312">
        <v>3419</v>
      </c>
      <c r="D651" s="58">
        <v>5222</v>
      </c>
      <c r="E651" s="61">
        <v>0</v>
      </c>
      <c r="F651" s="62">
        <v>11</v>
      </c>
      <c r="G651" s="58">
        <v>800</v>
      </c>
      <c r="H651" s="49">
        <v>8000000</v>
      </c>
      <c r="I651" s="111">
        <v>0</v>
      </c>
      <c r="J651" s="111">
        <v>0</v>
      </c>
      <c r="K651" s="313">
        <v>144000</v>
      </c>
      <c r="L651" s="313">
        <f t="shared" si="7"/>
        <v>144000</v>
      </c>
      <c r="M651" s="314" t="s">
        <v>2857</v>
      </c>
    </row>
    <row r="652" spans="1:13" x14ac:dyDescent="0.25">
      <c r="A652" s="57">
        <v>231</v>
      </c>
      <c r="B652" s="58">
        <v>0</v>
      </c>
      <c r="C652" s="312">
        <v>3419</v>
      </c>
      <c r="D652" s="58">
        <v>5222</v>
      </c>
      <c r="E652" s="61">
        <v>0</v>
      </c>
      <c r="F652" s="62">
        <v>11</v>
      </c>
      <c r="G652" s="58">
        <v>800</v>
      </c>
      <c r="H652" s="49">
        <v>8000000</v>
      </c>
      <c r="I652" s="111">
        <v>0</v>
      </c>
      <c r="J652" s="111">
        <v>0</v>
      </c>
      <c r="K652" s="313">
        <v>140000</v>
      </c>
      <c r="L652" s="313">
        <f t="shared" si="7"/>
        <v>140000</v>
      </c>
      <c r="M652" s="314" t="s">
        <v>2858</v>
      </c>
    </row>
    <row r="653" spans="1:13" x14ac:dyDescent="0.25">
      <c r="A653" s="57">
        <v>231</v>
      </c>
      <c r="B653" s="58">
        <v>0</v>
      </c>
      <c r="C653" s="312">
        <v>3419</v>
      </c>
      <c r="D653" s="58">
        <v>5222</v>
      </c>
      <c r="E653" s="61">
        <v>0</v>
      </c>
      <c r="F653" s="62">
        <v>11</v>
      </c>
      <c r="G653" s="58">
        <v>800</v>
      </c>
      <c r="H653" s="49">
        <v>8000000</v>
      </c>
      <c r="I653" s="111">
        <v>0</v>
      </c>
      <c r="J653" s="111">
        <v>0</v>
      </c>
      <c r="K653" s="313">
        <v>140000</v>
      </c>
      <c r="L653" s="313">
        <f t="shared" si="7"/>
        <v>140000</v>
      </c>
      <c r="M653" s="314" t="s">
        <v>2859</v>
      </c>
    </row>
    <row r="654" spans="1:13" x14ac:dyDescent="0.25">
      <c r="A654" s="57">
        <v>231</v>
      </c>
      <c r="B654" s="58">
        <v>0</v>
      </c>
      <c r="C654" s="312">
        <v>3419</v>
      </c>
      <c r="D654" s="58">
        <v>5222</v>
      </c>
      <c r="E654" s="61">
        <v>0</v>
      </c>
      <c r="F654" s="62">
        <v>11</v>
      </c>
      <c r="G654" s="58">
        <v>800</v>
      </c>
      <c r="H654" s="49">
        <v>8000000</v>
      </c>
      <c r="I654" s="111">
        <v>0</v>
      </c>
      <c r="J654" s="111">
        <v>0</v>
      </c>
      <c r="K654" s="313">
        <v>137804</v>
      </c>
      <c r="L654" s="313">
        <f t="shared" si="7"/>
        <v>137804</v>
      </c>
      <c r="M654" s="314" t="s">
        <v>2860</v>
      </c>
    </row>
    <row r="655" spans="1:13" x14ac:dyDescent="0.25">
      <c r="A655" s="57">
        <v>231</v>
      </c>
      <c r="B655" s="58">
        <v>0</v>
      </c>
      <c r="C655" s="312">
        <v>3419</v>
      </c>
      <c r="D655" s="58">
        <v>5222</v>
      </c>
      <c r="E655" s="61">
        <v>0</v>
      </c>
      <c r="F655" s="62">
        <v>11</v>
      </c>
      <c r="G655" s="58">
        <v>800</v>
      </c>
      <c r="H655" s="49">
        <v>8000000</v>
      </c>
      <c r="I655" s="111">
        <v>0</v>
      </c>
      <c r="J655" s="111">
        <v>0</v>
      </c>
      <c r="K655" s="313">
        <v>136000</v>
      </c>
      <c r="L655" s="313">
        <f t="shared" si="7"/>
        <v>136000</v>
      </c>
      <c r="M655" s="314" t="s">
        <v>2861</v>
      </c>
    </row>
    <row r="656" spans="1:13" ht="26.25" x14ac:dyDescent="0.25">
      <c r="A656" s="57">
        <v>231</v>
      </c>
      <c r="B656" s="58">
        <v>0</v>
      </c>
      <c r="C656" s="312">
        <v>3419</v>
      </c>
      <c r="D656" s="58">
        <v>5222</v>
      </c>
      <c r="E656" s="61">
        <v>0</v>
      </c>
      <c r="F656" s="62">
        <v>11</v>
      </c>
      <c r="G656" s="58">
        <v>800</v>
      </c>
      <c r="H656" s="49">
        <v>8000000</v>
      </c>
      <c r="I656" s="111">
        <v>0</v>
      </c>
      <c r="J656" s="111">
        <v>0</v>
      </c>
      <c r="K656" s="313">
        <v>136000</v>
      </c>
      <c r="L656" s="313">
        <f t="shared" si="7"/>
        <v>136000</v>
      </c>
      <c r="M656" s="314" t="s">
        <v>2862</v>
      </c>
    </row>
    <row r="657" spans="1:13" ht="26.25" x14ac:dyDescent="0.25">
      <c r="A657" s="57">
        <v>231</v>
      </c>
      <c r="B657" s="58">
        <v>0</v>
      </c>
      <c r="C657" s="312">
        <v>3419</v>
      </c>
      <c r="D657" s="58">
        <v>5222</v>
      </c>
      <c r="E657" s="61">
        <v>0</v>
      </c>
      <c r="F657" s="62">
        <v>11</v>
      </c>
      <c r="G657" s="58">
        <v>800</v>
      </c>
      <c r="H657" s="49">
        <v>8000000</v>
      </c>
      <c r="I657" s="111">
        <v>0</v>
      </c>
      <c r="J657" s="111">
        <v>0</v>
      </c>
      <c r="K657" s="313">
        <v>131718</v>
      </c>
      <c r="L657" s="313">
        <f t="shared" si="7"/>
        <v>131718</v>
      </c>
      <c r="M657" s="314" t="s">
        <v>2863</v>
      </c>
    </row>
    <row r="658" spans="1:13" x14ac:dyDescent="0.25">
      <c r="A658" s="57">
        <v>231</v>
      </c>
      <c r="B658" s="58">
        <v>0</v>
      </c>
      <c r="C658" s="312">
        <v>3419</v>
      </c>
      <c r="D658" s="58">
        <v>5222</v>
      </c>
      <c r="E658" s="61">
        <v>0</v>
      </c>
      <c r="F658" s="62">
        <v>11</v>
      </c>
      <c r="G658" s="58">
        <v>800</v>
      </c>
      <c r="H658" s="49">
        <v>8000000</v>
      </c>
      <c r="I658" s="111">
        <v>0</v>
      </c>
      <c r="J658" s="111">
        <v>0</v>
      </c>
      <c r="K658" s="313">
        <v>115000</v>
      </c>
      <c r="L658" s="313">
        <f t="shared" si="7"/>
        <v>115000</v>
      </c>
      <c r="M658" s="314" t="s">
        <v>2864</v>
      </c>
    </row>
    <row r="659" spans="1:13" x14ac:dyDescent="0.25">
      <c r="A659" s="57">
        <v>231</v>
      </c>
      <c r="B659" s="58">
        <v>0</v>
      </c>
      <c r="C659" s="312">
        <v>3419</v>
      </c>
      <c r="D659" s="58">
        <v>5222</v>
      </c>
      <c r="E659" s="61">
        <v>0</v>
      </c>
      <c r="F659" s="62">
        <v>11</v>
      </c>
      <c r="G659" s="58">
        <v>800</v>
      </c>
      <c r="H659" s="49">
        <v>8000000</v>
      </c>
      <c r="I659" s="111">
        <v>0</v>
      </c>
      <c r="J659" s="111">
        <v>0</v>
      </c>
      <c r="K659" s="313">
        <v>110000</v>
      </c>
      <c r="L659" s="313">
        <f t="shared" si="7"/>
        <v>110000</v>
      </c>
      <c r="M659" s="314" t="s">
        <v>2865</v>
      </c>
    </row>
    <row r="660" spans="1:13" x14ac:dyDescent="0.25">
      <c r="A660" s="57">
        <v>231</v>
      </c>
      <c r="B660" s="58">
        <v>0</v>
      </c>
      <c r="C660" s="312">
        <v>3419</v>
      </c>
      <c r="D660" s="58">
        <v>6322</v>
      </c>
      <c r="E660" s="61">
        <v>0</v>
      </c>
      <c r="F660" s="62">
        <v>11</v>
      </c>
      <c r="G660" s="58">
        <v>800</v>
      </c>
      <c r="H660" s="49">
        <v>8000000</v>
      </c>
      <c r="I660" s="111">
        <v>0</v>
      </c>
      <c r="J660" s="111">
        <v>0</v>
      </c>
      <c r="K660" s="313">
        <v>100000</v>
      </c>
      <c r="L660" s="313">
        <f t="shared" si="7"/>
        <v>100000</v>
      </c>
      <c r="M660" s="314" t="s">
        <v>2866</v>
      </c>
    </row>
    <row r="661" spans="1:13" x14ac:dyDescent="0.25">
      <c r="A661" s="57">
        <v>231</v>
      </c>
      <c r="B661" s="58">
        <v>0</v>
      </c>
      <c r="C661" s="312">
        <v>3419</v>
      </c>
      <c r="D661" s="58">
        <v>5222</v>
      </c>
      <c r="E661" s="61">
        <v>0</v>
      </c>
      <c r="F661" s="62">
        <v>11</v>
      </c>
      <c r="G661" s="58">
        <v>800</v>
      </c>
      <c r="H661" s="49">
        <v>8000000</v>
      </c>
      <c r="I661" s="111">
        <v>0</v>
      </c>
      <c r="J661" s="111">
        <v>0</v>
      </c>
      <c r="K661" s="313">
        <v>100000</v>
      </c>
      <c r="L661" s="313">
        <f t="shared" si="7"/>
        <v>100000</v>
      </c>
      <c r="M661" s="314" t="s">
        <v>2867</v>
      </c>
    </row>
    <row r="662" spans="1:13" x14ac:dyDescent="0.25">
      <c r="A662" s="57">
        <v>231</v>
      </c>
      <c r="B662" s="58">
        <v>0</v>
      </c>
      <c r="C662" s="312">
        <v>3419</v>
      </c>
      <c r="D662" s="58">
        <v>6322</v>
      </c>
      <c r="E662" s="61">
        <v>0</v>
      </c>
      <c r="F662" s="62">
        <v>11</v>
      </c>
      <c r="G662" s="58">
        <v>800</v>
      </c>
      <c r="H662" s="49">
        <v>8000000</v>
      </c>
      <c r="I662" s="111">
        <v>0</v>
      </c>
      <c r="J662" s="111">
        <v>0</v>
      </c>
      <c r="K662" s="313">
        <v>100000</v>
      </c>
      <c r="L662" s="313">
        <f t="shared" si="7"/>
        <v>100000</v>
      </c>
      <c r="M662" s="314" t="s">
        <v>2868</v>
      </c>
    </row>
    <row r="663" spans="1:13" x14ac:dyDescent="0.25">
      <c r="A663" s="57">
        <v>231</v>
      </c>
      <c r="B663" s="58">
        <v>0</v>
      </c>
      <c r="C663" s="312">
        <v>3419</v>
      </c>
      <c r="D663" s="58">
        <v>5222</v>
      </c>
      <c r="E663" s="61">
        <v>0</v>
      </c>
      <c r="F663" s="62">
        <v>11</v>
      </c>
      <c r="G663" s="58">
        <v>800</v>
      </c>
      <c r="H663" s="49">
        <v>8000000</v>
      </c>
      <c r="I663" s="111">
        <v>0</v>
      </c>
      <c r="J663" s="111">
        <v>0</v>
      </c>
      <c r="K663" s="313">
        <v>100000</v>
      </c>
      <c r="L663" s="313">
        <f t="shared" si="7"/>
        <v>100000</v>
      </c>
      <c r="M663" s="314" t="s">
        <v>2869</v>
      </c>
    </row>
    <row r="664" spans="1:13" ht="26.25" x14ac:dyDescent="0.25">
      <c r="A664" s="57">
        <v>231</v>
      </c>
      <c r="B664" s="58">
        <v>0</v>
      </c>
      <c r="C664" s="312">
        <v>3419</v>
      </c>
      <c r="D664" s="58">
        <v>5222</v>
      </c>
      <c r="E664" s="61">
        <v>0</v>
      </c>
      <c r="F664" s="62">
        <v>11</v>
      </c>
      <c r="G664" s="58">
        <v>800</v>
      </c>
      <c r="H664" s="49">
        <v>8000000</v>
      </c>
      <c r="I664" s="111">
        <v>0</v>
      </c>
      <c r="J664" s="111">
        <v>0</v>
      </c>
      <c r="K664" s="313">
        <v>98000</v>
      </c>
      <c r="L664" s="313">
        <f t="shared" si="7"/>
        <v>98000</v>
      </c>
      <c r="M664" s="314" t="s">
        <v>2870</v>
      </c>
    </row>
    <row r="665" spans="1:13" x14ac:dyDescent="0.25">
      <c r="A665" s="57">
        <v>231</v>
      </c>
      <c r="B665" s="58">
        <v>0</v>
      </c>
      <c r="C665" s="312">
        <v>3419</v>
      </c>
      <c r="D665" s="58">
        <v>5222</v>
      </c>
      <c r="E665" s="61">
        <v>0</v>
      </c>
      <c r="F665" s="62">
        <v>11</v>
      </c>
      <c r="G665" s="58">
        <v>800</v>
      </c>
      <c r="H665" s="49">
        <v>8000000</v>
      </c>
      <c r="I665" s="111">
        <v>0</v>
      </c>
      <c r="J665" s="111">
        <v>0</v>
      </c>
      <c r="K665" s="313">
        <v>95000</v>
      </c>
      <c r="L665" s="313">
        <f t="shared" si="7"/>
        <v>95000</v>
      </c>
      <c r="M665" s="314" t="s">
        <v>2871</v>
      </c>
    </row>
    <row r="666" spans="1:13" ht="26.25" x14ac:dyDescent="0.25">
      <c r="A666" s="57">
        <v>231</v>
      </c>
      <c r="B666" s="58">
        <v>0</v>
      </c>
      <c r="C666" s="312">
        <v>3419</v>
      </c>
      <c r="D666" s="58">
        <v>5222</v>
      </c>
      <c r="E666" s="61">
        <v>0</v>
      </c>
      <c r="F666" s="62">
        <v>11</v>
      </c>
      <c r="G666" s="58">
        <v>800</v>
      </c>
      <c r="H666" s="49">
        <v>8000000</v>
      </c>
      <c r="I666" s="111">
        <v>0</v>
      </c>
      <c r="J666" s="111">
        <v>0</v>
      </c>
      <c r="K666" s="313">
        <v>90000</v>
      </c>
      <c r="L666" s="313">
        <f t="shared" si="7"/>
        <v>90000</v>
      </c>
      <c r="M666" s="314" t="s">
        <v>2872</v>
      </c>
    </row>
    <row r="667" spans="1:13" x14ac:dyDescent="0.25">
      <c r="A667" s="57">
        <v>231</v>
      </c>
      <c r="B667" s="58">
        <v>0</v>
      </c>
      <c r="C667" s="312">
        <v>3419</v>
      </c>
      <c r="D667" s="58">
        <v>5222</v>
      </c>
      <c r="E667" s="61">
        <v>0</v>
      </c>
      <c r="F667" s="62">
        <v>11</v>
      </c>
      <c r="G667" s="58">
        <v>800</v>
      </c>
      <c r="H667" s="49">
        <v>8000000</v>
      </c>
      <c r="I667" s="111">
        <v>0</v>
      </c>
      <c r="J667" s="111">
        <v>0</v>
      </c>
      <c r="K667" s="313">
        <v>86400</v>
      </c>
      <c r="L667" s="313">
        <f t="shared" si="7"/>
        <v>86400</v>
      </c>
      <c r="M667" s="314" t="s">
        <v>2873</v>
      </c>
    </row>
    <row r="668" spans="1:13" ht="26.25" x14ac:dyDescent="0.25">
      <c r="A668" s="57">
        <v>231</v>
      </c>
      <c r="B668" s="58">
        <v>0</v>
      </c>
      <c r="C668" s="312">
        <v>3419</v>
      </c>
      <c r="D668" s="58">
        <v>6322</v>
      </c>
      <c r="E668" s="61">
        <v>0</v>
      </c>
      <c r="F668" s="62">
        <v>11</v>
      </c>
      <c r="G668" s="58">
        <v>800</v>
      </c>
      <c r="H668" s="49">
        <v>8000000</v>
      </c>
      <c r="I668" s="111">
        <v>0</v>
      </c>
      <c r="J668" s="111">
        <v>0</v>
      </c>
      <c r="K668" s="313">
        <v>86000</v>
      </c>
      <c r="L668" s="313">
        <f t="shared" si="7"/>
        <v>86000</v>
      </c>
      <c r="M668" s="314" t="s">
        <v>2874</v>
      </c>
    </row>
    <row r="669" spans="1:13" x14ac:dyDescent="0.25">
      <c r="A669" s="57">
        <v>231</v>
      </c>
      <c r="B669" s="58">
        <v>0</v>
      </c>
      <c r="C669" s="312">
        <v>3419</v>
      </c>
      <c r="D669" s="58">
        <v>5222</v>
      </c>
      <c r="E669" s="61">
        <v>0</v>
      </c>
      <c r="F669" s="62">
        <v>11</v>
      </c>
      <c r="G669" s="58">
        <v>800</v>
      </c>
      <c r="H669" s="49">
        <v>8000000</v>
      </c>
      <c r="I669" s="111">
        <v>0</v>
      </c>
      <c r="J669" s="111">
        <v>0</v>
      </c>
      <c r="K669" s="313">
        <v>86000</v>
      </c>
      <c r="L669" s="313">
        <f t="shared" si="7"/>
        <v>86000</v>
      </c>
      <c r="M669" s="314" t="s">
        <v>2875</v>
      </c>
    </row>
    <row r="670" spans="1:13" x14ac:dyDescent="0.25">
      <c r="A670" s="57">
        <v>231</v>
      </c>
      <c r="B670" s="58">
        <v>0</v>
      </c>
      <c r="C670" s="312">
        <v>3419</v>
      </c>
      <c r="D670" s="58">
        <v>5222</v>
      </c>
      <c r="E670" s="61">
        <v>0</v>
      </c>
      <c r="F670" s="62">
        <v>11</v>
      </c>
      <c r="G670" s="58">
        <v>800</v>
      </c>
      <c r="H670" s="49">
        <v>8000000</v>
      </c>
      <c r="I670" s="111">
        <v>0</v>
      </c>
      <c r="J670" s="111">
        <v>0</v>
      </c>
      <c r="K670" s="313">
        <v>80000</v>
      </c>
      <c r="L670" s="313">
        <f t="shared" si="7"/>
        <v>80000</v>
      </c>
      <c r="M670" s="314" t="s">
        <v>2876</v>
      </c>
    </row>
    <row r="671" spans="1:13" x14ac:dyDescent="0.25">
      <c r="A671" s="57">
        <v>231</v>
      </c>
      <c r="B671" s="58">
        <v>0</v>
      </c>
      <c r="C671" s="312">
        <v>3419</v>
      </c>
      <c r="D671" s="58">
        <v>5222</v>
      </c>
      <c r="E671" s="61">
        <v>0</v>
      </c>
      <c r="F671" s="62">
        <v>11</v>
      </c>
      <c r="G671" s="58">
        <v>800</v>
      </c>
      <c r="H671" s="49">
        <v>8000000</v>
      </c>
      <c r="I671" s="111">
        <v>0</v>
      </c>
      <c r="J671" s="111">
        <v>0</v>
      </c>
      <c r="K671" s="313">
        <v>80000</v>
      </c>
      <c r="L671" s="313">
        <f t="shared" si="7"/>
        <v>80000</v>
      </c>
      <c r="M671" s="314" t="s">
        <v>2877</v>
      </c>
    </row>
    <row r="672" spans="1:13" x14ac:dyDescent="0.25">
      <c r="A672" s="57">
        <v>231</v>
      </c>
      <c r="B672" s="58">
        <v>0</v>
      </c>
      <c r="C672" s="312">
        <v>3419</v>
      </c>
      <c r="D672" s="58">
        <v>5221</v>
      </c>
      <c r="E672" s="61">
        <v>0</v>
      </c>
      <c r="F672" s="62">
        <v>11</v>
      </c>
      <c r="G672" s="58">
        <v>800</v>
      </c>
      <c r="H672" s="49">
        <v>8000000</v>
      </c>
      <c r="I672" s="111">
        <v>0</v>
      </c>
      <c r="J672" s="111">
        <v>0</v>
      </c>
      <c r="K672" s="313">
        <v>79450</v>
      </c>
      <c r="L672" s="313">
        <f t="shared" si="7"/>
        <v>79450</v>
      </c>
      <c r="M672" s="314" t="s">
        <v>2878</v>
      </c>
    </row>
    <row r="673" spans="1:13" x14ac:dyDescent="0.25">
      <c r="A673" s="57">
        <v>231</v>
      </c>
      <c r="B673" s="58">
        <v>0</v>
      </c>
      <c r="C673" s="312">
        <v>3419</v>
      </c>
      <c r="D673" s="58">
        <v>5222</v>
      </c>
      <c r="E673" s="61">
        <v>0</v>
      </c>
      <c r="F673" s="62">
        <v>11</v>
      </c>
      <c r="G673" s="58">
        <v>800</v>
      </c>
      <c r="H673" s="49">
        <v>8000000</v>
      </c>
      <c r="I673" s="111">
        <v>0</v>
      </c>
      <c r="J673" s="111">
        <v>0</v>
      </c>
      <c r="K673" s="313">
        <v>70000</v>
      </c>
      <c r="L673" s="313">
        <f t="shared" si="7"/>
        <v>70000</v>
      </c>
      <c r="M673" s="314" t="s">
        <v>2879</v>
      </c>
    </row>
    <row r="674" spans="1:13" x14ac:dyDescent="0.25">
      <c r="A674" s="57">
        <v>231</v>
      </c>
      <c r="B674" s="58">
        <v>0</v>
      </c>
      <c r="C674" s="312">
        <v>3419</v>
      </c>
      <c r="D674" s="58">
        <v>5222</v>
      </c>
      <c r="E674" s="61">
        <v>0</v>
      </c>
      <c r="F674" s="62">
        <v>11</v>
      </c>
      <c r="G674" s="58">
        <v>800</v>
      </c>
      <c r="H674" s="49">
        <v>8000000</v>
      </c>
      <c r="I674" s="111">
        <v>0</v>
      </c>
      <c r="J674" s="111">
        <v>0</v>
      </c>
      <c r="K674" s="313">
        <v>70000</v>
      </c>
      <c r="L674" s="313">
        <f t="shared" si="7"/>
        <v>70000</v>
      </c>
      <c r="M674" s="314" t="s">
        <v>2880</v>
      </c>
    </row>
    <row r="675" spans="1:13" x14ac:dyDescent="0.25">
      <c r="A675" s="57">
        <v>231</v>
      </c>
      <c r="B675" s="58">
        <v>0</v>
      </c>
      <c r="C675" s="312">
        <v>3419</v>
      </c>
      <c r="D675" s="58">
        <v>5222</v>
      </c>
      <c r="E675" s="61">
        <v>0</v>
      </c>
      <c r="F675" s="62">
        <v>11</v>
      </c>
      <c r="G675" s="58">
        <v>800</v>
      </c>
      <c r="H675" s="49">
        <v>8000000</v>
      </c>
      <c r="I675" s="111">
        <v>0</v>
      </c>
      <c r="J675" s="111">
        <v>0</v>
      </c>
      <c r="K675" s="313">
        <v>65000</v>
      </c>
      <c r="L675" s="313">
        <f t="shared" si="7"/>
        <v>65000</v>
      </c>
      <c r="M675" s="314" t="s">
        <v>2881</v>
      </c>
    </row>
    <row r="676" spans="1:13" x14ac:dyDescent="0.25">
      <c r="A676" s="57">
        <v>231</v>
      </c>
      <c r="B676" s="58">
        <v>0</v>
      </c>
      <c r="C676" s="312">
        <v>3419</v>
      </c>
      <c r="D676" s="58">
        <v>5222</v>
      </c>
      <c r="E676" s="61">
        <v>0</v>
      </c>
      <c r="F676" s="62">
        <v>11</v>
      </c>
      <c r="G676" s="58">
        <v>800</v>
      </c>
      <c r="H676" s="49">
        <v>8000000</v>
      </c>
      <c r="I676" s="111">
        <v>0</v>
      </c>
      <c r="J676" s="111">
        <v>0</v>
      </c>
      <c r="K676" s="313">
        <v>60000</v>
      </c>
      <c r="L676" s="313">
        <f t="shared" si="7"/>
        <v>60000</v>
      </c>
      <c r="M676" s="314" t="s">
        <v>2882</v>
      </c>
    </row>
    <row r="677" spans="1:13" x14ac:dyDescent="0.25">
      <c r="A677" s="57">
        <v>231</v>
      </c>
      <c r="B677" s="58">
        <v>0</v>
      </c>
      <c r="C677" s="312">
        <v>3419</v>
      </c>
      <c r="D677" s="58">
        <v>5222</v>
      </c>
      <c r="E677" s="61">
        <v>0</v>
      </c>
      <c r="F677" s="62">
        <v>11</v>
      </c>
      <c r="G677" s="58">
        <v>800</v>
      </c>
      <c r="H677" s="49">
        <v>8000000</v>
      </c>
      <c r="I677" s="111">
        <v>0</v>
      </c>
      <c r="J677" s="111">
        <v>0</v>
      </c>
      <c r="K677" s="313">
        <v>58000</v>
      </c>
      <c r="L677" s="313">
        <f t="shared" si="7"/>
        <v>58000</v>
      </c>
      <c r="M677" s="314" t="s">
        <v>2883</v>
      </c>
    </row>
    <row r="678" spans="1:13" ht="26.25" x14ac:dyDescent="0.25">
      <c r="A678" s="57">
        <v>231</v>
      </c>
      <c r="B678" s="58">
        <v>0</v>
      </c>
      <c r="C678" s="312">
        <v>3419</v>
      </c>
      <c r="D678" s="58">
        <v>6322</v>
      </c>
      <c r="E678" s="61">
        <v>0</v>
      </c>
      <c r="F678" s="62">
        <v>11</v>
      </c>
      <c r="G678" s="58">
        <v>800</v>
      </c>
      <c r="H678" s="49">
        <v>8000000</v>
      </c>
      <c r="I678" s="111">
        <v>0</v>
      </c>
      <c r="J678" s="111">
        <v>0</v>
      </c>
      <c r="K678" s="313">
        <v>58000</v>
      </c>
      <c r="L678" s="313">
        <f t="shared" si="7"/>
        <v>58000</v>
      </c>
      <c r="M678" s="314" t="s">
        <v>2884</v>
      </c>
    </row>
    <row r="679" spans="1:13" x14ac:dyDescent="0.25">
      <c r="A679" s="57">
        <v>231</v>
      </c>
      <c r="B679" s="58">
        <v>0</v>
      </c>
      <c r="C679" s="312">
        <v>3419</v>
      </c>
      <c r="D679" s="58">
        <v>5222</v>
      </c>
      <c r="E679" s="61">
        <v>0</v>
      </c>
      <c r="F679" s="62">
        <v>11</v>
      </c>
      <c r="G679" s="58">
        <v>800</v>
      </c>
      <c r="H679" s="49">
        <v>8000000</v>
      </c>
      <c r="I679" s="111">
        <v>0</v>
      </c>
      <c r="J679" s="111">
        <v>0</v>
      </c>
      <c r="K679" s="313">
        <v>55000</v>
      </c>
      <c r="L679" s="313">
        <f t="shared" si="7"/>
        <v>55000</v>
      </c>
      <c r="M679" s="314" t="s">
        <v>2885</v>
      </c>
    </row>
    <row r="680" spans="1:13" x14ac:dyDescent="0.25">
      <c r="A680" s="57">
        <v>231</v>
      </c>
      <c r="B680" s="58">
        <v>0</v>
      </c>
      <c r="C680" s="312">
        <v>3419</v>
      </c>
      <c r="D680" s="58">
        <v>5221</v>
      </c>
      <c r="E680" s="61">
        <v>0</v>
      </c>
      <c r="F680" s="62">
        <v>11</v>
      </c>
      <c r="G680" s="58">
        <v>800</v>
      </c>
      <c r="H680" s="49">
        <v>8000000</v>
      </c>
      <c r="I680" s="111">
        <v>0</v>
      </c>
      <c r="J680" s="111">
        <v>0</v>
      </c>
      <c r="K680" s="313">
        <v>50000</v>
      </c>
      <c r="L680" s="313">
        <f t="shared" si="7"/>
        <v>50000</v>
      </c>
      <c r="M680" s="314" t="s">
        <v>1951</v>
      </c>
    </row>
    <row r="681" spans="1:13" ht="26.25" x14ac:dyDescent="0.25">
      <c r="A681" s="57">
        <v>231</v>
      </c>
      <c r="B681" s="58">
        <v>0</v>
      </c>
      <c r="C681" s="312">
        <v>3113</v>
      </c>
      <c r="D681" s="58">
        <v>5321</v>
      </c>
      <c r="E681" s="61">
        <v>0</v>
      </c>
      <c r="F681" s="62">
        <v>11</v>
      </c>
      <c r="G681" s="58">
        <v>800</v>
      </c>
      <c r="H681" s="49">
        <v>8022238</v>
      </c>
      <c r="I681" s="111">
        <v>0</v>
      </c>
      <c r="J681" s="111">
        <v>0</v>
      </c>
      <c r="K681" s="313">
        <v>50000</v>
      </c>
      <c r="L681" s="313">
        <f t="shared" si="7"/>
        <v>50000</v>
      </c>
      <c r="M681" s="314" t="s">
        <v>2886</v>
      </c>
    </row>
    <row r="682" spans="1:13" x14ac:dyDescent="0.25">
      <c r="A682" s="57">
        <v>231</v>
      </c>
      <c r="B682" s="58">
        <v>0</v>
      </c>
      <c r="C682" s="312">
        <v>3419</v>
      </c>
      <c r="D682" s="58">
        <v>5222</v>
      </c>
      <c r="E682" s="61">
        <v>0</v>
      </c>
      <c r="F682" s="62">
        <v>11</v>
      </c>
      <c r="G682" s="58">
        <v>800</v>
      </c>
      <c r="H682" s="49">
        <v>8000000</v>
      </c>
      <c r="I682" s="111">
        <v>0</v>
      </c>
      <c r="J682" s="111">
        <v>0</v>
      </c>
      <c r="K682" s="313">
        <v>50000</v>
      </c>
      <c r="L682" s="313">
        <f t="shared" si="7"/>
        <v>50000</v>
      </c>
      <c r="M682" s="314" t="s">
        <v>2887</v>
      </c>
    </row>
    <row r="683" spans="1:13" ht="26.25" x14ac:dyDescent="0.25">
      <c r="A683" s="57">
        <v>231</v>
      </c>
      <c r="B683" s="58">
        <v>0</v>
      </c>
      <c r="C683" s="312">
        <v>3419</v>
      </c>
      <c r="D683" s="58">
        <v>5222</v>
      </c>
      <c r="E683" s="61">
        <v>0</v>
      </c>
      <c r="F683" s="62">
        <v>11</v>
      </c>
      <c r="G683" s="58">
        <v>800</v>
      </c>
      <c r="H683" s="49">
        <v>8000000</v>
      </c>
      <c r="I683" s="111">
        <v>0</v>
      </c>
      <c r="J683" s="111">
        <v>0</v>
      </c>
      <c r="K683" s="313">
        <v>49500</v>
      </c>
      <c r="L683" s="313">
        <f t="shared" si="7"/>
        <v>49500</v>
      </c>
      <c r="M683" s="314" t="s">
        <v>2888</v>
      </c>
    </row>
    <row r="684" spans="1:13" x14ac:dyDescent="0.25">
      <c r="A684" s="57">
        <v>231</v>
      </c>
      <c r="B684" s="58">
        <v>0</v>
      </c>
      <c r="C684" s="312">
        <v>3419</v>
      </c>
      <c r="D684" s="58">
        <v>5222</v>
      </c>
      <c r="E684" s="61">
        <v>0</v>
      </c>
      <c r="F684" s="62">
        <v>11</v>
      </c>
      <c r="G684" s="58">
        <v>800</v>
      </c>
      <c r="H684" s="49">
        <v>8000000</v>
      </c>
      <c r="I684" s="111">
        <v>0</v>
      </c>
      <c r="J684" s="111">
        <v>0</v>
      </c>
      <c r="K684" s="313">
        <v>48000</v>
      </c>
      <c r="L684" s="313">
        <f t="shared" si="7"/>
        <v>48000</v>
      </c>
      <c r="M684" s="314" t="s">
        <v>2889</v>
      </c>
    </row>
    <row r="685" spans="1:13" ht="39" x14ac:dyDescent="0.25">
      <c r="A685" s="57">
        <v>231</v>
      </c>
      <c r="B685" s="58">
        <v>0</v>
      </c>
      <c r="C685" s="312">
        <v>3113</v>
      </c>
      <c r="D685" s="58">
        <v>5321</v>
      </c>
      <c r="E685" s="61">
        <v>0</v>
      </c>
      <c r="F685" s="62">
        <v>11</v>
      </c>
      <c r="G685" s="58">
        <v>800</v>
      </c>
      <c r="H685" s="49">
        <v>8022222</v>
      </c>
      <c r="I685" s="111">
        <v>0</v>
      </c>
      <c r="J685" s="111">
        <v>0</v>
      </c>
      <c r="K685" s="313">
        <v>47000</v>
      </c>
      <c r="L685" s="313">
        <f t="shared" si="7"/>
        <v>47000</v>
      </c>
      <c r="M685" s="314" t="s">
        <v>2890</v>
      </c>
    </row>
    <row r="686" spans="1:13" x14ac:dyDescent="0.25">
      <c r="A686" s="57">
        <v>231</v>
      </c>
      <c r="B686" s="58">
        <v>0</v>
      </c>
      <c r="C686" s="312">
        <v>3419</v>
      </c>
      <c r="D686" s="58">
        <v>5222</v>
      </c>
      <c r="E686" s="61">
        <v>0</v>
      </c>
      <c r="F686" s="62">
        <v>11</v>
      </c>
      <c r="G686" s="58">
        <v>800</v>
      </c>
      <c r="H686" s="49">
        <v>8000000</v>
      </c>
      <c r="I686" s="111">
        <v>0</v>
      </c>
      <c r="J686" s="111">
        <v>0</v>
      </c>
      <c r="K686" s="313">
        <v>40000</v>
      </c>
      <c r="L686" s="313">
        <f t="shared" si="7"/>
        <v>40000</v>
      </c>
      <c r="M686" s="314" t="s">
        <v>2891</v>
      </c>
    </row>
    <row r="687" spans="1:13" x14ac:dyDescent="0.25">
      <c r="A687" s="57">
        <v>231</v>
      </c>
      <c r="B687" s="58">
        <v>0</v>
      </c>
      <c r="C687" s="312">
        <v>3419</v>
      </c>
      <c r="D687" s="58">
        <v>5222</v>
      </c>
      <c r="E687" s="61">
        <v>0</v>
      </c>
      <c r="F687" s="62">
        <v>11</v>
      </c>
      <c r="G687" s="58">
        <v>800</v>
      </c>
      <c r="H687" s="49">
        <v>8000000</v>
      </c>
      <c r="I687" s="111">
        <v>0</v>
      </c>
      <c r="J687" s="111">
        <v>0</v>
      </c>
      <c r="K687" s="313">
        <v>40000</v>
      </c>
      <c r="L687" s="313">
        <f t="shared" si="7"/>
        <v>40000</v>
      </c>
      <c r="M687" s="314" t="s">
        <v>2891</v>
      </c>
    </row>
    <row r="688" spans="1:13" ht="26.25" x14ac:dyDescent="0.25">
      <c r="A688" s="57">
        <v>231</v>
      </c>
      <c r="B688" s="58">
        <v>0</v>
      </c>
      <c r="C688" s="312">
        <v>3419</v>
      </c>
      <c r="D688" s="58">
        <v>5221</v>
      </c>
      <c r="E688" s="61">
        <v>0</v>
      </c>
      <c r="F688" s="62">
        <v>11</v>
      </c>
      <c r="G688" s="58">
        <v>800</v>
      </c>
      <c r="H688" s="49">
        <v>8000000</v>
      </c>
      <c r="I688" s="111">
        <v>0</v>
      </c>
      <c r="J688" s="111">
        <v>0</v>
      </c>
      <c r="K688" s="313">
        <v>35000</v>
      </c>
      <c r="L688" s="313">
        <f t="shared" si="7"/>
        <v>35000</v>
      </c>
      <c r="M688" s="314" t="s">
        <v>2892</v>
      </c>
    </row>
    <row r="689" spans="1:13" ht="26.25" x14ac:dyDescent="0.25">
      <c r="A689" s="57">
        <v>231</v>
      </c>
      <c r="B689" s="58">
        <v>0</v>
      </c>
      <c r="C689" s="312">
        <v>3419</v>
      </c>
      <c r="D689" s="58">
        <v>5222</v>
      </c>
      <c r="E689" s="61">
        <v>0</v>
      </c>
      <c r="F689" s="62">
        <v>11</v>
      </c>
      <c r="G689" s="58">
        <v>800</v>
      </c>
      <c r="H689" s="49">
        <v>8000000</v>
      </c>
      <c r="I689" s="111">
        <v>0</v>
      </c>
      <c r="J689" s="111">
        <v>0</v>
      </c>
      <c r="K689" s="313">
        <v>32000</v>
      </c>
      <c r="L689" s="313">
        <f t="shared" si="7"/>
        <v>32000</v>
      </c>
      <c r="M689" s="314" t="s">
        <v>2893</v>
      </c>
    </row>
    <row r="690" spans="1:13" ht="26.25" x14ac:dyDescent="0.25">
      <c r="A690" s="57">
        <v>231</v>
      </c>
      <c r="B690" s="58">
        <v>0</v>
      </c>
      <c r="C690" s="312">
        <v>3113</v>
      </c>
      <c r="D690" s="58">
        <v>5321</v>
      </c>
      <c r="E690" s="61">
        <v>0</v>
      </c>
      <c r="F690" s="62">
        <v>11</v>
      </c>
      <c r="G690" s="58">
        <v>800</v>
      </c>
      <c r="H690" s="49">
        <v>8022157</v>
      </c>
      <c r="I690" s="111">
        <v>0</v>
      </c>
      <c r="J690" s="111">
        <v>0</v>
      </c>
      <c r="K690" s="313">
        <v>15728</v>
      </c>
      <c r="L690" s="313">
        <f t="shared" si="7"/>
        <v>15728</v>
      </c>
      <c r="M690" s="314" t="s">
        <v>2894</v>
      </c>
    </row>
    <row r="691" spans="1:13" x14ac:dyDescent="0.25">
      <c r="A691" s="57">
        <v>231</v>
      </c>
      <c r="B691" s="58">
        <v>0</v>
      </c>
      <c r="C691" s="312">
        <v>3299</v>
      </c>
      <c r="D691" s="58">
        <v>5229</v>
      </c>
      <c r="E691" s="61">
        <v>0</v>
      </c>
      <c r="F691" s="62">
        <v>11</v>
      </c>
      <c r="G691" s="58">
        <v>800</v>
      </c>
      <c r="H691" s="49">
        <v>8000000</v>
      </c>
      <c r="I691" s="111">
        <v>0</v>
      </c>
      <c r="J691" s="111">
        <v>50000</v>
      </c>
      <c r="K691" s="313">
        <v>-50000</v>
      </c>
      <c r="L691" s="313">
        <f t="shared" si="7"/>
        <v>0</v>
      </c>
      <c r="M691" s="314" t="s">
        <v>2895</v>
      </c>
    </row>
    <row r="692" spans="1:13" x14ac:dyDescent="0.25">
      <c r="A692" s="57">
        <v>231</v>
      </c>
      <c r="B692" s="58">
        <v>0</v>
      </c>
      <c r="C692" s="312">
        <v>3299</v>
      </c>
      <c r="D692" s="58">
        <v>5221</v>
      </c>
      <c r="E692" s="61">
        <v>0</v>
      </c>
      <c r="F692" s="62">
        <v>11</v>
      </c>
      <c r="G692" s="58">
        <v>800</v>
      </c>
      <c r="H692" s="49">
        <v>8000000</v>
      </c>
      <c r="I692" s="111">
        <v>0</v>
      </c>
      <c r="J692" s="111">
        <v>0</v>
      </c>
      <c r="K692" s="313">
        <v>50000</v>
      </c>
      <c r="L692" s="313">
        <f t="shared" si="7"/>
        <v>50000</v>
      </c>
      <c r="M692" s="314" t="s">
        <v>2895</v>
      </c>
    </row>
    <row r="693" spans="1:13" x14ac:dyDescent="0.25">
      <c r="A693" s="57">
        <v>231</v>
      </c>
      <c r="B693" s="58">
        <v>0</v>
      </c>
      <c r="C693" s="312">
        <v>3299</v>
      </c>
      <c r="D693" s="58">
        <v>5229</v>
      </c>
      <c r="E693" s="61">
        <v>0</v>
      </c>
      <c r="F693" s="62">
        <v>11</v>
      </c>
      <c r="G693" s="58">
        <v>800</v>
      </c>
      <c r="H693" s="49">
        <v>8000000</v>
      </c>
      <c r="I693" s="111">
        <v>0</v>
      </c>
      <c r="J693" s="111">
        <v>50000</v>
      </c>
      <c r="K693" s="313">
        <v>-50000</v>
      </c>
      <c r="L693" s="313">
        <f>SUM(J693:K693)</f>
        <v>0</v>
      </c>
      <c r="M693" s="314" t="s">
        <v>2737</v>
      </c>
    </row>
    <row r="694" spans="1:13" x14ac:dyDescent="0.25">
      <c r="A694" s="57">
        <v>231</v>
      </c>
      <c r="B694" s="58">
        <v>0</v>
      </c>
      <c r="C694" s="312">
        <v>3299</v>
      </c>
      <c r="D694" s="58">
        <v>5229</v>
      </c>
      <c r="E694" s="61">
        <v>0</v>
      </c>
      <c r="F694" s="62">
        <v>11</v>
      </c>
      <c r="G694" s="58">
        <v>800</v>
      </c>
      <c r="H694" s="49">
        <v>8000000</v>
      </c>
      <c r="I694" s="111">
        <v>0</v>
      </c>
      <c r="J694" s="111">
        <v>0</v>
      </c>
      <c r="K694" s="313">
        <v>50000</v>
      </c>
      <c r="L694" s="313">
        <f>SUM(J694:K694)</f>
        <v>50000</v>
      </c>
      <c r="M694" s="314" t="s">
        <v>2737</v>
      </c>
    </row>
    <row r="695" spans="1:13" x14ac:dyDescent="0.25">
      <c r="A695" s="57">
        <v>231</v>
      </c>
      <c r="B695" s="58">
        <v>0</v>
      </c>
      <c r="C695" s="312">
        <v>3419</v>
      </c>
      <c r="D695" s="58">
        <v>5222</v>
      </c>
      <c r="E695" s="61">
        <v>0</v>
      </c>
      <c r="F695" s="62">
        <v>11</v>
      </c>
      <c r="G695" s="58">
        <v>800</v>
      </c>
      <c r="H695" s="49">
        <v>8020807</v>
      </c>
      <c r="I695" s="111">
        <v>0</v>
      </c>
      <c r="J695" s="111">
        <v>117000</v>
      </c>
      <c r="K695" s="313">
        <v>-117000</v>
      </c>
      <c r="L695" s="313">
        <f t="shared" ref="L695:L700" si="8">SUM(J695:K695)</f>
        <v>0</v>
      </c>
      <c r="M695" s="314" t="s">
        <v>2749</v>
      </c>
    </row>
    <row r="696" spans="1:13" x14ac:dyDescent="0.25">
      <c r="A696" s="57">
        <v>231</v>
      </c>
      <c r="B696" s="58">
        <v>0</v>
      </c>
      <c r="C696" s="312">
        <v>3419</v>
      </c>
      <c r="D696" s="58">
        <v>5222</v>
      </c>
      <c r="E696" s="61">
        <v>0</v>
      </c>
      <c r="F696" s="62">
        <v>11</v>
      </c>
      <c r="G696" s="58">
        <v>800</v>
      </c>
      <c r="H696" s="49">
        <v>8020807</v>
      </c>
      <c r="I696" s="111">
        <v>0</v>
      </c>
      <c r="J696" s="111">
        <v>80000</v>
      </c>
      <c r="K696" s="313">
        <v>-80000</v>
      </c>
      <c r="L696" s="313">
        <f t="shared" si="8"/>
        <v>0</v>
      </c>
      <c r="M696" s="314" t="s">
        <v>2750</v>
      </c>
    </row>
    <row r="697" spans="1:13" ht="26.25" x14ac:dyDescent="0.25">
      <c r="A697" s="57">
        <v>231</v>
      </c>
      <c r="B697" s="58">
        <v>0</v>
      </c>
      <c r="C697" s="312">
        <v>3419</v>
      </c>
      <c r="D697" s="58">
        <v>5222</v>
      </c>
      <c r="E697" s="61">
        <v>0</v>
      </c>
      <c r="F697" s="62">
        <v>11</v>
      </c>
      <c r="G697" s="58">
        <v>800</v>
      </c>
      <c r="H697" s="49">
        <v>8020807</v>
      </c>
      <c r="I697" s="111">
        <v>0</v>
      </c>
      <c r="J697" s="111">
        <v>50000</v>
      </c>
      <c r="K697" s="313">
        <v>-50000</v>
      </c>
      <c r="L697" s="313">
        <f t="shared" si="8"/>
        <v>0</v>
      </c>
      <c r="M697" s="314" t="s">
        <v>2751</v>
      </c>
    </row>
    <row r="698" spans="1:13" x14ac:dyDescent="0.25">
      <c r="A698" s="57">
        <v>231</v>
      </c>
      <c r="B698" s="58">
        <v>0</v>
      </c>
      <c r="C698" s="312">
        <v>3419</v>
      </c>
      <c r="D698" s="58">
        <v>5222</v>
      </c>
      <c r="E698" s="61">
        <v>0</v>
      </c>
      <c r="F698" s="62">
        <v>11</v>
      </c>
      <c r="G698" s="58">
        <v>800</v>
      </c>
      <c r="H698" s="49">
        <v>8000000</v>
      </c>
      <c r="I698" s="111">
        <v>0</v>
      </c>
      <c r="J698" s="111">
        <v>0</v>
      </c>
      <c r="K698" s="313">
        <v>117000</v>
      </c>
      <c r="L698" s="313">
        <f t="shared" si="8"/>
        <v>117000</v>
      </c>
      <c r="M698" s="314" t="s">
        <v>2749</v>
      </c>
    </row>
    <row r="699" spans="1:13" x14ac:dyDescent="0.25">
      <c r="A699" s="57">
        <v>231</v>
      </c>
      <c r="B699" s="58">
        <v>0</v>
      </c>
      <c r="C699" s="312">
        <v>3419</v>
      </c>
      <c r="D699" s="58">
        <v>5222</v>
      </c>
      <c r="E699" s="61">
        <v>0</v>
      </c>
      <c r="F699" s="62">
        <v>11</v>
      </c>
      <c r="G699" s="58">
        <v>800</v>
      </c>
      <c r="H699" s="49">
        <v>8000000</v>
      </c>
      <c r="I699" s="111">
        <v>0</v>
      </c>
      <c r="J699" s="111">
        <v>0</v>
      </c>
      <c r="K699" s="313">
        <v>80000</v>
      </c>
      <c r="L699" s="313">
        <f t="shared" si="8"/>
        <v>80000</v>
      </c>
      <c r="M699" s="314" t="s">
        <v>2750</v>
      </c>
    </row>
    <row r="700" spans="1:13" ht="26.25" x14ac:dyDescent="0.25">
      <c r="A700" s="57">
        <v>231</v>
      </c>
      <c r="B700" s="58">
        <v>0</v>
      </c>
      <c r="C700" s="312">
        <v>3419</v>
      </c>
      <c r="D700" s="58">
        <v>5222</v>
      </c>
      <c r="E700" s="61">
        <v>0</v>
      </c>
      <c r="F700" s="62">
        <v>11</v>
      </c>
      <c r="G700" s="58">
        <v>800</v>
      </c>
      <c r="H700" s="49">
        <v>8000000</v>
      </c>
      <c r="I700" s="111">
        <v>0</v>
      </c>
      <c r="J700" s="111">
        <v>0</v>
      </c>
      <c r="K700" s="313">
        <v>50000</v>
      </c>
      <c r="L700" s="313">
        <f t="shared" si="8"/>
        <v>50000</v>
      </c>
      <c r="M700" s="314" t="s">
        <v>2751</v>
      </c>
    </row>
    <row r="701" spans="1:13" ht="15.75" thickBot="1" x14ac:dyDescent="0.3">
      <c r="A701" s="57"/>
      <c r="B701" s="58"/>
      <c r="C701" s="312"/>
      <c r="D701" s="58"/>
      <c r="E701" s="61"/>
      <c r="F701" s="62"/>
      <c r="G701" s="58"/>
      <c r="H701" s="49"/>
      <c r="I701" s="111"/>
      <c r="J701" s="111"/>
      <c r="K701" s="313"/>
      <c r="L701" s="317"/>
      <c r="M701" s="314"/>
    </row>
    <row r="702" spans="1:13" s="233" customFormat="1" ht="16.5" thickBot="1" x14ac:dyDescent="0.3">
      <c r="A702" s="2155" t="s">
        <v>23</v>
      </c>
      <c r="B702" s="2462"/>
      <c r="C702" s="2462"/>
      <c r="D702" s="2462"/>
      <c r="E702" s="2462"/>
      <c r="F702" s="2462"/>
      <c r="G702" s="2462"/>
      <c r="H702" s="2462"/>
      <c r="I702" s="1294">
        <f>SUM(I612:I701)</f>
        <v>25000000</v>
      </c>
      <c r="J702" s="1295">
        <f>SUM(J613:J701)</f>
        <v>25469538</v>
      </c>
      <c r="K702" s="1295">
        <f>SUM(K613:K692)</f>
        <v>0</v>
      </c>
      <c r="L702" s="1295">
        <f>SUM(L613:L700)</f>
        <v>25469538</v>
      </c>
      <c r="M702" s="119"/>
    </row>
    <row r="703" spans="1:13" ht="15.75" x14ac:dyDescent="0.25">
      <c r="A703" s="28"/>
      <c r="B703" s="28"/>
      <c r="C703" s="28"/>
      <c r="D703" s="29"/>
      <c r="E703" s="29"/>
      <c r="F703" s="29"/>
      <c r="G703" s="29"/>
      <c r="H703" s="29"/>
      <c r="I703" s="32"/>
      <c r="J703" s="29"/>
      <c r="K703" s="33"/>
      <c r="L703" s="29"/>
      <c r="M703" s="2467"/>
    </row>
    <row r="704" spans="1:13" ht="15.75" x14ac:dyDescent="0.25">
      <c r="A704" s="29" t="s">
        <v>879</v>
      </c>
      <c r="B704" s="28"/>
      <c r="C704" s="28"/>
      <c r="D704" s="29"/>
      <c r="E704" s="29"/>
      <c r="F704" s="29"/>
      <c r="G704" s="29"/>
      <c r="H704" s="29"/>
      <c r="I704" s="32"/>
      <c r="J704" s="34" t="s">
        <v>25</v>
      </c>
      <c r="K704" s="35">
        <v>43662</v>
      </c>
      <c r="L704" s="29"/>
      <c r="M704" s="2467"/>
    </row>
    <row r="705" spans="1:13" x14ac:dyDescent="0.25">
      <c r="A705" s="29"/>
      <c r="B705" s="29"/>
      <c r="C705" s="29"/>
      <c r="D705" s="29"/>
      <c r="E705" s="29"/>
      <c r="F705" s="29"/>
      <c r="G705" s="29"/>
      <c r="H705" s="29"/>
      <c r="I705" s="29"/>
      <c r="J705" s="29"/>
      <c r="K705" s="29"/>
      <c r="L705" s="29"/>
      <c r="M705" s="29"/>
    </row>
    <row r="706" spans="1:13" x14ac:dyDescent="0.25">
      <c r="A706" s="29" t="s">
        <v>27</v>
      </c>
      <c r="B706" s="29"/>
      <c r="C706" s="29"/>
      <c r="D706" s="29"/>
      <c r="E706" s="29"/>
      <c r="F706" s="29"/>
      <c r="G706" s="29"/>
      <c r="H706" s="29"/>
      <c r="I706" s="29" t="s">
        <v>27</v>
      </c>
      <c r="J706" s="29"/>
      <c r="K706" s="29"/>
      <c r="L706" s="29"/>
      <c r="M706" s="29"/>
    </row>
    <row r="707" spans="1:13" x14ac:dyDescent="0.25">
      <c r="A707" s="29"/>
      <c r="B707" s="29"/>
      <c r="C707" s="29"/>
      <c r="D707" s="29"/>
      <c r="E707" s="29"/>
      <c r="F707" s="29"/>
      <c r="G707" s="29"/>
      <c r="H707" s="29"/>
      <c r="I707" s="29"/>
      <c r="J707" s="29"/>
      <c r="K707" s="29"/>
      <c r="L707" s="29"/>
      <c r="M707" s="29"/>
    </row>
    <row r="708" spans="1:13" x14ac:dyDescent="0.25">
      <c r="A708" s="29" t="s">
        <v>880</v>
      </c>
      <c r="B708" s="29"/>
      <c r="C708" s="29"/>
      <c r="D708" s="29"/>
      <c r="E708" s="29"/>
      <c r="F708" s="29"/>
      <c r="G708" s="29"/>
      <c r="H708" s="29"/>
      <c r="I708" s="29" t="s">
        <v>881</v>
      </c>
      <c r="J708" s="29"/>
      <c r="K708" s="29"/>
      <c r="L708" s="29"/>
      <c r="M708" s="29"/>
    </row>
    <row r="709" spans="1:13" x14ac:dyDescent="0.25">
      <c r="A709" s="29"/>
      <c r="B709" s="29"/>
      <c r="C709" s="29"/>
      <c r="D709" s="29"/>
      <c r="E709" s="29"/>
      <c r="F709" s="29"/>
      <c r="G709" s="29"/>
      <c r="H709" s="29"/>
      <c r="I709" s="29"/>
      <c r="J709" s="29"/>
      <c r="K709" s="29"/>
      <c r="L709" s="29"/>
      <c r="M709" s="29"/>
    </row>
    <row r="710" spans="1:13" x14ac:dyDescent="0.25">
      <c r="A710" s="29"/>
      <c r="B710" s="29"/>
      <c r="C710" s="29"/>
      <c r="D710" s="29"/>
      <c r="E710" s="29"/>
      <c r="F710" s="29"/>
      <c r="G710" s="29"/>
      <c r="H710" s="29"/>
      <c r="I710" s="29"/>
      <c r="J710" s="29"/>
      <c r="K710" s="29"/>
      <c r="L710" s="29"/>
      <c r="M710" s="29"/>
    </row>
    <row r="711" spans="1:13" ht="18.75" x14ac:dyDescent="0.3">
      <c r="A711" s="1" t="s">
        <v>174</v>
      </c>
      <c r="B711" s="1"/>
      <c r="C711" s="307" t="s">
        <v>870</v>
      </c>
      <c r="D711" s="2467"/>
      <c r="E711" s="2467"/>
      <c r="F711" s="2467"/>
      <c r="G711" s="2467"/>
      <c r="H711" s="2467"/>
      <c r="I711" s="4"/>
      <c r="J711" s="2467"/>
      <c r="K711" s="2467"/>
      <c r="L711" s="2467"/>
      <c r="M711" s="2467"/>
    </row>
    <row r="712" spans="1:13" x14ac:dyDescent="0.25">
      <c r="A712" s="2467"/>
      <c r="B712" s="2467"/>
      <c r="C712" s="2467"/>
      <c r="D712" s="2461"/>
      <c r="E712" s="2461"/>
      <c r="F712" s="2461"/>
      <c r="G712" s="2461"/>
      <c r="H712" s="2461"/>
      <c r="I712" s="8"/>
      <c r="J712" s="2461"/>
      <c r="K712" s="2467"/>
      <c r="L712" s="2467"/>
      <c r="M712" s="2467"/>
    </row>
    <row r="713" spans="1:13" ht="18.75" x14ac:dyDescent="0.3">
      <c r="A713" s="3102" t="s">
        <v>2896</v>
      </c>
      <c r="B713" s="3102"/>
      <c r="C713" s="3102"/>
      <c r="D713" s="3102"/>
      <c r="E713" s="3102"/>
      <c r="F713" s="3102"/>
      <c r="G713" s="3102"/>
      <c r="H713" s="3102"/>
      <c r="I713" s="3102"/>
      <c r="J713" s="3102"/>
      <c r="K713" s="3102"/>
      <c r="L713" s="3102"/>
      <c r="M713" s="3102"/>
    </row>
    <row r="714" spans="1:13" ht="15.75" x14ac:dyDescent="0.25">
      <c r="A714" s="2467"/>
      <c r="B714" s="2467"/>
      <c r="C714" s="2467"/>
      <c r="D714" s="2461"/>
      <c r="E714" s="2461"/>
      <c r="F714" s="308"/>
      <c r="G714" s="2461"/>
      <c r="H714" s="2461"/>
      <c r="I714" s="8"/>
      <c r="J714" s="2461"/>
      <c r="K714" s="2467"/>
      <c r="L714" s="2467"/>
      <c r="M714" s="2467"/>
    </row>
    <row r="715" spans="1:13" ht="15" customHeight="1" x14ac:dyDescent="0.25">
      <c r="A715" s="3156" t="s">
        <v>2897</v>
      </c>
      <c r="B715" s="3156"/>
      <c r="C715" s="3156"/>
      <c r="D715" s="3156"/>
      <c r="E715" s="3156"/>
      <c r="F715" s="3156"/>
      <c r="G715" s="3156"/>
      <c r="H715" s="3156"/>
      <c r="I715" s="3156"/>
      <c r="J715" s="3156"/>
      <c r="K715" s="3156"/>
      <c r="L715" s="3156"/>
      <c r="M715" s="3156"/>
    </row>
    <row r="716" spans="1:13" x14ac:dyDescent="0.25">
      <c r="A716" s="3156"/>
      <c r="B716" s="3156"/>
      <c r="C716" s="3156"/>
      <c r="D716" s="3156"/>
      <c r="E716" s="3156"/>
      <c r="F716" s="3156"/>
      <c r="G716" s="3156"/>
      <c r="H716" s="3156"/>
      <c r="I716" s="3156"/>
      <c r="J716" s="3156"/>
      <c r="K716" s="3156"/>
      <c r="L716" s="3156"/>
      <c r="M716" s="3156"/>
    </row>
    <row r="717" spans="1:13" ht="15.75" thickBot="1" x14ac:dyDescent="0.3">
      <c r="A717" s="1465"/>
      <c r="B717" s="2467"/>
      <c r="C717" s="2467"/>
      <c r="D717" s="2467"/>
      <c r="E717" s="2467"/>
      <c r="F717" s="2467"/>
      <c r="G717" s="2467"/>
      <c r="H717" s="2467"/>
      <c r="I717" s="4"/>
      <c r="J717" s="2467"/>
      <c r="K717" s="13"/>
      <c r="L717" s="14"/>
      <c r="M717" s="14" t="s">
        <v>270</v>
      </c>
    </row>
    <row r="718" spans="1:13" ht="27" thickBot="1" x14ac:dyDescent="0.3">
      <c r="A718" s="309" t="s">
        <v>873</v>
      </c>
      <c r="B718" s="23" t="s">
        <v>874</v>
      </c>
      <c r="C718" s="23" t="s">
        <v>7</v>
      </c>
      <c r="D718" s="23" t="s">
        <v>8</v>
      </c>
      <c r="E718" s="23" t="s">
        <v>9</v>
      </c>
      <c r="F718" s="23" t="s">
        <v>10</v>
      </c>
      <c r="G718" s="23" t="s">
        <v>11</v>
      </c>
      <c r="H718" s="23" t="s">
        <v>12</v>
      </c>
      <c r="I718" s="310" t="s">
        <v>13</v>
      </c>
      <c r="J718" s="20" t="s">
        <v>14</v>
      </c>
      <c r="K718" s="20" t="s">
        <v>15</v>
      </c>
      <c r="L718" s="20" t="s">
        <v>16</v>
      </c>
      <c r="M718" s="311" t="s">
        <v>17</v>
      </c>
    </row>
    <row r="719" spans="1:13" ht="26.25" x14ac:dyDescent="0.25">
      <c r="A719" s="57">
        <v>231</v>
      </c>
      <c r="B719" s="58">
        <v>0</v>
      </c>
      <c r="C719" s="312">
        <v>3419</v>
      </c>
      <c r="D719" s="58">
        <v>6322</v>
      </c>
      <c r="E719" s="61">
        <v>0</v>
      </c>
      <c r="F719" s="62">
        <v>11</v>
      </c>
      <c r="G719" s="58">
        <v>800</v>
      </c>
      <c r="H719" s="49">
        <v>8000000</v>
      </c>
      <c r="I719" s="111">
        <v>12500000</v>
      </c>
      <c r="J719" s="111">
        <v>12500000</v>
      </c>
      <c r="K719" s="313">
        <v>-1608339</v>
      </c>
      <c r="L719" s="313">
        <f>SUM(J719,K719)</f>
        <v>10891661</v>
      </c>
      <c r="M719" s="314" t="s">
        <v>2719</v>
      </c>
    </row>
    <row r="720" spans="1:13" ht="26.25" x14ac:dyDescent="0.25">
      <c r="A720" s="57">
        <v>231</v>
      </c>
      <c r="B720" s="58">
        <v>0</v>
      </c>
      <c r="C720" s="312">
        <v>3419</v>
      </c>
      <c r="D720" s="58">
        <v>5222</v>
      </c>
      <c r="E720" s="61">
        <v>0</v>
      </c>
      <c r="F720" s="62">
        <v>11</v>
      </c>
      <c r="G720" s="58">
        <v>800</v>
      </c>
      <c r="H720" s="49">
        <v>8000000</v>
      </c>
      <c r="I720" s="111">
        <v>12500000</v>
      </c>
      <c r="J720" s="111">
        <v>11719888</v>
      </c>
      <c r="K720" s="313">
        <v>1501339</v>
      </c>
      <c r="L720" s="313">
        <f>SUM(J720,K720)</f>
        <v>13221227</v>
      </c>
      <c r="M720" s="314" t="s">
        <v>2720</v>
      </c>
    </row>
    <row r="721" spans="1:13" ht="26.25" x14ac:dyDescent="0.25">
      <c r="A721" s="57">
        <v>231</v>
      </c>
      <c r="B721" s="58">
        <v>0</v>
      </c>
      <c r="C721" s="312">
        <v>3419</v>
      </c>
      <c r="D721" s="58">
        <v>5222</v>
      </c>
      <c r="E721" s="61">
        <v>0</v>
      </c>
      <c r="F721" s="62">
        <v>11</v>
      </c>
      <c r="G721" s="58">
        <v>800</v>
      </c>
      <c r="H721" s="49">
        <v>8000000</v>
      </c>
      <c r="I721" s="111">
        <v>12500000</v>
      </c>
      <c r="J721" s="111">
        <v>13221227</v>
      </c>
      <c r="K721" s="313">
        <v>-1501339</v>
      </c>
      <c r="L721" s="313">
        <f>SUM(J721,K721)</f>
        <v>11719888</v>
      </c>
      <c r="M721" s="314" t="s">
        <v>2720</v>
      </c>
    </row>
    <row r="722" spans="1:13" x14ac:dyDescent="0.25">
      <c r="A722" s="57">
        <v>231</v>
      </c>
      <c r="B722" s="58">
        <v>0</v>
      </c>
      <c r="C722" s="312">
        <v>3419</v>
      </c>
      <c r="D722" s="58">
        <v>5222</v>
      </c>
      <c r="E722" s="61">
        <v>0</v>
      </c>
      <c r="F722" s="62">
        <v>11</v>
      </c>
      <c r="G722" s="58">
        <v>800</v>
      </c>
      <c r="H722" s="49">
        <v>8000000</v>
      </c>
      <c r="I722" s="111">
        <v>0</v>
      </c>
      <c r="J722" s="111">
        <v>0</v>
      </c>
      <c r="K722" s="313">
        <v>150000</v>
      </c>
      <c r="L722" s="313">
        <f>SUM(J722,K722)</f>
        <v>150000</v>
      </c>
      <c r="M722" s="314" t="s">
        <v>2898</v>
      </c>
    </row>
    <row r="723" spans="1:13" x14ac:dyDescent="0.25">
      <c r="A723" s="57">
        <v>231</v>
      </c>
      <c r="B723" s="58">
        <v>0</v>
      </c>
      <c r="C723" s="312">
        <v>3419</v>
      </c>
      <c r="D723" s="58">
        <v>5222</v>
      </c>
      <c r="E723" s="61">
        <v>0</v>
      </c>
      <c r="F723" s="62">
        <v>11</v>
      </c>
      <c r="G723" s="58">
        <v>800</v>
      </c>
      <c r="H723" s="49">
        <v>8000000</v>
      </c>
      <c r="I723" s="111">
        <v>0</v>
      </c>
      <c r="J723" s="111">
        <v>0</v>
      </c>
      <c r="K723" s="313">
        <v>135000</v>
      </c>
      <c r="L723" s="313">
        <f t="shared" ref="L723:L743" si="9">SUM(J723,K723)</f>
        <v>135000</v>
      </c>
      <c r="M723" s="314" t="s">
        <v>2899</v>
      </c>
    </row>
    <row r="724" spans="1:13" ht="26.25" x14ac:dyDescent="0.25">
      <c r="A724" s="57">
        <v>231</v>
      </c>
      <c r="B724" s="58">
        <v>0</v>
      </c>
      <c r="C724" s="312">
        <v>3419</v>
      </c>
      <c r="D724" s="58">
        <v>5222</v>
      </c>
      <c r="E724" s="61">
        <v>0</v>
      </c>
      <c r="F724" s="62">
        <v>11</v>
      </c>
      <c r="G724" s="58">
        <v>800</v>
      </c>
      <c r="H724" s="49">
        <v>8000000</v>
      </c>
      <c r="I724" s="111">
        <v>0</v>
      </c>
      <c r="J724" s="111">
        <v>0</v>
      </c>
      <c r="K724" s="313">
        <v>120000</v>
      </c>
      <c r="L724" s="313">
        <f t="shared" si="9"/>
        <v>120000</v>
      </c>
      <c r="M724" s="314" t="s">
        <v>2900</v>
      </c>
    </row>
    <row r="725" spans="1:13" x14ac:dyDescent="0.25">
      <c r="A725" s="57">
        <v>231</v>
      </c>
      <c r="B725" s="58">
        <v>0</v>
      </c>
      <c r="C725" s="312">
        <v>3419</v>
      </c>
      <c r="D725" s="58">
        <v>5222</v>
      </c>
      <c r="E725" s="61">
        <v>0</v>
      </c>
      <c r="F725" s="62">
        <v>11</v>
      </c>
      <c r="G725" s="58">
        <v>800</v>
      </c>
      <c r="H725" s="49">
        <v>8000000</v>
      </c>
      <c r="I725" s="111">
        <v>0</v>
      </c>
      <c r="J725" s="111">
        <v>0</v>
      </c>
      <c r="K725" s="313">
        <v>120000</v>
      </c>
      <c r="L725" s="313">
        <f t="shared" si="9"/>
        <v>120000</v>
      </c>
      <c r="M725" s="314" t="s">
        <v>2901</v>
      </c>
    </row>
    <row r="726" spans="1:13" x14ac:dyDescent="0.25">
      <c r="A726" s="895">
        <v>231</v>
      </c>
      <c r="B726" s="296">
        <v>0</v>
      </c>
      <c r="C726" s="569">
        <v>3419</v>
      </c>
      <c r="D726" s="296">
        <v>6321</v>
      </c>
      <c r="E726" s="897">
        <v>0</v>
      </c>
      <c r="F726" s="473">
        <v>11</v>
      </c>
      <c r="G726" s="296">
        <v>800</v>
      </c>
      <c r="H726" s="231">
        <v>8022436</v>
      </c>
      <c r="I726" s="313">
        <v>0</v>
      </c>
      <c r="J726" s="313">
        <v>0</v>
      </c>
      <c r="K726" s="313">
        <v>107000</v>
      </c>
      <c r="L726" s="313">
        <f t="shared" si="9"/>
        <v>107000</v>
      </c>
      <c r="M726" s="1094" t="s">
        <v>2902</v>
      </c>
    </row>
    <row r="727" spans="1:13" x14ac:dyDescent="0.25">
      <c r="A727" s="895">
        <v>231</v>
      </c>
      <c r="B727" s="296">
        <v>0</v>
      </c>
      <c r="C727" s="569">
        <v>3419</v>
      </c>
      <c r="D727" s="296">
        <v>5222</v>
      </c>
      <c r="E727" s="897">
        <v>0</v>
      </c>
      <c r="F727" s="473">
        <v>11</v>
      </c>
      <c r="G727" s="296">
        <v>800</v>
      </c>
      <c r="H727" s="231">
        <v>8000000</v>
      </c>
      <c r="I727" s="313">
        <v>0</v>
      </c>
      <c r="J727" s="313">
        <v>0</v>
      </c>
      <c r="K727" s="313">
        <v>100000</v>
      </c>
      <c r="L727" s="313">
        <f t="shared" si="9"/>
        <v>100000</v>
      </c>
      <c r="M727" s="1094" t="s">
        <v>2903</v>
      </c>
    </row>
    <row r="728" spans="1:13" ht="26.25" x14ac:dyDescent="0.25">
      <c r="A728" s="57">
        <v>231</v>
      </c>
      <c r="B728" s="58">
        <v>0</v>
      </c>
      <c r="C728" s="312">
        <v>3419</v>
      </c>
      <c r="D728" s="58">
        <v>5213</v>
      </c>
      <c r="E728" s="61">
        <v>0</v>
      </c>
      <c r="F728" s="62">
        <v>11</v>
      </c>
      <c r="G728" s="58">
        <v>800</v>
      </c>
      <c r="H728" s="49">
        <v>8000000</v>
      </c>
      <c r="I728" s="111">
        <v>0</v>
      </c>
      <c r="J728" s="111">
        <v>0</v>
      </c>
      <c r="K728" s="313">
        <v>100000</v>
      </c>
      <c r="L728" s="313">
        <f t="shared" si="9"/>
        <v>100000</v>
      </c>
      <c r="M728" s="314" t="s">
        <v>2904</v>
      </c>
    </row>
    <row r="729" spans="1:13" x14ac:dyDescent="0.25">
      <c r="A729" s="57">
        <v>231</v>
      </c>
      <c r="B729" s="58">
        <v>0</v>
      </c>
      <c r="C729" s="312">
        <v>3419</v>
      </c>
      <c r="D729" s="58">
        <v>5222</v>
      </c>
      <c r="E729" s="61">
        <v>0</v>
      </c>
      <c r="F729" s="62">
        <v>11</v>
      </c>
      <c r="G729" s="58">
        <v>800</v>
      </c>
      <c r="H729" s="49">
        <v>8000000</v>
      </c>
      <c r="I729" s="111">
        <v>0</v>
      </c>
      <c r="J729" s="111">
        <v>0</v>
      </c>
      <c r="K729" s="313">
        <v>90000</v>
      </c>
      <c r="L729" s="313">
        <f t="shared" si="9"/>
        <v>90000</v>
      </c>
      <c r="M729" s="314" t="s">
        <v>2905</v>
      </c>
    </row>
    <row r="730" spans="1:13" x14ac:dyDescent="0.25">
      <c r="A730" s="57">
        <v>231</v>
      </c>
      <c r="B730" s="58">
        <v>0</v>
      </c>
      <c r="C730" s="312">
        <v>3419</v>
      </c>
      <c r="D730" s="58">
        <v>5212</v>
      </c>
      <c r="E730" s="61">
        <v>0</v>
      </c>
      <c r="F730" s="62">
        <v>11</v>
      </c>
      <c r="G730" s="58">
        <v>800</v>
      </c>
      <c r="H730" s="49">
        <v>8000000</v>
      </c>
      <c r="I730" s="111">
        <v>0</v>
      </c>
      <c r="J730" s="111">
        <v>0</v>
      </c>
      <c r="K730" s="313">
        <v>80000</v>
      </c>
      <c r="L730" s="313">
        <f t="shared" si="9"/>
        <v>80000</v>
      </c>
      <c r="M730" s="314" t="s">
        <v>2906</v>
      </c>
    </row>
    <row r="731" spans="1:13" x14ac:dyDescent="0.25">
      <c r="A731" s="57">
        <v>231</v>
      </c>
      <c r="B731" s="58">
        <v>0</v>
      </c>
      <c r="C731" s="312">
        <v>3419</v>
      </c>
      <c r="D731" s="58">
        <v>5222</v>
      </c>
      <c r="E731" s="61">
        <v>0</v>
      </c>
      <c r="F731" s="62">
        <v>11</v>
      </c>
      <c r="G731" s="58">
        <v>800</v>
      </c>
      <c r="H731" s="49">
        <v>8000000</v>
      </c>
      <c r="I731" s="111">
        <v>0</v>
      </c>
      <c r="J731" s="111">
        <v>0</v>
      </c>
      <c r="K731" s="313">
        <v>77360</v>
      </c>
      <c r="L731" s="313">
        <f t="shared" si="9"/>
        <v>77360</v>
      </c>
      <c r="M731" s="314" t="s">
        <v>2907</v>
      </c>
    </row>
    <row r="732" spans="1:13" ht="26.25" x14ac:dyDescent="0.25">
      <c r="A732" s="57">
        <v>231</v>
      </c>
      <c r="B732" s="58">
        <v>0</v>
      </c>
      <c r="C732" s="312">
        <v>3419</v>
      </c>
      <c r="D732" s="58">
        <v>5222</v>
      </c>
      <c r="E732" s="61">
        <v>0</v>
      </c>
      <c r="F732" s="62">
        <v>11</v>
      </c>
      <c r="G732" s="58">
        <v>800</v>
      </c>
      <c r="H732" s="49">
        <v>8000000</v>
      </c>
      <c r="I732" s="111">
        <v>0</v>
      </c>
      <c r="J732" s="111">
        <v>0</v>
      </c>
      <c r="K732" s="313">
        <v>70000</v>
      </c>
      <c r="L732" s="313">
        <f t="shared" si="9"/>
        <v>70000</v>
      </c>
      <c r="M732" s="314" t="s">
        <v>2908</v>
      </c>
    </row>
    <row r="733" spans="1:13" ht="26.25" x14ac:dyDescent="0.25">
      <c r="A733" s="57">
        <v>231</v>
      </c>
      <c r="B733" s="58">
        <v>0</v>
      </c>
      <c r="C733" s="312">
        <v>3419</v>
      </c>
      <c r="D733" s="58">
        <v>5222</v>
      </c>
      <c r="E733" s="61">
        <v>0</v>
      </c>
      <c r="F733" s="62">
        <v>11</v>
      </c>
      <c r="G733" s="58">
        <v>800</v>
      </c>
      <c r="H733" s="49">
        <v>8000000</v>
      </c>
      <c r="I733" s="111">
        <v>0</v>
      </c>
      <c r="J733" s="111">
        <v>0</v>
      </c>
      <c r="K733" s="313">
        <v>60000</v>
      </c>
      <c r="L733" s="313">
        <f t="shared" si="9"/>
        <v>60000</v>
      </c>
      <c r="M733" s="314" t="s">
        <v>2909</v>
      </c>
    </row>
    <row r="734" spans="1:13" x14ac:dyDescent="0.25">
      <c r="A734" s="57">
        <v>231</v>
      </c>
      <c r="B734" s="58">
        <v>0</v>
      </c>
      <c r="C734" s="312">
        <v>3419</v>
      </c>
      <c r="D734" s="58">
        <v>5222</v>
      </c>
      <c r="E734" s="61">
        <v>0</v>
      </c>
      <c r="F734" s="62">
        <v>11</v>
      </c>
      <c r="G734" s="58">
        <v>800</v>
      </c>
      <c r="H734" s="49">
        <v>8000000</v>
      </c>
      <c r="I734" s="111">
        <v>0</v>
      </c>
      <c r="J734" s="111">
        <v>0</v>
      </c>
      <c r="K734" s="313">
        <v>60000</v>
      </c>
      <c r="L734" s="313">
        <f t="shared" si="9"/>
        <v>60000</v>
      </c>
      <c r="M734" s="314" t="s">
        <v>2910</v>
      </c>
    </row>
    <row r="735" spans="1:13" ht="26.25" x14ac:dyDescent="0.25">
      <c r="A735" s="57">
        <v>231</v>
      </c>
      <c r="B735" s="58">
        <v>0</v>
      </c>
      <c r="C735" s="312">
        <v>3419</v>
      </c>
      <c r="D735" s="58">
        <v>5222</v>
      </c>
      <c r="E735" s="61">
        <v>0</v>
      </c>
      <c r="F735" s="62">
        <v>11</v>
      </c>
      <c r="G735" s="58">
        <v>800</v>
      </c>
      <c r="H735" s="49">
        <v>8000000</v>
      </c>
      <c r="I735" s="111">
        <v>0</v>
      </c>
      <c r="J735" s="111">
        <v>0</v>
      </c>
      <c r="K735" s="313">
        <v>50000</v>
      </c>
      <c r="L735" s="313">
        <f t="shared" si="9"/>
        <v>50000</v>
      </c>
      <c r="M735" s="314" t="s">
        <v>2911</v>
      </c>
    </row>
    <row r="736" spans="1:13" x14ac:dyDescent="0.25">
      <c r="A736" s="57">
        <v>231</v>
      </c>
      <c r="B736" s="58">
        <v>0</v>
      </c>
      <c r="C736" s="312">
        <v>3419</v>
      </c>
      <c r="D736" s="58">
        <v>5221</v>
      </c>
      <c r="E736" s="61">
        <v>0</v>
      </c>
      <c r="F736" s="62">
        <v>11</v>
      </c>
      <c r="G736" s="58">
        <v>800</v>
      </c>
      <c r="H736" s="49">
        <v>8000000</v>
      </c>
      <c r="I736" s="111">
        <v>0</v>
      </c>
      <c r="J736" s="111">
        <v>0</v>
      </c>
      <c r="K736" s="313">
        <v>50000</v>
      </c>
      <c r="L736" s="313">
        <f t="shared" si="9"/>
        <v>50000</v>
      </c>
      <c r="M736" s="314" t="s">
        <v>2912</v>
      </c>
    </row>
    <row r="737" spans="1:13" ht="26.25" x14ac:dyDescent="0.25">
      <c r="A737" s="57">
        <v>231</v>
      </c>
      <c r="B737" s="58">
        <v>0</v>
      </c>
      <c r="C737" s="312">
        <v>3419</v>
      </c>
      <c r="D737" s="58">
        <v>5321</v>
      </c>
      <c r="E737" s="61">
        <v>0</v>
      </c>
      <c r="F737" s="62">
        <v>11</v>
      </c>
      <c r="G737" s="58">
        <v>800</v>
      </c>
      <c r="H737" s="49">
        <v>8020101</v>
      </c>
      <c r="I737" s="111">
        <v>0</v>
      </c>
      <c r="J737" s="111">
        <v>0</v>
      </c>
      <c r="K737" s="313">
        <v>50000</v>
      </c>
      <c r="L737" s="313">
        <f t="shared" si="9"/>
        <v>50000</v>
      </c>
      <c r="M737" s="314" t="s">
        <v>2913</v>
      </c>
    </row>
    <row r="738" spans="1:13" ht="26.25" x14ac:dyDescent="0.25">
      <c r="A738" s="57">
        <v>231</v>
      </c>
      <c r="B738" s="58">
        <v>0</v>
      </c>
      <c r="C738" s="312">
        <v>3419</v>
      </c>
      <c r="D738" s="58">
        <v>5321</v>
      </c>
      <c r="E738" s="61">
        <v>0</v>
      </c>
      <c r="F738" s="62">
        <v>11</v>
      </c>
      <c r="G738" s="58">
        <v>800</v>
      </c>
      <c r="H738" s="49">
        <v>8021551</v>
      </c>
      <c r="I738" s="111">
        <v>0</v>
      </c>
      <c r="J738" s="111">
        <v>0</v>
      </c>
      <c r="K738" s="313">
        <v>44069</v>
      </c>
      <c r="L738" s="313">
        <f t="shared" si="9"/>
        <v>44069</v>
      </c>
      <c r="M738" s="314" t="s">
        <v>2914</v>
      </c>
    </row>
    <row r="739" spans="1:13" ht="26.25" x14ac:dyDescent="0.25">
      <c r="A739" s="57">
        <v>231</v>
      </c>
      <c r="B739" s="58">
        <v>0</v>
      </c>
      <c r="C739" s="312">
        <v>3419</v>
      </c>
      <c r="D739" s="58">
        <v>5222</v>
      </c>
      <c r="E739" s="61">
        <v>0</v>
      </c>
      <c r="F739" s="62">
        <v>11</v>
      </c>
      <c r="G739" s="58">
        <v>800</v>
      </c>
      <c r="H739" s="49">
        <v>8000000</v>
      </c>
      <c r="I739" s="111">
        <v>0</v>
      </c>
      <c r="J739" s="111">
        <v>0</v>
      </c>
      <c r="K739" s="313">
        <v>43200</v>
      </c>
      <c r="L739" s="313">
        <f t="shared" si="9"/>
        <v>43200</v>
      </c>
      <c r="M739" s="314" t="s">
        <v>2915</v>
      </c>
    </row>
    <row r="740" spans="1:13" x14ac:dyDescent="0.25">
      <c r="A740" s="57">
        <v>231</v>
      </c>
      <c r="B740" s="58">
        <v>0</v>
      </c>
      <c r="C740" s="312">
        <v>3419</v>
      </c>
      <c r="D740" s="58">
        <v>5222</v>
      </c>
      <c r="E740" s="61">
        <v>0</v>
      </c>
      <c r="F740" s="62">
        <v>11</v>
      </c>
      <c r="G740" s="58">
        <v>800</v>
      </c>
      <c r="H740" s="49">
        <v>8000000</v>
      </c>
      <c r="I740" s="111">
        <v>0</v>
      </c>
      <c r="J740" s="111">
        <v>0</v>
      </c>
      <c r="K740" s="313">
        <v>31010</v>
      </c>
      <c r="L740" s="313">
        <f t="shared" si="9"/>
        <v>31010</v>
      </c>
      <c r="M740" s="314" t="s">
        <v>2916</v>
      </c>
    </row>
    <row r="741" spans="1:13" x14ac:dyDescent="0.25">
      <c r="A741" s="57">
        <v>231</v>
      </c>
      <c r="B741" s="58">
        <v>0</v>
      </c>
      <c r="C741" s="312">
        <v>3419</v>
      </c>
      <c r="D741" s="58">
        <v>5222</v>
      </c>
      <c r="E741" s="61">
        <v>0</v>
      </c>
      <c r="F741" s="62">
        <v>11</v>
      </c>
      <c r="G741" s="58">
        <v>800</v>
      </c>
      <c r="H741" s="49">
        <v>8000000</v>
      </c>
      <c r="I741" s="111">
        <v>0</v>
      </c>
      <c r="J741" s="111">
        <v>0</v>
      </c>
      <c r="K741" s="313">
        <v>30000</v>
      </c>
      <c r="L741" s="313">
        <f t="shared" si="9"/>
        <v>30000</v>
      </c>
      <c r="M741" s="314" t="s">
        <v>2917</v>
      </c>
    </row>
    <row r="742" spans="1:13" x14ac:dyDescent="0.25">
      <c r="A742" s="57">
        <v>231</v>
      </c>
      <c r="B742" s="58">
        <v>0</v>
      </c>
      <c r="C742" s="312">
        <v>3419</v>
      </c>
      <c r="D742" s="58">
        <v>5222</v>
      </c>
      <c r="E742" s="61">
        <v>0</v>
      </c>
      <c r="F742" s="62">
        <v>11</v>
      </c>
      <c r="G742" s="58">
        <v>800</v>
      </c>
      <c r="H742" s="49">
        <v>8000000</v>
      </c>
      <c r="I742" s="111">
        <v>0</v>
      </c>
      <c r="J742" s="111">
        <v>0</v>
      </c>
      <c r="K742" s="313">
        <v>25000</v>
      </c>
      <c r="L742" s="313">
        <f t="shared" si="9"/>
        <v>25000</v>
      </c>
      <c r="M742" s="314" t="s">
        <v>2918</v>
      </c>
    </row>
    <row r="743" spans="1:13" ht="39" x14ac:dyDescent="0.25">
      <c r="A743" s="57">
        <v>231</v>
      </c>
      <c r="B743" s="58">
        <v>0</v>
      </c>
      <c r="C743" s="312">
        <v>3419</v>
      </c>
      <c r="D743" s="58">
        <v>5321</v>
      </c>
      <c r="E743" s="61">
        <v>0</v>
      </c>
      <c r="F743" s="62">
        <v>11</v>
      </c>
      <c r="G743" s="58">
        <v>800</v>
      </c>
      <c r="H743" s="49">
        <v>8022236</v>
      </c>
      <c r="I743" s="111">
        <v>0</v>
      </c>
      <c r="J743" s="111">
        <v>0</v>
      </c>
      <c r="K743" s="313">
        <v>15700</v>
      </c>
      <c r="L743" s="313">
        <f t="shared" si="9"/>
        <v>15700</v>
      </c>
      <c r="M743" s="314" t="s">
        <v>2919</v>
      </c>
    </row>
    <row r="744" spans="1:13" ht="15.75" thickBot="1" x14ac:dyDescent="0.3">
      <c r="A744" s="57"/>
      <c r="B744" s="58"/>
      <c r="C744" s="312"/>
      <c r="D744" s="58"/>
      <c r="E744" s="61"/>
      <c r="F744" s="62"/>
      <c r="G744" s="58"/>
      <c r="H744" s="49"/>
      <c r="I744" s="111"/>
      <c r="J744" s="111"/>
      <c r="K744" s="313"/>
      <c r="L744" s="313"/>
      <c r="M744" s="314"/>
    </row>
    <row r="745" spans="1:13" s="233" customFormat="1" ht="16.5" thickBot="1" x14ac:dyDescent="0.3">
      <c r="A745" s="2155" t="s">
        <v>23</v>
      </c>
      <c r="B745" s="2462"/>
      <c r="C745" s="2462"/>
      <c r="D745" s="2462"/>
      <c r="E745" s="2462"/>
      <c r="F745" s="2462"/>
      <c r="G745" s="2462"/>
      <c r="H745" s="2462"/>
      <c r="I745" s="1294">
        <f>SUM(I719:I744)</f>
        <v>37500000</v>
      </c>
      <c r="J745" s="1295">
        <f>SUM(J719:J744)</f>
        <v>37441115</v>
      </c>
      <c r="K745" s="1295">
        <f>SUM(K719:K744)</f>
        <v>0</v>
      </c>
      <c r="L745" s="1295">
        <f>SUM(L719:L744)</f>
        <v>37441115</v>
      </c>
      <c r="M745" s="119"/>
    </row>
    <row r="746" spans="1:13" ht="15.75" x14ac:dyDescent="0.25">
      <c r="A746" s="28"/>
      <c r="B746" s="28"/>
      <c r="C746" s="28"/>
      <c r="D746" s="29"/>
      <c r="E746" s="29"/>
      <c r="F746" s="29"/>
      <c r="G746" s="29"/>
      <c r="H746" s="29"/>
      <c r="I746" s="32"/>
      <c r="J746" s="29"/>
      <c r="K746" s="33"/>
      <c r="L746" s="29"/>
      <c r="M746" s="2467"/>
    </row>
    <row r="747" spans="1:13" ht="15.75" x14ac:dyDescent="0.25">
      <c r="A747" s="29" t="s">
        <v>879</v>
      </c>
      <c r="B747" s="28"/>
      <c r="C747" s="28"/>
      <c r="D747" s="29"/>
      <c r="E747" s="29"/>
      <c r="F747" s="29"/>
      <c r="G747" s="29"/>
      <c r="H747" s="29"/>
      <c r="I747" s="32"/>
      <c r="J747" s="34" t="s">
        <v>25</v>
      </c>
      <c r="K747" s="35">
        <v>43685</v>
      </c>
      <c r="L747" s="29"/>
      <c r="M747" s="2467"/>
    </row>
    <row r="748" spans="1:13" x14ac:dyDescent="0.25">
      <c r="A748" s="29"/>
      <c r="B748" s="29"/>
      <c r="C748" s="29"/>
      <c r="D748" s="29"/>
      <c r="E748" s="29"/>
      <c r="F748" s="29"/>
      <c r="G748" s="29"/>
      <c r="H748" s="29"/>
      <c r="I748" s="29"/>
      <c r="J748" s="29"/>
      <c r="K748" s="29"/>
      <c r="L748" s="29"/>
      <c r="M748" s="29"/>
    </row>
    <row r="749" spans="1:13" x14ac:dyDescent="0.25">
      <c r="A749" s="29" t="s">
        <v>27</v>
      </c>
      <c r="B749" s="29"/>
      <c r="C749" s="29"/>
      <c r="D749" s="29"/>
      <c r="E749" s="29"/>
      <c r="F749" s="29"/>
      <c r="G749" s="29"/>
      <c r="H749" s="29"/>
      <c r="I749" s="29" t="s">
        <v>27</v>
      </c>
      <c r="J749" s="29"/>
      <c r="K749" s="29"/>
      <c r="L749" s="29"/>
      <c r="M749" s="29"/>
    </row>
    <row r="750" spans="1:13" x14ac:dyDescent="0.25">
      <c r="A750" s="29"/>
      <c r="B750" s="29"/>
      <c r="C750" s="29"/>
      <c r="D750" s="29"/>
      <c r="E750" s="29"/>
      <c r="F750" s="29"/>
      <c r="G750" s="29"/>
      <c r="H750" s="29"/>
      <c r="I750" s="29"/>
      <c r="J750" s="29"/>
      <c r="K750" s="29"/>
      <c r="L750" s="29"/>
      <c r="M750" s="29"/>
    </row>
    <row r="751" spans="1:13" x14ac:dyDescent="0.25">
      <c r="A751" s="29" t="s">
        <v>880</v>
      </c>
      <c r="B751" s="29"/>
      <c r="C751" s="29"/>
      <c r="D751" s="29"/>
      <c r="E751" s="29"/>
      <c r="F751" s="29"/>
      <c r="G751" s="29"/>
      <c r="H751" s="29"/>
      <c r="I751" s="29" t="s">
        <v>881</v>
      </c>
      <c r="J751" s="29"/>
      <c r="K751" s="29"/>
      <c r="L751" s="29"/>
      <c r="M751" s="29"/>
    </row>
    <row r="752" spans="1:13" x14ac:dyDescent="0.25">
      <c r="A752" s="29"/>
      <c r="B752" s="29"/>
      <c r="C752" s="29"/>
      <c r="D752" s="29"/>
      <c r="E752" s="29"/>
      <c r="F752" s="29"/>
      <c r="G752" s="29"/>
      <c r="H752" s="29"/>
      <c r="I752" s="29"/>
      <c r="J752" s="29"/>
      <c r="K752" s="29"/>
      <c r="L752" s="29"/>
      <c r="M752" s="29"/>
    </row>
    <row r="754" spans="1:13" ht="18.75" x14ac:dyDescent="0.3">
      <c r="A754" s="1" t="s">
        <v>914</v>
      </c>
      <c r="B754" s="1"/>
      <c r="C754" s="1"/>
      <c r="D754" s="2467"/>
      <c r="E754" s="2467"/>
      <c r="F754" s="2"/>
      <c r="G754" s="3"/>
      <c r="H754" s="2467"/>
      <c r="I754" s="4"/>
      <c r="J754" s="2467"/>
      <c r="K754" s="2467"/>
      <c r="L754" s="2467"/>
      <c r="M754" s="2467"/>
    </row>
    <row r="755" spans="1:13" x14ac:dyDescent="0.25">
      <c r="A755" s="2467"/>
      <c r="B755" s="2467"/>
      <c r="C755" s="2467"/>
      <c r="D755" s="2461"/>
      <c r="E755" s="2461"/>
      <c r="F755" s="6"/>
      <c r="G755" s="2470"/>
      <c r="H755" s="2461"/>
      <c r="I755" s="8"/>
      <c r="J755" s="2461"/>
      <c r="K755" s="2467"/>
      <c r="L755" s="2467"/>
      <c r="M755" s="2467"/>
    </row>
    <row r="756" spans="1:13" ht="18.75" x14ac:dyDescent="0.3">
      <c r="A756" s="3102" t="s">
        <v>3318</v>
      </c>
      <c r="B756" s="3102"/>
      <c r="C756" s="3102"/>
      <c r="D756" s="3102"/>
      <c r="E756" s="3102"/>
      <c r="F756" s="3102"/>
      <c r="G756" s="3102"/>
      <c r="H756" s="3102"/>
      <c r="I756" s="3102"/>
      <c r="J756" s="3102"/>
      <c r="K756" s="3102"/>
      <c r="L756" s="3102"/>
      <c r="M756" s="3102"/>
    </row>
    <row r="757" spans="1:13" ht="15.75" x14ac:dyDescent="0.25">
      <c r="A757" s="2467"/>
      <c r="B757" s="2467"/>
      <c r="C757" s="2467"/>
      <c r="D757" s="2461"/>
      <c r="E757" s="2461"/>
      <c r="F757" s="9"/>
      <c r="G757" s="2470"/>
      <c r="H757" s="2461"/>
      <c r="I757" s="8"/>
      <c r="J757" s="2461"/>
      <c r="K757" s="2467"/>
      <c r="L757" s="2467"/>
      <c r="M757" s="2467"/>
    </row>
    <row r="758" spans="1:13" ht="15.75" x14ac:dyDescent="0.25">
      <c r="A758" s="10" t="s">
        <v>3319</v>
      </c>
      <c r="B758" s="11"/>
      <c r="C758" s="11"/>
      <c r="D758" s="11"/>
      <c r="E758" s="11"/>
      <c r="F758" s="9"/>
      <c r="G758" s="3"/>
      <c r="H758" s="2467"/>
      <c r="I758" s="4"/>
      <c r="J758" s="2467"/>
      <c r="K758" s="2467"/>
      <c r="L758" s="2467"/>
      <c r="M758" s="2467"/>
    </row>
    <row r="759" spans="1:13" ht="15.75" x14ac:dyDescent="0.25">
      <c r="A759" s="10" t="s">
        <v>3320</v>
      </c>
      <c r="B759" s="11"/>
      <c r="C759" s="11"/>
      <c r="D759" s="11"/>
      <c r="E759" s="11"/>
      <c r="F759" s="9"/>
      <c r="G759" s="3"/>
      <c r="H759" s="2467"/>
      <c r="I759" s="4"/>
      <c r="J759" s="2467"/>
      <c r="K759" s="2467"/>
      <c r="L759" s="2467"/>
      <c r="M759" s="2467"/>
    </row>
    <row r="760" spans="1:13" ht="15.75" thickBot="1" x14ac:dyDescent="0.3">
      <c r="A760" s="1465"/>
      <c r="B760" s="2467"/>
      <c r="C760" s="2467"/>
      <c r="D760" s="2467"/>
      <c r="E760" s="2467"/>
      <c r="F760" s="2"/>
      <c r="G760" s="3"/>
      <c r="H760" s="2467"/>
      <c r="I760" s="4"/>
      <c r="J760" s="2467"/>
      <c r="K760" s="13"/>
      <c r="L760" s="2467"/>
      <c r="M760" s="14" t="s">
        <v>4</v>
      </c>
    </row>
    <row r="761" spans="1:13" ht="27" thickBot="1" x14ac:dyDescent="0.3">
      <c r="A761" s="15" t="s">
        <v>5</v>
      </c>
      <c r="B761" s="16" t="s">
        <v>6</v>
      </c>
      <c r="C761" s="16" t="s">
        <v>7</v>
      </c>
      <c r="D761" s="16" t="s">
        <v>8</v>
      </c>
      <c r="E761" s="16" t="s">
        <v>9</v>
      </c>
      <c r="F761" s="17" t="s">
        <v>10</v>
      </c>
      <c r="G761" s="18" t="s">
        <v>11</v>
      </c>
      <c r="H761" s="16" t="s">
        <v>12</v>
      </c>
      <c r="I761" s="19" t="s">
        <v>13</v>
      </c>
      <c r="J761" s="20" t="s">
        <v>14</v>
      </c>
      <c r="K761" s="20" t="s">
        <v>15</v>
      </c>
      <c r="L761" s="20" t="s">
        <v>16</v>
      </c>
      <c r="M761" s="21" t="s">
        <v>17</v>
      </c>
    </row>
    <row r="762" spans="1:13" x14ac:dyDescent="0.25">
      <c r="A762" s="44">
        <v>231</v>
      </c>
      <c r="B762" s="45">
        <v>0</v>
      </c>
      <c r="C762" s="46">
        <v>3419</v>
      </c>
      <c r="D762" s="1241">
        <v>5222</v>
      </c>
      <c r="E762" s="47">
        <v>0</v>
      </c>
      <c r="F762" s="188" t="s">
        <v>3321</v>
      </c>
      <c r="G762" s="45">
        <v>800</v>
      </c>
      <c r="H762" s="52">
        <v>8000000</v>
      </c>
      <c r="I762" s="50">
        <v>6200000</v>
      </c>
      <c r="J762" s="50">
        <v>16878519.449999999</v>
      </c>
      <c r="K762" s="50">
        <v>-260000</v>
      </c>
      <c r="L762" s="50">
        <f t="shared" ref="L762:L768" si="10">SUM(J762:K762)</f>
        <v>16618519.449999999</v>
      </c>
      <c r="M762" s="295" t="s">
        <v>917</v>
      </c>
    </row>
    <row r="763" spans="1:13" x14ac:dyDescent="0.25">
      <c r="A763" s="44">
        <v>231</v>
      </c>
      <c r="B763" s="45">
        <v>0</v>
      </c>
      <c r="C763" s="46">
        <v>3419</v>
      </c>
      <c r="D763" s="58">
        <v>5494</v>
      </c>
      <c r="E763" s="47">
        <v>0</v>
      </c>
      <c r="F763" s="188" t="s">
        <v>3321</v>
      </c>
      <c r="G763" s="45">
        <v>800</v>
      </c>
      <c r="H763" s="52">
        <v>8000000</v>
      </c>
      <c r="I763" s="66">
        <v>0</v>
      </c>
      <c r="J763" s="66">
        <v>0</v>
      </c>
      <c r="K763" s="50">
        <v>130000</v>
      </c>
      <c r="L763" s="50">
        <f t="shared" si="10"/>
        <v>130000</v>
      </c>
      <c r="M763" s="295" t="s">
        <v>3322</v>
      </c>
    </row>
    <row r="764" spans="1:13" x14ac:dyDescent="0.25">
      <c r="A764" s="44">
        <v>231</v>
      </c>
      <c r="B764" s="45">
        <v>0</v>
      </c>
      <c r="C764" s="46">
        <v>3419</v>
      </c>
      <c r="D764" s="58">
        <v>5169</v>
      </c>
      <c r="E764" s="47">
        <v>0</v>
      </c>
      <c r="F764" s="188" t="s">
        <v>3321</v>
      </c>
      <c r="G764" s="45">
        <v>800</v>
      </c>
      <c r="H764" s="52">
        <v>8000000</v>
      </c>
      <c r="I764" s="66">
        <v>0</v>
      </c>
      <c r="J764" s="66">
        <v>0</v>
      </c>
      <c r="K764" s="50">
        <v>34000</v>
      </c>
      <c r="L764" s="50">
        <f t="shared" si="10"/>
        <v>34000</v>
      </c>
      <c r="M764" s="295" t="s">
        <v>3323</v>
      </c>
    </row>
    <row r="765" spans="1:13" x14ac:dyDescent="0.25">
      <c r="A765" s="44">
        <v>231</v>
      </c>
      <c r="B765" s="45">
        <v>0</v>
      </c>
      <c r="C765" s="46">
        <v>3419</v>
      </c>
      <c r="D765" s="58">
        <v>5139</v>
      </c>
      <c r="E765" s="47">
        <v>0</v>
      </c>
      <c r="F765" s="188" t="s">
        <v>3321</v>
      </c>
      <c r="G765" s="45">
        <v>800</v>
      </c>
      <c r="H765" s="52">
        <v>8000000</v>
      </c>
      <c r="I765" s="66">
        <v>0</v>
      </c>
      <c r="J765" s="66">
        <v>0</v>
      </c>
      <c r="K765" s="50">
        <v>20000</v>
      </c>
      <c r="L765" s="50">
        <f t="shared" si="10"/>
        <v>20000</v>
      </c>
      <c r="M765" s="295" t="s">
        <v>1454</v>
      </c>
    </row>
    <row r="766" spans="1:13" x14ac:dyDescent="0.25">
      <c r="A766" s="44">
        <v>231</v>
      </c>
      <c r="B766" s="45">
        <v>0</v>
      </c>
      <c r="C766" s="46">
        <v>3419</v>
      </c>
      <c r="D766" s="58">
        <v>5021</v>
      </c>
      <c r="E766" s="47">
        <v>0</v>
      </c>
      <c r="F766" s="188" t="s">
        <v>3321</v>
      </c>
      <c r="G766" s="45">
        <v>800</v>
      </c>
      <c r="H766" s="52">
        <v>8000000</v>
      </c>
      <c r="I766" s="66">
        <v>0</v>
      </c>
      <c r="J766" s="66">
        <v>0</v>
      </c>
      <c r="K766" s="50">
        <v>26000</v>
      </c>
      <c r="L766" s="50">
        <f t="shared" si="10"/>
        <v>26000</v>
      </c>
      <c r="M766" s="295" t="s">
        <v>3324</v>
      </c>
    </row>
    <row r="767" spans="1:13" ht="15.75" thickBot="1" x14ac:dyDescent="0.3">
      <c r="A767" s="44">
        <v>231</v>
      </c>
      <c r="B767" s="45">
        <v>0</v>
      </c>
      <c r="C767" s="46">
        <v>3419</v>
      </c>
      <c r="D767" s="58">
        <v>5175</v>
      </c>
      <c r="E767" s="47">
        <v>0</v>
      </c>
      <c r="F767" s="188" t="s">
        <v>3321</v>
      </c>
      <c r="G767" s="45">
        <v>800</v>
      </c>
      <c r="H767" s="52">
        <v>8000000</v>
      </c>
      <c r="I767" s="66">
        <v>0</v>
      </c>
      <c r="J767" s="66">
        <v>0</v>
      </c>
      <c r="K767" s="50">
        <v>50000</v>
      </c>
      <c r="L767" s="50">
        <f t="shared" si="10"/>
        <v>50000</v>
      </c>
      <c r="M767" s="295" t="s">
        <v>3325</v>
      </c>
    </row>
    <row r="768" spans="1:13" ht="15.75" customHeight="1" thickBot="1" x14ac:dyDescent="0.3">
      <c r="A768" s="3194" t="s">
        <v>919</v>
      </c>
      <c r="B768" s="3195"/>
      <c r="C768" s="3195"/>
      <c r="D768" s="805"/>
      <c r="E768" s="806"/>
      <c r="F768" s="807"/>
      <c r="G768" s="808"/>
      <c r="H768" s="809"/>
      <c r="I768" s="810">
        <f>SUM(I762:I767)</f>
        <v>6200000</v>
      </c>
      <c r="J768" s="810">
        <f>SUM(J762:J767)</f>
        <v>16878519.449999999</v>
      </c>
      <c r="K768" s="810">
        <f>SUM(K762:K767)</f>
        <v>0</v>
      </c>
      <c r="L768" s="810">
        <f t="shared" si="10"/>
        <v>16878519.449999999</v>
      </c>
      <c r="M768" s="811"/>
    </row>
    <row r="769" spans="1:13" x14ac:dyDescent="0.25">
      <c r="A769" s="812"/>
      <c r="B769" s="813"/>
      <c r="C769" s="814"/>
      <c r="D769" s="813"/>
      <c r="E769" s="812"/>
      <c r="F769" s="815"/>
      <c r="G769" s="813"/>
      <c r="H769" s="816"/>
      <c r="I769" s="817"/>
      <c r="J769" s="817"/>
      <c r="K769" s="817"/>
      <c r="L769" s="817"/>
      <c r="M769" s="818"/>
    </row>
    <row r="770" spans="1:13" x14ac:dyDescent="0.25">
      <c r="A770" s="3189" t="s">
        <v>920</v>
      </c>
      <c r="B770" s="3173"/>
      <c r="C770" s="3173"/>
      <c r="D770" s="3173"/>
      <c r="E770" s="812"/>
      <c r="F770" s="815"/>
      <c r="G770" s="813"/>
      <c r="H770" s="816"/>
      <c r="I770" s="817"/>
      <c r="J770" s="2469" t="s">
        <v>25</v>
      </c>
      <c r="K770" s="1242">
        <v>43690</v>
      </c>
      <c r="L770" s="817"/>
      <c r="M770" s="818"/>
    </row>
    <row r="771" spans="1:13" x14ac:dyDescent="0.25">
      <c r="A771" s="812"/>
      <c r="B771" s="813"/>
      <c r="C771" s="814"/>
      <c r="D771" s="813"/>
      <c r="E771" s="812"/>
      <c r="F771" s="815"/>
      <c r="G771" s="813"/>
      <c r="H771" s="816"/>
      <c r="I771" s="817"/>
      <c r="J771" s="817"/>
      <c r="K771" s="817"/>
      <c r="L771" s="817"/>
      <c r="M771" s="818"/>
    </row>
    <row r="772" spans="1:13" x14ac:dyDescent="0.25">
      <c r="A772" s="812"/>
      <c r="B772" s="813"/>
      <c r="C772" s="814"/>
      <c r="D772" s="813"/>
      <c r="E772" s="812"/>
      <c r="F772" s="815"/>
      <c r="G772" s="813"/>
      <c r="H772" s="816"/>
      <c r="I772" s="817"/>
      <c r="J772" s="817"/>
      <c r="K772" s="817"/>
      <c r="L772" s="817"/>
      <c r="M772" s="818"/>
    </row>
    <row r="773" spans="1:13" x14ac:dyDescent="0.25">
      <c r="A773" s="812"/>
      <c r="B773" s="813"/>
      <c r="C773" s="814"/>
      <c r="D773" s="813"/>
      <c r="E773" s="812"/>
      <c r="F773" s="815"/>
      <c r="G773" s="813"/>
      <c r="H773" s="816"/>
      <c r="I773" s="817"/>
      <c r="J773" s="817"/>
      <c r="K773" s="817"/>
      <c r="L773" s="817"/>
      <c r="M773" s="818"/>
    </row>
    <row r="774" spans="1:13" x14ac:dyDescent="0.25">
      <c r="A774" s="2467"/>
      <c r="B774" s="2467" t="s">
        <v>27</v>
      </c>
      <c r="C774" s="2467"/>
      <c r="D774" s="2467"/>
      <c r="E774" s="2467"/>
      <c r="F774" s="2"/>
      <c r="G774" s="3"/>
      <c r="H774" s="2467"/>
      <c r="I774" s="4"/>
      <c r="J774" s="2467" t="s">
        <v>27</v>
      </c>
      <c r="K774" s="2467"/>
      <c r="L774" s="2467"/>
      <c r="M774" s="2467"/>
    </row>
    <row r="775" spans="1:13" x14ac:dyDescent="0.25">
      <c r="A775" s="2467"/>
      <c r="B775" s="2467"/>
      <c r="C775" s="2467"/>
      <c r="D775" s="2467"/>
      <c r="E775" s="2467"/>
      <c r="F775" s="2"/>
      <c r="G775" s="3"/>
      <c r="H775" s="2467"/>
      <c r="I775" s="4"/>
      <c r="J775" s="2467"/>
      <c r="K775" s="2467"/>
      <c r="L775" s="2467"/>
      <c r="M775" s="2467"/>
    </row>
    <row r="776" spans="1:13" x14ac:dyDescent="0.25">
      <c r="A776" s="2467"/>
      <c r="B776" s="2467" t="s">
        <v>921</v>
      </c>
      <c r="C776" s="2467"/>
      <c r="D776" s="2467"/>
      <c r="E776" s="2467"/>
      <c r="F776" s="2"/>
      <c r="G776" s="3"/>
      <c r="H776" s="2467"/>
      <c r="I776" s="4"/>
      <c r="J776" s="2467" t="s">
        <v>881</v>
      </c>
      <c r="K776" s="2467"/>
      <c r="L776" s="2467"/>
      <c r="M776" s="2467"/>
    </row>
    <row r="779" spans="1:13" ht="18.75" x14ac:dyDescent="0.3">
      <c r="A779" s="1" t="s">
        <v>174</v>
      </c>
      <c r="B779" s="1"/>
      <c r="C779" s="307" t="s">
        <v>870</v>
      </c>
      <c r="D779" s="2467"/>
      <c r="E779" s="2467"/>
      <c r="F779" s="2467"/>
      <c r="G779" s="2467"/>
      <c r="H779" s="2467"/>
      <c r="I779" s="4"/>
      <c r="J779" s="2467"/>
      <c r="K779" s="2467"/>
      <c r="L779" s="2467"/>
      <c r="M779" s="2467"/>
    </row>
    <row r="780" spans="1:13" x14ac:dyDescent="0.25">
      <c r="A780" s="2467"/>
      <c r="B780" s="2467"/>
      <c r="C780" s="2467"/>
      <c r="D780" s="2461"/>
      <c r="E780" s="2461"/>
      <c r="F780" s="2461"/>
      <c r="G780" s="2461"/>
      <c r="H780" s="2461"/>
      <c r="I780" s="8"/>
      <c r="J780" s="2461"/>
      <c r="K780" s="2467"/>
      <c r="L780" s="2467"/>
      <c r="M780" s="2467"/>
    </row>
    <row r="781" spans="1:13" ht="18.75" x14ac:dyDescent="0.3">
      <c r="A781" s="3102" t="s">
        <v>3326</v>
      </c>
      <c r="B781" s="3102"/>
      <c r="C781" s="3102"/>
      <c r="D781" s="3102"/>
      <c r="E781" s="3102"/>
      <c r="F781" s="3102"/>
      <c r="G781" s="3102"/>
      <c r="H781" s="3102"/>
      <c r="I781" s="3102"/>
      <c r="J781" s="3102"/>
      <c r="K781" s="3102"/>
      <c r="L781" s="3102"/>
      <c r="M781" s="3102"/>
    </row>
    <row r="782" spans="1:13" ht="15.75" x14ac:dyDescent="0.25">
      <c r="A782" s="2467"/>
      <c r="B782" s="2467"/>
      <c r="C782" s="2467"/>
      <c r="D782" s="2461"/>
      <c r="E782" s="2461"/>
      <c r="F782" s="308"/>
      <c r="G782" s="2461"/>
      <c r="H782" s="2461"/>
      <c r="I782" s="8"/>
      <c r="J782" s="2461"/>
      <c r="K782" s="2467"/>
      <c r="L782" s="2467"/>
      <c r="M782" s="2467"/>
    </row>
    <row r="783" spans="1:13" ht="15" customHeight="1" x14ac:dyDescent="0.25">
      <c r="A783" s="3156" t="s">
        <v>3327</v>
      </c>
      <c r="B783" s="3156"/>
      <c r="C783" s="3156"/>
      <c r="D783" s="3156"/>
      <c r="E783" s="3156"/>
      <c r="F783" s="3156"/>
      <c r="G783" s="3156"/>
      <c r="H783" s="3156"/>
      <c r="I783" s="3156"/>
      <c r="J783" s="3156"/>
      <c r="K783" s="3156"/>
      <c r="L783" s="3156"/>
      <c r="M783" s="3156"/>
    </row>
    <row r="784" spans="1:13" x14ac:dyDescent="0.25">
      <c r="A784" s="3156"/>
      <c r="B784" s="3156"/>
      <c r="C784" s="3156"/>
      <c r="D784" s="3156"/>
      <c r="E784" s="3156"/>
      <c r="F784" s="3156"/>
      <c r="G784" s="3156"/>
      <c r="H784" s="3156"/>
      <c r="I784" s="3156"/>
      <c r="J784" s="3156"/>
      <c r="K784" s="3156"/>
      <c r="L784" s="3156"/>
      <c r="M784" s="3156"/>
    </row>
    <row r="785" spans="1:13" ht="15.75" thickBot="1" x14ac:dyDescent="0.3">
      <c r="A785" s="1465"/>
      <c r="B785" s="2467"/>
      <c r="C785" s="2467"/>
      <c r="D785" s="2467"/>
      <c r="E785" s="2467"/>
      <c r="F785" s="2467"/>
      <c r="G785" s="2467"/>
      <c r="H785" s="2467"/>
      <c r="I785" s="4"/>
      <c r="J785" s="2467"/>
      <c r="K785" s="13"/>
      <c r="L785" s="14"/>
      <c r="M785" s="14" t="s">
        <v>270</v>
      </c>
    </row>
    <row r="786" spans="1:13" ht="27" thickBot="1" x14ac:dyDescent="0.3">
      <c r="A786" s="309" t="s">
        <v>873</v>
      </c>
      <c r="B786" s="23" t="s">
        <v>874</v>
      </c>
      <c r="C786" s="23" t="s">
        <v>7</v>
      </c>
      <c r="D786" s="23" t="s">
        <v>8</v>
      </c>
      <c r="E786" s="23" t="s">
        <v>9</v>
      </c>
      <c r="F786" s="23" t="s">
        <v>10</v>
      </c>
      <c r="G786" s="23" t="s">
        <v>11</v>
      </c>
      <c r="H786" s="23" t="s">
        <v>12</v>
      </c>
      <c r="I786" s="310" t="s">
        <v>13</v>
      </c>
      <c r="J786" s="20" t="s">
        <v>14</v>
      </c>
      <c r="K786" s="20" t="s">
        <v>15</v>
      </c>
      <c r="L786" s="20" t="s">
        <v>16</v>
      </c>
      <c r="M786" s="311" t="s">
        <v>17</v>
      </c>
    </row>
    <row r="787" spans="1:13" ht="26.25" x14ac:dyDescent="0.25">
      <c r="A787" s="57">
        <v>231</v>
      </c>
      <c r="B787" s="58">
        <v>0</v>
      </c>
      <c r="C787" s="312">
        <v>3419</v>
      </c>
      <c r="D787" s="58">
        <v>6322</v>
      </c>
      <c r="E787" s="61">
        <v>0</v>
      </c>
      <c r="F787" s="62">
        <v>11</v>
      </c>
      <c r="G787" s="58">
        <v>800</v>
      </c>
      <c r="H787" s="49">
        <v>8000000</v>
      </c>
      <c r="I787" s="111">
        <v>12500000</v>
      </c>
      <c r="J787" s="111">
        <v>12500000</v>
      </c>
      <c r="K787" s="313">
        <v>-2164700</v>
      </c>
      <c r="L787" s="313">
        <f t="shared" ref="L787:L793" si="11">SUM(J787,K787)</f>
        <v>10335300</v>
      </c>
      <c r="M787" s="314" t="s">
        <v>2719</v>
      </c>
    </row>
    <row r="788" spans="1:13" ht="26.25" x14ac:dyDescent="0.25">
      <c r="A788" s="57">
        <v>231</v>
      </c>
      <c r="B788" s="58">
        <v>0</v>
      </c>
      <c r="C788" s="312">
        <v>3419</v>
      </c>
      <c r="D788" s="58">
        <v>5222</v>
      </c>
      <c r="E788" s="61">
        <v>0</v>
      </c>
      <c r="F788" s="62">
        <v>11</v>
      </c>
      <c r="G788" s="58">
        <v>800</v>
      </c>
      <c r="H788" s="49">
        <v>8000000</v>
      </c>
      <c r="I788" s="111">
        <v>12500000</v>
      </c>
      <c r="J788" s="111">
        <v>11719888</v>
      </c>
      <c r="K788" s="313">
        <v>2000000</v>
      </c>
      <c r="L788" s="313">
        <f t="shared" si="11"/>
        <v>13719888</v>
      </c>
      <c r="M788" s="314" t="s">
        <v>2720</v>
      </c>
    </row>
    <row r="789" spans="1:13" ht="26.25" x14ac:dyDescent="0.25">
      <c r="A789" s="895">
        <v>231</v>
      </c>
      <c r="B789" s="296">
        <v>0</v>
      </c>
      <c r="C789" s="569">
        <v>3419</v>
      </c>
      <c r="D789" s="296">
        <v>5321</v>
      </c>
      <c r="E789" s="897">
        <v>0</v>
      </c>
      <c r="F789" s="473">
        <v>11</v>
      </c>
      <c r="G789" s="296">
        <v>800</v>
      </c>
      <c r="H789" s="231">
        <v>8022158</v>
      </c>
      <c r="I789" s="313">
        <v>0</v>
      </c>
      <c r="J789" s="313">
        <v>0</v>
      </c>
      <c r="K789" s="313">
        <v>49700</v>
      </c>
      <c r="L789" s="313">
        <f t="shared" si="11"/>
        <v>49700</v>
      </c>
      <c r="M789" s="1094" t="s">
        <v>3328</v>
      </c>
    </row>
    <row r="790" spans="1:13" ht="26.25" x14ac:dyDescent="0.25">
      <c r="A790" s="895">
        <v>231</v>
      </c>
      <c r="B790" s="296">
        <v>0</v>
      </c>
      <c r="C790" s="569">
        <v>3419</v>
      </c>
      <c r="D790" s="296">
        <v>5493</v>
      </c>
      <c r="E790" s="897">
        <v>0</v>
      </c>
      <c r="F790" s="473">
        <v>11</v>
      </c>
      <c r="G790" s="296">
        <v>800</v>
      </c>
      <c r="H790" s="49">
        <v>8000000</v>
      </c>
      <c r="I790" s="313">
        <v>0</v>
      </c>
      <c r="J790" s="313">
        <v>0</v>
      </c>
      <c r="K790" s="313">
        <v>80000</v>
      </c>
      <c r="L790" s="313">
        <f t="shared" si="11"/>
        <v>80000</v>
      </c>
      <c r="M790" s="1094" t="s">
        <v>3329</v>
      </c>
    </row>
    <row r="791" spans="1:13" ht="26.25" x14ac:dyDescent="0.25">
      <c r="A791" s="895">
        <v>231</v>
      </c>
      <c r="B791" s="296">
        <v>0</v>
      </c>
      <c r="C791" s="569">
        <v>3419</v>
      </c>
      <c r="D791" s="296">
        <v>5321</v>
      </c>
      <c r="E791" s="897">
        <v>0</v>
      </c>
      <c r="F791" s="473">
        <v>11</v>
      </c>
      <c r="G791" s="296">
        <v>800</v>
      </c>
      <c r="H791" s="231">
        <v>8022242</v>
      </c>
      <c r="I791" s="313">
        <v>0</v>
      </c>
      <c r="J791" s="313">
        <v>0</v>
      </c>
      <c r="K791" s="313">
        <v>35000</v>
      </c>
      <c r="L791" s="313">
        <f t="shared" si="11"/>
        <v>35000</v>
      </c>
      <c r="M791" s="1094" t="s">
        <v>3330</v>
      </c>
    </row>
    <row r="792" spans="1:13" ht="26.25" x14ac:dyDescent="0.25">
      <c r="A792" s="895">
        <v>231</v>
      </c>
      <c r="B792" s="296">
        <v>0</v>
      </c>
      <c r="C792" s="569">
        <v>2510</v>
      </c>
      <c r="D792" s="296">
        <v>5169</v>
      </c>
      <c r="E792" s="897">
        <v>0</v>
      </c>
      <c r="F792" s="473">
        <v>0</v>
      </c>
      <c r="G792" s="296">
        <v>800</v>
      </c>
      <c r="H792" s="231">
        <v>1007000000</v>
      </c>
      <c r="I792" s="313" t="s">
        <v>3331</v>
      </c>
      <c r="J792" s="313">
        <v>1180790</v>
      </c>
      <c r="K792" s="313">
        <v>-20000</v>
      </c>
      <c r="L792" s="313">
        <f t="shared" si="11"/>
        <v>1160790</v>
      </c>
      <c r="M792" s="1094" t="s">
        <v>905</v>
      </c>
    </row>
    <row r="793" spans="1:13" ht="27" thickBot="1" x14ac:dyDescent="0.3">
      <c r="A793" s="895">
        <v>231</v>
      </c>
      <c r="B793" s="296">
        <v>0</v>
      </c>
      <c r="C793" s="569">
        <v>2510</v>
      </c>
      <c r="D793" s="296">
        <v>5142</v>
      </c>
      <c r="E793" s="897">
        <v>0</v>
      </c>
      <c r="F793" s="473">
        <v>0</v>
      </c>
      <c r="G793" s="296">
        <v>800</v>
      </c>
      <c r="H793" s="231">
        <v>1007000000</v>
      </c>
      <c r="I793" s="313" t="s">
        <v>3332</v>
      </c>
      <c r="J793" s="313">
        <v>2000</v>
      </c>
      <c r="K793" s="313">
        <v>20000</v>
      </c>
      <c r="L793" s="313">
        <f t="shared" si="11"/>
        <v>22000</v>
      </c>
      <c r="M793" s="1094" t="s">
        <v>906</v>
      </c>
    </row>
    <row r="794" spans="1:13" s="233" customFormat="1" ht="16.5" thickBot="1" x14ac:dyDescent="0.3">
      <c r="A794" s="2155" t="s">
        <v>23</v>
      </c>
      <c r="B794" s="2462"/>
      <c r="C794" s="2462"/>
      <c r="D794" s="2462"/>
      <c r="E794" s="2462"/>
      <c r="F794" s="2462"/>
      <c r="G794" s="2462"/>
      <c r="H794" s="2462"/>
      <c r="I794" s="1294">
        <f>SUM(I787:I793)</f>
        <v>25000000</v>
      </c>
      <c r="J794" s="1295">
        <f>SUM(J787:J793)</f>
        <v>25402678</v>
      </c>
      <c r="K794" s="1295">
        <f>SUM(K787:K793)</f>
        <v>0</v>
      </c>
      <c r="L794" s="1295">
        <f>SUM(L787:L793)</f>
        <v>25402678</v>
      </c>
      <c r="M794" s="119"/>
    </row>
    <row r="795" spans="1:13" ht="15.75" x14ac:dyDescent="0.25">
      <c r="A795" s="28"/>
      <c r="B795" s="28"/>
      <c r="C795" s="28"/>
      <c r="D795" s="29"/>
      <c r="E795" s="29"/>
      <c r="F795" s="29"/>
      <c r="G795" s="29"/>
      <c r="H795" s="29"/>
      <c r="I795" s="32"/>
      <c r="J795" s="29"/>
      <c r="K795" s="33"/>
      <c r="L795" s="29"/>
      <c r="M795" s="2467"/>
    </row>
    <row r="796" spans="1:13" ht="15.75" x14ac:dyDescent="0.25">
      <c r="A796" s="29" t="s">
        <v>879</v>
      </c>
      <c r="B796" s="28"/>
      <c r="C796" s="28"/>
      <c r="D796" s="29"/>
      <c r="E796" s="29"/>
      <c r="F796" s="29"/>
      <c r="G796" s="29"/>
      <c r="H796" s="29"/>
      <c r="I796" s="32"/>
      <c r="J796" s="34" t="s">
        <v>25</v>
      </c>
      <c r="K796" s="35">
        <v>43691</v>
      </c>
      <c r="L796" s="29"/>
      <c r="M796" s="2467"/>
    </row>
    <row r="797" spans="1:13" x14ac:dyDescent="0.25">
      <c r="A797" s="29"/>
      <c r="B797" s="29"/>
      <c r="C797" s="29"/>
      <c r="D797" s="29"/>
      <c r="E797" s="29"/>
      <c r="F797" s="29"/>
      <c r="G797" s="29"/>
      <c r="H797" s="29"/>
      <c r="I797" s="29"/>
      <c r="J797" s="29"/>
      <c r="K797" s="29"/>
      <c r="L797" s="29"/>
      <c r="M797" s="29"/>
    </row>
    <row r="798" spans="1:13" x14ac:dyDescent="0.25">
      <c r="A798" s="29" t="s">
        <v>27</v>
      </c>
      <c r="B798" s="29"/>
      <c r="C798" s="29"/>
      <c r="D798" s="29"/>
      <c r="E798" s="29"/>
      <c r="F798" s="29"/>
      <c r="G798" s="29"/>
      <c r="H798" s="29"/>
      <c r="I798" s="29" t="s">
        <v>27</v>
      </c>
      <c r="J798" s="29"/>
      <c r="K798" s="29"/>
      <c r="L798" s="29"/>
      <c r="M798" s="29"/>
    </row>
    <row r="799" spans="1:13" x14ac:dyDescent="0.25">
      <c r="A799" s="29"/>
      <c r="B799" s="29"/>
      <c r="C799" s="29"/>
      <c r="D799" s="29"/>
      <c r="E799" s="29"/>
      <c r="F799" s="29"/>
      <c r="G799" s="29"/>
      <c r="H799" s="29"/>
      <c r="I799" s="29"/>
      <c r="J799" s="29"/>
      <c r="K799" s="29"/>
      <c r="L799" s="29"/>
      <c r="M799" s="29"/>
    </row>
    <row r="800" spans="1:13" x14ac:dyDescent="0.25">
      <c r="A800" s="29" t="s">
        <v>880</v>
      </c>
      <c r="B800" s="29"/>
      <c r="C800" s="29"/>
      <c r="D800" s="29"/>
      <c r="E800" s="29"/>
      <c r="F800" s="29"/>
      <c r="G800" s="29"/>
      <c r="H800" s="29"/>
      <c r="I800" s="29" t="s">
        <v>881</v>
      </c>
      <c r="J800" s="29"/>
      <c r="K800" s="29"/>
      <c r="L800" s="29"/>
      <c r="M800" s="29"/>
    </row>
    <row r="801" spans="1:13" x14ac:dyDescent="0.25">
      <c r="A801" s="29"/>
      <c r="B801" s="29"/>
      <c r="C801" s="29"/>
      <c r="D801" s="29"/>
      <c r="E801" s="29"/>
      <c r="F801" s="29"/>
      <c r="G801" s="29"/>
      <c r="H801" s="29"/>
      <c r="I801" s="29"/>
      <c r="J801" s="29"/>
      <c r="K801" s="29"/>
      <c r="L801" s="29"/>
      <c r="M801" s="29"/>
    </row>
    <row r="802" spans="1:13" x14ac:dyDescent="0.25">
      <c r="A802" s="29"/>
      <c r="B802" s="29"/>
      <c r="C802" s="29"/>
      <c r="D802" s="29"/>
      <c r="E802" s="29"/>
      <c r="F802" s="29"/>
      <c r="G802" s="29"/>
      <c r="H802" s="29"/>
      <c r="I802" s="29"/>
      <c r="J802" s="29"/>
      <c r="K802" s="29"/>
      <c r="L802" s="29"/>
      <c r="M802" s="29"/>
    </row>
    <row r="803" spans="1:13" ht="18.75" x14ac:dyDescent="0.3">
      <c r="A803" s="1" t="s">
        <v>914</v>
      </c>
      <c r="B803" s="1"/>
      <c r="C803" s="1"/>
      <c r="D803" s="2467"/>
      <c r="E803" s="2467"/>
      <c r="F803" s="2"/>
      <c r="G803" s="3"/>
      <c r="H803" s="2467"/>
      <c r="I803" s="4"/>
      <c r="J803" s="2467"/>
      <c r="K803" s="2467"/>
      <c r="L803" s="2467"/>
      <c r="M803" s="2467"/>
    </row>
    <row r="804" spans="1:13" x14ac:dyDescent="0.25">
      <c r="A804" s="2467"/>
      <c r="B804" s="2467"/>
      <c r="C804" s="2467"/>
      <c r="D804" s="2461"/>
      <c r="E804" s="2461"/>
      <c r="F804" s="6"/>
      <c r="G804" s="2470"/>
      <c r="H804" s="2461"/>
      <c r="I804" s="8"/>
      <c r="J804" s="2461"/>
      <c r="K804" s="2467"/>
      <c r="L804" s="2467"/>
      <c r="M804" s="2467"/>
    </row>
    <row r="805" spans="1:13" ht="18.75" x14ac:dyDescent="0.3">
      <c r="A805" s="3102" t="s">
        <v>3793</v>
      </c>
      <c r="B805" s="3102"/>
      <c r="C805" s="3102"/>
      <c r="D805" s="3102"/>
      <c r="E805" s="3102"/>
      <c r="F805" s="3102"/>
      <c r="G805" s="3102"/>
      <c r="H805" s="3102"/>
      <c r="I805" s="3102"/>
      <c r="J805" s="3102"/>
      <c r="K805" s="3102"/>
      <c r="L805" s="3102"/>
      <c r="M805" s="3102"/>
    </row>
    <row r="806" spans="1:13" ht="15.75" x14ac:dyDescent="0.25">
      <c r="A806" s="2467"/>
      <c r="B806" s="2467"/>
      <c r="C806" s="2467"/>
      <c r="D806" s="2461"/>
      <c r="E806" s="2461"/>
      <c r="F806" s="9"/>
      <c r="G806" s="2470"/>
      <c r="H806" s="2461"/>
      <c r="I806" s="8"/>
      <c r="J806" s="2461"/>
      <c r="K806" s="2467"/>
      <c r="L806" s="2467"/>
      <c r="M806" s="2467"/>
    </row>
    <row r="807" spans="1:13" x14ac:dyDescent="0.25">
      <c r="A807" s="10" t="s">
        <v>3794</v>
      </c>
      <c r="B807" s="925"/>
      <c r="C807" s="925"/>
      <c r="D807" s="925"/>
      <c r="E807" s="925"/>
      <c r="F807" s="977"/>
      <c r="G807" s="962"/>
      <c r="H807" s="2467"/>
      <c r="I807" s="4"/>
      <c r="J807" s="2467"/>
      <c r="K807" s="2467"/>
      <c r="L807" s="2467"/>
      <c r="M807" s="2467"/>
    </row>
    <row r="808" spans="1:13" ht="15.75" thickBot="1" x14ac:dyDescent="0.3">
      <c r="A808" s="1465"/>
      <c r="B808" s="2467"/>
      <c r="C808" s="2467"/>
      <c r="D808" s="2467"/>
      <c r="E808" s="2467"/>
      <c r="F808" s="2"/>
      <c r="G808" s="3"/>
      <c r="H808" s="2467"/>
      <c r="I808" s="4"/>
      <c r="J808" s="2467"/>
      <c r="K808" s="13"/>
      <c r="L808" s="2467"/>
      <c r="M808" s="14" t="s">
        <v>4</v>
      </c>
    </row>
    <row r="809" spans="1:13" ht="26.25" x14ac:dyDescent="0.25">
      <c r="A809" s="87" t="s">
        <v>5</v>
      </c>
      <c r="B809" s="88" t="s">
        <v>6</v>
      </c>
      <c r="C809" s="88" t="s">
        <v>7</v>
      </c>
      <c r="D809" s="88" t="s">
        <v>8</v>
      </c>
      <c r="E809" s="88" t="s">
        <v>9</v>
      </c>
      <c r="F809" s="89" t="s">
        <v>10</v>
      </c>
      <c r="G809" s="90" t="s">
        <v>11</v>
      </c>
      <c r="H809" s="88" t="s">
        <v>12</v>
      </c>
      <c r="I809" s="91" t="s">
        <v>13</v>
      </c>
      <c r="J809" s="92" t="s">
        <v>14</v>
      </c>
      <c r="K809" s="92" t="s">
        <v>15</v>
      </c>
      <c r="L809" s="92" t="s">
        <v>16</v>
      </c>
      <c r="M809" s="121" t="s">
        <v>17</v>
      </c>
    </row>
    <row r="810" spans="1:13" x14ac:dyDescent="0.25">
      <c r="A810" s="57">
        <v>231</v>
      </c>
      <c r="B810" s="58">
        <v>0</v>
      </c>
      <c r="C810" s="59">
        <v>3419</v>
      </c>
      <c r="D810" s="58">
        <v>5194</v>
      </c>
      <c r="E810" s="61">
        <v>0</v>
      </c>
      <c r="F810" s="190" t="s">
        <v>924</v>
      </c>
      <c r="G810" s="58">
        <v>800</v>
      </c>
      <c r="H810" s="49">
        <v>8098190</v>
      </c>
      <c r="I810" s="66">
        <v>0</v>
      </c>
      <c r="J810" s="66">
        <v>2697720.7</v>
      </c>
      <c r="K810" s="66">
        <v>-2697720.7</v>
      </c>
      <c r="L810" s="66">
        <v>0</v>
      </c>
      <c r="M810" s="297" t="s">
        <v>3790</v>
      </c>
    </row>
    <row r="811" spans="1:13" x14ac:dyDescent="0.25">
      <c r="A811" s="57">
        <v>231</v>
      </c>
      <c r="B811" s="58">
        <v>0</v>
      </c>
      <c r="C811" s="59">
        <v>3419</v>
      </c>
      <c r="D811" s="584">
        <v>5194</v>
      </c>
      <c r="E811" s="61">
        <v>0</v>
      </c>
      <c r="F811" s="190" t="s">
        <v>924</v>
      </c>
      <c r="G811" s="58">
        <v>800</v>
      </c>
      <c r="H811" s="49">
        <v>8000000</v>
      </c>
      <c r="I811" s="66">
        <v>0</v>
      </c>
      <c r="J811" s="66">
        <v>0</v>
      </c>
      <c r="K811" s="66">
        <v>2697720.7</v>
      </c>
      <c r="L811" s="66">
        <f>SUM(I811:K811)</f>
        <v>2697720.7</v>
      </c>
      <c r="M811" s="297" t="s">
        <v>3795</v>
      </c>
    </row>
    <row r="812" spans="1:13" ht="15.75" thickBot="1" x14ac:dyDescent="0.3">
      <c r="A812" s="3187" t="s">
        <v>919</v>
      </c>
      <c r="B812" s="3188"/>
      <c r="C812" s="3188"/>
      <c r="D812" s="2442"/>
      <c r="E812" s="205"/>
      <c r="F812" s="206"/>
      <c r="G812" s="203"/>
      <c r="H812" s="207"/>
      <c r="I812" s="208">
        <f>SUM(I810:I811)</f>
        <v>0</v>
      </c>
      <c r="J812" s="208">
        <f>SUM(J810:J811)</f>
        <v>2697720.7</v>
      </c>
      <c r="K812" s="208">
        <f>SUM(K810:K811)</f>
        <v>0</v>
      </c>
      <c r="L812" s="208">
        <f>SUM(I812:K812)</f>
        <v>2697720.7</v>
      </c>
      <c r="M812" s="2443"/>
    </row>
    <row r="813" spans="1:13" x14ac:dyDescent="0.25">
      <c r="A813" s="812"/>
      <c r="B813" s="813"/>
      <c r="C813" s="814"/>
      <c r="D813" s="813"/>
      <c r="E813" s="812"/>
      <c r="F813" s="815"/>
      <c r="G813" s="813"/>
      <c r="H813" s="816"/>
      <c r="I813" s="817"/>
      <c r="J813" s="817"/>
      <c r="K813" s="817"/>
      <c r="L813" s="817"/>
      <c r="M813" s="818"/>
    </row>
    <row r="814" spans="1:13" x14ac:dyDescent="0.25">
      <c r="A814" s="3189" t="s">
        <v>920</v>
      </c>
      <c r="B814" s="3135"/>
      <c r="C814" s="3135"/>
      <c r="D814" s="3135"/>
      <c r="E814" s="812"/>
      <c r="F814" s="815"/>
      <c r="G814" s="813"/>
      <c r="H814" s="816"/>
      <c r="I814" s="817"/>
      <c r="J814" s="819" t="s">
        <v>3792</v>
      </c>
      <c r="K814" s="817"/>
      <c r="L814" s="817"/>
      <c r="M814" s="818"/>
    </row>
    <row r="815" spans="1:13" x14ac:dyDescent="0.25">
      <c r="A815" s="812"/>
      <c r="B815" s="813"/>
      <c r="C815" s="814"/>
      <c r="D815" s="813"/>
      <c r="E815" s="812"/>
      <c r="F815" s="815"/>
      <c r="G815" s="813"/>
      <c r="H815" s="816"/>
      <c r="I815" s="817"/>
      <c r="J815" s="817"/>
      <c r="K815" s="817"/>
      <c r="L815" s="817"/>
      <c r="M815" s="818"/>
    </row>
    <row r="816" spans="1:13" x14ac:dyDescent="0.25">
      <c r="A816" s="812"/>
      <c r="B816" s="813"/>
      <c r="C816" s="814"/>
      <c r="D816" s="813"/>
      <c r="E816" s="812"/>
      <c r="F816" s="815"/>
      <c r="G816" s="813"/>
      <c r="H816" s="816"/>
      <c r="I816" s="817"/>
      <c r="J816" s="817"/>
      <c r="K816" s="817"/>
      <c r="L816" s="817"/>
      <c r="M816" s="818"/>
    </row>
    <row r="817" spans="1:13" x14ac:dyDescent="0.25">
      <c r="A817" s="2467"/>
      <c r="B817" s="2467" t="s">
        <v>27</v>
      </c>
      <c r="C817" s="2467"/>
      <c r="D817" s="2467"/>
      <c r="E817" s="2467"/>
      <c r="F817" s="2"/>
      <c r="G817" s="3"/>
      <c r="H817" s="2467"/>
      <c r="I817" s="4"/>
      <c r="J817" s="2467" t="s">
        <v>27</v>
      </c>
      <c r="K817" s="2467"/>
      <c r="L817" s="2467"/>
      <c r="M817" s="2467"/>
    </row>
    <row r="818" spans="1:13" x14ac:dyDescent="0.25">
      <c r="A818" s="2467"/>
      <c r="B818" s="2467"/>
      <c r="C818" s="2467"/>
      <c r="D818" s="2467"/>
      <c r="E818" s="2467"/>
      <c r="F818" s="2"/>
      <c r="G818" s="3"/>
      <c r="H818" s="2467"/>
      <c r="I818" s="4"/>
      <c r="J818" s="2467"/>
      <c r="K818" s="2467"/>
      <c r="L818" s="2467"/>
      <c r="M818" s="2467"/>
    </row>
    <row r="819" spans="1:13" x14ac:dyDescent="0.25">
      <c r="A819" s="2467"/>
      <c r="B819" s="2467" t="s">
        <v>921</v>
      </c>
      <c r="C819" s="2467"/>
      <c r="D819" s="2467"/>
      <c r="E819" s="2467"/>
      <c r="F819" s="2"/>
      <c r="G819" s="3"/>
      <c r="H819" s="2467"/>
      <c r="I819" s="4"/>
      <c r="J819" s="2467" t="s">
        <v>881</v>
      </c>
      <c r="K819" s="2467"/>
      <c r="L819" s="2467"/>
      <c r="M819" s="2467"/>
    </row>
    <row r="820" spans="1:13" x14ac:dyDescent="0.25">
      <c r="A820" s="29"/>
      <c r="B820" s="29"/>
      <c r="C820" s="29"/>
      <c r="D820" s="29"/>
      <c r="E820" s="29"/>
      <c r="F820" s="29"/>
      <c r="G820" s="29"/>
      <c r="H820" s="29"/>
      <c r="I820" s="29"/>
      <c r="J820" s="29"/>
      <c r="K820" s="29"/>
      <c r="L820" s="29"/>
      <c r="M820" s="29"/>
    </row>
    <row r="822" spans="1:13" ht="18.75" x14ac:dyDescent="0.3">
      <c r="A822" s="1" t="s">
        <v>174</v>
      </c>
      <c r="B822" s="1"/>
      <c r="C822" s="307" t="s">
        <v>870</v>
      </c>
      <c r="D822" s="2467"/>
      <c r="E822" s="2467"/>
      <c r="F822" s="2467"/>
      <c r="G822" s="2467"/>
      <c r="H822" s="2467"/>
      <c r="I822" s="4"/>
      <c r="J822" s="2467"/>
      <c r="K822" s="2467"/>
      <c r="L822" s="2467"/>
      <c r="M822" s="2467"/>
    </row>
    <row r="823" spans="1:13" x14ac:dyDescent="0.25">
      <c r="A823" s="2467"/>
      <c r="B823" s="2467"/>
      <c r="C823" s="2467"/>
      <c r="D823" s="2461"/>
      <c r="E823" s="2461"/>
      <c r="F823" s="2461"/>
      <c r="G823" s="2461"/>
      <c r="H823" s="2461"/>
      <c r="I823" s="8"/>
      <c r="J823" s="2461"/>
      <c r="K823" s="2467"/>
      <c r="L823" s="2467"/>
      <c r="M823" s="2467"/>
    </row>
    <row r="824" spans="1:13" ht="18.75" x14ac:dyDescent="0.3">
      <c r="A824" s="3102" t="s">
        <v>3333</v>
      </c>
      <c r="B824" s="3102"/>
      <c r="C824" s="3102"/>
      <c r="D824" s="3102"/>
      <c r="E824" s="3102"/>
      <c r="F824" s="3102"/>
      <c r="G824" s="3102"/>
      <c r="H824" s="3102"/>
      <c r="I824" s="3102"/>
      <c r="J824" s="3102"/>
      <c r="K824" s="3102"/>
      <c r="L824" s="3102"/>
      <c r="M824" s="3102"/>
    </row>
    <row r="825" spans="1:13" ht="15.75" x14ac:dyDescent="0.25">
      <c r="A825" s="2467"/>
      <c r="B825" s="2467"/>
      <c r="C825" s="2467"/>
      <c r="D825" s="2461"/>
      <c r="E825" s="2461"/>
      <c r="F825" s="308"/>
      <c r="G825" s="2461"/>
      <c r="H825" s="2461"/>
      <c r="I825" s="8"/>
      <c r="J825" s="2461"/>
      <c r="K825" s="2467"/>
      <c r="L825" s="2467"/>
      <c r="M825" s="2467"/>
    </row>
    <row r="826" spans="1:13" ht="15" customHeight="1" x14ac:dyDescent="0.25">
      <c r="A826" s="3156" t="s">
        <v>3327</v>
      </c>
      <c r="B826" s="3156"/>
      <c r="C826" s="3156"/>
      <c r="D826" s="3156"/>
      <c r="E826" s="3156"/>
      <c r="F826" s="3156"/>
      <c r="G826" s="3156"/>
      <c r="H826" s="3156"/>
      <c r="I826" s="3156"/>
      <c r="J826" s="3156"/>
      <c r="K826" s="3156"/>
      <c r="L826" s="3156"/>
      <c r="M826" s="3156"/>
    </row>
    <row r="827" spans="1:13" x14ac:dyDescent="0.25">
      <c r="A827" s="3156"/>
      <c r="B827" s="3156"/>
      <c r="C827" s="3156"/>
      <c r="D827" s="3156"/>
      <c r="E827" s="3156"/>
      <c r="F827" s="3156"/>
      <c r="G827" s="3156"/>
      <c r="H827" s="3156"/>
      <c r="I827" s="3156"/>
      <c r="J827" s="3156"/>
      <c r="K827" s="3156"/>
      <c r="L827" s="3156"/>
      <c r="M827" s="3156"/>
    </row>
    <row r="828" spans="1:13" ht="15.75" thickBot="1" x14ac:dyDescent="0.3">
      <c r="A828" s="1465"/>
      <c r="B828" s="2467"/>
      <c r="C828" s="2467"/>
      <c r="D828" s="2467"/>
      <c r="E828" s="2467"/>
      <c r="F828" s="2467"/>
      <c r="G828" s="2467"/>
      <c r="H828" s="2467"/>
      <c r="I828" s="4"/>
      <c r="J828" s="2467"/>
      <c r="K828" s="13"/>
      <c r="L828" s="14"/>
      <c r="M828" s="14" t="s">
        <v>270</v>
      </c>
    </row>
    <row r="829" spans="1:13" ht="27" thickBot="1" x14ac:dyDescent="0.3">
      <c r="A829" s="309" t="s">
        <v>873</v>
      </c>
      <c r="B829" s="23" t="s">
        <v>874</v>
      </c>
      <c r="C829" s="23" t="s">
        <v>7</v>
      </c>
      <c r="D829" s="23" t="s">
        <v>8</v>
      </c>
      <c r="E829" s="23" t="s">
        <v>9</v>
      </c>
      <c r="F829" s="23" t="s">
        <v>10</v>
      </c>
      <c r="G829" s="23" t="s">
        <v>11</v>
      </c>
      <c r="H829" s="23" t="s">
        <v>12</v>
      </c>
      <c r="I829" s="310" t="s">
        <v>13</v>
      </c>
      <c r="J829" s="20" t="s">
        <v>14</v>
      </c>
      <c r="K829" s="20" t="s">
        <v>15</v>
      </c>
      <c r="L829" s="20" t="s">
        <v>16</v>
      </c>
      <c r="M829" s="311" t="s">
        <v>17</v>
      </c>
    </row>
    <row r="830" spans="1:13" ht="26.25" x14ac:dyDescent="0.25">
      <c r="A830" s="57">
        <v>231</v>
      </c>
      <c r="B830" s="58">
        <v>0</v>
      </c>
      <c r="C830" s="312">
        <v>3419</v>
      </c>
      <c r="D830" s="58">
        <v>6322</v>
      </c>
      <c r="E830" s="61">
        <v>0</v>
      </c>
      <c r="F830" s="62">
        <v>11</v>
      </c>
      <c r="G830" s="58">
        <v>800</v>
      </c>
      <c r="H830" s="49">
        <v>8000000</v>
      </c>
      <c r="I830" s="111">
        <v>12500000</v>
      </c>
      <c r="J830" s="111">
        <v>8726961</v>
      </c>
      <c r="K830" s="313">
        <v>-2000000</v>
      </c>
      <c r="L830" s="313">
        <f>SUM(J830,K830)</f>
        <v>6726961</v>
      </c>
      <c r="M830" s="314" t="s">
        <v>2719</v>
      </c>
    </row>
    <row r="831" spans="1:13" ht="26.25" x14ac:dyDescent="0.25">
      <c r="A831" s="57">
        <v>231</v>
      </c>
      <c r="B831" s="58">
        <v>0</v>
      </c>
      <c r="C831" s="312">
        <v>3419</v>
      </c>
      <c r="D831" s="58">
        <v>5222</v>
      </c>
      <c r="E831" s="61">
        <v>0</v>
      </c>
      <c r="F831" s="62">
        <v>11</v>
      </c>
      <c r="G831" s="58">
        <v>800</v>
      </c>
      <c r="H831" s="49">
        <v>8000000</v>
      </c>
      <c r="I831" s="111">
        <v>12500000</v>
      </c>
      <c r="J831" s="111">
        <v>14881458</v>
      </c>
      <c r="K831" s="313">
        <v>2000000</v>
      </c>
      <c r="L831" s="313">
        <f>SUM(J831,K831)</f>
        <v>16881458</v>
      </c>
      <c r="M831" s="314" t="s">
        <v>2720</v>
      </c>
    </row>
    <row r="832" spans="1:13" x14ac:dyDescent="0.25">
      <c r="A832" s="895">
        <v>231</v>
      </c>
      <c r="B832" s="296">
        <v>0</v>
      </c>
      <c r="C832" s="569">
        <v>2510</v>
      </c>
      <c r="D832" s="296">
        <v>5222</v>
      </c>
      <c r="E832" s="897">
        <v>0</v>
      </c>
      <c r="F832" s="473">
        <v>0</v>
      </c>
      <c r="G832" s="296">
        <v>800</v>
      </c>
      <c r="H832" s="231">
        <v>5492000000</v>
      </c>
      <c r="I832" s="313">
        <v>0</v>
      </c>
      <c r="J832" s="313">
        <v>2600000</v>
      </c>
      <c r="K832" s="313">
        <v>-1300000</v>
      </c>
      <c r="L832" s="313">
        <f>SUM(J832,K832)</f>
        <v>1300000</v>
      </c>
      <c r="M832" s="1094" t="s">
        <v>3334</v>
      </c>
    </row>
    <row r="833" spans="1:13" ht="27" thickBot="1" x14ac:dyDescent="0.3">
      <c r="A833" s="895">
        <v>231</v>
      </c>
      <c r="B833" s="296">
        <v>0</v>
      </c>
      <c r="C833" s="569">
        <v>2510</v>
      </c>
      <c r="D833" s="296">
        <v>5169</v>
      </c>
      <c r="E833" s="897">
        <v>0</v>
      </c>
      <c r="F833" s="473">
        <v>0</v>
      </c>
      <c r="G833" s="296">
        <v>800</v>
      </c>
      <c r="H833" s="231">
        <v>1007000000</v>
      </c>
      <c r="I833" s="313" t="s">
        <v>3331</v>
      </c>
      <c r="J833" s="313">
        <v>1160790</v>
      </c>
      <c r="K833" s="313">
        <v>1300000</v>
      </c>
      <c r="L833" s="313">
        <f>SUM(J833,K833)</f>
        <v>2460790</v>
      </c>
      <c r="M833" s="1094" t="s">
        <v>905</v>
      </c>
    </row>
    <row r="834" spans="1:13" s="233" customFormat="1" ht="16.5" thickBot="1" x14ac:dyDescent="0.3">
      <c r="A834" s="2155" t="s">
        <v>23</v>
      </c>
      <c r="B834" s="2462"/>
      <c r="C834" s="2462"/>
      <c r="D834" s="2462"/>
      <c r="E834" s="2462"/>
      <c r="F834" s="2462"/>
      <c r="G834" s="2462"/>
      <c r="H834" s="2462"/>
      <c r="I834" s="1294">
        <f>SUM(I830:I833)</f>
        <v>25000000</v>
      </c>
      <c r="J834" s="1295">
        <f>SUM(J830:J833)</f>
        <v>27369209</v>
      </c>
      <c r="K834" s="1295">
        <f>SUM(K830:K833)</f>
        <v>0</v>
      </c>
      <c r="L834" s="1295">
        <f>SUM(L830:L833)</f>
        <v>27369209</v>
      </c>
      <c r="M834" s="119"/>
    </row>
    <row r="835" spans="1:13" ht="15.75" x14ac:dyDescent="0.25">
      <c r="A835" s="28"/>
      <c r="B835" s="28"/>
      <c r="C835" s="28"/>
      <c r="D835" s="29"/>
      <c r="E835" s="29"/>
      <c r="F835" s="29"/>
      <c r="G835" s="29"/>
      <c r="H835" s="29"/>
      <c r="I835" s="32"/>
      <c r="J835" s="29"/>
      <c r="K835" s="33"/>
      <c r="L835" s="29"/>
      <c r="M835" s="2467"/>
    </row>
    <row r="836" spans="1:13" ht="15.75" x14ac:dyDescent="0.25">
      <c r="A836" s="29" t="s">
        <v>879</v>
      </c>
      <c r="B836" s="28"/>
      <c r="C836" s="28"/>
      <c r="D836" s="29"/>
      <c r="E836" s="29"/>
      <c r="F836" s="29"/>
      <c r="G836" s="29"/>
      <c r="H836" s="29"/>
      <c r="I836" s="32"/>
      <c r="J836" s="34" t="s">
        <v>25</v>
      </c>
      <c r="K836" s="35">
        <v>43692</v>
      </c>
      <c r="L836" s="29"/>
      <c r="M836" s="2467"/>
    </row>
    <row r="837" spans="1:13" x14ac:dyDescent="0.25">
      <c r="A837" s="29"/>
      <c r="B837" s="29"/>
      <c r="C837" s="29"/>
      <c r="D837" s="29"/>
      <c r="E837" s="29"/>
      <c r="F837" s="29"/>
      <c r="G837" s="29"/>
      <c r="H837" s="29"/>
      <c r="I837" s="29"/>
      <c r="J837" s="29"/>
      <c r="K837" s="29"/>
      <c r="L837" s="29"/>
      <c r="M837" s="29"/>
    </row>
    <row r="838" spans="1:13" x14ac:dyDescent="0.25">
      <c r="A838" s="29" t="s">
        <v>27</v>
      </c>
      <c r="B838" s="29"/>
      <c r="C838" s="29"/>
      <c r="D838" s="29"/>
      <c r="E838" s="29"/>
      <c r="F838" s="29"/>
      <c r="G838" s="29"/>
      <c r="H838" s="29"/>
      <c r="I838" s="29" t="s">
        <v>27</v>
      </c>
      <c r="J838" s="29"/>
      <c r="K838" s="29"/>
      <c r="L838" s="29"/>
      <c r="M838" s="29"/>
    </row>
    <row r="839" spans="1:13" x14ac:dyDescent="0.25">
      <c r="A839" s="29"/>
      <c r="B839" s="29"/>
      <c r="C839" s="29"/>
      <c r="D839" s="29"/>
      <c r="E839" s="29"/>
      <c r="F839" s="29"/>
      <c r="G839" s="29"/>
      <c r="H839" s="29"/>
      <c r="I839" s="29"/>
      <c r="J839" s="29"/>
      <c r="K839" s="29"/>
      <c r="L839" s="29"/>
      <c r="M839" s="29"/>
    </row>
    <row r="840" spans="1:13" x14ac:dyDescent="0.25">
      <c r="A840" s="29" t="s">
        <v>880</v>
      </c>
      <c r="B840" s="29"/>
      <c r="C840" s="29"/>
      <c r="D840" s="29"/>
      <c r="E840" s="29"/>
      <c r="F840" s="29"/>
      <c r="G840" s="29"/>
      <c r="H840" s="29"/>
      <c r="I840" s="29" t="s">
        <v>881</v>
      </c>
      <c r="J840" s="29"/>
      <c r="K840" s="29"/>
      <c r="L840" s="29"/>
      <c r="M840" s="29"/>
    </row>
    <row r="843" spans="1:13" ht="18.75" x14ac:dyDescent="0.3">
      <c r="A843" s="1" t="s">
        <v>174</v>
      </c>
      <c r="B843" s="1"/>
      <c r="C843" s="307" t="s">
        <v>870</v>
      </c>
      <c r="D843" s="2467"/>
      <c r="E843" s="2467"/>
      <c r="F843" s="2467"/>
      <c r="G843" s="2467"/>
      <c r="H843" s="2467"/>
      <c r="I843" s="4"/>
      <c r="J843" s="2467"/>
      <c r="K843" s="2467"/>
      <c r="L843" s="2467"/>
      <c r="M843" s="2467"/>
    </row>
    <row r="844" spans="1:13" x14ac:dyDescent="0.25">
      <c r="A844" s="2467"/>
      <c r="B844" s="2467"/>
      <c r="C844" s="2467"/>
      <c r="D844" s="2461"/>
      <c r="E844" s="2461"/>
      <c r="F844" s="2461"/>
      <c r="G844" s="2461"/>
      <c r="H844" s="2461"/>
      <c r="I844" s="8"/>
      <c r="J844" s="2461"/>
      <c r="K844" s="2467"/>
      <c r="L844" s="2467"/>
      <c r="M844" s="2467"/>
    </row>
    <row r="845" spans="1:13" ht="18.75" x14ac:dyDescent="0.3">
      <c r="A845" s="3102" t="s">
        <v>3335</v>
      </c>
      <c r="B845" s="3102"/>
      <c r="C845" s="3102"/>
      <c r="D845" s="3102"/>
      <c r="E845" s="3102"/>
      <c r="F845" s="3102"/>
      <c r="G845" s="3102"/>
      <c r="H845" s="3102"/>
      <c r="I845" s="3102"/>
      <c r="J845" s="3102"/>
      <c r="K845" s="3102"/>
      <c r="L845" s="3102"/>
      <c r="M845" s="3102"/>
    </row>
    <row r="846" spans="1:13" ht="15.75" x14ac:dyDescent="0.25">
      <c r="A846" s="2467"/>
      <c r="B846" s="2467"/>
      <c r="C846" s="2467"/>
      <c r="D846" s="2461"/>
      <c r="E846" s="2461"/>
      <c r="F846" s="308"/>
      <c r="G846" s="2461"/>
      <c r="H846" s="2461"/>
      <c r="I846" s="8"/>
      <c r="J846" s="2461"/>
      <c r="K846" s="2467"/>
      <c r="L846" s="2467"/>
      <c r="M846" s="2467"/>
    </row>
    <row r="847" spans="1:13" ht="15" customHeight="1" x14ac:dyDescent="0.25">
      <c r="A847" s="3156" t="s">
        <v>2897</v>
      </c>
      <c r="B847" s="3156"/>
      <c r="C847" s="3156"/>
      <c r="D847" s="3156"/>
      <c r="E847" s="3156"/>
      <c r="F847" s="3156"/>
      <c r="G847" s="3156"/>
      <c r="H847" s="3156"/>
      <c r="I847" s="3156"/>
      <c r="J847" s="3156"/>
      <c r="K847" s="3156"/>
      <c r="L847" s="3156"/>
      <c r="M847" s="3156"/>
    </row>
    <row r="848" spans="1:13" hidden="1" x14ac:dyDescent="0.25">
      <c r="A848" s="3156"/>
      <c r="B848" s="3156"/>
      <c r="C848" s="3156"/>
      <c r="D848" s="3156"/>
      <c r="E848" s="3156"/>
      <c r="F848" s="3156"/>
      <c r="G848" s="3156"/>
      <c r="H848" s="3156"/>
      <c r="I848" s="3156"/>
      <c r="J848" s="3156"/>
      <c r="K848" s="3156"/>
      <c r="L848" s="3156"/>
      <c r="M848" s="3156"/>
    </row>
    <row r="849" spans="1:13" ht="15.75" thickBot="1" x14ac:dyDescent="0.3">
      <c r="A849" s="1465"/>
      <c r="B849" s="2467"/>
      <c r="C849" s="2467"/>
      <c r="D849" s="2467"/>
      <c r="E849" s="2467"/>
      <c r="F849" s="2467"/>
      <c r="G849" s="2467"/>
      <c r="H849" s="2467"/>
      <c r="I849" s="4"/>
      <c r="J849" s="2467"/>
      <c r="K849" s="13"/>
      <c r="L849" s="14"/>
      <c r="M849" s="14" t="s">
        <v>270</v>
      </c>
    </row>
    <row r="850" spans="1:13" ht="27" thickBot="1" x14ac:dyDescent="0.3">
      <c r="A850" s="309" t="s">
        <v>873</v>
      </c>
      <c r="B850" s="23" t="s">
        <v>874</v>
      </c>
      <c r="C850" s="23" t="s">
        <v>7</v>
      </c>
      <c r="D850" s="23" t="s">
        <v>8</v>
      </c>
      <c r="E850" s="23" t="s">
        <v>9</v>
      </c>
      <c r="F850" s="23" t="s">
        <v>10</v>
      </c>
      <c r="G850" s="23" t="s">
        <v>11</v>
      </c>
      <c r="H850" s="23" t="s">
        <v>12</v>
      </c>
      <c r="I850" s="310" t="s">
        <v>13</v>
      </c>
      <c r="J850" s="20" t="s">
        <v>14</v>
      </c>
      <c r="K850" s="20" t="s">
        <v>15</v>
      </c>
      <c r="L850" s="20" t="s">
        <v>16</v>
      </c>
      <c r="M850" s="311" t="s">
        <v>17</v>
      </c>
    </row>
    <row r="851" spans="1:13" ht="26.25" x14ac:dyDescent="0.25">
      <c r="A851" s="57">
        <v>231</v>
      </c>
      <c r="B851" s="58">
        <v>0</v>
      </c>
      <c r="C851" s="312">
        <v>3419</v>
      </c>
      <c r="D851" s="58">
        <v>6322</v>
      </c>
      <c r="E851" s="61">
        <v>0</v>
      </c>
      <c r="F851" s="62">
        <v>11</v>
      </c>
      <c r="G851" s="58">
        <v>800</v>
      </c>
      <c r="H851" s="49">
        <v>8000000</v>
      </c>
      <c r="I851" s="111">
        <v>12500000</v>
      </c>
      <c r="J851" s="111">
        <v>6686961</v>
      </c>
      <c r="K851" s="313">
        <v>-1500000</v>
      </c>
      <c r="L851" s="313">
        <f t="shared" ref="L851:L856" si="12">SUM(J851,K851)</f>
        <v>5186961</v>
      </c>
      <c r="M851" s="314" t="s">
        <v>2719</v>
      </c>
    </row>
    <row r="852" spans="1:13" ht="26.25" x14ac:dyDescent="0.25">
      <c r="A852" s="57">
        <v>231</v>
      </c>
      <c r="B852" s="58">
        <v>0</v>
      </c>
      <c r="C852" s="312">
        <v>3419</v>
      </c>
      <c r="D852" s="58">
        <v>5222</v>
      </c>
      <c r="E852" s="61">
        <v>0</v>
      </c>
      <c r="F852" s="62">
        <v>11</v>
      </c>
      <c r="G852" s="58">
        <v>800</v>
      </c>
      <c r="H852" s="49">
        <v>8000000</v>
      </c>
      <c r="I852" s="111">
        <v>12500000</v>
      </c>
      <c r="J852" s="111">
        <v>16881458</v>
      </c>
      <c r="K852" s="313">
        <v>1190685</v>
      </c>
      <c r="L852" s="313">
        <f t="shared" si="12"/>
        <v>18072143</v>
      </c>
      <c r="M852" s="314" t="s">
        <v>2720</v>
      </c>
    </row>
    <row r="853" spans="1:13" x14ac:dyDescent="0.25">
      <c r="A853" s="57">
        <v>231</v>
      </c>
      <c r="B853" s="58">
        <v>0</v>
      </c>
      <c r="C853" s="312">
        <v>3419</v>
      </c>
      <c r="D853" s="58">
        <v>6341</v>
      </c>
      <c r="E853" s="61">
        <v>0</v>
      </c>
      <c r="F853" s="62">
        <v>11</v>
      </c>
      <c r="G853" s="58">
        <v>800</v>
      </c>
      <c r="H853" s="49">
        <v>8021424</v>
      </c>
      <c r="I853" s="111">
        <v>0</v>
      </c>
      <c r="J853" s="111">
        <v>0</v>
      </c>
      <c r="K853" s="313">
        <v>169315</v>
      </c>
      <c r="L853" s="313">
        <f t="shared" si="12"/>
        <v>169315</v>
      </c>
      <c r="M853" s="314" t="s">
        <v>3336</v>
      </c>
    </row>
    <row r="854" spans="1:13" ht="26.25" x14ac:dyDescent="0.25">
      <c r="A854" s="895">
        <v>231</v>
      </c>
      <c r="B854" s="296">
        <v>0</v>
      </c>
      <c r="C854" s="312">
        <v>3419</v>
      </c>
      <c r="D854" s="58">
        <v>5321</v>
      </c>
      <c r="E854" s="897">
        <v>0</v>
      </c>
      <c r="F854" s="62">
        <v>11</v>
      </c>
      <c r="G854" s="296">
        <v>800</v>
      </c>
      <c r="H854" s="49">
        <v>8021114</v>
      </c>
      <c r="I854" s="313">
        <v>0</v>
      </c>
      <c r="J854" s="111">
        <v>0</v>
      </c>
      <c r="K854" s="313">
        <v>50000</v>
      </c>
      <c r="L854" s="313">
        <f t="shared" si="12"/>
        <v>50000</v>
      </c>
      <c r="M854" s="1094" t="s">
        <v>3337</v>
      </c>
    </row>
    <row r="855" spans="1:13" ht="26.25" x14ac:dyDescent="0.25">
      <c r="A855" s="895">
        <v>231</v>
      </c>
      <c r="B855" s="296">
        <v>0</v>
      </c>
      <c r="C855" s="312">
        <v>3419</v>
      </c>
      <c r="D855" s="58">
        <v>5321</v>
      </c>
      <c r="E855" s="897">
        <v>0</v>
      </c>
      <c r="F855" s="62">
        <v>11</v>
      </c>
      <c r="G855" s="296">
        <v>800</v>
      </c>
      <c r="H855" s="49">
        <v>8022318</v>
      </c>
      <c r="I855" s="111">
        <v>0</v>
      </c>
      <c r="J855" s="111">
        <v>0</v>
      </c>
      <c r="K855" s="313">
        <v>50000</v>
      </c>
      <c r="L855" s="313">
        <f t="shared" si="12"/>
        <v>50000</v>
      </c>
      <c r="M855" s="1094" t="s">
        <v>3338</v>
      </c>
    </row>
    <row r="856" spans="1:13" ht="26.25" x14ac:dyDescent="0.25">
      <c r="A856" s="895">
        <v>231</v>
      </c>
      <c r="B856" s="296">
        <v>0</v>
      </c>
      <c r="C856" s="312">
        <v>3419</v>
      </c>
      <c r="D856" s="58">
        <v>5221</v>
      </c>
      <c r="E856" s="897">
        <v>0</v>
      </c>
      <c r="F856" s="62">
        <v>11</v>
      </c>
      <c r="G856" s="296">
        <v>800</v>
      </c>
      <c r="H856" s="49">
        <v>8000000</v>
      </c>
      <c r="I856" s="111">
        <v>0</v>
      </c>
      <c r="J856" s="111">
        <v>0</v>
      </c>
      <c r="K856" s="313">
        <v>40000</v>
      </c>
      <c r="L856" s="313">
        <f t="shared" si="12"/>
        <v>40000</v>
      </c>
      <c r="M856" s="1094" t="s">
        <v>3339</v>
      </c>
    </row>
    <row r="857" spans="1:13" ht="15.75" thickBot="1" x14ac:dyDescent="0.3">
      <c r="A857" s="57"/>
      <c r="B857" s="58"/>
      <c r="C857" s="312"/>
      <c r="D857" s="58"/>
      <c r="E857" s="61"/>
      <c r="F857" s="62"/>
      <c r="G857" s="58"/>
      <c r="H857" s="49"/>
      <c r="I857" s="111"/>
      <c r="J857" s="111"/>
      <c r="K857" s="313"/>
      <c r="L857" s="313"/>
      <c r="M857" s="314"/>
    </row>
    <row r="858" spans="1:13" s="233" customFormat="1" ht="16.5" thickBot="1" x14ac:dyDescent="0.3">
      <c r="A858" s="2155" t="s">
        <v>23</v>
      </c>
      <c r="B858" s="2462"/>
      <c r="C858" s="2462"/>
      <c r="D858" s="2462"/>
      <c r="E858" s="2462"/>
      <c r="F858" s="2462"/>
      <c r="G858" s="2462"/>
      <c r="H858" s="2462"/>
      <c r="I858" s="1294">
        <f>SUM(I851:I857)</f>
        <v>25000000</v>
      </c>
      <c r="J858" s="1295">
        <f>SUM(J851:J857)</f>
        <v>23568419</v>
      </c>
      <c r="K858" s="1295">
        <f>SUM(K851:K857)</f>
        <v>0</v>
      </c>
      <c r="L858" s="1295">
        <f>SUM(L851:L857)</f>
        <v>23568419</v>
      </c>
      <c r="M858" s="119"/>
    </row>
    <row r="859" spans="1:13" ht="15.75" x14ac:dyDescent="0.25">
      <c r="A859" s="28"/>
      <c r="B859" s="28"/>
      <c r="C859" s="28"/>
      <c r="D859" s="29"/>
      <c r="E859" s="29"/>
      <c r="F859" s="29"/>
      <c r="G859" s="29"/>
      <c r="H859" s="29"/>
      <c r="I859" s="32"/>
      <c r="J859" s="29"/>
      <c r="K859" s="33"/>
      <c r="L859" s="29"/>
      <c r="M859" s="2467"/>
    </row>
    <row r="860" spans="1:13" ht="15.75" x14ac:dyDescent="0.25">
      <c r="A860" s="29" t="s">
        <v>879</v>
      </c>
      <c r="B860" s="28"/>
      <c r="C860" s="28"/>
      <c r="D860" s="29"/>
      <c r="E860" s="29"/>
      <c r="F860" s="29"/>
      <c r="G860" s="29"/>
      <c r="H860" s="29"/>
      <c r="I860" s="32"/>
      <c r="J860" s="34" t="s">
        <v>25</v>
      </c>
      <c r="K860" s="35" t="s">
        <v>3340</v>
      </c>
      <c r="L860" s="29"/>
      <c r="M860" s="2467"/>
    </row>
    <row r="861" spans="1:13" x14ac:dyDescent="0.25">
      <c r="A861" s="29"/>
      <c r="B861" s="29"/>
      <c r="C861" s="29"/>
      <c r="D861" s="29"/>
      <c r="E861" s="29"/>
      <c r="F861" s="29"/>
      <c r="G861" s="29"/>
      <c r="H861" s="29"/>
      <c r="I861" s="29"/>
      <c r="J861" s="29"/>
      <c r="K861" s="29"/>
      <c r="L861" s="29"/>
      <c r="M861" s="29"/>
    </row>
    <row r="862" spans="1:13" x14ac:dyDescent="0.25">
      <c r="A862" s="29" t="s">
        <v>27</v>
      </c>
      <c r="B862" s="29"/>
      <c r="C862" s="29"/>
      <c r="D862" s="29"/>
      <c r="E862" s="29"/>
      <c r="F862" s="29"/>
      <c r="G862" s="29"/>
      <c r="H862" s="29"/>
      <c r="I862" s="29" t="s">
        <v>27</v>
      </c>
      <c r="J862" s="29"/>
      <c r="K862" s="29"/>
      <c r="L862" s="29"/>
      <c r="M862" s="29"/>
    </row>
    <row r="863" spans="1:13" x14ac:dyDescent="0.25">
      <c r="A863" s="29"/>
      <c r="B863" s="29"/>
      <c r="C863" s="29"/>
      <c r="D863" s="29"/>
      <c r="E863" s="29"/>
      <c r="F863" s="29"/>
      <c r="G863" s="29"/>
      <c r="H863" s="29"/>
      <c r="I863" s="29"/>
      <c r="J863" s="29"/>
      <c r="K863" s="29"/>
      <c r="L863" s="29"/>
      <c r="M863" s="29"/>
    </row>
    <row r="864" spans="1:13" x14ac:dyDescent="0.25">
      <c r="A864" s="29" t="s">
        <v>880</v>
      </c>
      <c r="B864" s="29"/>
      <c r="C864" s="29"/>
      <c r="D864" s="29"/>
      <c r="E864" s="29"/>
      <c r="F864" s="29"/>
      <c r="G864" s="29"/>
      <c r="H864" s="29"/>
      <c r="I864" s="29" t="s">
        <v>881</v>
      </c>
      <c r="J864" s="29"/>
      <c r="K864" s="29"/>
      <c r="L864" s="29"/>
      <c r="M864" s="29"/>
    </row>
    <row r="867" spans="1:13" ht="18.75" x14ac:dyDescent="0.3">
      <c r="A867" s="1" t="s">
        <v>174</v>
      </c>
      <c r="B867" s="1"/>
      <c r="C867" s="307" t="s">
        <v>870</v>
      </c>
      <c r="D867" s="2467"/>
      <c r="E867" s="2467"/>
      <c r="F867" s="2467"/>
      <c r="G867" s="2467"/>
      <c r="H867" s="2467"/>
      <c r="I867" s="4"/>
      <c r="J867" s="2467"/>
      <c r="K867" s="2467"/>
      <c r="L867" s="2467"/>
      <c r="M867" s="2467"/>
    </row>
    <row r="868" spans="1:13" ht="18.75" x14ac:dyDescent="0.3">
      <c r="A868" s="3102" t="s">
        <v>3516</v>
      </c>
      <c r="B868" s="3102"/>
      <c r="C868" s="3102"/>
      <c r="D868" s="3102"/>
      <c r="E868" s="3102"/>
      <c r="F868" s="3102"/>
      <c r="G868" s="3102"/>
      <c r="H868" s="3102"/>
      <c r="I868" s="3102"/>
      <c r="J868" s="3102"/>
      <c r="K868" s="3102"/>
      <c r="L868" s="3102"/>
      <c r="M868" s="3102"/>
    </row>
    <row r="869" spans="1:13" ht="15.75" x14ac:dyDescent="0.25">
      <c r="A869" s="2467"/>
      <c r="B869" s="2467"/>
      <c r="C869" s="2467"/>
      <c r="D869" s="2461"/>
      <c r="E869" s="2461"/>
      <c r="F869" s="308"/>
      <c r="G869" s="2461"/>
      <c r="H869" s="2461"/>
      <c r="I869" s="8"/>
      <c r="J869" s="2461"/>
      <c r="K869" s="2467"/>
      <c r="L869" s="2467"/>
      <c r="M869" s="2467"/>
    </row>
    <row r="870" spans="1:13" x14ac:dyDescent="0.25">
      <c r="A870" s="3156" t="s">
        <v>1588</v>
      </c>
      <c r="B870" s="3156"/>
      <c r="C870" s="3156"/>
      <c r="D870" s="3156"/>
      <c r="E870" s="3156"/>
      <c r="F870" s="3156"/>
      <c r="G870" s="3156"/>
      <c r="H870" s="3156"/>
      <c r="I870" s="3156"/>
      <c r="J870" s="3156"/>
      <c r="K870" s="3156"/>
      <c r="L870" s="3156"/>
      <c r="M870" s="3156"/>
    </row>
    <row r="871" spans="1:13" x14ac:dyDescent="0.25">
      <c r="A871" s="3156"/>
      <c r="B871" s="3156"/>
      <c r="C871" s="3156"/>
      <c r="D871" s="3156"/>
      <c r="E871" s="3156"/>
      <c r="F871" s="3156"/>
      <c r="G871" s="3156"/>
      <c r="H871" s="3156"/>
      <c r="I871" s="3156"/>
      <c r="J871" s="3156"/>
      <c r="K871" s="3156"/>
      <c r="L871" s="3156"/>
      <c r="M871" s="3156"/>
    </row>
    <row r="872" spans="1:13" ht="15.75" thickBot="1" x14ac:dyDescent="0.3">
      <c r="A872" s="1465"/>
      <c r="B872" s="2467"/>
      <c r="C872" s="2467"/>
      <c r="D872" s="2467"/>
      <c r="E872" s="2467"/>
      <c r="F872" s="2467"/>
      <c r="G872" s="2467"/>
      <c r="H872" s="2467"/>
      <c r="I872" s="4"/>
      <c r="J872" s="2467"/>
      <c r="K872" s="13"/>
      <c r="L872" s="14"/>
      <c r="M872" s="14" t="s">
        <v>270</v>
      </c>
    </row>
    <row r="873" spans="1:13" ht="27" thickBot="1" x14ac:dyDescent="0.3">
      <c r="A873" s="309" t="s">
        <v>873</v>
      </c>
      <c r="B873" s="23" t="s">
        <v>874</v>
      </c>
      <c r="C873" s="23" t="s">
        <v>7</v>
      </c>
      <c r="D873" s="23" t="s">
        <v>8</v>
      </c>
      <c r="E873" s="23" t="s">
        <v>9</v>
      </c>
      <c r="F873" s="23" t="s">
        <v>10</v>
      </c>
      <c r="G873" s="23" t="s">
        <v>11</v>
      </c>
      <c r="H873" s="23" t="s">
        <v>12</v>
      </c>
      <c r="I873" s="310" t="s">
        <v>13</v>
      </c>
      <c r="J873" s="20" t="s">
        <v>14</v>
      </c>
      <c r="K873" s="20" t="s">
        <v>15</v>
      </c>
      <c r="L873" s="20" t="s">
        <v>16</v>
      </c>
      <c r="M873" s="311" t="s">
        <v>17</v>
      </c>
    </row>
    <row r="874" spans="1:13" ht="26.25" x14ac:dyDescent="0.25">
      <c r="A874" s="57">
        <v>231</v>
      </c>
      <c r="B874" s="58">
        <v>0</v>
      </c>
      <c r="C874" s="312">
        <v>2510</v>
      </c>
      <c r="D874" s="58">
        <v>5169</v>
      </c>
      <c r="E874" s="61">
        <v>0</v>
      </c>
      <c r="F874" s="62">
        <v>0</v>
      </c>
      <c r="G874" s="58">
        <v>800</v>
      </c>
      <c r="H874" s="49">
        <v>1007000000</v>
      </c>
      <c r="I874" s="111">
        <v>2050000</v>
      </c>
      <c r="J874" s="111">
        <v>2460790</v>
      </c>
      <c r="K874" s="313">
        <v>-500000</v>
      </c>
      <c r="L874" s="313">
        <f>SUM(J874,K874)</f>
        <v>1960790</v>
      </c>
      <c r="M874" s="314" t="s">
        <v>1589</v>
      </c>
    </row>
    <row r="875" spans="1:13" ht="26.25" x14ac:dyDescent="0.25">
      <c r="A875" s="57">
        <v>231</v>
      </c>
      <c r="B875" s="58">
        <v>0</v>
      </c>
      <c r="C875" s="312">
        <v>2510</v>
      </c>
      <c r="D875" s="58">
        <v>5164</v>
      </c>
      <c r="E875" s="61">
        <v>0</v>
      </c>
      <c r="F875" s="62">
        <v>0</v>
      </c>
      <c r="G875" s="58">
        <v>800</v>
      </c>
      <c r="H875" s="49">
        <v>1007000000</v>
      </c>
      <c r="I875" s="111">
        <v>600000</v>
      </c>
      <c r="J875" s="111">
        <v>400000</v>
      </c>
      <c r="K875" s="313">
        <v>500000</v>
      </c>
      <c r="L875" s="313">
        <f>SUM(J875,K875)</f>
        <v>900000</v>
      </c>
      <c r="M875" s="314" t="s">
        <v>1589</v>
      </c>
    </row>
    <row r="876" spans="1:13" ht="26.25" x14ac:dyDescent="0.25">
      <c r="A876" s="57">
        <v>231</v>
      </c>
      <c r="B876" s="58">
        <v>0</v>
      </c>
      <c r="C876" s="312">
        <v>3419</v>
      </c>
      <c r="D876" s="58">
        <v>5222</v>
      </c>
      <c r="E876" s="61">
        <v>0</v>
      </c>
      <c r="F876" s="62">
        <v>11</v>
      </c>
      <c r="G876" s="58">
        <v>800</v>
      </c>
      <c r="H876" s="49">
        <v>8000000</v>
      </c>
      <c r="I876" s="111">
        <v>12500000</v>
      </c>
      <c r="J876" s="111">
        <v>18072143</v>
      </c>
      <c r="K876" s="313">
        <v>-40000</v>
      </c>
      <c r="L876" s="313">
        <f>SUM(J876,K876)</f>
        <v>18032143</v>
      </c>
      <c r="M876" s="314" t="s">
        <v>2720</v>
      </c>
    </row>
    <row r="877" spans="1:13" ht="27" thickBot="1" x14ac:dyDescent="0.3">
      <c r="A877" s="57">
        <v>231</v>
      </c>
      <c r="B877" s="58">
        <v>0</v>
      </c>
      <c r="C877" s="312">
        <v>3419</v>
      </c>
      <c r="D877" s="58">
        <v>5321</v>
      </c>
      <c r="E877" s="61">
        <v>0</v>
      </c>
      <c r="F877" s="62">
        <v>11</v>
      </c>
      <c r="G877" s="58">
        <v>800</v>
      </c>
      <c r="H877" s="49">
        <v>8021251</v>
      </c>
      <c r="I877" s="111">
        <v>0</v>
      </c>
      <c r="J877" s="111">
        <v>0</v>
      </c>
      <c r="K877" s="313">
        <v>40000</v>
      </c>
      <c r="L877" s="313">
        <f>SUM(J877,K877)</f>
        <v>40000</v>
      </c>
      <c r="M877" s="314" t="s">
        <v>3517</v>
      </c>
    </row>
    <row r="878" spans="1:13" ht="15.75" thickBot="1" x14ac:dyDescent="0.3">
      <c r="A878" s="2270" t="s">
        <v>23</v>
      </c>
      <c r="B878" s="2463"/>
      <c r="C878" s="2463"/>
      <c r="D878" s="2463"/>
      <c r="E878" s="2463"/>
      <c r="F878" s="2463"/>
      <c r="G878" s="2463"/>
      <c r="H878" s="2463"/>
      <c r="I878" s="2271">
        <f>SUM(I874:I877)</f>
        <v>15150000</v>
      </c>
      <c r="J878" s="2272">
        <f>SUM(J874:J877)</f>
        <v>20932933</v>
      </c>
      <c r="K878" s="2272">
        <f>SUM(K874:K877)</f>
        <v>0</v>
      </c>
      <c r="L878" s="2272">
        <f>SUM(L874:L877)</f>
        <v>20932933</v>
      </c>
      <c r="M878" s="2128"/>
    </row>
    <row r="879" spans="1:13" ht="15.75" x14ac:dyDescent="0.25">
      <c r="A879" s="28"/>
      <c r="B879" s="28"/>
      <c r="C879" s="28"/>
      <c r="D879" s="29"/>
      <c r="E879" s="29"/>
      <c r="F879" s="29"/>
      <c r="G879" s="29"/>
      <c r="H879" s="29"/>
      <c r="I879" s="32"/>
      <c r="J879" s="29"/>
      <c r="K879" s="33"/>
      <c r="L879" s="29"/>
      <c r="M879" s="2467"/>
    </row>
    <row r="880" spans="1:13" ht="15.75" x14ac:dyDescent="0.25">
      <c r="A880" s="29" t="s">
        <v>879</v>
      </c>
      <c r="B880" s="28"/>
      <c r="C880" s="28"/>
      <c r="D880" s="29"/>
      <c r="E880" s="29"/>
      <c r="F880" s="29"/>
      <c r="G880" s="29"/>
      <c r="H880" s="29"/>
      <c r="I880" s="32"/>
      <c r="J880" s="34" t="s">
        <v>25</v>
      </c>
      <c r="K880" s="35">
        <v>43711</v>
      </c>
      <c r="L880" s="29"/>
      <c r="M880" s="2467"/>
    </row>
    <row r="881" spans="1:13" x14ac:dyDescent="0.25">
      <c r="A881" s="29"/>
      <c r="B881" s="29"/>
      <c r="C881" s="29"/>
      <c r="D881" s="29"/>
      <c r="E881" s="29"/>
      <c r="F881" s="29"/>
      <c r="G881" s="29"/>
      <c r="H881" s="29"/>
      <c r="I881" s="29"/>
      <c r="J881" s="29"/>
      <c r="K881" s="29"/>
      <c r="L881" s="29"/>
      <c r="M881" s="29"/>
    </row>
    <row r="882" spans="1:13" x14ac:dyDescent="0.25">
      <c r="A882" s="29" t="s">
        <v>27</v>
      </c>
      <c r="B882" s="29"/>
      <c r="C882" s="29"/>
      <c r="D882" s="29"/>
      <c r="E882" s="29"/>
      <c r="F882" s="29"/>
      <c r="G882" s="29"/>
      <c r="H882" s="29"/>
      <c r="I882" s="29" t="s">
        <v>27</v>
      </c>
      <c r="J882" s="29"/>
      <c r="K882" s="29"/>
      <c r="L882" s="29"/>
      <c r="M882" s="29"/>
    </row>
    <row r="883" spans="1:13" x14ac:dyDescent="0.25">
      <c r="A883" s="29" t="s">
        <v>880</v>
      </c>
      <c r="B883" s="29"/>
      <c r="C883" s="29"/>
      <c r="D883" s="29"/>
      <c r="E883" s="29"/>
      <c r="F883" s="29"/>
      <c r="G883" s="29"/>
      <c r="H883" s="29"/>
      <c r="I883" s="29" t="s">
        <v>881</v>
      </c>
      <c r="J883" s="29"/>
      <c r="K883" s="29"/>
      <c r="L883" s="29"/>
      <c r="M883" s="29"/>
    </row>
    <row r="886" spans="1:13" ht="18.75" x14ac:dyDescent="0.3">
      <c r="A886" s="1" t="s">
        <v>174</v>
      </c>
      <c r="B886" s="1"/>
      <c r="C886" s="307" t="s">
        <v>870</v>
      </c>
      <c r="D886" s="2467"/>
      <c r="E886" s="2467"/>
      <c r="F886" s="2467"/>
      <c r="G886" s="2467"/>
      <c r="H886" s="2467"/>
      <c r="I886" s="4"/>
      <c r="J886" s="2467"/>
      <c r="K886" s="2467"/>
      <c r="L886" s="2467"/>
      <c r="M886" s="2467"/>
    </row>
    <row r="887" spans="1:13" x14ac:dyDescent="0.25">
      <c r="A887" s="2467"/>
      <c r="B887" s="2467"/>
      <c r="C887" s="2467"/>
      <c r="D887" s="2461"/>
      <c r="E887" s="2461"/>
      <c r="F887" s="2461"/>
      <c r="G887" s="2461"/>
      <c r="H887" s="2461"/>
      <c r="I887" s="8"/>
      <c r="J887" s="2461"/>
      <c r="K887" s="2467"/>
      <c r="L887" s="2467"/>
      <c r="M887" s="2467"/>
    </row>
    <row r="888" spans="1:13" ht="18.75" x14ac:dyDescent="0.3">
      <c r="A888" s="3102" t="s">
        <v>3518</v>
      </c>
      <c r="B888" s="3102"/>
      <c r="C888" s="3102"/>
      <c r="D888" s="3102"/>
      <c r="E888" s="3102"/>
      <c r="F888" s="3102"/>
      <c r="G888" s="3102"/>
      <c r="H888" s="3102"/>
      <c r="I888" s="3102"/>
      <c r="J888" s="3102"/>
      <c r="K888" s="3102"/>
      <c r="L888" s="3102"/>
      <c r="M888" s="3102"/>
    </row>
    <row r="889" spans="1:13" ht="15.75" x14ac:dyDescent="0.25">
      <c r="A889" s="2467"/>
      <c r="B889" s="2467"/>
      <c r="C889" s="2467"/>
      <c r="D889" s="2461"/>
      <c r="E889" s="2461"/>
      <c r="F889" s="308"/>
      <c r="G889" s="2461"/>
      <c r="H889" s="2461"/>
      <c r="I889" s="8"/>
      <c r="J889" s="2461"/>
      <c r="K889" s="2467"/>
      <c r="L889" s="2467"/>
      <c r="M889" s="2467"/>
    </row>
    <row r="890" spans="1:13" x14ac:dyDescent="0.25">
      <c r="A890" s="3156" t="s">
        <v>3519</v>
      </c>
      <c r="B890" s="3156"/>
      <c r="C890" s="3156"/>
      <c r="D890" s="3156"/>
      <c r="E890" s="3156"/>
      <c r="F890" s="3156"/>
      <c r="G890" s="3156"/>
      <c r="H890" s="3156"/>
      <c r="I890" s="3156"/>
      <c r="J890" s="3156"/>
      <c r="K890" s="3156"/>
      <c r="L890" s="3156"/>
      <c r="M890" s="3156"/>
    </row>
    <row r="891" spans="1:13" x14ac:dyDescent="0.25">
      <c r="A891" s="3156"/>
      <c r="B891" s="3156"/>
      <c r="C891" s="3156"/>
      <c r="D891" s="3156"/>
      <c r="E891" s="3156"/>
      <c r="F891" s="3156"/>
      <c r="G891" s="3156"/>
      <c r="H891" s="3156"/>
      <c r="I891" s="3156"/>
      <c r="J891" s="3156"/>
      <c r="K891" s="3156"/>
      <c r="L891" s="3156"/>
      <c r="M891" s="3156"/>
    </row>
    <row r="892" spans="1:13" ht="15.75" thickBot="1" x14ac:dyDescent="0.3">
      <c r="A892" s="1465"/>
      <c r="B892" s="2467"/>
      <c r="C892" s="2467"/>
      <c r="D892" s="2467"/>
      <c r="E892" s="2467"/>
      <c r="F892" s="2467"/>
      <c r="G892" s="2467"/>
      <c r="H892" s="2467"/>
      <c r="I892" s="4"/>
      <c r="J892" s="2467"/>
      <c r="K892" s="13"/>
      <c r="L892" s="14"/>
      <c r="M892" s="14" t="s">
        <v>270</v>
      </c>
    </row>
    <row r="893" spans="1:13" ht="27" thickBot="1" x14ac:dyDescent="0.3">
      <c r="A893" s="309" t="s">
        <v>873</v>
      </c>
      <c r="B893" s="23" t="s">
        <v>874</v>
      </c>
      <c r="C893" s="23" t="s">
        <v>7</v>
      </c>
      <c r="D893" s="23" t="s">
        <v>8</v>
      </c>
      <c r="E893" s="23" t="s">
        <v>9</v>
      </c>
      <c r="F893" s="23" t="s">
        <v>10</v>
      </c>
      <c r="G893" s="23" t="s">
        <v>11</v>
      </c>
      <c r="H893" s="23" t="s">
        <v>12</v>
      </c>
      <c r="I893" s="310" t="s">
        <v>13</v>
      </c>
      <c r="J893" s="20" t="s">
        <v>14</v>
      </c>
      <c r="K893" s="20" t="s">
        <v>15</v>
      </c>
      <c r="L893" s="20" t="s">
        <v>16</v>
      </c>
      <c r="M893" s="311" t="s">
        <v>17</v>
      </c>
    </row>
    <row r="894" spans="1:13" ht="26.25" x14ac:dyDescent="0.25">
      <c r="A894" s="57">
        <v>231</v>
      </c>
      <c r="B894" s="58">
        <v>0</v>
      </c>
      <c r="C894" s="312">
        <v>2510</v>
      </c>
      <c r="D894" s="58">
        <v>5169</v>
      </c>
      <c r="E894" s="61">
        <v>0</v>
      </c>
      <c r="F894" s="62">
        <v>0</v>
      </c>
      <c r="G894" s="58">
        <v>800</v>
      </c>
      <c r="H894" s="49">
        <v>1007000000</v>
      </c>
      <c r="I894" s="111">
        <v>2050000</v>
      </c>
      <c r="J894" s="111">
        <v>1960790</v>
      </c>
      <c r="K894" s="313">
        <v>-200000</v>
      </c>
      <c r="L894" s="313">
        <f>SUM(J894,K894)</f>
        <v>1760790</v>
      </c>
      <c r="M894" s="314" t="s">
        <v>1589</v>
      </c>
    </row>
    <row r="895" spans="1:13" ht="26.25" x14ac:dyDescent="0.25">
      <c r="A895" s="57">
        <v>231</v>
      </c>
      <c r="B895" s="58">
        <v>0</v>
      </c>
      <c r="C895" s="312">
        <v>2510</v>
      </c>
      <c r="D895" s="58">
        <v>5164</v>
      </c>
      <c r="E895" s="61">
        <v>0</v>
      </c>
      <c r="F895" s="62">
        <v>0</v>
      </c>
      <c r="G895" s="58">
        <v>800</v>
      </c>
      <c r="H895" s="49">
        <v>1007000000</v>
      </c>
      <c r="I895" s="111">
        <v>600000</v>
      </c>
      <c r="J895" s="111">
        <v>900000</v>
      </c>
      <c r="K895" s="313">
        <v>200000</v>
      </c>
      <c r="L895" s="313">
        <f t="shared" ref="L895:L901" si="13">SUM(J895,K895)</f>
        <v>1100000</v>
      </c>
      <c r="M895" s="314" t="s">
        <v>1589</v>
      </c>
    </row>
    <row r="896" spans="1:13" x14ac:dyDescent="0.25">
      <c r="A896" s="57">
        <v>231</v>
      </c>
      <c r="B896" s="58">
        <v>0</v>
      </c>
      <c r="C896" s="312">
        <v>3636</v>
      </c>
      <c r="D896" s="58">
        <v>5021</v>
      </c>
      <c r="E896" s="61">
        <v>0</v>
      </c>
      <c r="F896" s="62">
        <v>104100888</v>
      </c>
      <c r="G896" s="58">
        <v>800</v>
      </c>
      <c r="H896" s="49">
        <v>4899000000</v>
      </c>
      <c r="I896" s="111">
        <v>0</v>
      </c>
      <c r="J896" s="111">
        <v>109028.34</v>
      </c>
      <c r="K896" s="313">
        <v>-1557.25</v>
      </c>
      <c r="L896" s="313">
        <f t="shared" si="13"/>
        <v>107471.09</v>
      </c>
      <c r="M896" s="314" t="s">
        <v>3520</v>
      </c>
    </row>
    <row r="897" spans="1:13" x14ac:dyDescent="0.25">
      <c r="A897" s="57">
        <v>231</v>
      </c>
      <c r="B897" s="58">
        <v>0</v>
      </c>
      <c r="C897" s="312">
        <v>3636</v>
      </c>
      <c r="D897" s="58">
        <v>5021</v>
      </c>
      <c r="E897" s="61">
        <v>0</v>
      </c>
      <c r="F897" s="62">
        <v>104100999</v>
      </c>
      <c r="G897" s="58">
        <v>800</v>
      </c>
      <c r="H897" s="49">
        <v>4899000000</v>
      </c>
      <c r="I897" s="111">
        <v>0</v>
      </c>
      <c r="J897" s="111">
        <v>125000</v>
      </c>
      <c r="K897" s="313">
        <v>-5114.5</v>
      </c>
      <c r="L897" s="313">
        <f t="shared" si="13"/>
        <v>119885.5</v>
      </c>
      <c r="M897" s="314" t="s">
        <v>3520</v>
      </c>
    </row>
    <row r="898" spans="1:13" x14ac:dyDescent="0.25">
      <c r="A898" s="57">
        <v>231</v>
      </c>
      <c r="B898" s="58">
        <v>0</v>
      </c>
      <c r="C898" s="312">
        <v>3636</v>
      </c>
      <c r="D898" s="58">
        <v>5021</v>
      </c>
      <c r="E898" s="61">
        <v>0</v>
      </c>
      <c r="F898" s="62">
        <v>104500999</v>
      </c>
      <c r="G898" s="58">
        <v>800</v>
      </c>
      <c r="H898" s="49">
        <v>4899000000</v>
      </c>
      <c r="I898" s="111">
        <v>0</v>
      </c>
      <c r="J898" s="111">
        <v>1121500</v>
      </c>
      <c r="K898" s="313">
        <v>-46973.25</v>
      </c>
      <c r="L898" s="313">
        <f t="shared" si="13"/>
        <v>1074526.75</v>
      </c>
      <c r="M898" s="314" t="s">
        <v>3520</v>
      </c>
    </row>
    <row r="899" spans="1:13" x14ac:dyDescent="0.25">
      <c r="A899" s="57">
        <v>231</v>
      </c>
      <c r="B899" s="58">
        <v>0</v>
      </c>
      <c r="C899" s="312">
        <v>3636</v>
      </c>
      <c r="D899" s="58">
        <v>5011</v>
      </c>
      <c r="E899" s="61">
        <v>0</v>
      </c>
      <c r="F899" s="62">
        <v>104100888</v>
      </c>
      <c r="G899" s="58">
        <v>800</v>
      </c>
      <c r="H899" s="49">
        <v>4899000000</v>
      </c>
      <c r="I899" s="111">
        <v>0</v>
      </c>
      <c r="J899" s="111">
        <v>19027.95</v>
      </c>
      <c r="K899" s="313">
        <v>1557.25</v>
      </c>
      <c r="L899" s="313">
        <f t="shared" si="13"/>
        <v>20585.2</v>
      </c>
      <c r="M899" s="314" t="s">
        <v>3520</v>
      </c>
    </row>
    <row r="900" spans="1:13" x14ac:dyDescent="0.25">
      <c r="A900" s="57">
        <v>231</v>
      </c>
      <c r="B900" s="58">
        <v>0</v>
      </c>
      <c r="C900" s="312">
        <v>3636</v>
      </c>
      <c r="D900" s="58">
        <v>5011</v>
      </c>
      <c r="E900" s="61">
        <v>0</v>
      </c>
      <c r="F900" s="62">
        <v>104100999</v>
      </c>
      <c r="G900" s="58">
        <v>800</v>
      </c>
      <c r="H900" s="49">
        <v>4899000000</v>
      </c>
      <c r="I900" s="111">
        <v>0</v>
      </c>
      <c r="J900" s="111">
        <v>16000</v>
      </c>
      <c r="K900" s="313">
        <v>5114.5</v>
      </c>
      <c r="L900" s="313">
        <f t="shared" si="13"/>
        <v>21114.5</v>
      </c>
      <c r="M900" s="314" t="s">
        <v>3520</v>
      </c>
    </row>
    <row r="901" spans="1:13" ht="15.75" thickBot="1" x14ac:dyDescent="0.3">
      <c r="A901" s="57">
        <v>231</v>
      </c>
      <c r="B901" s="58">
        <v>0</v>
      </c>
      <c r="C901" s="312">
        <v>3636</v>
      </c>
      <c r="D901" s="58">
        <v>5011</v>
      </c>
      <c r="E901" s="61">
        <v>0</v>
      </c>
      <c r="F901" s="62">
        <v>104500999</v>
      </c>
      <c r="G901" s="58">
        <v>800</v>
      </c>
      <c r="H901" s="49">
        <v>4899000000</v>
      </c>
      <c r="I901" s="111">
        <v>0</v>
      </c>
      <c r="J901" s="111">
        <v>132500</v>
      </c>
      <c r="K901" s="313">
        <v>46973.25</v>
      </c>
      <c r="L901" s="313">
        <f t="shared" si="13"/>
        <v>179473.25</v>
      </c>
      <c r="M901" s="314" t="s">
        <v>3520</v>
      </c>
    </row>
    <row r="902" spans="1:13" ht="15.75" thickBot="1" x14ac:dyDescent="0.3">
      <c r="A902" s="2270" t="s">
        <v>23</v>
      </c>
      <c r="B902" s="2463"/>
      <c r="C902" s="2463"/>
      <c r="D902" s="2463"/>
      <c r="E902" s="2463"/>
      <c r="F902" s="2463"/>
      <c r="G902" s="2463"/>
      <c r="H902" s="2463"/>
      <c r="I902" s="2271">
        <f>SUM(I894:I901)</f>
        <v>2650000</v>
      </c>
      <c r="J902" s="2272">
        <f>SUM(J894:J901)</f>
        <v>4383846.29</v>
      </c>
      <c r="K902" s="2272">
        <f>SUM(K894:K901)</f>
        <v>0</v>
      </c>
      <c r="L902" s="2272">
        <f>SUM(L894:L901)</f>
        <v>4383846.29</v>
      </c>
      <c r="M902" s="2128"/>
    </row>
    <row r="903" spans="1:13" ht="15.75" x14ac:dyDescent="0.25">
      <c r="A903" s="28"/>
      <c r="B903" s="28"/>
      <c r="C903" s="28"/>
      <c r="D903" s="29"/>
      <c r="E903" s="29"/>
      <c r="F903" s="29"/>
      <c r="G903" s="29"/>
      <c r="H903" s="29"/>
      <c r="I903" s="32"/>
      <c r="J903" s="29"/>
      <c r="K903" s="33"/>
      <c r="L903" s="29"/>
      <c r="M903" s="2467"/>
    </row>
    <row r="904" spans="1:13" ht="15.75" x14ac:dyDescent="0.25">
      <c r="A904" s="29" t="s">
        <v>879</v>
      </c>
      <c r="B904" s="28"/>
      <c r="C904" s="28"/>
      <c r="D904" s="29"/>
      <c r="E904" s="29"/>
      <c r="F904" s="29"/>
      <c r="G904" s="29"/>
      <c r="H904" s="29"/>
      <c r="I904" s="32"/>
      <c r="J904" s="34" t="s">
        <v>25</v>
      </c>
      <c r="K904" s="35">
        <v>43721</v>
      </c>
      <c r="L904" s="29"/>
      <c r="M904" s="2467"/>
    </row>
    <row r="905" spans="1:13" x14ac:dyDescent="0.25">
      <c r="A905" s="29"/>
      <c r="B905" s="29"/>
      <c r="C905" s="29"/>
      <c r="D905" s="29"/>
      <c r="E905" s="29"/>
      <c r="F905" s="29"/>
      <c r="G905" s="29"/>
      <c r="H905" s="29"/>
      <c r="I905" s="29"/>
      <c r="J905" s="29"/>
      <c r="K905" s="29"/>
      <c r="L905" s="29"/>
      <c r="M905" s="29"/>
    </row>
    <row r="906" spans="1:13" x14ac:dyDescent="0.25">
      <c r="A906" s="29" t="s">
        <v>27</v>
      </c>
      <c r="B906" s="29"/>
      <c r="C906" s="29"/>
      <c r="D906" s="29"/>
      <c r="E906" s="29"/>
      <c r="F906" s="29"/>
      <c r="G906" s="29"/>
      <c r="H906" s="29"/>
      <c r="I906" s="29" t="s">
        <v>27</v>
      </c>
      <c r="J906" s="29"/>
      <c r="K906" s="29"/>
      <c r="L906" s="29"/>
      <c r="M906" s="29"/>
    </row>
    <row r="907" spans="1:13" x14ac:dyDescent="0.25">
      <c r="A907" s="29" t="s">
        <v>880</v>
      </c>
      <c r="B907" s="29"/>
      <c r="C907" s="29"/>
      <c r="D907" s="29"/>
      <c r="E907" s="29"/>
      <c r="F907" s="29"/>
      <c r="G907" s="29"/>
      <c r="H907" s="29"/>
      <c r="I907" s="29" t="s">
        <v>881</v>
      </c>
      <c r="J907" s="29"/>
      <c r="K907" s="29"/>
      <c r="L907" s="29"/>
      <c r="M907" s="29"/>
    </row>
    <row r="910" spans="1:13" ht="18.75" x14ac:dyDescent="0.3">
      <c r="A910" s="1" t="s">
        <v>914</v>
      </c>
      <c r="B910" s="1"/>
      <c r="C910" s="1"/>
      <c r="D910" s="2467"/>
      <c r="E910" s="2467"/>
      <c r="F910" s="2"/>
      <c r="G910" s="3"/>
      <c r="H910" s="2467"/>
      <c r="I910" s="4"/>
      <c r="J910" s="2467"/>
      <c r="K910" s="2467"/>
      <c r="L910" s="2467"/>
      <c r="M910" s="2467"/>
    </row>
    <row r="911" spans="1:13" x14ac:dyDescent="0.25">
      <c r="A911" s="2467"/>
      <c r="B911" s="2467"/>
      <c r="C911" s="2467"/>
      <c r="D911" s="2461"/>
      <c r="E911" s="2461"/>
      <c r="F911" s="6"/>
      <c r="G911" s="2470"/>
      <c r="H911" s="2461"/>
      <c r="I911" s="8"/>
      <c r="J911" s="2461"/>
      <c r="K911" s="2467"/>
      <c r="L911" s="2467"/>
      <c r="M911" s="2467"/>
    </row>
    <row r="912" spans="1:13" ht="18.75" x14ac:dyDescent="0.3">
      <c r="A912" s="3102" t="s">
        <v>3521</v>
      </c>
      <c r="B912" s="3102"/>
      <c r="C912" s="3102"/>
      <c r="D912" s="3102"/>
      <c r="E912" s="3102"/>
      <c r="F912" s="3102"/>
      <c r="G912" s="3102"/>
      <c r="H912" s="3102"/>
      <c r="I912" s="3102"/>
      <c r="J912" s="3102"/>
      <c r="K912" s="3102"/>
      <c r="L912" s="3102"/>
      <c r="M912" s="3102"/>
    </row>
    <row r="913" spans="1:13" ht="15.75" x14ac:dyDescent="0.25">
      <c r="A913" s="2467"/>
      <c r="B913" s="2467"/>
      <c r="C913" s="2467"/>
      <c r="D913" s="2461"/>
      <c r="E913" s="2461"/>
      <c r="F913" s="9"/>
      <c r="G913" s="2470"/>
      <c r="H913" s="2461"/>
      <c r="I913" s="8"/>
      <c r="J913" s="2461"/>
      <c r="K913" s="2467"/>
      <c r="L913" s="2467"/>
      <c r="M913" s="2467"/>
    </row>
    <row r="914" spans="1:13" ht="15.75" x14ac:dyDescent="0.25">
      <c r="A914" s="10" t="s">
        <v>3522</v>
      </c>
      <c r="B914" s="11"/>
      <c r="C914" s="11"/>
      <c r="D914" s="11"/>
      <c r="E914" s="11"/>
      <c r="F914" s="9"/>
      <c r="G914" s="3"/>
      <c r="H914" s="2467"/>
      <c r="I914" s="4"/>
      <c r="J914" s="2467"/>
      <c r="K914" s="2467"/>
      <c r="L914" s="2467"/>
      <c r="M914" s="2467"/>
    </row>
    <row r="915" spans="1:13" ht="15.75" x14ac:dyDescent="0.25">
      <c r="A915" s="10" t="s">
        <v>3320</v>
      </c>
      <c r="B915" s="11"/>
      <c r="C915" s="11"/>
      <c r="D915" s="11"/>
      <c r="E915" s="11"/>
      <c r="F915" s="9"/>
      <c r="G915" s="3"/>
      <c r="H915" s="2467"/>
      <c r="I915" s="4"/>
      <c r="J915" s="2467"/>
      <c r="K915" s="2467"/>
      <c r="L915" s="2467"/>
      <c r="M915" s="2467"/>
    </row>
    <row r="916" spans="1:13" ht="15.75" thickBot="1" x14ac:dyDescent="0.3">
      <c r="A916" s="1465"/>
      <c r="B916" s="2467"/>
      <c r="C916" s="2467"/>
      <c r="D916" s="2467"/>
      <c r="E916" s="2467"/>
      <c r="F916" s="2"/>
      <c r="G916" s="3"/>
      <c r="H916" s="2467"/>
      <c r="I916" s="4"/>
      <c r="J916" s="2467"/>
      <c r="K916" s="13"/>
      <c r="L916" s="2467"/>
      <c r="M916" s="14" t="s">
        <v>4</v>
      </c>
    </row>
    <row r="917" spans="1:13" ht="27" thickBot="1" x14ac:dyDescent="0.3">
      <c r="A917" s="15" t="s">
        <v>5</v>
      </c>
      <c r="B917" s="16" t="s">
        <v>6</v>
      </c>
      <c r="C917" s="16" t="s">
        <v>7</v>
      </c>
      <c r="D917" s="16" t="s">
        <v>8</v>
      </c>
      <c r="E917" s="16" t="s">
        <v>9</v>
      </c>
      <c r="F917" s="17" t="s">
        <v>10</v>
      </c>
      <c r="G917" s="18" t="s">
        <v>11</v>
      </c>
      <c r="H917" s="16" t="s">
        <v>12</v>
      </c>
      <c r="I917" s="19" t="s">
        <v>13</v>
      </c>
      <c r="J917" s="20" t="s">
        <v>14</v>
      </c>
      <c r="K917" s="20" t="s">
        <v>15</v>
      </c>
      <c r="L917" s="20" t="s">
        <v>16</v>
      </c>
      <c r="M917" s="21" t="s">
        <v>17</v>
      </c>
    </row>
    <row r="918" spans="1:13" x14ac:dyDescent="0.25">
      <c r="A918" s="44">
        <v>231</v>
      </c>
      <c r="B918" s="45">
        <v>0</v>
      </c>
      <c r="C918" s="46">
        <v>3419</v>
      </c>
      <c r="D918" s="1241">
        <v>5222</v>
      </c>
      <c r="E918" s="47">
        <v>0</v>
      </c>
      <c r="F918" s="188" t="s">
        <v>3321</v>
      </c>
      <c r="G918" s="45">
        <v>800</v>
      </c>
      <c r="H918" s="52">
        <v>8000000</v>
      </c>
      <c r="I918" s="50">
        <v>6200000</v>
      </c>
      <c r="J918" s="50">
        <v>15988519.449999999</v>
      </c>
      <c r="K918" s="50">
        <v>-60000</v>
      </c>
      <c r="L918" s="50">
        <f t="shared" ref="L918:L924" si="14">SUM(J918:K918)</f>
        <v>15928519.449999999</v>
      </c>
      <c r="M918" s="295" t="s">
        <v>917</v>
      </c>
    </row>
    <row r="919" spans="1:13" x14ac:dyDescent="0.25">
      <c r="A919" s="44">
        <v>231</v>
      </c>
      <c r="B919" s="45">
        <v>0</v>
      </c>
      <c r="C919" s="46">
        <v>3419</v>
      </c>
      <c r="D919" s="58">
        <v>5164</v>
      </c>
      <c r="E919" s="47">
        <v>0</v>
      </c>
      <c r="F919" s="188" t="s">
        <v>3321</v>
      </c>
      <c r="G919" s="45">
        <v>800</v>
      </c>
      <c r="H919" s="52">
        <v>8000000</v>
      </c>
      <c r="I919" s="66">
        <v>0</v>
      </c>
      <c r="J919" s="66">
        <v>0</v>
      </c>
      <c r="K919" s="50">
        <v>20000</v>
      </c>
      <c r="L919" s="50">
        <f>SUM(J919:K919)</f>
        <v>20000</v>
      </c>
      <c r="M919" s="295" t="s">
        <v>3523</v>
      </c>
    </row>
    <row r="920" spans="1:13" x14ac:dyDescent="0.25">
      <c r="A920" s="44">
        <v>231</v>
      </c>
      <c r="B920" s="45">
        <v>0</v>
      </c>
      <c r="C920" s="46">
        <v>3419</v>
      </c>
      <c r="D920" s="58">
        <v>5175</v>
      </c>
      <c r="E920" s="47">
        <v>0</v>
      </c>
      <c r="F920" s="188" t="s">
        <v>3321</v>
      </c>
      <c r="G920" s="45">
        <v>800</v>
      </c>
      <c r="H920" s="52">
        <v>8000000</v>
      </c>
      <c r="I920" s="66">
        <v>0</v>
      </c>
      <c r="J920" s="66">
        <v>50000</v>
      </c>
      <c r="K920" s="50">
        <v>25000</v>
      </c>
      <c r="L920" s="50">
        <f>SUM(J920:K920)</f>
        <v>75000</v>
      </c>
      <c r="M920" s="295" t="s">
        <v>3325</v>
      </c>
    </row>
    <row r="921" spans="1:13" x14ac:dyDescent="0.25">
      <c r="A921" s="44">
        <v>231</v>
      </c>
      <c r="B921" s="45">
        <v>0</v>
      </c>
      <c r="C921" s="46">
        <v>3419</v>
      </c>
      <c r="D921" s="58">
        <v>5169</v>
      </c>
      <c r="E921" s="47">
        <v>0</v>
      </c>
      <c r="F921" s="188" t="s">
        <v>3321</v>
      </c>
      <c r="G921" s="45">
        <v>800</v>
      </c>
      <c r="H921" s="52">
        <v>8000000</v>
      </c>
      <c r="I921" s="66">
        <v>0</v>
      </c>
      <c r="J921" s="66">
        <v>34000</v>
      </c>
      <c r="K921" s="50">
        <v>5000</v>
      </c>
      <c r="L921" s="50">
        <f t="shared" si="14"/>
        <v>39000</v>
      </c>
      <c r="M921" s="295" t="s">
        <v>3323</v>
      </c>
    </row>
    <row r="922" spans="1:13" x14ac:dyDescent="0.25">
      <c r="A922" s="44">
        <v>231</v>
      </c>
      <c r="B922" s="45">
        <v>0</v>
      </c>
      <c r="C922" s="46">
        <v>3419</v>
      </c>
      <c r="D922" s="58">
        <v>5139</v>
      </c>
      <c r="E922" s="47">
        <v>0</v>
      </c>
      <c r="F922" s="188" t="s">
        <v>3321</v>
      </c>
      <c r="G922" s="45">
        <v>800</v>
      </c>
      <c r="H922" s="52">
        <v>8000000</v>
      </c>
      <c r="I922" s="66">
        <v>0</v>
      </c>
      <c r="J922" s="66">
        <v>20000</v>
      </c>
      <c r="K922" s="50">
        <v>5000</v>
      </c>
      <c r="L922" s="50">
        <f t="shared" si="14"/>
        <v>25000</v>
      </c>
      <c r="M922" s="295" t="s">
        <v>1454</v>
      </c>
    </row>
    <row r="923" spans="1:13" ht="15.75" thickBot="1" x14ac:dyDescent="0.3">
      <c r="A923" s="44">
        <v>231</v>
      </c>
      <c r="B923" s="45">
        <v>0</v>
      </c>
      <c r="C923" s="46">
        <v>3419</v>
      </c>
      <c r="D923" s="58">
        <v>5021</v>
      </c>
      <c r="E923" s="47">
        <v>0</v>
      </c>
      <c r="F923" s="188" t="s">
        <v>3321</v>
      </c>
      <c r="G923" s="45">
        <v>800</v>
      </c>
      <c r="H923" s="52">
        <v>8000000</v>
      </c>
      <c r="I923" s="66">
        <v>0</v>
      </c>
      <c r="J923" s="66">
        <v>26000</v>
      </c>
      <c r="K923" s="50">
        <v>5000</v>
      </c>
      <c r="L923" s="50">
        <f t="shared" si="14"/>
        <v>31000</v>
      </c>
      <c r="M923" s="295" t="s">
        <v>3324</v>
      </c>
    </row>
    <row r="924" spans="1:13" ht="15.75" thickBot="1" x14ac:dyDescent="0.3">
      <c r="A924" s="3190" t="s">
        <v>919</v>
      </c>
      <c r="B924" s="3191"/>
      <c r="C924" s="3191"/>
      <c r="D924" s="805"/>
      <c r="E924" s="806"/>
      <c r="F924" s="807"/>
      <c r="G924" s="808"/>
      <c r="H924" s="809"/>
      <c r="I924" s="810">
        <f>SUM(I918:I923)</f>
        <v>6200000</v>
      </c>
      <c r="J924" s="810">
        <f>SUM(J918:J923)</f>
        <v>16118519.449999999</v>
      </c>
      <c r="K924" s="810">
        <f>SUM(K918:K923)</f>
        <v>0</v>
      </c>
      <c r="L924" s="810">
        <f t="shared" si="14"/>
        <v>16118519.449999999</v>
      </c>
      <c r="M924" s="811"/>
    </row>
    <row r="925" spans="1:13" x14ac:dyDescent="0.25">
      <c r="A925" s="812"/>
      <c r="B925" s="813"/>
      <c r="C925" s="814"/>
      <c r="D925" s="813"/>
      <c r="E925" s="812"/>
      <c r="F925" s="815"/>
      <c r="G925" s="813"/>
      <c r="H925" s="816"/>
      <c r="I925" s="817"/>
      <c r="J925" s="817"/>
      <c r="K925" s="817"/>
      <c r="L925" s="817"/>
      <c r="M925" s="818"/>
    </row>
    <row r="926" spans="1:13" x14ac:dyDescent="0.25">
      <c r="A926" s="3189" t="s">
        <v>920</v>
      </c>
      <c r="B926" s="3173"/>
      <c r="C926" s="3173"/>
      <c r="D926" s="3173"/>
      <c r="E926" s="812"/>
      <c r="F926" s="815"/>
      <c r="G926" s="813"/>
      <c r="H926" s="816"/>
      <c r="I926" s="817"/>
      <c r="J926" s="819" t="s">
        <v>3524</v>
      </c>
      <c r="K926" s="817"/>
      <c r="L926" s="817"/>
      <c r="M926" s="818"/>
    </row>
    <row r="927" spans="1:13" x14ac:dyDescent="0.25">
      <c r="A927" s="812"/>
      <c r="B927" s="813"/>
      <c r="C927" s="814"/>
      <c r="D927" s="813"/>
      <c r="E927" s="812"/>
      <c r="F927" s="815"/>
      <c r="G927" s="813"/>
      <c r="H927" s="816"/>
      <c r="I927" s="817"/>
      <c r="J927" s="817"/>
      <c r="K927" s="817"/>
      <c r="L927" s="817"/>
      <c r="M927" s="818"/>
    </row>
    <row r="928" spans="1:13" x14ac:dyDescent="0.25">
      <c r="A928" s="812"/>
      <c r="B928" s="813"/>
      <c r="C928" s="814"/>
      <c r="D928" s="813"/>
      <c r="E928" s="812"/>
      <c r="F928" s="815"/>
      <c r="G928" s="813"/>
      <c r="H928" s="816"/>
      <c r="I928" s="817"/>
      <c r="J928" s="817"/>
      <c r="K928" s="817"/>
      <c r="L928" s="817"/>
      <c r="M928" s="818"/>
    </row>
    <row r="929" spans="1:13" x14ac:dyDescent="0.25">
      <c r="A929" s="812"/>
      <c r="B929" s="813"/>
      <c r="C929" s="814"/>
      <c r="D929" s="813"/>
      <c r="E929" s="812"/>
      <c r="F929" s="815"/>
      <c r="G929" s="813"/>
      <c r="H929" s="816"/>
      <c r="I929" s="817"/>
      <c r="J929" s="817"/>
      <c r="K929" s="817"/>
      <c r="L929" s="817"/>
      <c r="M929" s="818"/>
    </row>
    <row r="930" spans="1:13" x14ac:dyDescent="0.25">
      <c r="A930" s="2467"/>
      <c r="B930" s="2467" t="s">
        <v>27</v>
      </c>
      <c r="C930" s="2467"/>
      <c r="D930" s="2467"/>
      <c r="E930" s="2467"/>
      <c r="F930" s="2"/>
      <c r="G930" s="3"/>
      <c r="H930" s="2467"/>
      <c r="I930" s="4"/>
      <c r="J930" s="2467" t="s">
        <v>27</v>
      </c>
      <c r="K930" s="2467"/>
      <c r="L930" s="2467"/>
      <c r="M930" s="2467"/>
    </row>
    <row r="931" spans="1:13" x14ac:dyDescent="0.25">
      <c r="A931" s="2467"/>
      <c r="B931" s="2467"/>
      <c r="C931" s="2467"/>
      <c r="D931" s="2467"/>
      <c r="E931" s="2467"/>
      <c r="F931" s="2"/>
      <c r="G931" s="3"/>
      <c r="H931" s="2467"/>
      <c r="I931" s="4"/>
      <c r="J931" s="2467"/>
      <c r="K931" s="2467"/>
      <c r="L931" s="2467"/>
      <c r="M931" s="2467"/>
    </row>
    <row r="932" spans="1:13" x14ac:dyDescent="0.25">
      <c r="A932" s="2467"/>
      <c r="B932" s="2467" t="s">
        <v>921</v>
      </c>
      <c r="C932" s="2467"/>
      <c r="D932" s="2467"/>
      <c r="E932" s="2467"/>
      <c r="F932" s="2"/>
      <c r="G932" s="3"/>
      <c r="H932" s="2467"/>
      <c r="I932" s="4"/>
      <c r="J932" s="2467" t="s">
        <v>881</v>
      </c>
      <c r="K932" s="2467"/>
      <c r="L932" s="2467"/>
      <c r="M932" s="2467"/>
    </row>
    <row r="933" spans="1:13" ht="15.75" x14ac:dyDescent="0.25">
      <c r="A933" s="29"/>
      <c r="B933" s="28"/>
      <c r="C933" s="28"/>
      <c r="D933" s="29"/>
      <c r="E933" s="29"/>
      <c r="F933" s="29"/>
      <c r="G933" s="29"/>
      <c r="H933" s="29"/>
      <c r="I933" s="32"/>
      <c r="J933" s="34"/>
      <c r="K933" s="35"/>
      <c r="L933" s="29"/>
      <c r="M933" s="29"/>
    </row>
    <row r="934" spans="1:13" x14ac:dyDescent="0.25">
      <c r="A934" s="29"/>
      <c r="B934" s="29"/>
      <c r="C934" s="29"/>
      <c r="D934" s="29"/>
      <c r="E934" s="29"/>
      <c r="F934" s="29"/>
      <c r="G934" s="29"/>
      <c r="H934" s="29"/>
      <c r="I934" s="29"/>
      <c r="J934" s="29"/>
      <c r="K934" s="29"/>
      <c r="L934" s="29"/>
      <c r="M934" s="29"/>
    </row>
    <row r="935" spans="1:13" ht="18.75" x14ac:dyDescent="0.3">
      <c r="A935" s="1" t="s">
        <v>174</v>
      </c>
      <c r="B935" s="1"/>
      <c r="C935" s="307" t="s">
        <v>870</v>
      </c>
      <c r="D935" s="2467"/>
      <c r="E935" s="2467"/>
      <c r="F935" s="2467"/>
      <c r="G935" s="2467"/>
      <c r="H935" s="2467"/>
      <c r="I935" s="4"/>
      <c r="J935" s="2467"/>
      <c r="K935" s="2467"/>
      <c r="L935" s="2467"/>
      <c r="M935" s="2467"/>
    </row>
    <row r="936" spans="1:13" ht="18.75" x14ac:dyDescent="0.3">
      <c r="A936" s="3102" t="s">
        <v>3525</v>
      </c>
      <c r="B936" s="3102"/>
      <c r="C936" s="3102"/>
      <c r="D936" s="3102"/>
      <c r="E936" s="3102"/>
      <c r="F936" s="3102"/>
      <c r="G936" s="3102"/>
      <c r="H936" s="3102"/>
      <c r="I936" s="3102"/>
      <c r="J936" s="3102"/>
      <c r="K936" s="3102"/>
      <c r="L936" s="3102"/>
      <c r="M936" s="3102"/>
    </row>
    <row r="937" spans="1:13" ht="15.75" x14ac:dyDescent="0.25">
      <c r="A937" s="2467"/>
      <c r="B937" s="2467"/>
      <c r="C937" s="2467"/>
      <c r="D937" s="2461"/>
      <c r="E937" s="2461"/>
      <c r="F937" s="308"/>
      <c r="G937" s="2461"/>
      <c r="H937" s="2461"/>
      <c r="I937" s="8"/>
      <c r="J937" s="2461"/>
      <c r="K937" s="2467"/>
      <c r="L937" s="2467"/>
      <c r="M937" s="2467"/>
    </row>
    <row r="938" spans="1:13" x14ac:dyDescent="0.25">
      <c r="A938" s="3156" t="s">
        <v>3526</v>
      </c>
      <c r="B938" s="3156"/>
      <c r="C938" s="3156"/>
      <c r="D938" s="3156"/>
      <c r="E938" s="3156"/>
      <c r="F938" s="3156"/>
      <c r="G938" s="3156"/>
      <c r="H938" s="3156"/>
      <c r="I938" s="3156"/>
      <c r="J938" s="3156"/>
      <c r="K938" s="3156"/>
      <c r="L938" s="3156"/>
      <c r="M938" s="3156"/>
    </row>
    <row r="939" spans="1:13" x14ac:dyDescent="0.25">
      <c r="A939" s="3156"/>
      <c r="B939" s="3156"/>
      <c r="C939" s="3156"/>
      <c r="D939" s="3156"/>
      <c r="E939" s="3156"/>
      <c r="F939" s="3156"/>
      <c r="G939" s="3156"/>
      <c r="H939" s="3156"/>
      <c r="I939" s="3156"/>
      <c r="J939" s="3156"/>
      <c r="K939" s="3156"/>
      <c r="L939" s="3156"/>
      <c r="M939" s="3156"/>
    </row>
    <row r="940" spans="1:13" ht="15.75" thickBot="1" x14ac:dyDescent="0.3">
      <c r="A940" s="1465"/>
      <c r="B940" s="2467"/>
      <c r="C940" s="2467"/>
      <c r="D940" s="2467"/>
      <c r="E940" s="2467"/>
      <c r="F940" s="2467"/>
      <c r="G940" s="2467"/>
      <c r="H940" s="2467"/>
      <c r="I940" s="4"/>
      <c r="J940" s="2467"/>
      <c r="K940" s="13"/>
      <c r="L940" s="14"/>
      <c r="M940" s="14" t="s">
        <v>270</v>
      </c>
    </row>
    <row r="941" spans="1:13" ht="27" thickBot="1" x14ac:dyDescent="0.3">
      <c r="A941" s="309" t="s">
        <v>873</v>
      </c>
      <c r="B941" s="23" t="s">
        <v>874</v>
      </c>
      <c r="C941" s="23" t="s">
        <v>7</v>
      </c>
      <c r="D941" s="23" t="s">
        <v>8</v>
      </c>
      <c r="E941" s="23" t="s">
        <v>9</v>
      </c>
      <c r="F941" s="23" t="s">
        <v>10</v>
      </c>
      <c r="G941" s="23" t="s">
        <v>11</v>
      </c>
      <c r="H941" s="23" t="s">
        <v>12</v>
      </c>
      <c r="I941" s="310" t="s">
        <v>13</v>
      </c>
      <c r="J941" s="20" t="s">
        <v>14</v>
      </c>
      <c r="K941" s="20" t="s">
        <v>15</v>
      </c>
      <c r="L941" s="20" t="s">
        <v>16</v>
      </c>
      <c r="M941" s="311" t="s">
        <v>17</v>
      </c>
    </row>
    <row r="942" spans="1:13" ht="26.25" x14ac:dyDescent="0.25">
      <c r="A942" s="57">
        <v>231</v>
      </c>
      <c r="B942" s="58">
        <v>0</v>
      </c>
      <c r="C942" s="312">
        <v>2143</v>
      </c>
      <c r="D942" s="58">
        <v>5162</v>
      </c>
      <c r="E942" s="61">
        <v>0</v>
      </c>
      <c r="F942" s="62">
        <v>0</v>
      </c>
      <c r="G942" s="58">
        <v>800</v>
      </c>
      <c r="H942" s="49">
        <v>1178000000</v>
      </c>
      <c r="I942" s="111">
        <v>0</v>
      </c>
      <c r="J942" s="111">
        <v>1656732</v>
      </c>
      <c r="K942" s="313">
        <v>-785532</v>
      </c>
      <c r="L942" s="313">
        <f t="shared" ref="L942:L947" si="15">SUM(J942,K942)</f>
        <v>871200</v>
      </c>
      <c r="M942" s="314" t="s">
        <v>3527</v>
      </c>
    </row>
    <row r="943" spans="1:13" ht="26.25" x14ac:dyDescent="0.25">
      <c r="A943" s="57">
        <v>231</v>
      </c>
      <c r="B943" s="58">
        <v>0</v>
      </c>
      <c r="C943" s="312">
        <v>2143</v>
      </c>
      <c r="D943" s="58">
        <v>5164</v>
      </c>
      <c r="E943" s="61">
        <v>0</v>
      </c>
      <c r="F943" s="62">
        <v>0</v>
      </c>
      <c r="G943" s="58">
        <v>800</v>
      </c>
      <c r="H943" s="49">
        <v>1178000000</v>
      </c>
      <c r="I943" s="111">
        <v>0</v>
      </c>
      <c r="J943" s="111">
        <v>0</v>
      </c>
      <c r="K943" s="313">
        <v>785532</v>
      </c>
      <c r="L943" s="313">
        <f t="shared" si="15"/>
        <v>785532</v>
      </c>
      <c r="M943" s="314" t="s">
        <v>1589</v>
      </c>
    </row>
    <row r="944" spans="1:13" x14ac:dyDescent="0.25">
      <c r="A944" s="57">
        <v>231</v>
      </c>
      <c r="B944" s="58">
        <v>0</v>
      </c>
      <c r="C944" s="312">
        <v>3636</v>
      </c>
      <c r="D944" s="58">
        <v>5011</v>
      </c>
      <c r="E944" s="61">
        <v>0</v>
      </c>
      <c r="F944" s="62">
        <v>109100999</v>
      </c>
      <c r="G944" s="58">
        <v>800</v>
      </c>
      <c r="H944" s="49">
        <v>4774000000</v>
      </c>
      <c r="I944" s="111">
        <v>0</v>
      </c>
      <c r="J944" s="111">
        <v>183000</v>
      </c>
      <c r="K944" s="313">
        <v>-347.21</v>
      </c>
      <c r="L944" s="313">
        <f t="shared" si="15"/>
        <v>182652.79</v>
      </c>
      <c r="M944" s="314" t="s">
        <v>3528</v>
      </c>
    </row>
    <row r="945" spans="1:13" x14ac:dyDescent="0.25">
      <c r="A945" s="57">
        <v>231</v>
      </c>
      <c r="B945" s="58">
        <v>0</v>
      </c>
      <c r="C945" s="312">
        <v>3636</v>
      </c>
      <c r="D945" s="58">
        <v>5011</v>
      </c>
      <c r="E945" s="61">
        <v>0</v>
      </c>
      <c r="F945" s="62">
        <v>109500999</v>
      </c>
      <c r="G945" s="58">
        <v>800</v>
      </c>
      <c r="H945" s="49">
        <v>4774000000</v>
      </c>
      <c r="I945" s="111">
        <v>0</v>
      </c>
      <c r="J945" s="111">
        <v>1060000</v>
      </c>
      <c r="K945" s="313">
        <v>-1967.52</v>
      </c>
      <c r="L945" s="313">
        <f t="shared" si="15"/>
        <v>1058032.48</v>
      </c>
      <c r="M945" s="314" t="s">
        <v>3528</v>
      </c>
    </row>
    <row r="946" spans="1:13" x14ac:dyDescent="0.25">
      <c r="A946" s="57">
        <v>231</v>
      </c>
      <c r="B946" s="58">
        <v>0</v>
      </c>
      <c r="C946" s="312">
        <v>3636</v>
      </c>
      <c r="D946" s="58">
        <v>5168</v>
      </c>
      <c r="E946" s="61">
        <v>0</v>
      </c>
      <c r="F946" s="62">
        <v>109100999</v>
      </c>
      <c r="G946" s="58">
        <v>800</v>
      </c>
      <c r="H946" s="49">
        <v>4774000000</v>
      </c>
      <c r="I946" s="111">
        <v>0</v>
      </c>
      <c r="J946" s="111">
        <v>0</v>
      </c>
      <c r="K946" s="313">
        <v>347.21</v>
      </c>
      <c r="L946" s="313">
        <f t="shared" si="15"/>
        <v>347.21</v>
      </c>
      <c r="M946" s="314" t="s">
        <v>3528</v>
      </c>
    </row>
    <row r="947" spans="1:13" ht="15.75" thickBot="1" x14ac:dyDescent="0.3">
      <c r="A947" s="57">
        <v>231</v>
      </c>
      <c r="B947" s="58">
        <v>0</v>
      </c>
      <c r="C947" s="312">
        <v>3636</v>
      </c>
      <c r="D947" s="58">
        <v>5168</v>
      </c>
      <c r="E947" s="61">
        <v>0</v>
      </c>
      <c r="F947" s="62">
        <v>109500999</v>
      </c>
      <c r="G947" s="58">
        <v>800</v>
      </c>
      <c r="H947" s="49">
        <v>4774000000</v>
      </c>
      <c r="I947" s="111">
        <v>0</v>
      </c>
      <c r="J947" s="111">
        <v>0</v>
      </c>
      <c r="K947" s="313">
        <v>1967.52</v>
      </c>
      <c r="L947" s="313">
        <f t="shared" si="15"/>
        <v>1967.52</v>
      </c>
      <c r="M947" s="314" t="s">
        <v>3528</v>
      </c>
    </row>
    <row r="948" spans="1:13" ht="15.75" thickBot="1" x14ac:dyDescent="0.3">
      <c r="A948" s="2270" t="s">
        <v>23</v>
      </c>
      <c r="B948" s="2463"/>
      <c r="C948" s="2463"/>
      <c r="D948" s="2463"/>
      <c r="E948" s="2463"/>
      <c r="F948" s="2463"/>
      <c r="G948" s="2463"/>
      <c r="H948" s="2463"/>
      <c r="I948" s="2271">
        <f>SUM(I942:I947)</f>
        <v>0</v>
      </c>
      <c r="J948" s="2272">
        <f>SUM(J942:J947)</f>
        <v>2899732</v>
      </c>
      <c r="K948" s="2272">
        <f>SUM(K942:K947)</f>
        <v>0</v>
      </c>
      <c r="L948" s="2272">
        <f>SUM(L942:L947)</f>
        <v>2899732</v>
      </c>
      <c r="M948" s="2128"/>
    </row>
    <row r="949" spans="1:13" ht="15.75" x14ac:dyDescent="0.25">
      <c r="A949" s="28"/>
      <c r="B949" s="28"/>
      <c r="C949" s="28"/>
      <c r="D949" s="29"/>
      <c r="E949" s="29"/>
      <c r="F949" s="29"/>
      <c r="G949" s="29"/>
      <c r="H949" s="29"/>
      <c r="I949" s="32"/>
      <c r="J949" s="29"/>
      <c r="K949" s="33"/>
      <c r="L949" s="29"/>
      <c r="M949" s="2467"/>
    </row>
    <row r="950" spans="1:13" ht="15.75" x14ac:dyDescent="0.25">
      <c r="A950" s="29" t="s">
        <v>879</v>
      </c>
      <c r="B950" s="28"/>
      <c r="C950" s="28"/>
      <c r="D950" s="29"/>
      <c r="E950" s="29"/>
      <c r="F950" s="29"/>
      <c r="G950" s="29"/>
      <c r="H950" s="29"/>
      <c r="I950" s="32"/>
      <c r="J950" s="34" t="s">
        <v>25</v>
      </c>
      <c r="K950" s="35">
        <v>43737</v>
      </c>
      <c r="L950" s="29"/>
      <c r="M950" s="2467"/>
    </row>
    <row r="951" spans="1:13" x14ac:dyDescent="0.25">
      <c r="A951" s="29" t="s">
        <v>27</v>
      </c>
      <c r="B951" s="29"/>
      <c r="C951" s="29"/>
      <c r="D951" s="29"/>
      <c r="E951" s="29"/>
      <c r="F951" s="29"/>
      <c r="G951" s="29"/>
      <c r="H951" s="29"/>
      <c r="I951" s="29" t="s">
        <v>27</v>
      </c>
      <c r="J951" s="29"/>
      <c r="K951" s="29"/>
      <c r="L951" s="29"/>
      <c r="M951" s="29"/>
    </row>
    <row r="952" spans="1:13" x14ac:dyDescent="0.25">
      <c r="A952" s="29" t="s">
        <v>880</v>
      </c>
      <c r="B952" s="29"/>
      <c r="C952" s="29"/>
      <c r="D952" s="29"/>
      <c r="E952" s="29"/>
      <c r="F952" s="29"/>
      <c r="G952" s="29"/>
      <c r="H952" s="29"/>
      <c r="I952" s="29" t="s">
        <v>881</v>
      </c>
      <c r="J952" s="29"/>
      <c r="K952" s="29"/>
      <c r="L952" s="29"/>
      <c r="M952" s="29"/>
    </row>
    <row r="955" spans="1:13" ht="18.75" x14ac:dyDescent="0.3">
      <c r="A955" s="1" t="s">
        <v>174</v>
      </c>
      <c r="B955" s="1"/>
      <c r="C955" s="307" t="s">
        <v>870</v>
      </c>
      <c r="D955" s="2467"/>
      <c r="E955" s="2467"/>
      <c r="F955" s="2467"/>
      <c r="G955" s="2467"/>
      <c r="H955" s="2467"/>
      <c r="I955" s="4"/>
      <c r="J955" s="2467"/>
      <c r="K955" s="2467"/>
      <c r="L955" s="2467"/>
      <c r="M955" s="2467"/>
    </row>
    <row r="956" spans="1:13" ht="18.75" x14ac:dyDescent="0.3">
      <c r="A956" s="3102" t="s">
        <v>3529</v>
      </c>
      <c r="B956" s="3102"/>
      <c r="C956" s="3102"/>
      <c r="D956" s="3102"/>
      <c r="E956" s="3102"/>
      <c r="F956" s="3102"/>
      <c r="G956" s="3102"/>
      <c r="H956" s="3102"/>
      <c r="I956" s="3102"/>
      <c r="J956" s="3102"/>
      <c r="K956" s="3102"/>
      <c r="L956" s="3102"/>
      <c r="M956" s="3102"/>
    </row>
    <row r="957" spans="1:13" ht="15.75" x14ac:dyDescent="0.25">
      <c r="A957" s="2467"/>
      <c r="B957" s="2467"/>
      <c r="C957" s="2467"/>
      <c r="D957" s="2461"/>
      <c r="E957" s="2461"/>
      <c r="F957" s="308"/>
      <c r="G957" s="2461"/>
      <c r="H957" s="2461"/>
      <c r="I957" s="8"/>
      <c r="J957" s="2461"/>
      <c r="K957" s="2467"/>
      <c r="L957" s="2467"/>
      <c r="M957" s="2467"/>
    </row>
    <row r="958" spans="1:13" x14ac:dyDescent="0.25">
      <c r="A958" s="3156" t="s">
        <v>3530</v>
      </c>
      <c r="B958" s="3156"/>
      <c r="C958" s="3156"/>
      <c r="D958" s="3156"/>
      <c r="E958" s="3156"/>
      <c r="F958" s="3156"/>
      <c r="G958" s="3156"/>
      <c r="H958" s="3156"/>
      <c r="I958" s="3156"/>
      <c r="J958" s="3156"/>
      <c r="K958" s="3156"/>
      <c r="L958" s="3156"/>
      <c r="M958" s="3156"/>
    </row>
    <row r="959" spans="1:13" x14ac:dyDescent="0.25">
      <c r="A959" s="3156"/>
      <c r="B959" s="3156"/>
      <c r="C959" s="3156"/>
      <c r="D959" s="3156"/>
      <c r="E959" s="3156"/>
      <c r="F959" s="3156"/>
      <c r="G959" s="3156"/>
      <c r="H959" s="3156"/>
      <c r="I959" s="3156"/>
      <c r="J959" s="3156"/>
      <c r="K959" s="3156"/>
      <c r="L959" s="3156"/>
      <c r="M959" s="3156"/>
    </row>
    <row r="960" spans="1:13" ht="15.75" thickBot="1" x14ac:dyDescent="0.3">
      <c r="A960" s="1465"/>
      <c r="B960" s="2467"/>
      <c r="C960" s="2467"/>
      <c r="D960" s="2467"/>
      <c r="E960" s="2467"/>
      <c r="F960" s="2467"/>
      <c r="G960" s="2467"/>
      <c r="H960" s="2467"/>
      <c r="I960" s="4"/>
      <c r="J960" s="2467"/>
      <c r="K960" s="13"/>
      <c r="L960" s="14"/>
      <c r="M960" s="14" t="s">
        <v>270</v>
      </c>
    </row>
    <row r="961" spans="1:13" ht="27" thickBot="1" x14ac:dyDescent="0.3">
      <c r="A961" s="309" t="s">
        <v>873</v>
      </c>
      <c r="B961" s="23" t="s">
        <v>874</v>
      </c>
      <c r="C961" s="23" t="s">
        <v>7</v>
      </c>
      <c r="D961" s="23" t="s">
        <v>8</v>
      </c>
      <c r="E961" s="23" t="s">
        <v>9</v>
      </c>
      <c r="F961" s="23" t="s">
        <v>10</v>
      </c>
      <c r="G961" s="23" t="s">
        <v>11</v>
      </c>
      <c r="H961" s="23" t="s">
        <v>12</v>
      </c>
      <c r="I961" s="310" t="s">
        <v>13</v>
      </c>
      <c r="J961" s="20" t="s">
        <v>14</v>
      </c>
      <c r="K961" s="20" t="s">
        <v>15</v>
      </c>
      <c r="L961" s="20" t="s">
        <v>16</v>
      </c>
      <c r="M961" s="311" t="s">
        <v>17</v>
      </c>
    </row>
    <row r="962" spans="1:13" ht="26.25" x14ac:dyDescent="0.25">
      <c r="A962" s="57">
        <v>231</v>
      </c>
      <c r="B962" s="58">
        <v>0</v>
      </c>
      <c r="C962" s="312">
        <v>2510</v>
      </c>
      <c r="D962" s="58">
        <v>5169</v>
      </c>
      <c r="E962" s="61">
        <v>0</v>
      </c>
      <c r="F962" s="62">
        <v>0</v>
      </c>
      <c r="G962" s="58">
        <v>800</v>
      </c>
      <c r="H962" s="49">
        <v>1007000000</v>
      </c>
      <c r="I962" s="111">
        <v>2050000</v>
      </c>
      <c r="J962" s="111">
        <v>1760790</v>
      </c>
      <c r="K962" s="313">
        <v>-20000</v>
      </c>
      <c r="L962" s="313">
        <f>SUM(J962,K962)</f>
        <v>1740790</v>
      </c>
      <c r="M962" s="314" t="s">
        <v>1589</v>
      </c>
    </row>
    <row r="963" spans="1:13" ht="26.25" x14ac:dyDescent="0.25">
      <c r="A963" s="57">
        <v>231</v>
      </c>
      <c r="B963" s="58">
        <v>0</v>
      </c>
      <c r="C963" s="312">
        <v>2510</v>
      </c>
      <c r="D963" s="58">
        <v>5175</v>
      </c>
      <c r="E963" s="61">
        <v>0</v>
      </c>
      <c r="F963" s="62">
        <v>0</v>
      </c>
      <c r="G963" s="58">
        <v>800</v>
      </c>
      <c r="H963" s="49">
        <v>1007000000</v>
      </c>
      <c r="I963" s="111">
        <v>0</v>
      </c>
      <c r="J963" s="111">
        <v>50000</v>
      </c>
      <c r="K963" s="313">
        <v>20000</v>
      </c>
      <c r="L963" s="313">
        <f t="shared" ref="L963:L978" si="16">SUM(J963,K963)</f>
        <v>70000</v>
      </c>
      <c r="M963" s="314" t="s">
        <v>1589</v>
      </c>
    </row>
    <row r="964" spans="1:13" x14ac:dyDescent="0.25">
      <c r="A964" s="57">
        <v>231</v>
      </c>
      <c r="B964" s="58">
        <v>0</v>
      </c>
      <c r="C964" s="312">
        <v>3636</v>
      </c>
      <c r="D964" s="58">
        <v>5032</v>
      </c>
      <c r="E964" s="61">
        <v>0</v>
      </c>
      <c r="F964" s="62">
        <v>109100999</v>
      </c>
      <c r="G964" s="58">
        <v>800</v>
      </c>
      <c r="H964" s="49">
        <v>4774000000</v>
      </c>
      <c r="I964" s="111">
        <v>0</v>
      </c>
      <c r="J964" s="111">
        <v>30000</v>
      </c>
      <c r="K964" s="313">
        <v>-391.05</v>
      </c>
      <c r="L964" s="313">
        <f t="shared" si="16"/>
        <v>29608.95</v>
      </c>
      <c r="M964" s="314" t="s">
        <v>3528</v>
      </c>
    </row>
    <row r="965" spans="1:13" x14ac:dyDescent="0.25">
      <c r="A965" s="57">
        <v>231</v>
      </c>
      <c r="B965" s="58">
        <v>0</v>
      </c>
      <c r="C965" s="312">
        <v>3636</v>
      </c>
      <c r="D965" s="58">
        <v>5032</v>
      </c>
      <c r="E965" s="61">
        <v>0</v>
      </c>
      <c r="F965" s="62">
        <v>109500999</v>
      </c>
      <c r="G965" s="58">
        <v>800</v>
      </c>
      <c r="H965" s="49">
        <v>4774000000</v>
      </c>
      <c r="I965" s="111">
        <v>0</v>
      </c>
      <c r="J965" s="111">
        <v>165000</v>
      </c>
      <c r="K965" s="313">
        <v>-2215.9499999999998</v>
      </c>
      <c r="L965" s="313">
        <f t="shared" si="16"/>
        <v>162784.04999999999</v>
      </c>
      <c r="M965" s="314" t="s">
        <v>3528</v>
      </c>
    </row>
    <row r="966" spans="1:13" x14ac:dyDescent="0.25">
      <c r="A966" s="57">
        <v>231</v>
      </c>
      <c r="B966" s="58">
        <v>0</v>
      </c>
      <c r="C966" s="312">
        <v>3636</v>
      </c>
      <c r="D966" s="58">
        <v>5173</v>
      </c>
      <c r="E966" s="61">
        <v>0</v>
      </c>
      <c r="F966" s="62">
        <v>109100999</v>
      </c>
      <c r="G966" s="58">
        <v>800</v>
      </c>
      <c r="H966" s="49">
        <v>4774000000</v>
      </c>
      <c r="I966" s="111">
        <v>0</v>
      </c>
      <c r="J966" s="111">
        <v>414.3</v>
      </c>
      <c r="K966" s="313">
        <v>391.05</v>
      </c>
      <c r="L966" s="313">
        <f t="shared" si="16"/>
        <v>805.35</v>
      </c>
      <c r="M966" s="314" t="s">
        <v>3528</v>
      </c>
    </row>
    <row r="967" spans="1:13" x14ac:dyDescent="0.25">
      <c r="A967" s="57">
        <v>231</v>
      </c>
      <c r="B967" s="58">
        <v>0</v>
      </c>
      <c r="C967" s="312">
        <v>3636</v>
      </c>
      <c r="D967" s="58">
        <v>5173</v>
      </c>
      <c r="E967" s="61">
        <v>0</v>
      </c>
      <c r="F967" s="62">
        <v>109500999</v>
      </c>
      <c r="G967" s="58">
        <v>800</v>
      </c>
      <c r="H967" s="49">
        <v>4774000000</v>
      </c>
      <c r="I967" s="111">
        <v>0</v>
      </c>
      <c r="J967" s="111">
        <v>2347.6999999999998</v>
      </c>
      <c r="K967" s="313">
        <v>2215.9499999999998</v>
      </c>
      <c r="L967" s="313">
        <f t="shared" si="16"/>
        <v>4563.6499999999996</v>
      </c>
      <c r="M967" s="314" t="s">
        <v>3528</v>
      </c>
    </row>
    <row r="968" spans="1:13" x14ac:dyDescent="0.25">
      <c r="A968" s="57">
        <v>231</v>
      </c>
      <c r="B968" s="58">
        <v>0</v>
      </c>
      <c r="C968" s="312">
        <v>3636</v>
      </c>
      <c r="D968" s="58">
        <v>5021</v>
      </c>
      <c r="E968" s="61">
        <v>0</v>
      </c>
      <c r="F968" s="62">
        <v>104500999</v>
      </c>
      <c r="G968" s="58">
        <v>800</v>
      </c>
      <c r="H968" s="49">
        <v>4899000000</v>
      </c>
      <c r="I968" s="111">
        <v>0</v>
      </c>
      <c r="J968" s="111">
        <v>1074526.75</v>
      </c>
      <c r="K968" s="313">
        <v>-20000</v>
      </c>
      <c r="L968" s="313">
        <f t="shared" si="16"/>
        <v>1054526.75</v>
      </c>
      <c r="M968" s="314" t="s">
        <v>3520</v>
      </c>
    </row>
    <row r="969" spans="1:13" x14ac:dyDescent="0.25">
      <c r="A969" s="57">
        <v>231</v>
      </c>
      <c r="B969" s="58">
        <v>0</v>
      </c>
      <c r="C969" s="312">
        <v>3636</v>
      </c>
      <c r="D969" s="58">
        <v>5031</v>
      </c>
      <c r="E969" s="61">
        <v>0</v>
      </c>
      <c r="F969" s="62">
        <v>104500999</v>
      </c>
      <c r="G969" s="58">
        <v>800</v>
      </c>
      <c r="H969" s="49">
        <v>4899000000</v>
      </c>
      <c r="I969" s="111">
        <v>0</v>
      </c>
      <c r="J969" s="111">
        <v>260000</v>
      </c>
      <c r="K969" s="313">
        <v>20000</v>
      </c>
      <c r="L969" s="313">
        <f t="shared" si="16"/>
        <v>280000</v>
      </c>
      <c r="M969" s="314" t="s">
        <v>3520</v>
      </c>
    </row>
    <row r="970" spans="1:13" x14ac:dyDescent="0.25">
      <c r="A970" s="57">
        <v>231</v>
      </c>
      <c r="B970" s="58">
        <v>0</v>
      </c>
      <c r="C970" s="312">
        <v>2510</v>
      </c>
      <c r="D970" s="58">
        <v>5339</v>
      </c>
      <c r="E970" s="61">
        <v>0</v>
      </c>
      <c r="F970" s="62">
        <v>10310088</v>
      </c>
      <c r="G970" s="58">
        <v>800</v>
      </c>
      <c r="H970" s="49">
        <v>3052000000</v>
      </c>
      <c r="I970" s="111">
        <v>0</v>
      </c>
      <c r="J970" s="111">
        <v>147757.5</v>
      </c>
      <c r="K970" s="313">
        <v>-6000</v>
      </c>
      <c r="L970" s="313">
        <f t="shared" si="16"/>
        <v>141757.5</v>
      </c>
      <c r="M970" s="314" t="s">
        <v>3531</v>
      </c>
    </row>
    <row r="971" spans="1:13" x14ac:dyDescent="0.25">
      <c r="A971" s="57">
        <v>231</v>
      </c>
      <c r="B971" s="58">
        <v>0</v>
      </c>
      <c r="C971" s="312">
        <v>2510</v>
      </c>
      <c r="D971" s="58">
        <v>5339</v>
      </c>
      <c r="E971" s="61">
        <v>0</v>
      </c>
      <c r="F971" s="62">
        <v>103500999</v>
      </c>
      <c r="G971" s="58">
        <v>800</v>
      </c>
      <c r="H971" s="49">
        <v>3052000000</v>
      </c>
      <c r="I971" s="111">
        <v>0</v>
      </c>
      <c r="J971" s="111">
        <v>837292.5</v>
      </c>
      <c r="K971" s="313">
        <v>-32000</v>
      </c>
      <c r="L971" s="313">
        <f>SUM(J971,K971)</f>
        <v>805292.5</v>
      </c>
      <c r="M971" s="314" t="s">
        <v>3531</v>
      </c>
    </row>
    <row r="972" spans="1:13" x14ac:dyDescent="0.25">
      <c r="A972" s="57">
        <v>231</v>
      </c>
      <c r="B972" s="58">
        <v>0</v>
      </c>
      <c r="C972" s="312">
        <v>2510</v>
      </c>
      <c r="D972" s="58">
        <v>5011</v>
      </c>
      <c r="E972" s="61">
        <v>0</v>
      </c>
      <c r="F972" s="62">
        <v>103100888</v>
      </c>
      <c r="G972" s="58">
        <v>800</v>
      </c>
      <c r="H972" s="49">
        <v>3052000000</v>
      </c>
      <c r="I972" s="111">
        <v>0</v>
      </c>
      <c r="J972" s="111">
        <v>16972.7</v>
      </c>
      <c r="K972" s="313">
        <v>1000</v>
      </c>
      <c r="L972" s="313">
        <f>SUM(J972,K972)</f>
        <v>17972.7</v>
      </c>
      <c r="M972" s="314" t="s">
        <v>3531</v>
      </c>
    </row>
    <row r="973" spans="1:13" x14ac:dyDescent="0.25">
      <c r="A973" s="57">
        <v>231</v>
      </c>
      <c r="B973" s="58">
        <v>0</v>
      </c>
      <c r="C973" s="312">
        <v>2510</v>
      </c>
      <c r="D973" s="58">
        <v>5011</v>
      </c>
      <c r="E973" s="61">
        <v>0</v>
      </c>
      <c r="F973" s="62">
        <v>103500999</v>
      </c>
      <c r="G973" s="58">
        <v>800</v>
      </c>
      <c r="H973" s="49">
        <v>3052000000</v>
      </c>
      <c r="I973" s="111">
        <v>0</v>
      </c>
      <c r="J973" s="111">
        <v>83846</v>
      </c>
      <c r="K973" s="313">
        <v>15000</v>
      </c>
      <c r="L973" s="313">
        <f>SUM(J973,K973)</f>
        <v>98846</v>
      </c>
      <c r="M973" s="314" t="s">
        <v>3531</v>
      </c>
    </row>
    <row r="974" spans="1:13" x14ac:dyDescent="0.25">
      <c r="A974" s="57">
        <v>231</v>
      </c>
      <c r="B974" s="58">
        <v>0</v>
      </c>
      <c r="C974" s="312">
        <v>2510</v>
      </c>
      <c r="D974" s="58">
        <v>5021</v>
      </c>
      <c r="E974" s="61">
        <v>0</v>
      </c>
      <c r="F974" s="62">
        <v>103100888</v>
      </c>
      <c r="G974" s="58">
        <v>800</v>
      </c>
      <c r="H974" s="49">
        <v>3052000000</v>
      </c>
      <c r="I974" s="111">
        <v>0</v>
      </c>
      <c r="J974" s="111">
        <v>35007.300000000003</v>
      </c>
      <c r="K974" s="313">
        <v>2000</v>
      </c>
      <c r="L974" s="313">
        <f t="shared" si="16"/>
        <v>37007.300000000003</v>
      </c>
      <c r="M974" s="314" t="s">
        <v>3531</v>
      </c>
    </row>
    <row r="975" spans="1:13" x14ac:dyDescent="0.25">
      <c r="A975" s="57">
        <v>231</v>
      </c>
      <c r="B975" s="58">
        <v>0</v>
      </c>
      <c r="C975" s="312">
        <v>2510</v>
      </c>
      <c r="D975" s="58">
        <v>5021</v>
      </c>
      <c r="E975" s="61">
        <v>0</v>
      </c>
      <c r="F975" s="62">
        <v>103500999</v>
      </c>
      <c r="G975" s="58">
        <v>800</v>
      </c>
      <c r="H975" s="49">
        <v>3052000000</v>
      </c>
      <c r="I975" s="111">
        <v>0</v>
      </c>
      <c r="J975" s="111">
        <v>202710</v>
      </c>
      <c r="K975" s="313">
        <v>2000</v>
      </c>
      <c r="L975" s="313">
        <f t="shared" si="16"/>
        <v>204710</v>
      </c>
      <c r="M975" s="314" t="s">
        <v>3531</v>
      </c>
    </row>
    <row r="976" spans="1:13" x14ac:dyDescent="0.25">
      <c r="A976" s="57">
        <v>231</v>
      </c>
      <c r="B976" s="58">
        <v>0</v>
      </c>
      <c r="C976" s="312">
        <v>2510</v>
      </c>
      <c r="D976" s="58">
        <v>5031</v>
      </c>
      <c r="E976" s="61">
        <v>0</v>
      </c>
      <c r="F976" s="62">
        <v>103100888</v>
      </c>
      <c r="G976" s="58">
        <v>800</v>
      </c>
      <c r="H976" s="49">
        <v>3052000000</v>
      </c>
      <c r="I976" s="111">
        <v>0</v>
      </c>
      <c r="J976" s="111">
        <v>11400</v>
      </c>
      <c r="K976" s="313">
        <v>2000</v>
      </c>
      <c r="L976" s="313">
        <f t="shared" si="16"/>
        <v>13400</v>
      </c>
      <c r="M976" s="314" t="s">
        <v>3531</v>
      </c>
    </row>
    <row r="977" spans="1:14" x14ac:dyDescent="0.25">
      <c r="A977" s="57">
        <v>231</v>
      </c>
      <c r="B977" s="58">
        <v>0</v>
      </c>
      <c r="C977" s="312">
        <v>2510</v>
      </c>
      <c r="D977" s="58">
        <v>5031</v>
      </c>
      <c r="E977" s="61">
        <v>0</v>
      </c>
      <c r="F977" s="62">
        <v>103500999</v>
      </c>
      <c r="G977" s="58">
        <v>800</v>
      </c>
      <c r="H977" s="49">
        <v>3052000000</v>
      </c>
      <c r="I977" s="111">
        <v>0</v>
      </c>
      <c r="J977" s="111">
        <v>59200</v>
      </c>
      <c r="K977" s="313">
        <v>15000</v>
      </c>
      <c r="L977" s="313">
        <f t="shared" si="16"/>
        <v>74200</v>
      </c>
      <c r="M977" s="314" t="s">
        <v>3531</v>
      </c>
    </row>
    <row r="978" spans="1:14" ht="15.75" thickBot="1" x14ac:dyDescent="0.3">
      <c r="A978" s="57">
        <v>231</v>
      </c>
      <c r="B978" s="58">
        <v>0</v>
      </c>
      <c r="C978" s="312">
        <v>2510</v>
      </c>
      <c r="D978" s="58">
        <v>5032</v>
      </c>
      <c r="E978" s="61">
        <v>0</v>
      </c>
      <c r="F978" s="62">
        <v>103100888</v>
      </c>
      <c r="G978" s="58">
        <v>800</v>
      </c>
      <c r="H978" s="49">
        <v>3052000000</v>
      </c>
      <c r="I978" s="111">
        <v>0</v>
      </c>
      <c r="J978" s="111">
        <v>4208</v>
      </c>
      <c r="K978" s="313">
        <v>1000</v>
      </c>
      <c r="L978" s="313">
        <f t="shared" si="16"/>
        <v>5208</v>
      </c>
      <c r="M978" s="314" t="s">
        <v>3531</v>
      </c>
    </row>
    <row r="979" spans="1:14" ht="15.75" thickBot="1" x14ac:dyDescent="0.3">
      <c r="A979" s="2270" t="s">
        <v>23</v>
      </c>
      <c r="B979" s="2463"/>
      <c r="C979" s="2463"/>
      <c r="D979" s="2463"/>
      <c r="E979" s="2463"/>
      <c r="F979" s="2463"/>
      <c r="G979" s="2463"/>
      <c r="H979" s="2463"/>
      <c r="I979" s="2271">
        <f>SUM(I962:I978)</f>
        <v>2050000</v>
      </c>
      <c r="J979" s="2272">
        <f>SUM(J962:J978)</f>
        <v>4741472.75</v>
      </c>
      <c r="K979" s="2272">
        <f>SUM(K962:K978)</f>
        <v>0</v>
      </c>
      <c r="L979" s="2272">
        <f>SUM(L962:L978)</f>
        <v>4741472.75</v>
      </c>
      <c r="M979" s="2128"/>
    </row>
    <row r="980" spans="1:14" ht="15.75" x14ac:dyDescent="0.25">
      <c r="A980" s="28"/>
      <c r="B980" s="28"/>
      <c r="C980" s="28"/>
      <c r="D980" s="29"/>
      <c r="E980" s="29"/>
      <c r="F980" s="29"/>
      <c r="G980" s="29"/>
      <c r="H980" s="29"/>
      <c r="I980" s="32"/>
      <c r="J980" s="29"/>
      <c r="K980" s="33"/>
      <c r="L980" s="29"/>
      <c r="M980" s="2467"/>
    </row>
    <row r="981" spans="1:14" ht="15.75" x14ac:dyDescent="0.25">
      <c r="A981" s="29" t="s">
        <v>879</v>
      </c>
      <c r="B981" s="28"/>
      <c r="C981" s="28"/>
      <c r="D981" s="29"/>
      <c r="E981" s="29"/>
      <c r="F981" s="29"/>
      <c r="G981" s="29"/>
      <c r="H981" s="29"/>
      <c r="I981" s="32"/>
      <c r="J981" s="34" t="s">
        <v>25</v>
      </c>
      <c r="K981" s="35">
        <v>43734</v>
      </c>
      <c r="L981" s="29"/>
      <c r="M981" s="2467"/>
    </row>
    <row r="982" spans="1:14" x14ac:dyDescent="0.25">
      <c r="A982" s="29"/>
      <c r="B982" s="29"/>
      <c r="C982" s="29"/>
      <c r="D982" s="29"/>
      <c r="E982" s="29"/>
      <c r="F982" s="29"/>
      <c r="G982" s="29"/>
      <c r="H982" s="29"/>
      <c r="I982" s="29"/>
      <c r="J982" s="29"/>
      <c r="K982" s="29"/>
      <c r="L982" s="29"/>
      <c r="M982" s="29"/>
    </row>
    <row r="983" spans="1:14" x14ac:dyDescent="0.25">
      <c r="A983" s="29" t="s">
        <v>27</v>
      </c>
      <c r="B983" s="29"/>
      <c r="C983" s="29"/>
      <c r="D983" s="29"/>
      <c r="E983" s="29"/>
      <c r="F983" s="29"/>
      <c r="G983" s="29"/>
      <c r="H983" s="29"/>
      <c r="I983" s="29" t="s">
        <v>27</v>
      </c>
      <c r="J983" s="29"/>
      <c r="K983" s="29"/>
      <c r="L983" s="29"/>
      <c r="M983" s="29"/>
    </row>
    <row r="984" spans="1:14" x14ac:dyDescent="0.25">
      <c r="A984" s="29"/>
      <c r="B984" s="29"/>
      <c r="C984" s="29"/>
      <c r="D984" s="29"/>
      <c r="E984" s="29"/>
      <c r="F984" s="29"/>
      <c r="G984" s="29"/>
      <c r="H984" s="29"/>
      <c r="I984" s="29"/>
      <c r="J984" s="29"/>
      <c r="K984" s="29"/>
      <c r="L984" s="29"/>
      <c r="M984" s="29"/>
    </row>
    <row r="985" spans="1:14" x14ac:dyDescent="0.25">
      <c r="A985" s="29" t="s">
        <v>880</v>
      </c>
      <c r="B985" s="29"/>
      <c r="C985" s="29"/>
      <c r="D985" s="29"/>
      <c r="E985" s="29"/>
      <c r="F985" s="29"/>
      <c r="G985" s="29"/>
      <c r="H985" s="29"/>
      <c r="I985" s="29" t="s">
        <v>881</v>
      </c>
      <c r="J985" s="29"/>
      <c r="K985" s="29"/>
      <c r="L985" s="29"/>
      <c r="M985" s="29"/>
    </row>
    <row r="988" spans="1:14" ht="18.75" x14ac:dyDescent="0.3">
      <c r="A988" s="3197" t="s">
        <v>914</v>
      </c>
      <c r="B988" s="3197"/>
      <c r="C988" s="3197"/>
      <c r="D988" s="3197"/>
      <c r="E988" s="3197"/>
      <c r="F988" s="3197"/>
      <c r="G988" s="3197"/>
      <c r="H988" s="3197"/>
      <c r="I988" s="3197"/>
      <c r="J988" s="3197"/>
      <c r="K988" s="3197"/>
      <c r="L988" s="3197"/>
      <c r="M988" s="3197"/>
      <c r="N988" s="2393"/>
    </row>
    <row r="989" spans="1:14" ht="15.75" x14ac:dyDescent="0.25">
      <c r="A989" s="2394"/>
      <c r="B989" s="2394"/>
      <c r="C989" s="2394"/>
      <c r="D989" s="2394"/>
      <c r="E989" s="2394"/>
      <c r="F989" s="2394"/>
      <c r="G989" s="2394"/>
      <c r="H989" s="2394"/>
      <c r="I989" s="2394"/>
      <c r="J989" s="2394"/>
      <c r="K989" s="2394"/>
      <c r="L989" s="2394"/>
      <c r="M989" s="2394"/>
      <c r="N989" s="2393"/>
    </row>
    <row r="990" spans="1:14" ht="18.75" x14ac:dyDescent="0.3">
      <c r="A990" s="3198" t="s">
        <v>3749</v>
      </c>
      <c r="B990" s="3198"/>
      <c r="C990" s="3198"/>
      <c r="D990" s="3198"/>
      <c r="E990" s="3198"/>
      <c r="F990" s="3198"/>
      <c r="G990" s="3198"/>
      <c r="H990" s="3198"/>
      <c r="I990" s="3198"/>
      <c r="J990" s="3198"/>
      <c r="K990" s="3198"/>
      <c r="L990" s="3198"/>
      <c r="M990" s="3198"/>
      <c r="N990" s="2395"/>
    </row>
    <row r="991" spans="1:14" ht="15.75" x14ac:dyDescent="0.25">
      <c r="A991" s="2396"/>
      <c r="B991" s="2396"/>
      <c r="C991" s="2396"/>
      <c r="D991" s="2396"/>
      <c r="E991" s="2396"/>
      <c r="F991" s="2396"/>
      <c r="G991" s="2396"/>
      <c r="H991" s="2396"/>
      <c r="I991" s="2396"/>
      <c r="J991" s="2396"/>
      <c r="K991" s="2396"/>
      <c r="L991" s="2396"/>
      <c r="M991" s="2396"/>
      <c r="N991" s="2395"/>
    </row>
    <row r="992" spans="1:14" ht="15.75" x14ac:dyDescent="0.25">
      <c r="A992" s="3199" t="s">
        <v>3750</v>
      </c>
      <c r="B992" s="3199"/>
      <c r="C992" s="3199"/>
      <c r="D992" s="3199"/>
      <c r="E992" s="3199"/>
      <c r="F992" s="3199"/>
      <c r="G992" s="3199"/>
      <c r="H992" s="3199"/>
      <c r="I992" s="3199"/>
      <c r="J992" s="3199"/>
      <c r="K992" s="3199"/>
      <c r="L992" s="3199"/>
      <c r="M992" s="3199"/>
      <c r="N992" s="2397"/>
    </row>
    <row r="993" spans="1:14" x14ac:dyDescent="0.25">
      <c r="A993" s="3199" t="s">
        <v>3751</v>
      </c>
      <c r="B993" s="3199"/>
      <c r="C993" s="3199"/>
      <c r="D993" s="3199"/>
      <c r="E993" s="3199"/>
      <c r="F993" s="3199"/>
      <c r="G993" s="3199"/>
      <c r="H993" s="3199"/>
      <c r="I993" s="3199"/>
      <c r="J993" s="3199"/>
      <c r="K993" s="3199"/>
      <c r="L993" s="3199"/>
      <c r="M993" s="3199"/>
      <c r="N993" s="2393"/>
    </row>
    <row r="994" spans="1:14" ht="15.75" thickBot="1" x14ac:dyDescent="0.3">
      <c r="A994" s="2432"/>
      <c r="B994" s="2432"/>
      <c r="C994" s="2432"/>
      <c r="D994" s="2432"/>
      <c r="E994" s="2432"/>
      <c r="F994" s="2432"/>
      <c r="G994" s="2432"/>
      <c r="H994" s="2432"/>
      <c r="I994" s="2432"/>
      <c r="J994" s="2432"/>
      <c r="K994" s="2432"/>
      <c r="L994" s="2432"/>
      <c r="M994" s="2432"/>
      <c r="N994" s="2393"/>
    </row>
    <row r="995" spans="1:14" s="233" customFormat="1" ht="26.25" thickBot="1" x14ac:dyDescent="0.25">
      <c r="A995" s="1502" t="s">
        <v>5</v>
      </c>
      <c r="B995" s="1503" t="s">
        <v>6</v>
      </c>
      <c r="C995" s="1504" t="s">
        <v>7</v>
      </c>
      <c r="D995" s="1503" t="s">
        <v>8</v>
      </c>
      <c r="E995" s="1505" t="s">
        <v>9</v>
      </c>
      <c r="F995" s="2433" t="s">
        <v>10</v>
      </c>
      <c r="G995" s="1503" t="s">
        <v>11</v>
      </c>
      <c r="H995" s="2434" t="s">
        <v>12</v>
      </c>
      <c r="I995" s="1508" t="s">
        <v>13</v>
      </c>
      <c r="J995" s="1508" t="s">
        <v>14</v>
      </c>
      <c r="K995" s="1508" t="s">
        <v>15</v>
      </c>
      <c r="L995" s="1508" t="s">
        <v>16</v>
      </c>
      <c r="M995" s="1509" t="s">
        <v>17</v>
      </c>
      <c r="N995" s="2398"/>
    </row>
    <row r="996" spans="1:14" s="233" customFormat="1" ht="12.75" x14ac:dyDescent="0.2">
      <c r="A996" s="1510">
        <v>231</v>
      </c>
      <c r="B996" s="1241">
        <v>0</v>
      </c>
      <c r="C996" s="2435" t="s">
        <v>3752</v>
      </c>
      <c r="D996" s="1241">
        <v>5175</v>
      </c>
      <c r="E996" s="1513">
        <v>0</v>
      </c>
      <c r="F996" s="1667">
        <v>1</v>
      </c>
      <c r="G996" s="1241">
        <v>800</v>
      </c>
      <c r="H996" s="2436">
        <v>8000000</v>
      </c>
      <c r="I996" s="2437">
        <v>0</v>
      </c>
      <c r="J996" s="2437">
        <v>75000</v>
      </c>
      <c r="K996" s="2437">
        <v>-25000</v>
      </c>
      <c r="L996" s="2437">
        <v>50000</v>
      </c>
      <c r="M996" s="2438" t="s">
        <v>3753</v>
      </c>
      <c r="N996" s="2399"/>
    </row>
    <row r="997" spans="1:14" s="233" customFormat="1" ht="13.5" thickBot="1" x14ac:dyDescent="0.25">
      <c r="A997" s="1510">
        <v>231</v>
      </c>
      <c r="B997" s="1241">
        <v>0</v>
      </c>
      <c r="C997" s="2435" t="s">
        <v>3752</v>
      </c>
      <c r="D997" s="1241">
        <v>5173</v>
      </c>
      <c r="E997" s="586">
        <v>0</v>
      </c>
      <c r="F997" s="1667">
        <v>1</v>
      </c>
      <c r="G997" s="1241">
        <v>800</v>
      </c>
      <c r="H997" s="2436">
        <v>8000000</v>
      </c>
      <c r="I997" s="2439">
        <v>0</v>
      </c>
      <c r="J997" s="2440">
        <v>0</v>
      </c>
      <c r="K997" s="2439">
        <v>25000</v>
      </c>
      <c r="L997" s="2437">
        <f>SUM(J997:K997)</f>
        <v>25000</v>
      </c>
      <c r="M997" s="2441" t="s">
        <v>951</v>
      </c>
      <c r="N997" s="2399"/>
    </row>
    <row r="998" spans="1:14" s="233" customFormat="1" ht="13.5" thickBot="1" x14ac:dyDescent="0.25">
      <c r="A998" s="3200" t="s">
        <v>919</v>
      </c>
      <c r="B998" s="3201"/>
      <c r="C998" s="3201"/>
      <c r="D998" s="3202"/>
      <c r="E998" s="2400"/>
      <c r="F998" s="2401"/>
      <c r="G998" s="2402"/>
      <c r="H998" s="2403"/>
      <c r="I998" s="2404">
        <f>SUM(I996:I997)</f>
        <v>0</v>
      </c>
      <c r="J998" s="2404">
        <f>SUM(J996:J997)</f>
        <v>75000</v>
      </c>
      <c r="K998" s="2404">
        <f>SUM(K996:K997)</f>
        <v>0</v>
      </c>
      <c r="L998" s="2404">
        <f>SUM(L996:L997)</f>
        <v>75000</v>
      </c>
      <c r="M998" s="2405"/>
      <c r="N998" s="2406"/>
    </row>
    <row r="999" spans="1:14" x14ac:dyDescent="0.25">
      <c r="A999" s="2407"/>
      <c r="B999" s="2408"/>
      <c r="C999" s="2409"/>
      <c r="D999" s="2408"/>
      <c r="E999" s="2407"/>
      <c r="F999" s="2410"/>
      <c r="G999" s="2408"/>
      <c r="H999" s="2411"/>
      <c r="I999" s="2412"/>
      <c r="J999" s="2412"/>
      <c r="K999" s="2412"/>
      <c r="L999" s="2412"/>
      <c r="M999" s="2413"/>
      <c r="N999" s="2413"/>
    </row>
    <row r="1000" spans="1:14" x14ac:dyDescent="0.25">
      <c r="A1000" s="3203" t="s">
        <v>3754</v>
      </c>
      <c r="B1000" s="3203"/>
      <c r="C1000" s="3203"/>
      <c r="D1000" s="3203"/>
      <c r="E1000" s="2407"/>
      <c r="F1000" s="2410"/>
      <c r="G1000" s="2408"/>
      <c r="H1000" s="2411"/>
      <c r="I1000" s="2412"/>
      <c r="J1000" s="2414">
        <v>43739</v>
      </c>
      <c r="K1000" s="2412"/>
      <c r="L1000" s="2412"/>
      <c r="M1000" s="2413"/>
      <c r="N1000" s="2413"/>
    </row>
    <row r="1001" spans="1:14" x14ac:dyDescent="0.25">
      <c r="A1001" s="2407"/>
      <c r="B1001" s="2408"/>
      <c r="C1001" s="2409"/>
      <c r="D1001" s="2408"/>
      <c r="E1001" s="2407"/>
      <c r="F1001" s="2410"/>
      <c r="G1001" s="2408"/>
      <c r="H1001" s="2411"/>
      <c r="I1001" s="2412"/>
      <c r="J1001" s="2412"/>
      <c r="K1001" s="2412"/>
      <c r="L1001" s="2412"/>
      <c r="M1001" s="2413"/>
      <c r="N1001" s="2413"/>
    </row>
    <row r="1002" spans="1:14" x14ac:dyDescent="0.25">
      <c r="A1002" s="2407"/>
      <c r="B1002" s="2408"/>
      <c r="C1002" s="2409"/>
      <c r="D1002" s="2408"/>
      <c r="E1002" s="2407"/>
      <c r="F1002" s="2410"/>
      <c r="G1002" s="2408"/>
      <c r="H1002" s="2411"/>
      <c r="I1002" s="2412"/>
      <c r="J1002" s="2412"/>
      <c r="K1002" s="2412"/>
      <c r="L1002" s="2412"/>
      <c r="M1002" s="2413"/>
      <c r="N1002" s="2413"/>
    </row>
    <row r="1003" spans="1:14" x14ac:dyDescent="0.25">
      <c r="A1003" s="2407"/>
      <c r="B1003" s="2408"/>
      <c r="C1003" s="2409"/>
      <c r="D1003" s="2408"/>
      <c r="E1003" s="2407"/>
      <c r="F1003" s="2410"/>
      <c r="G1003" s="2408"/>
      <c r="H1003" s="2411"/>
      <c r="I1003" s="2412"/>
      <c r="J1003" s="2412"/>
      <c r="K1003" s="2412"/>
      <c r="L1003" s="2412"/>
      <c r="M1003" s="2413"/>
      <c r="N1003" s="2413"/>
    </row>
    <row r="1004" spans="1:14" x14ac:dyDescent="0.25">
      <c r="A1004" s="2407"/>
      <c r="B1004" s="2408"/>
      <c r="C1004" s="2409"/>
      <c r="D1004" s="2408"/>
      <c r="E1004" s="2407"/>
      <c r="F1004" s="2410"/>
      <c r="G1004" s="2408"/>
      <c r="H1004" s="2411"/>
      <c r="I1004" s="2412"/>
      <c r="J1004" s="2412"/>
      <c r="K1004" s="2412"/>
      <c r="L1004" s="2412"/>
      <c r="M1004" s="2413"/>
      <c r="N1004" s="2413"/>
    </row>
    <row r="1005" spans="1:14" x14ac:dyDescent="0.25">
      <c r="A1005" s="2407"/>
      <c r="B1005" s="2415" t="s">
        <v>27</v>
      </c>
      <c r="C1005" s="2409"/>
      <c r="D1005" s="2408"/>
      <c r="E1005" s="2407"/>
      <c r="F1005" s="2410"/>
      <c r="G1005" s="2408"/>
      <c r="H1005" s="2408"/>
      <c r="I1005" s="2411"/>
      <c r="J1005" s="2415" t="s">
        <v>27</v>
      </c>
      <c r="K1005" s="2409"/>
      <c r="L1005" s="2408"/>
      <c r="M1005" s="2407"/>
      <c r="N1005" s="2410"/>
    </row>
    <row r="1006" spans="1:14" x14ac:dyDescent="0.25">
      <c r="A1006" s="2407"/>
      <c r="B1006" s="2408"/>
      <c r="C1006" s="2409"/>
      <c r="D1006" s="2408"/>
      <c r="E1006" s="2407"/>
      <c r="F1006" s="2410"/>
      <c r="G1006" s="2408"/>
      <c r="H1006" s="2408"/>
      <c r="I1006" s="2411"/>
      <c r="J1006" s="2408"/>
      <c r="K1006" s="2409"/>
      <c r="L1006" s="2408"/>
      <c r="M1006" s="2407"/>
      <c r="N1006" s="2410"/>
    </row>
    <row r="1007" spans="1:14" x14ac:dyDescent="0.25">
      <c r="A1007" s="2407"/>
      <c r="B1007" s="3196" t="s">
        <v>880</v>
      </c>
      <c r="C1007" s="3196"/>
      <c r="D1007" s="3196"/>
      <c r="E1007" s="3196"/>
      <c r="F1007" s="3196"/>
      <c r="G1007" s="2408"/>
      <c r="H1007" s="2408"/>
      <c r="I1007" s="2411"/>
      <c r="J1007" s="3196" t="s">
        <v>881</v>
      </c>
      <c r="K1007" s="3196"/>
      <c r="L1007" s="3196"/>
      <c r="M1007" s="3196"/>
      <c r="N1007" s="3196"/>
    </row>
    <row r="1010" spans="1:13" ht="18.75" x14ac:dyDescent="0.3">
      <c r="A1010" s="1" t="s">
        <v>174</v>
      </c>
      <c r="B1010" s="1"/>
      <c r="C1010" s="307" t="s">
        <v>870</v>
      </c>
      <c r="D1010" s="2467"/>
      <c r="E1010" s="2467"/>
      <c r="F1010" s="2467"/>
      <c r="G1010" s="2467"/>
      <c r="H1010" s="2467"/>
      <c r="I1010" s="4"/>
      <c r="J1010" s="2467"/>
      <c r="K1010" s="2467"/>
      <c r="L1010" s="2467"/>
      <c r="M1010" s="2467"/>
    </row>
    <row r="1011" spans="1:13" x14ac:dyDescent="0.25">
      <c r="A1011" s="2467"/>
      <c r="B1011" s="2467"/>
      <c r="C1011" s="2467"/>
      <c r="D1011" s="2461"/>
      <c r="E1011" s="2461"/>
      <c r="F1011" s="2461"/>
      <c r="G1011" s="2461"/>
      <c r="H1011" s="2461"/>
      <c r="I1011" s="8"/>
      <c r="J1011" s="2461"/>
      <c r="K1011" s="2467"/>
      <c r="L1011" s="2467"/>
      <c r="M1011" s="2467"/>
    </row>
    <row r="1012" spans="1:13" ht="18.75" x14ac:dyDescent="0.3">
      <c r="A1012" s="3102" t="s">
        <v>3755</v>
      </c>
      <c r="B1012" s="3102"/>
      <c r="C1012" s="3102"/>
      <c r="D1012" s="3102"/>
      <c r="E1012" s="3102"/>
      <c r="F1012" s="3102"/>
      <c r="G1012" s="3102"/>
      <c r="H1012" s="3102"/>
      <c r="I1012" s="3102"/>
      <c r="J1012" s="3102"/>
      <c r="K1012" s="3102"/>
      <c r="L1012" s="3102"/>
      <c r="M1012" s="3102"/>
    </row>
    <row r="1013" spans="1:13" ht="15.75" x14ac:dyDescent="0.25">
      <c r="A1013" s="2467"/>
      <c r="B1013" s="2467"/>
      <c r="C1013" s="2467"/>
      <c r="D1013" s="2461"/>
      <c r="E1013" s="2461"/>
      <c r="F1013" s="308"/>
      <c r="G1013" s="2461"/>
      <c r="H1013" s="2461"/>
      <c r="I1013" s="8"/>
      <c r="J1013" s="2461"/>
      <c r="K1013" s="2467"/>
      <c r="L1013" s="2467"/>
      <c r="M1013" s="2467"/>
    </row>
    <row r="1014" spans="1:13" x14ac:dyDescent="0.25">
      <c r="A1014" s="3156" t="s">
        <v>3756</v>
      </c>
      <c r="B1014" s="3156"/>
      <c r="C1014" s="3156"/>
      <c r="D1014" s="3156"/>
      <c r="E1014" s="3156"/>
      <c r="F1014" s="3156"/>
      <c r="G1014" s="3156"/>
      <c r="H1014" s="3156"/>
      <c r="I1014" s="3156"/>
      <c r="J1014" s="3156"/>
      <c r="K1014" s="3156"/>
      <c r="L1014" s="3156"/>
      <c r="M1014" s="3156"/>
    </row>
    <row r="1015" spans="1:13" x14ac:dyDescent="0.25">
      <c r="A1015" s="3156"/>
      <c r="B1015" s="3156"/>
      <c r="C1015" s="3156"/>
      <c r="D1015" s="3156"/>
      <c r="E1015" s="3156"/>
      <c r="F1015" s="3156"/>
      <c r="G1015" s="3156"/>
      <c r="H1015" s="3156"/>
      <c r="I1015" s="3156"/>
      <c r="J1015" s="3156"/>
      <c r="K1015" s="3156"/>
      <c r="L1015" s="3156"/>
      <c r="M1015" s="3156"/>
    </row>
    <row r="1016" spans="1:13" ht="15.75" thickBot="1" x14ac:dyDescent="0.3">
      <c r="A1016" s="1465"/>
      <c r="B1016" s="2467"/>
      <c r="C1016" s="2467"/>
      <c r="D1016" s="2467"/>
      <c r="E1016" s="2467"/>
      <c r="F1016" s="2467"/>
      <c r="G1016" s="2467"/>
      <c r="H1016" s="2467"/>
      <c r="I1016" s="4"/>
      <c r="J1016" s="2467"/>
      <c r="K1016" s="13"/>
      <c r="L1016" s="14"/>
      <c r="M1016" s="14" t="s">
        <v>270</v>
      </c>
    </row>
    <row r="1017" spans="1:13" ht="27" thickBot="1" x14ac:dyDescent="0.3">
      <c r="A1017" s="309" t="s">
        <v>873</v>
      </c>
      <c r="B1017" s="23" t="s">
        <v>874</v>
      </c>
      <c r="C1017" s="23" t="s">
        <v>7</v>
      </c>
      <c r="D1017" s="23" t="s">
        <v>8</v>
      </c>
      <c r="E1017" s="23" t="s">
        <v>9</v>
      </c>
      <c r="F1017" s="23" t="s">
        <v>10</v>
      </c>
      <c r="G1017" s="23" t="s">
        <v>11</v>
      </c>
      <c r="H1017" s="23" t="s">
        <v>12</v>
      </c>
      <c r="I1017" s="310" t="s">
        <v>13</v>
      </c>
      <c r="J1017" s="20" t="s">
        <v>14</v>
      </c>
      <c r="K1017" s="20" t="s">
        <v>15</v>
      </c>
      <c r="L1017" s="20" t="s">
        <v>16</v>
      </c>
      <c r="M1017" s="311" t="s">
        <v>17</v>
      </c>
    </row>
    <row r="1018" spans="1:13" x14ac:dyDescent="0.25">
      <c r="A1018" s="57">
        <v>231</v>
      </c>
      <c r="B1018" s="58">
        <v>0</v>
      </c>
      <c r="C1018" s="312">
        <v>3636</v>
      </c>
      <c r="D1018" s="58">
        <v>5032</v>
      </c>
      <c r="E1018" s="61">
        <v>0</v>
      </c>
      <c r="F1018" s="62">
        <v>104100888</v>
      </c>
      <c r="G1018" s="58">
        <v>800</v>
      </c>
      <c r="H1018" s="49">
        <v>5154000000</v>
      </c>
      <c r="I1018" s="111">
        <v>0</v>
      </c>
      <c r="J1018" s="111">
        <v>10000</v>
      </c>
      <c r="K1018" s="313">
        <v>-3391.3</v>
      </c>
      <c r="L1018" s="313">
        <f>SUM(J1018,K1018)</f>
        <v>6608.7</v>
      </c>
      <c r="M1018" s="314" t="s">
        <v>3757</v>
      </c>
    </row>
    <row r="1019" spans="1:13" x14ac:dyDescent="0.25">
      <c r="A1019" s="57">
        <v>231</v>
      </c>
      <c r="B1019" s="58">
        <v>0</v>
      </c>
      <c r="C1019" s="312">
        <v>3636</v>
      </c>
      <c r="D1019" s="58">
        <v>5031</v>
      </c>
      <c r="E1019" s="61">
        <v>0</v>
      </c>
      <c r="F1019" s="62">
        <v>104100888</v>
      </c>
      <c r="G1019" s="58">
        <v>800</v>
      </c>
      <c r="H1019" s="49">
        <v>5154000000</v>
      </c>
      <c r="I1019" s="111">
        <v>0</v>
      </c>
      <c r="J1019" s="111">
        <v>15000</v>
      </c>
      <c r="K1019" s="313">
        <v>-1000</v>
      </c>
      <c r="L1019" s="313">
        <f>SUM(J1019,K1019)</f>
        <v>14000</v>
      </c>
      <c r="M1019" s="314" t="s">
        <v>3757</v>
      </c>
    </row>
    <row r="1020" spans="1:13" x14ac:dyDescent="0.25">
      <c r="A1020" s="57">
        <v>231</v>
      </c>
      <c r="B1020" s="58">
        <v>0</v>
      </c>
      <c r="C1020" s="312">
        <v>3636</v>
      </c>
      <c r="D1020" s="58">
        <v>5021</v>
      </c>
      <c r="E1020" s="61">
        <v>0</v>
      </c>
      <c r="F1020" s="62">
        <v>104100888</v>
      </c>
      <c r="G1020" s="58">
        <v>800</v>
      </c>
      <c r="H1020" s="49">
        <v>5154000000</v>
      </c>
      <c r="I1020" s="111">
        <v>0</v>
      </c>
      <c r="J1020" s="111">
        <v>25000</v>
      </c>
      <c r="K1020" s="313">
        <v>4391.3</v>
      </c>
      <c r="L1020" s="313">
        <f>SUM(J1020,K1020)</f>
        <v>29391.3</v>
      </c>
      <c r="M1020" s="314" t="s">
        <v>3757</v>
      </c>
    </row>
    <row r="1021" spans="1:13" ht="15.75" thickBot="1" x14ac:dyDescent="0.3">
      <c r="A1021" s="57" t="s">
        <v>3758</v>
      </c>
      <c r="B1021" s="58"/>
      <c r="C1021" s="312"/>
      <c r="D1021" s="58"/>
      <c r="E1021" s="61"/>
      <c r="F1021" s="62"/>
      <c r="G1021" s="58"/>
      <c r="H1021" s="49"/>
      <c r="I1021" s="111"/>
      <c r="J1021" s="111"/>
      <c r="K1021" s="313"/>
      <c r="L1021" s="313"/>
      <c r="M1021" s="314"/>
    </row>
    <row r="1022" spans="1:13" ht="15.75" thickBot="1" x14ac:dyDescent="0.3">
      <c r="A1022" s="2270" t="s">
        <v>23</v>
      </c>
      <c r="B1022" s="2463"/>
      <c r="C1022" s="2463"/>
      <c r="D1022" s="2463"/>
      <c r="E1022" s="2463"/>
      <c r="F1022" s="2463"/>
      <c r="G1022" s="2463"/>
      <c r="H1022" s="2463"/>
      <c r="I1022" s="2271">
        <f>SUM(I1018:I1021)</f>
        <v>0</v>
      </c>
      <c r="J1022" s="2272">
        <f>SUM(J1018:J1021)</f>
        <v>50000</v>
      </c>
      <c r="K1022" s="2272">
        <f>SUM(K1018:K1021)</f>
        <v>0</v>
      </c>
      <c r="L1022" s="2272">
        <f>SUM(L1018:L1021)</f>
        <v>50000</v>
      </c>
      <c r="M1022" s="2128"/>
    </row>
    <row r="1023" spans="1:13" ht="15.75" x14ac:dyDescent="0.25">
      <c r="A1023" s="28"/>
      <c r="B1023" s="28"/>
      <c r="C1023" s="28"/>
      <c r="D1023" s="29"/>
      <c r="E1023" s="29"/>
      <c r="F1023" s="29"/>
      <c r="G1023" s="29"/>
      <c r="H1023" s="29"/>
      <c r="I1023" s="32"/>
      <c r="J1023" s="29"/>
      <c r="K1023" s="33"/>
      <c r="L1023" s="29"/>
      <c r="M1023" s="2467"/>
    </row>
    <row r="1024" spans="1:13" ht="15.75" x14ac:dyDescent="0.25">
      <c r="A1024" s="29" t="s">
        <v>879</v>
      </c>
      <c r="B1024" s="28"/>
      <c r="C1024" s="28"/>
      <c r="D1024" s="29"/>
      <c r="E1024" s="29"/>
      <c r="F1024" s="29"/>
      <c r="G1024" s="29"/>
      <c r="H1024" s="29"/>
      <c r="I1024" s="32"/>
      <c r="J1024" s="34" t="s">
        <v>25</v>
      </c>
      <c r="K1024" s="35"/>
      <c r="L1024" s="29"/>
      <c r="M1024" s="2467"/>
    </row>
    <row r="1025" spans="1:13" x14ac:dyDescent="0.25">
      <c r="A1025" s="29"/>
      <c r="B1025" s="29"/>
      <c r="C1025" s="29"/>
      <c r="D1025" s="29"/>
      <c r="E1025" s="29"/>
      <c r="F1025" s="29"/>
      <c r="G1025" s="29"/>
      <c r="H1025" s="29"/>
      <c r="I1025" s="29"/>
      <c r="J1025" s="29"/>
      <c r="K1025" s="29"/>
      <c r="L1025" s="29"/>
      <c r="M1025" s="29"/>
    </row>
    <row r="1026" spans="1:13" x14ac:dyDescent="0.25">
      <c r="A1026" s="29" t="s">
        <v>27</v>
      </c>
      <c r="B1026" s="29"/>
      <c r="C1026" s="29"/>
      <c r="D1026" s="29"/>
      <c r="E1026" s="29"/>
      <c r="F1026" s="29"/>
      <c r="G1026" s="29"/>
      <c r="H1026" s="29"/>
      <c r="I1026" s="29" t="s">
        <v>27</v>
      </c>
      <c r="J1026" s="29"/>
      <c r="K1026" s="29"/>
      <c r="L1026" s="29"/>
      <c r="M1026" s="29"/>
    </row>
    <row r="1027" spans="1:13" x14ac:dyDescent="0.25">
      <c r="A1027" s="29"/>
      <c r="B1027" s="29"/>
      <c r="C1027" s="29"/>
      <c r="D1027" s="29"/>
      <c r="E1027" s="29"/>
      <c r="F1027" s="29"/>
      <c r="G1027" s="29"/>
      <c r="H1027" s="29"/>
      <c r="I1027" s="29"/>
      <c r="J1027" s="29"/>
      <c r="K1027" s="29"/>
      <c r="L1027" s="29"/>
      <c r="M1027" s="29"/>
    </row>
    <row r="1028" spans="1:13" x14ac:dyDescent="0.25">
      <c r="A1028" s="29" t="s">
        <v>880</v>
      </c>
      <c r="B1028" s="29"/>
      <c r="C1028" s="29"/>
      <c r="D1028" s="29"/>
      <c r="E1028" s="29"/>
      <c r="F1028" s="29"/>
      <c r="G1028" s="29"/>
      <c r="H1028" s="29"/>
      <c r="I1028" s="29" t="s">
        <v>881</v>
      </c>
      <c r="J1028" s="29"/>
      <c r="K1028" s="29"/>
      <c r="L1028" s="29"/>
      <c r="M1028" s="29"/>
    </row>
    <row r="1031" spans="1:13" ht="18.75" x14ac:dyDescent="0.3">
      <c r="A1031" s="2273" t="s">
        <v>174</v>
      </c>
      <c r="B1031" s="2273"/>
      <c r="C1031" s="3260" t="s">
        <v>870</v>
      </c>
      <c r="D1031" s="1890"/>
      <c r="E1031" s="1890"/>
      <c r="F1031" s="1890"/>
      <c r="G1031" s="1890"/>
      <c r="H1031" s="1890"/>
      <c r="I1031" s="2276"/>
      <c r="J1031" s="1890"/>
      <c r="K1031" s="1890"/>
      <c r="L1031" s="1890"/>
      <c r="M1031" s="1890"/>
    </row>
    <row r="1032" spans="1:13" x14ac:dyDescent="0.25">
      <c r="A1032" s="1890"/>
      <c r="B1032" s="1890"/>
      <c r="C1032" s="1890"/>
      <c r="D1032" s="2278"/>
      <c r="E1032" s="2278"/>
      <c r="F1032" s="2278"/>
      <c r="G1032" s="2278"/>
      <c r="H1032" s="2278"/>
      <c r="I1032" s="2281"/>
      <c r="J1032" s="2278"/>
      <c r="K1032" s="1890"/>
      <c r="L1032" s="1890"/>
      <c r="M1032" s="1890"/>
    </row>
    <row r="1033" spans="1:13" ht="18.75" x14ac:dyDescent="0.3">
      <c r="A1033" s="3224" t="s">
        <v>3759</v>
      </c>
      <c r="B1033" s="3224"/>
      <c r="C1033" s="3224"/>
      <c r="D1033" s="3224"/>
      <c r="E1033" s="3224"/>
      <c r="F1033" s="3224"/>
      <c r="G1033" s="3224"/>
      <c r="H1033" s="3224"/>
      <c r="I1033" s="3224"/>
      <c r="J1033" s="3224"/>
      <c r="K1033" s="3224"/>
      <c r="L1033" s="3224"/>
      <c r="M1033" s="3224"/>
    </row>
    <row r="1034" spans="1:13" ht="15.75" x14ac:dyDescent="0.25">
      <c r="A1034" s="1890"/>
      <c r="B1034" s="1890"/>
      <c r="C1034" s="1890"/>
      <c r="D1034" s="2278"/>
      <c r="E1034" s="2278"/>
      <c r="F1034" s="3261"/>
      <c r="G1034" s="2278"/>
      <c r="H1034" s="2278"/>
      <c r="I1034" s="2281"/>
      <c r="J1034" s="2278"/>
      <c r="K1034" s="1890"/>
      <c r="L1034" s="1890"/>
      <c r="M1034" s="1890"/>
    </row>
    <row r="1035" spans="1:13" x14ac:dyDescent="0.25">
      <c r="A1035" s="3262" t="s">
        <v>4393</v>
      </c>
      <c r="B1035" s="3262"/>
      <c r="C1035" s="3262"/>
      <c r="D1035" s="3262"/>
      <c r="E1035" s="3262"/>
      <c r="F1035" s="3262"/>
      <c r="G1035" s="3262"/>
      <c r="H1035" s="3262"/>
      <c r="I1035" s="3262"/>
      <c r="J1035" s="3262"/>
      <c r="K1035" s="3262"/>
      <c r="L1035" s="3262"/>
      <c r="M1035" s="3262"/>
    </row>
    <row r="1036" spans="1:13" x14ac:dyDescent="0.25">
      <c r="A1036" s="3262"/>
      <c r="B1036" s="3262"/>
      <c r="C1036" s="3262"/>
      <c r="D1036" s="3262"/>
      <c r="E1036" s="3262"/>
      <c r="F1036" s="3262"/>
      <c r="G1036" s="3262"/>
      <c r="H1036" s="3262"/>
      <c r="I1036" s="3262"/>
      <c r="J1036" s="3262"/>
      <c r="K1036" s="3262"/>
      <c r="L1036" s="3262"/>
      <c r="M1036" s="3262"/>
    </row>
    <row r="1037" spans="1:13" ht="15.75" thickBot="1" x14ac:dyDescent="0.3">
      <c r="A1037" s="2284"/>
      <c r="B1037" s="1890"/>
      <c r="C1037" s="1890"/>
      <c r="D1037" s="1890"/>
      <c r="E1037" s="1890"/>
      <c r="F1037" s="1890"/>
      <c r="G1037" s="1890"/>
      <c r="H1037" s="1890"/>
      <c r="I1037" s="2276"/>
      <c r="J1037" s="1890"/>
      <c r="K1037" s="2285"/>
      <c r="L1037" s="2286"/>
      <c r="M1037" s="2286" t="s">
        <v>270</v>
      </c>
    </row>
    <row r="1038" spans="1:13" ht="27" thickBot="1" x14ac:dyDescent="0.3">
      <c r="A1038" s="3263" t="s">
        <v>873</v>
      </c>
      <c r="B1038" s="3264" t="s">
        <v>874</v>
      </c>
      <c r="C1038" s="3264" t="s">
        <v>7</v>
      </c>
      <c r="D1038" s="3264" t="s">
        <v>8</v>
      </c>
      <c r="E1038" s="3264" t="s">
        <v>9</v>
      </c>
      <c r="F1038" s="3264" t="s">
        <v>10</v>
      </c>
      <c r="G1038" s="3264" t="s">
        <v>11</v>
      </c>
      <c r="H1038" s="3264" t="s">
        <v>12</v>
      </c>
      <c r="I1038" s="3265" t="s">
        <v>13</v>
      </c>
      <c r="J1038" s="2309" t="s">
        <v>14</v>
      </c>
      <c r="K1038" s="2309" t="s">
        <v>15</v>
      </c>
      <c r="L1038" s="2309" t="s">
        <v>16</v>
      </c>
      <c r="M1038" s="3266" t="s">
        <v>17</v>
      </c>
    </row>
    <row r="1039" spans="1:13" x14ac:dyDescent="0.25">
      <c r="A1039" s="2968">
        <v>231</v>
      </c>
      <c r="B1039" s="2310">
        <v>0</v>
      </c>
      <c r="C1039" s="3267">
        <v>3636</v>
      </c>
      <c r="D1039" s="2310">
        <v>5011</v>
      </c>
      <c r="E1039" s="2970">
        <v>0</v>
      </c>
      <c r="F1039" s="2971">
        <v>109100999</v>
      </c>
      <c r="G1039" s="2310">
        <v>800</v>
      </c>
      <c r="H1039" s="2311">
        <v>4774000000</v>
      </c>
      <c r="I1039" s="3268">
        <v>0</v>
      </c>
      <c r="J1039" s="3268">
        <v>182652.79</v>
      </c>
      <c r="K1039" s="3269">
        <v>-20743</v>
      </c>
      <c r="L1039" s="3269">
        <f>SUM(J1039,K1039)</f>
        <v>161909.79</v>
      </c>
      <c r="M1039" s="3270" t="s">
        <v>3761</v>
      </c>
    </row>
    <row r="1040" spans="1:13" x14ac:dyDescent="0.25">
      <c r="A1040" s="2968">
        <v>231</v>
      </c>
      <c r="B1040" s="2310">
        <v>0</v>
      </c>
      <c r="C1040" s="3267">
        <v>3636</v>
      </c>
      <c r="D1040" s="2310">
        <v>5011</v>
      </c>
      <c r="E1040" s="2970">
        <v>0</v>
      </c>
      <c r="F1040" s="2971">
        <v>109500999</v>
      </c>
      <c r="G1040" s="2310">
        <v>800</v>
      </c>
      <c r="H1040" s="2311">
        <v>4774000000</v>
      </c>
      <c r="I1040" s="3268">
        <v>0</v>
      </c>
      <c r="J1040" s="3268">
        <v>1058032.48</v>
      </c>
      <c r="K1040" s="3269">
        <v>-155928</v>
      </c>
      <c r="L1040" s="3269">
        <f t="shared" ref="L1040:L1048" si="17">SUM(J1040,K1040)</f>
        <v>902104.48</v>
      </c>
      <c r="M1040" s="3270" t="s">
        <v>3761</v>
      </c>
    </row>
    <row r="1041" spans="1:13" x14ac:dyDescent="0.25">
      <c r="A1041" s="2968">
        <v>231</v>
      </c>
      <c r="B1041" s="2310">
        <v>0</v>
      </c>
      <c r="C1041" s="3267">
        <v>3636</v>
      </c>
      <c r="D1041" s="2310">
        <v>5031</v>
      </c>
      <c r="E1041" s="2970">
        <v>0</v>
      </c>
      <c r="F1041" s="2971">
        <v>109100999</v>
      </c>
      <c r="G1041" s="2310">
        <v>800</v>
      </c>
      <c r="H1041" s="2311">
        <v>4774000000</v>
      </c>
      <c r="I1041" s="3268">
        <v>0</v>
      </c>
      <c r="J1041" s="3268">
        <v>55125</v>
      </c>
      <c r="K1041" s="3269">
        <v>-3874</v>
      </c>
      <c r="L1041" s="3269">
        <f t="shared" si="17"/>
        <v>51251</v>
      </c>
      <c r="M1041" s="3270" t="s">
        <v>3761</v>
      </c>
    </row>
    <row r="1042" spans="1:13" x14ac:dyDescent="0.25">
      <c r="A1042" s="2968">
        <v>231</v>
      </c>
      <c r="B1042" s="2310">
        <v>0</v>
      </c>
      <c r="C1042" s="3267">
        <v>3636</v>
      </c>
      <c r="D1042" s="2310">
        <v>5031</v>
      </c>
      <c r="E1042" s="2970">
        <v>0</v>
      </c>
      <c r="F1042" s="2971">
        <v>109500999</v>
      </c>
      <c r="G1042" s="2310">
        <v>800</v>
      </c>
      <c r="H1042" s="2311">
        <v>4774000000</v>
      </c>
      <c r="I1042" s="3268">
        <v>0</v>
      </c>
      <c r="J1042" s="3268">
        <v>294375</v>
      </c>
      <c r="K1042" s="3269">
        <v>-43772</v>
      </c>
      <c r="L1042" s="3269">
        <f t="shared" si="17"/>
        <v>250603</v>
      </c>
      <c r="M1042" s="3270" t="s">
        <v>3761</v>
      </c>
    </row>
    <row r="1043" spans="1:13" x14ac:dyDescent="0.25">
      <c r="A1043" s="2968">
        <v>231</v>
      </c>
      <c r="B1043" s="2310">
        <v>0</v>
      </c>
      <c r="C1043" s="3267">
        <v>3636</v>
      </c>
      <c r="D1043" s="2310">
        <v>5032</v>
      </c>
      <c r="E1043" s="2970">
        <v>0</v>
      </c>
      <c r="F1043" s="2971">
        <v>109500999</v>
      </c>
      <c r="G1043" s="2310">
        <v>800</v>
      </c>
      <c r="H1043" s="2311">
        <v>4774000000</v>
      </c>
      <c r="I1043" s="3268">
        <v>0</v>
      </c>
      <c r="J1043" s="3268">
        <v>162784.04999999999</v>
      </c>
      <c r="K1043" s="3269">
        <v>-13680</v>
      </c>
      <c r="L1043" s="3269">
        <f t="shared" si="17"/>
        <v>149104.04999999999</v>
      </c>
      <c r="M1043" s="3270" t="s">
        <v>3761</v>
      </c>
    </row>
    <row r="1044" spans="1:13" x14ac:dyDescent="0.25">
      <c r="A1044" s="2968">
        <v>231</v>
      </c>
      <c r="B1044" s="2310">
        <v>0</v>
      </c>
      <c r="C1044" s="3267">
        <v>3636</v>
      </c>
      <c r="D1044" s="2310">
        <v>5021</v>
      </c>
      <c r="E1044" s="2970">
        <v>0</v>
      </c>
      <c r="F1044" s="2971">
        <v>104100999</v>
      </c>
      <c r="G1044" s="2310">
        <v>800</v>
      </c>
      <c r="H1044" s="2311">
        <v>4899000000</v>
      </c>
      <c r="I1044" s="3268">
        <v>0</v>
      </c>
      <c r="J1044" s="3268">
        <v>119885.5</v>
      </c>
      <c r="K1044" s="3269">
        <v>20743</v>
      </c>
      <c r="L1044" s="3269">
        <f t="shared" si="17"/>
        <v>140628.5</v>
      </c>
      <c r="M1044" s="3270" t="s">
        <v>3762</v>
      </c>
    </row>
    <row r="1045" spans="1:13" x14ac:dyDescent="0.25">
      <c r="A1045" s="2968">
        <v>231</v>
      </c>
      <c r="B1045" s="2310">
        <v>0</v>
      </c>
      <c r="C1045" s="3267">
        <v>3636</v>
      </c>
      <c r="D1045" s="2310">
        <v>5021</v>
      </c>
      <c r="E1045" s="2970">
        <v>0</v>
      </c>
      <c r="F1045" s="2971">
        <v>104500999</v>
      </c>
      <c r="G1045" s="2310">
        <v>800</v>
      </c>
      <c r="H1045" s="2311">
        <v>4899000000</v>
      </c>
      <c r="I1045" s="3268">
        <v>0</v>
      </c>
      <c r="J1045" s="3268">
        <v>1054426.75</v>
      </c>
      <c r="K1045" s="3269">
        <v>155928</v>
      </c>
      <c r="L1045" s="3269">
        <f t="shared" si="17"/>
        <v>1210354.75</v>
      </c>
      <c r="M1045" s="3270" t="s">
        <v>3762</v>
      </c>
    </row>
    <row r="1046" spans="1:13" x14ac:dyDescent="0.25">
      <c r="A1046" s="2968">
        <v>231</v>
      </c>
      <c r="B1046" s="2310">
        <v>0</v>
      </c>
      <c r="C1046" s="3267">
        <v>3636</v>
      </c>
      <c r="D1046" s="2310">
        <v>5031</v>
      </c>
      <c r="E1046" s="2970">
        <v>0</v>
      </c>
      <c r="F1046" s="2971">
        <v>104100999</v>
      </c>
      <c r="G1046" s="2310">
        <v>800</v>
      </c>
      <c r="H1046" s="2311">
        <v>4899000000</v>
      </c>
      <c r="I1046" s="3268">
        <v>0</v>
      </c>
      <c r="J1046" s="3268">
        <v>35000</v>
      </c>
      <c r="K1046" s="3269">
        <v>3874</v>
      </c>
      <c r="L1046" s="3269">
        <f t="shared" si="17"/>
        <v>38874</v>
      </c>
      <c r="M1046" s="3270" t="s">
        <v>3762</v>
      </c>
    </row>
    <row r="1047" spans="1:13" x14ac:dyDescent="0.25">
      <c r="A1047" s="2968">
        <v>231</v>
      </c>
      <c r="B1047" s="2310">
        <v>0</v>
      </c>
      <c r="C1047" s="3267">
        <v>3636</v>
      </c>
      <c r="D1047" s="2310">
        <v>5031</v>
      </c>
      <c r="E1047" s="2970">
        <v>0</v>
      </c>
      <c r="F1047" s="2971">
        <v>104500999</v>
      </c>
      <c r="G1047" s="2310">
        <v>800</v>
      </c>
      <c r="H1047" s="2311">
        <v>4899000000</v>
      </c>
      <c r="I1047" s="3268">
        <v>0</v>
      </c>
      <c r="J1047" s="3268">
        <v>280000</v>
      </c>
      <c r="K1047" s="3269">
        <v>43772</v>
      </c>
      <c r="L1047" s="3269">
        <f t="shared" si="17"/>
        <v>323772</v>
      </c>
      <c r="M1047" s="3270" t="s">
        <v>3762</v>
      </c>
    </row>
    <row r="1048" spans="1:13" ht="15.75" thickBot="1" x14ac:dyDescent="0.3">
      <c r="A1048" s="2968">
        <v>231</v>
      </c>
      <c r="B1048" s="2310">
        <v>0</v>
      </c>
      <c r="C1048" s="3267">
        <v>3636</v>
      </c>
      <c r="D1048" s="2310">
        <v>5032</v>
      </c>
      <c r="E1048" s="2970">
        <v>0</v>
      </c>
      <c r="F1048" s="2971">
        <v>104500999</v>
      </c>
      <c r="G1048" s="2310">
        <v>800</v>
      </c>
      <c r="H1048" s="2311">
        <v>4899000000</v>
      </c>
      <c r="I1048" s="3268">
        <v>0</v>
      </c>
      <c r="J1048" s="3268">
        <v>95000</v>
      </c>
      <c r="K1048" s="3269">
        <v>13680</v>
      </c>
      <c r="L1048" s="3269">
        <f t="shared" si="17"/>
        <v>108680</v>
      </c>
      <c r="M1048" s="3270" t="s">
        <v>3762</v>
      </c>
    </row>
    <row r="1049" spans="1:13" ht="15.75" thickBot="1" x14ac:dyDescent="0.3">
      <c r="A1049" s="3271" t="s">
        <v>23</v>
      </c>
      <c r="B1049" s="3272"/>
      <c r="C1049" s="3272"/>
      <c r="D1049" s="3272"/>
      <c r="E1049" s="3272"/>
      <c r="F1049" s="3272"/>
      <c r="G1049" s="3272"/>
      <c r="H1049" s="3272"/>
      <c r="I1049" s="3273">
        <f>SUM(I1039:I1048)</f>
        <v>0</v>
      </c>
      <c r="J1049" s="3274">
        <f>SUM(J1039:J1048)</f>
        <v>3337281.5700000003</v>
      </c>
      <c r="K1049" s="3274">
        <f>SUM(K1039:K1048)</f>
        <v>0</v>
      </c>
      <c r="L1049" s="3274">
        <f>SUM(L1039:L1048)</f>
        <v>3337281.5700000003</v>
      </c>
      <c r="M1049" s="3275"/>
    </row>
    <row r="1050" spans="1:13" ht="15.75" x14ac:dyDescent="0.25">
      <c r="A1050" s="2321"/>
      <c r="B1050" s="2321"/>
      <c r="C1050" s="2321"/>
      <c r="D1050" s="2322"/>
      <c r="E1050" s="2322"/>
      <c r="F1050" s="2322"/>
      <c r="G1050" s="2322"/>
      <c r="H1050" s="2322"/>
      <c r="I1050" s="2325"/>
      <c r="J1050" s="2322"/>
      <c r="K1050" s="2326"/>
      <c r="L1050" s="2322"/>
      <c r="M1050" s="1890"/>
    </row>
    <row r="1051" spans="1:13" ht="15.75" x14ac:dyDescent="0.25">
      <c r="A1051" s="2322" t="s">
        <v>879</v>
      </c>
      <c r="B1051" s="2321"/>
      <c r="C1051" s="2321"/>
      <c r="D1051" s="2322"/>
      <c r="E1051" s="2322"/>
      <c r="F1051" s="2322"/>
      <c r="G1051" s="2322"/>
      <c r="H1051" s="2322"/>
      <c r="I1051" s="2325"/>
      <c r="J1051" s="2997" t="s">
        <v>25</v>
      </c>
      <c r="K1051" s="2998">
        <v>43752</v>
      </c>
      <c r="L1051" s="2322"/>
      <c r="M1051" s="1890"/>
    </row>
    <row r="1052" spans="1:13" x14ac:dyDescent="0.25">
      <c r="A1052" s="2322" t="s">
        <v>27</v>
      </c>
      <c r="B1052" s="2322"/>
      <c r="C1052" s="2322"/>
      <c r="D1052" s="2322"/>
      <c r="E1052" s="2322"/>
      <c r="F1052" s="2322"/>
      <c r="G1052" s="2322"/>
      <c r="H1052" s="2322"/>
      <c r="I1052" s="2322" t="s">
        <v>27</v>
      </c>
      <c r="J1052" s="2322"/>
      <c r="K1052" s="2322"/>
      <c r="L1052" s="2322"/>
      <c r="M1052" s="2322"/>
    </row>
    <row r="1053" spans="1:13" x14ac:dyDescent="0.25">
      <c r="A1053" s="2322" t="s">
        <v>880</v>
      </c>
      <c r="B1053" s="2322"/>
      <c r="C1053" s="2322"/>
      <c r="D1053" s="2322"/>
      <c r="E1053" s="2322"/>
      <c r="F1053" s="2322"/>
      <c r="G1053" s="2322"/>
      <c r="H1053" s="2322"/>
      <c r="I1053" s="2322" t="s">
        <v>881</v>
      </c>
      <c r="J1053" s="2322"/>
      <c r="K1053" s="2322"/>
      <c r="L1053" s="2322"/>
      <c r="M1053" s="2322"/>
    </row>
    <row r="1054" spans="1:13" x14ac:dyDescent="0.25">
      <c r="A1054" s="29"/>
      <c r="B1054" s="29"/>
      <c r="C1054" s="29"/>
      <c r="D1054" s="29"/>
      <c r="E1054" s="29"/>
      <c r="F1054" s="29"/>
      <c r="G1054" s="29"/>
      <c r="H1054" s="29"/>
      <c r="I1054" s="29"/>
      <c r="J1054" s="29"/>
      <c r="K1054" s="29"/>
      <c r="L1054" s="29"/>
      <c r="M1054" s="29"/>
    </row>
    <row r="1055" spans="1:13" s="2642" customFormat="1" x14ac:dyDescent="0.25">
      <c r="A1055" s="29"/>
      <c r="B1055" s="29"/>
      <c r="C1055" s="29"/>
      <c r="D1055" s="29"/>
      <c r="E1055" s="29"/>
      <c r="F1055" s="29"/>
      <c r="G1055" s="29"/>
      <c r="H1055" s="29"/>
      <c r="I1055" s="29"/>
      <c r="J1055" s="29"/>
      <c r="K1055" s="29"/>
      <c r="L1055" s="29"/>
      <c r="M1055" s="29"/>
    </row>
    <row r="1056" spans="1:13" s="2642" customFormat="1" ht="18.75" x14ac:dyDescent="0.3">
      <c r="A1056" s="1" t="s">
        <v>174</v>
      </c>
      <c r="B1056" s="1"/>
      <c r="C1056" s="307" t="s">
        <v>870</v>
      </c>
      <c r="D1056" s="2641"/>
      <c r="E1056" s="2641"/>
      <c r="F1056" s="2641"/>
      <c r="G1056" s="2641"/>
      <c r="H1056" s="2641"/>
      <c r="I1056" s="4"/>
      <c r="J1056" s="2641"/>
      <c r="K1056" s="2641"/>
      <c r="L1056" s="2641"/>
      <c r="M1056" s="2641"/>
    </row>
    <row r="1057" spans="1:13" s="2642" customFormat="1" x14ac:dyDescent="0.25">
      <c r="A1057" s="2641"/>
      <c r="B1057" s="2641"/>
      <c r="C1057" s="2641"/>
      <c r="D1057" s="2639"/>
      <c r="E1057" s="2639"/>
      <c r="F1057" s="2639"/>
      <c r="G1057" s="2639"/>
      <c r="H1057" s="2639"/>
      <c r="I1057" s="8"/>
      <c r="J1057" s="2639"/>
      <c r="K1057" s="2641"/>
      <c r="L1057" s="2641"/>
      <c r="M1057" s="2641"/>
    </row>
    <row r="1058" spans="1:13" s="2642" customFormat="1" ht="18.75" x14ac:dyDescent="0.3">
      <c r="A1058" s="3102" t="s">
        <v>3759</v>
      </c>
      <c r="B1058" s="3102"/>
      <c r="C1058" s="3102"/>
      <c r="D1058" s="3102"/>
      <c r="E1058" s="3102"/>
      <c r="F1058" s="3102"/>
      <c r="G1058" s="3102"/>
      <c r="H1058" s="3102"/>
      <c r="I1058" s="3102"/>
      <c r="J1058" s="3102"/>
      <c r="K1058" s="3102"/>
      <c r="L1058" s="3102"/>
      <c r="M1058" s="3102"/>
    </row>
    <row r="1059" spans="1:13" s="2642" customFormat="1" ht="15.75" x14ac:dyDescent="0.25">
      <c r="A1059" s="2641"/>
      <c r="B1059" s="2641"/>
      <c r="C1059" s="2641"/>
      <c r="D1059" s="2639"/>
      <c r="E1059" s="2639"/>
      <c r="F1059" s="308"/>
      <c r="G1059" s="2639"/>
      <c r="H1059" s="2639"/>
      <c r="I1059" s="8"/>
      <c r="J1059" s="2639"/>
      <c r="K1059" s="2641"/>
      <c r="L1059" s="2641"/>
      <c r="M1059" s="2641"/>
    </row>
    <row r="1060" spans="1:13" s="2642" customFormat="1" x14ac:dyDescent="0.25">
      <c r="A1060" s="3156" t="s">
        <v>3760</v>
      </c>
      <c r="B1060" s="3156"/>
      <c r="C1060" s="3156"/>
      <c r="D1060" s="3156"/>
      <c r="E1060" s="3156"/>
      <c r="F1060" s="3156"/>
      <c r="G1060" s="3156"/>
      <c r="H1060" s="3156"/>
      <c r="I1060" s="3156"/>
      <c r="J1060" s="3156"/>
      <c r="K1060" s="3156"/>
      <c r="L1060" s="3156"/>
      <c r="M1060" s="3156"/>
    </row>
    <row r="1061" spans="1:13" s="2642" customFormat="1" x14ac:dyDescent="0.25">
      <c r="A1061" s="3156"/>
      <c r="B1061" s="3156"/>
      <c r="C1061" s="3156"/>
      <c r="D1061" s="3156"/>
      <c r="E1061" s="3156"/>
      <c r="F1061" s="3156"/>
      <c r="G1061" s="3156"/>
      <c r="H1061" s="3156"/>
      <c r="I1061" s="3156"/>
      <c r="J1061" s="3156"/>
      <c r="K1061" s="3156"/>
      <c r="L1061" s="3156"/>
      <c r="M1061" s="3156"/>
    </row>
    <row r="1062" spans="1:13" s="2642" customFormat="1" ht="15.75" thickBot="1" x14ac:dyDescent="0.3">
      <c r="A1062" s="1465"/>
      <c r="B1062" s="2641"/>
      <c r="C1062" s="2641"/>
      <c r="D1062" s="2641"/>
      <c r="E1062" s="2641"/>
      <c r="F1062" s="2641"/>
      <c r="G1062" s="2641"/>
      <c r="H1062" s="2641"/>
      <c r="I1062" s="4"/>
      <c r="J1062" s="2641"/>
      <c r="K1062" s="13"/>
      <c r="L1062" s="14"/>
      <c r="M1062" s="14" t="s">
        <v>270</v>
      </c>
    </row>
    <row r="1063" spans="1:13" s="2642" customFormat="1" ht="27" thickBot="1" x14ac:dyDescent="0.3">
      <c r="A1063" s="309" t="s">
        <v>873</v>
      </c>
      <c r="B1063" s="23" t="s">
        <v>874</v>
      </c>
      <c r="C1063" s="23" t="s">
        <v>7</v>
      </c>
      <c r="D1063" s="23" t="s">
        <v>8</v>
      </c>
      <c r="E1063" s="23" t="s">
        <v>9</v>
      </c>
      <c r="F1063" s="23" t="s">
        <v>10</v>
      </c>
      <c r="G1063" s="23" t="s">
        <v>11</v>
      </c>
      <c r="H1063" s="23" t="s">
        <v>12</v>
      </c>
      <c r="I1063" s="310" t="s">
        <v>13</v>
      </c>
      <c r="J1063" s="20" t="s">
        <v>14</v>
      </c>
      <c r="K1063" s="20" t="s">
        <v>15</v>
      </c>
      <c r="L1063" s="20" t="s">
        <v>16</v>
      </c>
      <c r="M1063" s="311" t="s">
        <v>17</v>
      </c>
    </row>
    <row r="1064" spans="1:13" s="2642" customFormat="1" x14ac:dyDescent="0.25">
      <c r="A1064" s="57">
        <v>231</v>
      </c>
      <c r="B1064" s="58">
        <v>0</v>
      </c>
      <c r="C1064" s="312">
        <v>3636</v>
      </c>
      <c r="D1064" s="58">
        <v>5011</v>
      </c>
      <c r="E1064" s="61">
        <v>0</v>
      </c>
      <c r="F1064" s="62">
        <v>109100999</v>
      </c>
      <c r="G1064" s="58">
        <v>800</v>
      </c>
      <c r="H1064" s="49">
        <v>4774000000</v>
      </c>
      <c r="I1064" s="111">
        <v>0</v>
      </c>
      <c r="J1064" s="111">
        <v>182652.79</v>
      </c>
      <c r="K1064" s="313">
        <v>-33500</v>
      </c>
      <c r="L1064" s="313">
        <f>SUM(J1064,K1064)</f>
        <v>149152.79</v>
      </c>
      <c r="M1064" s="314" t="s">
        <v>3761</v>
      </c>
    </row>
    <row r="1065" spans="1:13" s="2642" customFormat="1" x14ac:dyDescent="0.25">
      <c r="A1065" s="57">
        <v>231</v>
      </c>
      <c r="B1065" s="58">
        <v>0</v>
      </c>
      <c r="C1065" s="312">
        <v>3636</v>
      </c>
      <c r="D1065" s="58">
        <v>5011</v>
      </c>
      <c r="E1065" s="61">
        <v>0</v>
      </c>
      <c r="F1065" s="62">
        <v>109500999</v>
      </c>
      <c r="G1065" s="58">
        <v>800</v>
      </c>
      <c r="H1065" s="49">
        <v>4774000000</v>
      </c>
      <c r="I1065" s="111">
        <v>0</v>
      </c>
      <c r="J1065" s="111">
        <v>1058032.48</v>
      </c>
      <c r="K1065" s="313">
        <v>-174500</v>
      </c>
      <c r="L1065" s="313">
        <f t="shared" ref="L1065:L1080" si="18">SUM(J1065,K1065)</f>
        <v>883532.48</v>
      </c>
      <c r="M1065" s="314" t="s">
        <v>3761</v>
      </c>
    </row>
    <row r="1066" spans="1:13" s="2642" customFormat="1" x14ac:dyDescent="0.25">
      <c r="A1066" s="57">
        <v>231</v>
      </c>
      <c r="B1066" s="58">
        <v>0</v>
      </c>
      <c r="C1066" s="312">
        <v>3636</v>
      </c>
      <c r="D1066" s="58">
        <v>5031</v>
      </c>
      <c r="E1066" s="61">
        <v>0</v>
      </c>
      <c r="F1066" s="62">
        <v>109100999</v>
      </c>
      <c r="G1066" s="58">
        <v>800</v>
      </c>
      <c r="H1066" s="49">
        <v>4774000000</v>
      </c>
      <c r="I1066" s="111">
        <v>0</v>
      </c>
      <c r="J1066" s="111">
        <v>55125</v>
      </c>
      <c r="K1066" s="313">
        <v>-18700</v>
      </c>
      <c r="L1066" s="313">
        <f t="shared" si="18"/>
        <v>36425</v>
      </c>
      <c r="M1066" s="314" t="s">
        <v>3761</v>
      </c>
    </row>
    <row r="1067" spans="1:13" s="2642" customFormat="1" x14ac:dyDescent="0.25">
      <c r="A1067" s="57">
        <v>231</v>
      </c>
      <c r="B1067" s="58">
        <v>0</v>
      </c>
      <c r="C1067" s="312">
        <v>3636</v>
      </c>
      <c r="D1067" s="58">
        <v>5031</v>
      </c>
      <c r="E1067" s="61">
        <v>0</v>
      </c>
      <c r="F1067" s="62">
        <v>109500999</v>
      </c>
      <c r="G1067" s="58">
        <v>800</v>
      </c>
      <c r="H1067" s="49">
        <v>4774000000</v>
      </c>
      <c r="I1067" s="111">
        <v>0</v>
      </c>
      <c r="J1067" s="111">
        <v>294375</v>
      </c>
      <c r="K1067" s="313">
        <v>-66400</v>
      </c>
      <c r="L1067" s="313">
        <f t="shared" si="18"/>
        <v>227975</v>
      </c>
      <c r="M1067" s="314" t="s">
        <v>3761</v>
      </c>
    </row>
    <row r="1068" spans="1:13" s="2642" customFormat="1" x14ac:dyDescent="0.25">
      <c r="A1068" s="57">
        <v>231</v>
      </c>
      <c r="B1068" s="58">
        <v>0</v>
      </c>
      <c r="C1068" s="312">
        <v>3636</v>
      </c>
      <c r="D1068" s="58">
        <v>5032</v>
      </c>
      <c r="E1068" s="61">
        <v>0</v>
      </c>
      <c r="F1068" s="62">
        <v>109100999</v>
      </c>
      <c r="G1068" s="58">
        <v>800</v>
      </c>
      <c r="H1068" s="49">
        <v>4774000000</v>
      </c>
      <c r="I1068" s="111">
        <v>0</v>
      </c>
      <c r="J1068" s="111">
        <v>29608.95</v>
      </c>
      <c r="K1068" s="313">
        <v>-17800</v>
      </c>
      <c r="L1068" s="313">
        <f t="shared" si="18"/>
        <v>11808.95</v>
      </c>
      <c r="M1068" s="314" t="s">
        <v>3761</v>
      </c>
    </row>
    <row r="1069" spans="1:13" s="2642" customFormat="1" x14ac:dyDescent="0.25">
      <c r="A1069" s="57">
        <v>231</v>
      </c>
      <c r="B1069" s="58">
        <v>0</v>
      </c>
      <c r="C1069" s="312">
        <v>3636</v>
      </c>
      <c r="D1069" s="58">
        <v>5032</v>
      </c>
      <c r="E1069" s="61">
        <v>0</v>
      </c>
      <c r="F1069" s="62">
        <v>109500999</v>
      </c>
      <c r="G1069" s="58">
        <v>800</v>
      </c>
      <c r="H1069" s="49">
        <v>4774000000</v>
      </c>
      <c r="I1069" s="111">
        <v>0</v>
      </c>
      <c r="J1069" s="111">
        <v>162784.04999999999</v>
      </c>
      <c r="K1069" s="313">
        <v>-82662</v>
      </c>
      <c r="L1069" s="313">
        <f t="shared" si="18"/>
        <v>80122.049999999988</v>
      </c>
      <c r="M1069" s="314" t="s">
        <v>3761</v>
      </c>
    </row>
    <row r="1070" spans="1:13" s="2642" customFormat="1" x14ac:dyDescent="0.25">
      <c r="A1070" s="57">
        <v>231</v>
      </c>
      <c r="B1070" s="58">
        <v>0</v>
      </c>
      <c r="C1070" s="312">
        <v>3636</v>
      </c>
      <c r="D1070" s="58">
        <v>5175</v>
      </c>
      <c r="E1070" s="61">
        <v>0</v>
      </c>
      <c r="F1070" s="62">
        <v>109500999</v>
      </c>
      <c r="G1070" s="58">
        <v>800</v>
      </c>
      <c r="H1070" s="49">
        <v>4774000000</v>
      </c>
      <c r="I1070" s="111">
        <v>0</v>
      </c>
      <c r="J1070" s="111">
        <v>82652.3</v>
      </c>
      <c r="K1070" s="313">
        <v>-10060</v>
      </c>
      <c r="L1070" s="313">
        <f t="shared" si="18"/>
        <v>72592.3</v>
      </c>
      <c r="M1070" s="314" t="s">
        <v>3761</v>
      </c>
    </row>
    <row r="1071" spans="1:13" s="2642" customFormat="1" x14ac:dyDescent="0.25">
      <c r="A1071" s="57">
        <v>231</v>
      </c>
      <c r="B1071" s="58">
        <v>0</v>
      </c>
      <c r="C1071" s="312">
        <v>3636</v>
      </c>
      <c r="D1071" s="58">
        <v>5011</v>
      </c>
      <c r="E1071" s="61">
        <v>0</v>
      </c>
      <c r="F1071" s="62">
        <v>104100999</v>
      </c>
      <c r="G1071" s="58">
        <v>800</v>
      </c>
      <c r="H1071" s="49">
        <v>4899000000</v>
      </c>
      <c r="I1071" s="111">
        <v>0</v>
      </c>
      <c r="J1071" s="111">
        <v>21114.5</v>
      </c>
      <c r="K1071" s="313">
        <v>4810</v>
      </c>
      <c r="L1071" s="313">
        <f t="shared" si="18"/>
        <v>25924.5</v>
      </c>
      <c r="M1071" s="314" t="s">
        <v>3762</v>
      </c>
    </row>
    <row r="1072" spans="1:13" s="2642" customFormat="1" x14ac:dyDescent="0.25">
      <c r="A1072" s="57">
        <v>231</v>
      </c>
      <c r="B1072" s="58">
        <v>0</v>
      </c>
      <c r="C1072" s="312">
        <v>3636</v>
      </c>
      <c r="D1072" s="58">
        <v>5011</v>
      </c>
      <c r="E1072" s="61">
        <v>0</v>
      </c>
      <c r="F1072" s="62">
        <v>104500999</v>
      </c>
      <c r="G1072" s="58">
        <v>800</v>
      </c>
      <c r="H1072" s="49">
        <v>4899000000</v>
      </c>
      <c r="I1072" s="111">
        <v>0</v>
      </c>
      <c r="J1072" s="111">
        <v>179473.25</v>
      </c>
      <c r="K1072" s="313">
        <v>40879</v>
      </c>
      <c r="L1072" s="313">
        <f t="shared" si="18"/>
        <v>220352.25</v>
      </c>
      <c r="M1072" s="314" t="s">
        <v>3762</v>
      </c>
    </row>
    <row r="1073" spans="1:13" s="2642" customFormat="1" x14ac:dyDescent="0.25">
      <c r="A1073" s="57">
        <v>231</v>
      </c>
      <c r="B1073" s="58">
        <v>0</v>
      </c>
      <c r="C1073" s="312">
        <v>3636</v>
      </c>
      <c r="D1073" s="58">
        <v>5021</v>
      </c>
      <c r="E1073" s="61">
        <v>0</v>
      </c>
      <c r="F1073" s="62">
        <v>104100999</v>
      </c>
      <c r="G1073" s="58">
        <v>800</v>
      </c>
      <c r="H1073" s="49">
        <v>4899000000</v>
      </c>
      <c r="I1073" s="111">
        <v>0</v>
      </c>
      <c r="J1073" s="111">
        <v>119885.5</v>
      </c>
      <c r="K1073" s="313">
        <v>29053</v>
      </c>
      <c r="L1073" s="313">
        <f t="shared" si="18"/>
        <v>148938.5</v>
      </c>
      <c r="M1073" s="314" t="s">
        <v>3762</v>
      </c>
    </row>
    <row r="1074" spans="1:13" s="2642" customFormat="1" x14ac:dyDescent="0.25">
      <c r="A1074" s="57">
        <v>231</v>
      </c>
      <c r="B1074" s="58">
        <v>0</v>
      </c>
      <c r="C1074" s="312">
        <v>3636</v>
      </c>
      <c r="D1074" s="58">
        <v>5021</v>
      </c>
      <c r="E1074" s="61">
        <v>0</v>
      </c>
      <c r="F1074" s="62">
        <v>104500999</v>
      </c>
      <c r="G1074" s="58">
        <v>800</v>
      </c>
      <c r="H1074" s="49">
        <v>4899000000</v>
      </c>
      <c r="I1074" s="111">
        <v>0</v>
      </c>
      <c r="J1074" s="111">
        <v>1054426.75</v>
      </c>
      <c r="K1074" s="313">
        <v>226593</v>
      </c>
      <c r="L1074" s="313">
        <f t="shared" si="18"/>
        <v>1281019.75</v>
      </c>
      <c r="M1074" s="314" t="s">
        <v>3762</v>
      </c>
    </row>
    <row r="1075" spans="1:13" s="2642" customFormat="1" x14ac:dyDescent="0.25">
      <c r="A1075" s="57">
        <v>231</v>
      </c>
      <c r="B1075" s="58">
        <v>0</v>
      </c>
      <c r="C1075" s="312">
        <v>3636</v>
      </c>
      <c r="D1075" s="58">
        <v>5031</v>
      </c>
      <c r="E1075" s="61">
        <v>0</v>
      </c>
      <c r="F1075" s="62">
        <v>104100999</v>
      </c>
      <c r="G1075" s="58">
        <v>800</v>
      </c>
      <c r="H1075" s="49">
        <v>4899000000</v>
      </c>
      <c r="I1075" s="111">
        <v>0</v>
      </c>
      <c r="J1075" s="111">
        <v>35000</v>
      </c>
      <c r="K1075" s="313">
        <v>7139</v>
      </c>
      <c r="L1075" s="313">
        <f t="shared" si="18"/>
        <v>42139</v>
      </c>
      <c r="M1075" s="314" t="s">
        <v>3762</v>
      </c>
    </row>
    <row r="1076" spans="1:13" s="2642" customFormat="1" x14ac:dyDescent="0.25">
      <c r="A1076" s="57">
        <v>231</v>
      </c>
      <c r="B1076" s="58">
        <v>0</v>
      </c>
      <c r="C1076" s="312">
        <v>3636</v>
      </c>
      <c r="D1076" s="58">
        <v>5031</v>
      </c>
      <c r="E1076" s="61">
        <v>0</v>
      </c>
      <c r="F1076" s="62">
        <v>104500999</v>
      </c>
      <c r="G1076" s="58">
        <v>800</v>
      </c>
      <c r="H1076" s="49">
        <v>4899000000</v>
      </c>
      <c r="I1076" s="111">
        <v>0</v>
      </c>
      <c r="J1076" s="111">
        <v>280000</v>
      </c>
      <c r="K1076" s="313">
        <v>71429</v>
      </c>
      <c r="L1076" s="313">
        <f t="shared" si="18"/>
        <v>351429</v>
      </c>
      <c r="M1076" s="314" t="s">
        <v>3762</v>
      </c>
    </row>
    <row r="1077" spans="1:13" s="2642" customFormat="1" x14ac:dyDescent="0.25">
      <c r="A1077" s="57">
        <v>231</v>
      </c>
      <c r="B1077" s="58">
        <v>0</v>
      </c>
      <c r="C1077" s="312">
        <v>3636</v>
      </c>
      <c r="D1077" s="58">
        <v>5032</v>
      </c>
      <c r="E1077" s="61">
        <v>0</v>
      </c>
      <c r="F1077" s="62">
        <v>104500999</v>
      </c>
      <c r="G1077" s="58">
        <v>800</v>
      </c>
      <c r="H1077" s="49">
        <v>4899000000</v>
      </c>
      <c r="I1077" s="111">
        <v>0</v>
      </c>
      <c r="J1077" s="111">
        <v>95000</v>
      </c>
      <c r="K1077" s="313">
        <v>23719</v>
      </c>
      <c r="L1077" s="313">
        <f t="shared" si="18"/>
        <v>118719</v>
      </c>
      <c r="M1077" s="314" t="s">
        <v>3762</v>
      </c>
    </row>
    <row r="1078" spans="1:13" s="2642" customFormat="1" x14ac:dyDescent="0.25">
      <c r="A1078" s="57">
        <v>231</v>
      </c>
      <c r="B1078" s="58">
        <v>0</v>
      </c>
      <c r="C1078" s="312">
        <v>3636</v>
      </c>
      <c r="D1078" s="58">
        <v>5031</v>
      </c>
      <c r="E1078" s="61">
        <v>0</v>
      </c>
      <c r="F1078" s="62">
        <v>104100888</v>
      </c>
      <c r="G1078" s="58">
        <v>800</v>
      </c>
      <c r="H1078" s="49">
        <v>5154000000</v>
      </c>
      <c r="I1078" s="111">
        <v>0</v>
      </c>
      <c r="J1078" s="111">
        <v>14000</v>
      </c>
      <c r="K1078" s="313">
        <v>-5270</v>
      </c>
      <c r="L1078" s="313">
        <f t="shared" si="18"/>
        <v>8730</v>
      </c>
      <c r="M1078" s="314" t="s">
        <v>3763</v>
      </c>
    </row>
    <row r="1079" spans="1:13" s="2642" customFormat="1" x14ac:dyDescent="0.25">
      <c r="A1079" s="57">
        <v>231</v>
      </c>
      <c r="B1079" s="58">
        <v>0</v>
      </c>
      <c r="C1079" s="312">
        <v>3636</v>
      </c>
      <c r="D1079" s="58">
        <v>5011</v>
      </c>
      <c r="E1079" s="61">
        <v>0</v>
      </c>
      <c r="F1079" s="62">
        <v>104100888</v>
      </c>
      <c r="G1079" s="58">
        <v>800</v>
      </c>
      <c r="H1079" s="49">
        <v>4899000000</v>
      </c>
      <c r="I1079" s="111">
        <v>0</v>
      </c>
      <c r="J1079" s="111">
        <v>20585.2</v>
      </c>
      <c r="K1079" s="313">
        <v>2405</v>
      </c>
      <c r="L1079" s="313">
        <f t="shared" si="18"/>
        <v>22990.2</v>
      </c>
      <c r="M1079" s="314" t="s">
        <v>3762</v>
      </c>
    </row>
    <row r="1080" spans="1:13" s="2642" customFormat="1" x14ac:dyDescent="0.25">
      <c r="A1080" s="57">
        <v>231</v>
      </c>
      <c r="B1080" s="58">
        <v>0</v>
      </c>
      <c r="C1080" s="312">
        <v>3636</v>
      </c>
      <c r="D1080" s="58">
        <v>5021</v>
      </c>
      <c r="E1080" s="61">
        <v>0</v>
      </c>
      <c r="F1080" s="62">
        <v>104100888</v>
      </c>
      <c r="G1080" s="58">
        <v>800</v>
      </c>
      <c r="H1080" s="49">
        <v>4899000000</v>
      </c>
      <c r="I1080" s="111">
        <v>0</v>
      </c>
      <c r="J1080" s="111">
        <v>107471.09</v>
      </c>
      <c r="K1080" s="313">
        <v>2865</v>
      </c>
      <c r="L1080" s="313">
        <f t="shared" si="18"/>
        <v>110336.09</v>
      </c>
      <c r="M1080" s="314" t="s">
        <v>3762</v>
      </c>
    </row>
    <row r="1081" spans="1:13" s="2642" customFormat="1" ht="15.75" thickBot="1" x14ac:dyDescent="0.3">
      <c r="A1081" s="57" t="s">
        <v>3758</v>
      </c>
      <c r="B1081" s="58"/>
      <c r="C1081" s="312"/>
      <c r="D1081" s="58"/>
      <c r="E1081" s="61"/>
      <c r="F1081" s="62"/>
      <c r="G1081" s="58"/>
      <c r="H1081" s="49"/>
      <c r="I1081" s="111"/>
      <c r="J1081" s="111"/>
      <c r="K1081" s="313"/>
      <c r="L1081" s="313"/>
      <c r="M1081" s="314"/>
    </row>
    <row r="1082" spans="1:13" s="2642" customFormat="1" ht="15.75" thickBot="1" x14ac:dyDescent="0.3">
      <c r="A1082" s="2270" t="s">
        <v>23</v>
      </c>
      <c r="B1082" s="2640"/>
      <c r="C1082" s="2640"/>
      <c r="D1082" s="2640"/>
      <c r="E1082" s="2640"/>
      <c r="F1082" s="2640"/>
      <c r="G1082" s="2640"/>
      <c r="H1082" s="2640"/>
      <c r="I1082" s="2271">
        <f>SUM(I1064:I1081)</f>
        <v>0</v>
      </c>
      <c r="J1082" s="2272">
        <f>SUM(J1064:J1081)</f>
        <v>3792186.8600000003</v>
      </c>
      <c r="K1082" s="2272">
        <f>SUM(K1064:K1081)</f>
        <v>0</v>
      </c>
      <c r="L1082" s="2272">
        <f>SUM(L1064:L1081)</f>
        <v>3792186.8600000003</v>
      </c>
      <c r="M1082" s="2128"/>
    </row>
    <row r="1083" spans="1:13" s="2642" customFormat="1" ht="15.75" x14ac:dyDescent="0.25">
      <c r="A1083" s="28"/>
      <c r="B1083" s="28"/>
      <c r="C1083" s="28"/>
      <c r="D1083" s="29"/>
      <c r="E1083" s="29"/>
      <c r="F1083" s="29"/>
      <c r="G1083" s="29"/>
      <c r="H1083" s="29"/>
      <c r="I1083" s="32"/>
      <c r="J1083" s="29"/>
      <c r="K1083" s="33"/>
      <c r="L1083" s="29"/>
      <c r="M1083" s="2641"/>
    </row>
    <row r="1084" spans="1:13" s="2642" customFormat="1" ht="15.75" x14ac:dyDescent="0.25">
      <c r="A1084" s="29" t="s">
        <v>879</v>
      </c>
      <c r="B1084" s="28"/>
      <c r="C1084" s="28"/>
      <c r="D1084" s="29"/>
      <c r="E1084" s="29"/>
      <c r="F1084" s="29"/>
      <c r="G1084" s="29"/>
      <c r="H1084" s="29"/>
      <c r="I1084" s="32"/>
      <c r="J1084" s="34" t="s">
        <v>25</v>
      </c>
      <c r="K1084" s="35">
        <v>43753</v>
      </c>
      <c r="L1084" s="29"/>
      <c r="M1084" s="2641"/>
    </row>
    <row r="1085" spans="1:13" s="2642" customFormat="1" x14ac:dyDescent="0.25">
      <c r="A1085" s="29"/>
      <c r="B1085" s="29"/>
      <c r="C1085" s="29"/>
      <c r="D1085" s="29"/>
      <c r="E1085" s="29"/>
      <c r="F1085" s="29"/>
      <c r="G1085" s="29"/>
      <c r="H1085" s="29"/>
      <c r="I1085" s="29"/>
      <c r="J1085" s="29"/>
      <c r="K1085" s="29"/>
      <c r="L1085" s="29"/>
      <c r="M1085" s="29"/>
    </row>
    <row r="1086" spans="1:13" s="2642" customFormat="1" x14ac:dyDescent="0.25">
      <c r="A1086" s="29" t="s">
        <v>27</v>
      </c>
      <c r="B1086" s="29"/>
      <c r="C1086" s="29"/>
      <c r="D1086" s="29"/>
      <c r="E1086" s="29"/>
      <c r="F1086" s="29"/>
      <c r="G1086" s="29"/>
      <c r="H1086" s="29"/>
      <c r="I1086" s="29" t="s">
        <v>27</v>
      </c>
      <c r="J1086" s="29"/>
      <c r="K1086" s="29"/>
      <c r="L1086" s="29"/>
      <c r="M1086" s="29"/>
    </row>
    <row r="1087" spans="1:13" s="2642" customFormat="1" x14ac:dyDescent="0.25">
      <c r="A1087" s="29"/>
      <c r="B1087" s="29"/>
      <c r="C1087" s="29"/>
      <c r="D1087" s="29"/>
      <c r="E1087" s="29"/>
      <c r="F1087" s="29"/>
      <c r="G1087" s="29"/>
      <c r="H1087" s="29"/>
      <c r="I1087" s="29"/>
      <c r="J1087" s="29"/>
      <c r="K1087" s="29"/>
      <c r="L1087" s="29"/>
      <c r="M1087" s="29"/>
    </row>
    <row r="1088" spans="1:13" s="2642" customFormat="1" x14ac:dyDescent="0.25">
      <c r="A1088" s="29" t="s">
        <v>880</v>
      </c>
      <c r="B1088" s="29"/>
      <c r="C1088" s="29"/>
      <c r="D1088" s="29"/>
      <c r="E1088" s="29"/>
      <c r="F1088" s="29"/>
      <c r="G1088" s="29"/>
      <c r="H1088" s="29"/>
      <c r="I1088" s="29" t="s">
        <v>881</v>
      </c>
      <c r="J1088" s="29"/>
      <c r="K1088" s="29"/>
      <c r="L1088" s="29"/>
      <c r="M1088" s="29"/>
    </row>
    <row r="1089" spans="1:13" s="2642" customFormat="1" ht="16.5" customHeight="1" x14ac:dyDescent="0.25">
      <c r="A1089" s="29"/>
      <c r="B1089" s="29"/>
      <c r="C1089" s="29"/>
      <c r="D1089" s="29"/>
      <c r="E1089" s="29"/>
      <c r="F1089" s="29"/>
      <c r="G1089" s="29"/>
      <c r="H1089" s="29"/>
      <c r="I1089" s="29"/>
      <c r="J1089" s="29"/>
      <c r="K1089" s="29"/>
      <c r="L1089" s="29"/>
      <c r="M1089" s="29"/>
    </row>
    <row r="1091" spans="1:13" ht="18.75" x14ac:dyDescent="0.3">
      <c r="A1091" s="1" t="s">
        <v>174</v>
      </c>
      <c r="B1091" s="1"/>
      <c r="C1091" s="307" t="s">
        <v>870</v>
      </c>
      <c r="D1091" s="2467"/>
      <c r="E1091" s="2467"/>
    </row>
    <row r="1093" spans="1:13" ht="18.75" x14ac:dyDescent="0.3">
      <c r="A1093" s="3102" t="s">
        <v>3764</v>
      </c>
      <c r="B1093" s="3102"/>
      <c r="C1093" s="3102"/>
      <c r="D1093" s="3102"/>
      <c r="E1093" s="3102"/>
      <c r="F1093" s="3102"/>
      <c r="G1093" s="3102"/>
      <c r="H1093" s="3102"/>
      <c r="I1093" s="3102"/>
      <c r="J1093" s="3102"/>
      <c r="K1093" s="3102"/>
      <c r="L1093" s="3102"/>
      <c r="M1093" s="3102"/>
    </row>
    <row r="1094" spans="1:13" ht="15.75" x14ac:dyDescent="0.25">
      <c r="A1094" s="2467"/>
      <c r="B1094" s="2467"/>
      <c r="C1094" s="2467"/>
      <c r="D1094" s="2461"/>
      <c r="E1094" s="2461"/>
      <c r="F1094" s="308"/>
      <c r="G1094" s="2461"/>
      <c r="H1094" s="2461"/>
      <c r="I1094" s="8"/>
      <c r="J1094" s="2461"/>
      <c r="K1094" s="2467"/>
      <c r="L1094" s="2467"/>
      <c r="M1094" s="2467"/>
    </row>
    <row r="1095" spans="1:13" x14ac:dyDescent="0.25">
      <c r="A1095" s="3156" t="s">
        <v>3765</v>
      </c>
      <c r="B1095" s="3156"/>
      <c r="C1095" s="3156"/>
      <c r="D1095" s="3156"/>
      <c r="E1095" s="3156"/>
      <c r="F1095" s="3156"/>
      <c r="G1095" s="3156"/>
      <c r="H1095" s="3156"/>
      <c r="I1095" s="3156"/>
      <c r="J1095" s="3156"/>
      <c r="K1095" s="3156"/>
      <c r="L1095" s="3156"/>
      <c r="M1095" s="3156"/>
    </row>
    <row r="1096" spans="1:13" x14ac:dyDescent="0.25">
      <c r="A1096" s="3156"/>
      <c r="B1096" s="3156"/>
      <c r="C1096" s="3156"/>
      <c r="D1096" s="3156"/>
      <c r="E1096" s="3156"/>
      <c r="F1096" s="3156"/>
      <c r="G1096" s="3156"/>
      <c r="H1096" s="3156"/>
      <c r="I1096" s="3156"/>
      <c r="J1096" s="3156"/>
      <c r="K1096" s="3156"/>
      <c r="L1096" s="3156"/>
      <c r="M1096" s="3156"/>
    </row>
    <row r="1097" spans="1:13" ht="15.75" thickBot="1" x14ac:dyDescent="0.3">
      <c r="A1097" s="1465"/>
      <c r="B1097" s="2467"/>
      <c r="C1097" s="2467"/>
      <c r="D1097" s="2467"/>
      <c r="E1097" s="2467"/>
      <c r="F1097" s="2467"/>
      <c r="G1097" s="2467"/>
      <c r="H1097" s="2467"/>
      <c r="I1097" s="4"/>
      <c r="J1097" s="2467"/>
      <c r="K1097" s="13"/>
      <c r="L1097" s="14"/>
      <c r="M1097" s="14" t="s">
        <v>270</v>
      </c>
    </row>
    <row r="1098" spans="1:13" ht="27" thickBot="1" x14ac:dyDescent="0.3">
      <c r="A1098" s="2416" t="s">
        <v>873</v>
      </c>
      <c r="B1098" s="2417" t="s">
        <v>874</v>
      </c>
      <c r="C1098" s="2417" t="s">
        <v>7</v>
      </c>
      <c r="D1098" s="2417" t="s">
        <v>8</v>
      </c>
      <c r="E1098" s="2417" t="s">
        <v>9</v>
      </c>
      <c r="F1098" s="2417" t="s">
        <v>10</v>
      </c>
      <c r="G1098" s="2417" t="s">
        <v>11</v>
      </c>
      <c r="H1098" s="2417" t="s">
        <v>12</v>
      </c>
      <c r="I1098" s="2418" t="s">
        <v>13</v>
      </c>
      <c r="J1098" s="1956" t="s">
        <v>14</v>
      </c>
      <c r="K1098" s="1956" t="s">
        <v>15</v>
      </c>
      <c r="L1098" s="1956" t="s">
        <v>16</v>
      </c>
      <c r="M1098" s="2419" t="s">
        <v>17</v>
      </c>
    </row>
    <row r="1099" spans="1:13" ht="26.25" x14ac:dyDescent="0.25">
      <c r="A1099" s="895">
        <v>231</v>
      </c>
      <c r="B1099" s="296">
        <v>0</v>
      </c>
      <c r="C1099" s="569">
        <v>3419</v>
      </c>
      <c r="D1099" s="296">
        <v>5222</v>
      </c>
      <c r="E1099" s="897">
        <v>0</v>
      </c>
      <c r="F1099" s="473">
        <v>11</v>
      </c>
      <c r="G1099" s="296">
        <v>800</v>
      </c>
      <c r="H1099" s="231">
        <v>8000000</v>
      </c>
      <c r="I1099" s="313">
        <v>12500000</v>
      </c>
      <c r="J1099" s="313">
        <v>18032143</v>
      </c>
      <c r="K1099" s="313">
        <v>-94197</v>
      </c>
      <c r="L1099" s="313">
        <f>SUM(J1099,K1099)</f>
        <v>17937946</v>
      </c>
      <c r="M1099" s="1094" t="s">
        <v>2720</v>
      </c>
    </row>
    <row r="1100" spans="1:13" ht="26.25" x14ac:dyDescent="0.25">
      <c r="A1100" s="895">
        <v>231</v>
      </c>
      <c r="B1100" s="296">
        <v>0</v>
      </c>
      <c r="C1100" s="569">
        <v>3419</v>
      </c>
      <c r="D1100" s="296">
        <v>5212</v>
      </c>
      <c r="E1100" s="897">
        <v>0</v>
      </c>
      <c r="F1100" s="473">
        <v>11</v>
      </c>
      <c r="G1100" s="296">
        <v>800</v>
      </c>
      <c r="H1100" s="231">
        <v>8000000</v>
      </c>
      <c r="I1100" s="313">
        <v>0</v>
      </c>
      <c r="J1100" s="313">
        <v>80000</v>
      </c>
      <c r="K1100" s="313">
        <v>-80000</v>
      </c>
      <c r="L1100" s="313">
        <f>SUM(J1100,K1100)</f>
        <v>0</v>
      </c>
      <c r="M1100" s="1094" t="s">
        <v>2719</v>
      </c>
    </row>
    <row r="1101" spans="1:13" ht="26.25" x14ac:dyDescent="0.25">
      <c r="A1101" s="895">
        <v>231</v>
      </c>
      <c r="B1101" s="296">
        <v>0</v>
      </c>
      <c r="C1101" s="569">
        <v>3419</v>
      </c>
      <c r="D1101" s="296">
        <v>6322</v>
      </c>
      <c r="E1101" s="897">
        <v>0</v>
      </c>
      <c r="F1101" s="473">
        <v>11</v>
      </c>
      <c r="G1101" s="296">
        <v>800</v>
      </c>
      <c r="H1101" s="231">
        <v>8000000</v>
      </c>
      <c r="I1101" s="313">
        <v>12500000</v>
      </c>
      <c r="J1101" s="313">
        <v>5186961</v>
      </c>
      <c r="K1101" s="313">
        <v>79397</v>
      </c>
      <c r="L1101" s="313">
        <f>SUM(J1101,K1101)</f>
        <v>5266358</v>
      </c>
      <c r="M1101" s="1094" t="s">
        <v>2719</v>
      </c>
    </row>
    <row r="1102" spans="1:13" x14ac:dyDescent="0.25">
      <c r="A1102" s="895">
        <v>231</v>
      </c>
      <c r="B1102" s="296">
        <v>0</v>
      </c>
      <c r="C1102" s="569">
        <v>3419</v>
      </c>
      <c r="D1102" s="296">
        <v>5321</v>
      </c>
      <c r="E1102" s="897">
        <v>0</v>
      </c>
      <c r="F1102" s="473">
        <v>11</v>
      </c>
      <c r="G1102" s="296">
        <v>800</v>
      </c>
      <c r="H1102" s="231">
        <v>8022437</v>
      </c>
      <c r="I1102" s="313">
        <v>0</v>
      </c>
      <c r="J1102" s="313">
        <v>0</v>
      </c>
      <c r="K1102" s="313">
        <v>44800</v>
      </c>
      <c r="L1102" s="313">
        <f>SUM(J1102,K1102)</f>
        <v>44800</v>
      </c>
      <c r="M1102" s="1094" t="s">
        <v>3766</v>
      </c>
    </row>
    <row r="1103" spans="1:13" ht="26.25" x14ac:dyDescent="0.25">
      <c r="A1103" s="895">
        <v>231</v>
      </c>
      <c r="B1103" s="296">
        <v>0</v>
      </c>
      <c r="C1103" s="569">
        <v>3419</v>
      </c>
      <c r="D1103" s="296">
        <v>5321</v>
      </c>
      <c r="E1103" s="897">
        <v>0</v>
      </c>
      <c r="F1103" s="473">
        <v>11</v>
      </c>
      <c r="G1103" s="296">
        <v>800</v>
      </c>
      <c r="H1103" s="231">
        <v>8022235</v>
      </c>
      <c r="I1103" s="313">
        <v>0</v>
      </c>
      <c r="J1103" s="313">
        <v>0</v>
      </c>
      <c r="K1103" s="313">
        <v>50000</v>
      </c>
      <c r="L1103" s="313">
        <f>SUM(J1103,K1103)</f>
        <v>50000</v>
      </c>
      <c r="M1103" s="1094" t="s">
        <v>3767</v>
      </c>
    </row>
    <row r="1104" spans="1:13" x14ac:dyDescent="0.25">
      <c r="A1104" s="895"/>
      <c r="B1104" s="296"/>
      <c r="C1104" s="569"/>
      <c r="D1104" s="296"/>
      <c r="E1104" s="897"/>
      <c r="F1104" s="473"/>
      <c r="G1104" s="296"/>
      <c r="H1104" s="231"/>
      <c r="I1104" s="313"/>
      <c r="J1104" s="313"/>
      <c r="K1104" s="313"/>
      <c r="L1104" s="313"/>
      <c r="M1104" s="1094"/>
    </row>
    <row r="1105" spans="1:13" ht="26.25" x14ac:dyDescent="0.25">
      <c r="A1105" s="895">
        <v>231</v>
      </c>
      <c r="B1105" s="296">
        <v>0</v>
      </c>
      <c r="C1105" s="569">
        <v>2143</v>
      </c>
      <c r="D1105" s="296">
        <v>5139</v>
      </c>
      <c r="E1105" s="897">
        <v>0</v>
      </c>
      <c r="F1105" s="473">
        <v>0</v>
      </c>
      <c r="G1105" s="296">
        <v>800</v>
      </c>
      <c r="H1105" s="231">
        <v>1031000000</v>
      </c>
      <c r="I1105" s="313">
        <v>200000</v>
      </c>
      <c r="J1105" s="313">
        <v>4396460</v>
      </c>
      <c r="K1105" s="313">
        <v>-50000</v>
      </c>
      <c r="L1105" s="313">
        <f>SUM(J1105,K1105)</f>
        <v>4346460</v>
      </c>
      <c r="M1105" s="1094" t="s">
        <v>3768</v>
      </c>
    </row>
    <row r="1106" spans="1:13" ht="26.25" x14ac:dyDescent="0.25">
      <c r="A1106" s="895">
        <v>231</v>
      </c>
      <c r="B1106" s="296">
        <v>0</v>
      </c>
      <c r="C1106" s="569">
        <v>2143</v>
      </c>
      <c r="D1106" s="296">
        <v>5173</v>
      </c>
      <c r="E1106" s="897">
        <v>0</v>
      </c>
      <c r="F1106" s="473">
        <v>0</v>
      </c>
      <c r="G1106" s="296">
        <v>800</v>
      </c>
      <c r="H1106" s="231">
        <v>1031000000</v>
      </c>
      <c r="I1106" s="313">
        <v>0</v>
      </c>
      <c r="J1106" s="313">
        <v>0</v>
      </c>
      <c r="K1106" s="313">
        <v>50000</v>
      </c>
      <c r="L1106" s="313">
        <f>SUM(J1106,K1106)</f>
        <v>50000</v>
      </c>
      <c r="M1106" s="1094" t="s">
        <v>3769</v>
      </c>
    </row>
    <row r="1107" spans="1:13" x14ac:dyDescent="0.25">
      <c r="A1107" s="57"/>
      <c r="B1107" s="58"/>
      <c r="C1107" s="312"/>
      <c r="D1107" s="58"/>
      <c r="E1107" s="61"/>
      <c r="F1107" s="62"/>
      <c r="G1107" s="58"/>
      <c r="H1107" s="49"/>
      <c r="I1107" s="111"/>
      <c r="J1107" s="111"/>
      <c r="K1107" s="313"/>
      <c r="L1107" s="313"/>
      <c r="M1107" s="314"/>
    </row>
    <row r="1108" spans="1:13" ht="15.75" thickBot="1" x14ac:dyDescent="0.3">
      <c r="A1108" s="57" t="s">
        <v>3758</v>
      </c>
      <c r="B1108" s="58"/>
      <c r="C1108" s="312"/>
      <c r="D1108" s="58"/>
      <c r="E1108" s="61"/>
      <c r="F1108" s="62"/>
      <c r="G1108" s="58"/>
      <c r="H1108" s="49"/>
      <c r="I1108" s="111"/>
      <c r="J1108" s="111"/>
      <c r="K1108" s="313"/>
      <c r="L1108" s="313"/>
      <c r="M1108" s="314"/>
    </row>
    <row r="1109" spans="1:13" ht="15.75" thickBot="1" x14ac:dyDescent="0.3">
      <c r="A1109" s="2270" t="s">
        <v>23</v>
      </c>
      <c r="B1109" s="2463"/>
      <c r="C1109" s="2463"/>
      <c r="D1109" s="2463"/>
      <c r="E1109" s="2463"/>
      <c r="F1109" s="2463"/>
      <c r="G1109" s="2463"/>
      <c r="H1109" s="2463"/>
      <c r="I1109" s="2271">
        <f>SUM(I1099:I1108)</f>
        <v>25200000</v>
      </c>
      <c r="J1109" s="2272">
        <f>SUM(J1099:J1108)</f>
        <v>27695564</v>
      </c>
      <c r="K1109" s="2272">
        <f>SUM(K1099:K1108)</f>
        <v>0</v>
      </c>
      <c r="L1109" s="2272">
        <f>SUM(L1099:L1108)</f>
        <v>27695564</v>
      </c>
      <c r="M1109" s="2128"/>
    </row>
    <row r="1110" spans="1:13" ht="15.75" x14ac:dyDescent="0.25">
      <c r="A1110" s="28"/>
      <c r="B1110" s="28"/>
      <c r="C1110" s="28"/>
      <c r="D1110" s="29"/>
      <c r="E1110" s="29"/>
      <c r="F1110" s="29"/>
      <c r="G1110" s="29"/>
      <c r="H1110" s="29"/>
      <c r="I1110" s="32"/>
      <c r="J1110" s="29"/>
      <c r="K1110" s="33"/>
      <c r="L1110" s="29"/>
      <c r="M1110" s="2467"/>
    </row>
    <row r="1111" spans="1:13" ht="15.75" x14ac:dyDescent="0.25">
      <c r="A1111" s="29" t="s">
        <v>879</v>
      </c>
      <c r="B1111" s="28"/>
      <c r="C1111" s="28"/>
      <c r="D1111" s="29"/>
      <c r="E1111" s="29"/>
      <c r="F1111" s="29"/>
      <c r="G1111" s="29"/>
      <c r="H1111" s="29"/>
      <c r="I1111" s="32"/>
      <c r="J1111" s="34" t="s">
        <v>25</v>
      </c>
      <c r="K1111" s="35">
        <v>43756</v>
      </c>
      <c r="L1111" s="29"/>
      <c r="M1111" s="2467"/>
    </row>
    <row r="1112" spans="1:13" x14ac:dyDescent="0.25">
      <c r="A1112" s="29"/>
      <c r="B1112" s="29"/>
      <c r="C1112" s="29"/>
      <c r="D1112" s="29"/>
      <c r="E1112" s="29"/>
      <c r="F1112" s="29"/>
      <c r="G1112" s="29"/>
      <c r="H1112" s="29"/>
      <c r="I1112" s="29"/>
      <c r="J1112" s="29"/>
      <c r="K1112" s="29"/>
      <c r="L1112" s="29"/>
      <c r="M1112" s="29"/>
    </row>
    <row r="1113" spans="1:13" x14ac:dyDescent="0.25">
      <c r="A1113" s="29" t="s">
        <v>27</v>
      </c>
      <c r="B1113" s="29"/>
      <c r="C1113" s="29"/>
      <c r="D1113" s="29"/>
      <c r="E1113" s="29"/>
      <c r="F1113" s="29"/>
      <c r="G1113" s="29"/>
      <c r="H1113" s="29"/>
      <c r="I1113" s="29" t="s">
        <v>27</v>
      </c>
      <c r="J1113" s="29"/>
      <c r="K1113" s="29"/>
      <c r="L1113" s="29"/>
      <c r="M1113" s="29"/>
    </row>
    <row r="1114" spans="1:13" x14ac:dyDescent="0.25">
      <c r="A1114" s="29"/>
      <c r="B1114" s="29"/>
      <c r="C1114" s="29"/>
      <c r="D1114" s="29"/>
      <c r="E1114" s="29"/>
      <c r="F1114" s="29"/>
      <c r="G1114" s="29"/>
      <c r="H1114" s="29"/>
      <c r="I1114" s="29"/>
      <c r="J1114" s="29"/>
      <c r="K1114" s="29"/>
      <c r="L1114" s="29"/>
      <c r="M1114" s="29"/>
    </row>
    <row r="1115" spans="1:13" x14ac:dyDescent="0.25">
      <c r="A1115" s="29" t="s">
        <v>880</v>
      </c>
      <c r="B1115" s="29"/>
      <c r="C1115" s="29"/>
      <c r="D1115" s="29"/>
      <c r="E1115" s="29"/>
      <c r="F1115" s="29"/>
      <c r="G1115" s="29"/>
      <c r="H1115" s="29"/>
      <c r="I1115" s="29" t="s">
        <v>881</v>
      </c>
      <c r="J1115" s="29"/>
      <c r="K1115" s="29"/>
      <c r="L1115" s="29"/>
      <c r="M1115" s="29"/>
    </row>
    <row r="1118" spans="1:13" ht="18.75" x14ac:dyDescent="0.3">
      <c r="A1118" s="1" t="s">
        <v>174</v>
      </c>
      <c r="B1118" s="1"/>
      <c r="C1118" s="307" t="s">
        <v>870</v>
      </c>
      <c r="D1118" s="2467"/>
      <c r="E1118" s="2467"/>
      <c r="F1118" s="2467"/>
      <c r="G1118" s="2467"/>
      <c r="H1118" s="2467"/>
      <c r="I1118" s="4"/>
      <c r="J1118" s="2467"/>
      <c r="K1118" s="2467"/>
      <c r="L1118" s="2467"/>
      <c r="M1118" s="2467"/>
    </row>
    <row r="1119" spans="1:13" x14ac:dyDescent="0.25">
      <c r="A1119" s="2467"/>
      <c r="B1119" s="2467"/>
      <c r="C1119" s="2467"/>
      <c r="D1119" s="2461"/>
      <c r="E1119" s="2461"/>
      <c r="F1119" s="2461"/>
      <c r="G1119" s="2461"/>
      <c r="H1119" s="2461"/>
      <c r="I1119" s="8"/>
      <c r="J1119" s="2461"/>
      <c r="K1119" s="2467"/>
      <c r="L1119" s="2467"/>
      <c r="M1119" s="2467"/>
    </row>
    <row r="1120" spans="1:13" ht="18.75" x14ac:dyDescent="0.3">
      <c r="A1120" s="3102" t="s">
        <v>3770</v>
      </c>
      <c r="B1120" s="3102"/>
      <c r="C1120" s="3102"/>
      <c r="D1120" s="3102"/>
      <c r="E1120" s="3102"/>
      <c r="F1120" s="3102"/>
      <c r="G1120" s="3102"/>
      <c r="H1120" s="3102"/>
      <c r="I1120" s="3102"/>
      <c r="J1120" s="3102"/>
      <c r="K1120" s="3102"/>
      <c r="L1120" s="3102"/>
      <c r="M1120" s="3102"/>
    </row>
    <row r="1121" spans="1:13" ht="15.75" x14ac:dyDescent="0.25">
      <c r="A1121" s="2467"/>
      <c r="B1121" s="2467"/>
      <c r="C1121" s="2467"/>
      <c r="D1121" s="2461"/>
      <c r="E1121" s="2461"/>
      <c r="F1121" s="308"/>
      <c r="G1121" s="2461"/>
      <c r="H1121" s="2461"/>
      <c r="I1121" s="8"/>
      <c r="J1121" s="2461"/>
      <c r="K1121" s="2467"/>
      <c r="L1121" s="2467"/>
      <c r="M1121" s="2467"/>
    </row>
    <row r="1122" spans="1:13" x14ac:dyDescent="0.25">
      <c r="A1122" s="3156" t="s">
        <v>887</v>
      </c>
      <c r="B1122" s="3156"/>
      <c r="C1122" s="3156"/>
      <c r="D1122" s="3156"/>
      <c r="E1122" s="3156"/>
      <c r="F1122" s="3156"/>
      <c r="G1122" s="3156"/>
      <c r="H1122" s="3156"/>
      <c r="I1122" s="3156"/>
      <c r="J1122" s="3156"/>
      <c r="K1122" s="3156"/>
      <c r="L1122" s="3156"/>
      <c r="M1122" s="3156"/>
    </row>
    <row r="1123" spans="1:13" x14ac:dyDescent="0.25">
      <c r="A1123" s="3156"/>
      <c r="B1123" s="3156"/>
      <c r="C1123" s="3156"/>
      <c r="D1123" s="3156"/>
      <c r="E1123" s="3156"/>
      <c r="F1123" s="3156"/>
      <c r="G1123" s="3156"/>
      <c r="H1123" s="3156"/>
      <c r="I1123" s="3156"/>
      <c r="J1123" s="3156"/>
      <c r="K1123" s="3156"/>
      <c r="L1123" s="3156"/>
      <c r="M1123" s="3156"/>
    </row>
    <row r="1124" spans="1:13" ht="15.75" thickBot="1" x14ac:dyDescent="0.3">
      <c r="A1124" s="1465"/>
      <c r="B1124" s="2467"/>
      <c r="C1124" s="2467"/>
      <c r="D1124" s="2467"/>
      <c r="E1124" s="2467"/>
      <c r="F1124" s="2467"/>
      <c r="G1124" s="2467"/>
      <c r="H1124" s="2467"/>
      <c r="I1124" s="4"/>
      <c r="J1124" s="2467"/>
      <c r="K1124" s="13"/>
      <c r="L1124" s="14"/>
      <c r="M1124" s="14" t="s">
        <v>270</v>
      </c>
    </row>
    <row r="1125" spans="1:13" ht="27" thickBot="1" x14ac:dyDescent="0.3">
      <c r="A1125" s="2416" t="s">
        <v>873</v>
      </c>
      <c r="B1125" s="2417" t="s">
        <v>874</v>
      </c>
      <c r="C1125" s="2417" t="s">
        <v>7</v>
      </c>
      <c r="D1125" s="2417" t="s">
        <v>8</v>
      </c>
      <c r="E1125" s="2417" t="s">
        <v>9</v>
      </c>
      <c r="F1125" s="2417" t="s">
        <v>10</v>
      </c>
      <c r="G1125" s="2417" t="s">
        <v>11</v>
      </c>
      <c r="H1125" s="2417" t="s">
        <v>12</v>
      </c>
      <c r="I1125" s="2418" t="s">
        <v>13</v>
      </c>
      <c r="J1125" s="1956" t="s">
        <v>14</v>
      </c>
      <c r="K1125" s="1956" t="s">
        <v>15</v>
      </c>
      <c r="L1125" s="1956" t="s">
        <v>16</v>
      </c>
      <c r="M1125" s="2419" t="s">
        <v>17</v>
      </c>
    </row>
    <row r="1126" spans="1:13" ht="26.25" x14ac:dyDescent="0.25">
      <c r="A1126" s="895">
        <v>231</v>
      </c>
      <c r="B1126" s="296">
        <v>0</v>
      </c>
      <c r="C1126" s="569">
        <v>2143</v>
      </c>
      <c r="D1126" s="296">
        <v>5139</v>
      </c>
      <c r="E1126" s="897">
        <v>0</v>
      </c>
      <c r="F1126" s="473">
        <v>0</v>
      </c>
      <c r="G1126" s="296">
        <v>800</v>
      </c>
      <c r="H1126" s="231">
        <v>1031000000</v>
      </c>
      <c r="I1126" s="313">
        <v>200000</v>
      </c>
      <c r="J1126" s="313">
        <v>4346460</v>
      </c>
      <c r="K1126" s="313">
        <v>-80000</v>
      </c>
      <c r="L1126" s="313">
        <f>SUM(J1126,K1126)</f>
        <v>4266460</v>
      </c>
      <c r="M1126" s="1094" t="s">
        <v>3771</v>
      </c>
    </row>
    <row r="1127" spans="1:13" ht="26.25" x14ac:dyDescent="0.25">
      <c r="A1127" s="895">
        <v>231</v>
      </c>
      <c r="B1127" s="296">
        <v>0</v>
      </c>
      <c r="C1127" s="569">
        <v>2143</v>
      </c>
      <c r="D1127" s="296">
        <v>5142</v>
      </c>
      <c r="E1127" s="897">
        <v>0</v>
      </c>
      <c r="F1127" s="473">
        <v>0</v>
      </c>
      <c r="G1127" s="296">
        <v>800</v>
      </c>
      <c r="H1127" s="231">
        <v>1031000000</v>
      </c>
      <c r="I1127" s="313">
        <v>0</v>
      </c>
      <c r="J1127" s="313">
        <v>0</v>
      </c>
      <c r="K1127" s="313">
        <v>80000</v>
      </c>
      <c r="L1127" s="313">
        <f>SUM(J1127,K1127)</f>
        <v>80000</v>
      </c>
      <c r="M1127" s="1094" t="s">
        <v>3771</v>
      </c>
    </row>
    <row r="1128" spans="1:13" ht="15.75" thickBot="1" x14ac:dyDescent="0.3">
      <c r="A1128" s="57" t="s">
        <v>3758</v>
      </c>
      <c r="B1128" s="58"/>
      <c r="C1128" s="312"/>
      <c r="D1128" s="58"/>
      <c r="E1128" s="61"/>
      <c r="F1128" s="62"/>
      <c r="G1128" s="58"/>
      <c r="H1128" s="49"/>
      <c r="I1128" s="111"/>
      <c r="J1128" s="111"/>
      <c r="K1128" s="313"/>
      <c r="L1128" s="313"/>
      <c r="M1128" s="314"/>
    </row>
    <row r="1129" spans="1:13" ht="15.75" thickBot="1" x14ac:dyDescent="0.3">
      <c r="A1129" s="2270" t="s">
        <v>23</v>
      </c>
      <c r="B1129" s="2463"/>
      <c r="C1129" s="2463"/>
      <c r="D1129" s="2463"/>
      <c r="E1129" s="2463"/>
      <c r="F1129" s="2463"/>
      <c r="G1129" s="2463"/>
      <c r="H1129" s="2463"/>
      <c r="I1129" s="2271">
        <f>SUM(I1126:I1128)</f>
        <v>200000</v>
      </c>
      <c r="J1129" s="2272">
        <f>SUM(J1126:J1128)</f>
        <v>4346460</v>
      </c>
      <c r="K1129" s="2272">
        <f>SUM(K1126:K1128)</f>
        <v>0</v>
      </c>
      <c r="L1129" s="2272">
        <f>SUM(L1126:L1128)</f>
        <v>4346460</v>
      </c>
      <c r="M1129" s="2128"/>
    </row>
    <row r="1130" spans="1:13" ht="15.75" x14ac:dyDescent="0.25">
      <c r="A1130" s="28"/>
      <c r="B1130" s="28"/>
      <c r="C1130" s="28"/>
      <c r="D1130" s="29"/>
      <c r="E1130" s="29"/>
      <c r="F1130" s="29"/>
      <c r="G1130" s="29"/>
      <c r="H1130" s="29"/>
      <c r="I1130" s="32"/>
      <c r="J1130" s="29"/>
      <c r="K1130" s="33"/>
      <c r="L1130" s="29"/>
      <c r="M1130" s="2467"/>
    </row>
    <row r="1131" spans="1:13" ht="15.75" x14ac:dyDescent="0.25">
      <c r="A1131" s="29" t="s">
        <v>879</v>
      </c>
      <c r="B1131" s="28"/>
      <c r="C1131" s="28"/>
      <c r="D1131" s="29"/>
      <c r="E1131" s="29"/>
      <c r="F1131" s="29"/>
      <c r="G1131" s="29"/>
      <c r="H1131" s="29"/>
      <c r="I1131" s="32"/>
      <c r="J1131" s="34" t="s">
        <v>25</v>
      </c>
      <c r="K1131" s="35">
        <v>43760</v>
      </c>
      <c r="L1131" s="29"/>
      <c r="M1131" s="2467"/>
    </row>
    <row r="1132" spans="1:13" x14ac:dyDescent="0.25">
      <c r="A1132" s="29"/>
      <c r="B1132" s="29"/>
      <c r="C1132" s="29"/>
      <c r="D1132" s="29"/>
      <c r="E1132" s="29"/>
      <c r="F1132" s="29"/>
      <c r="G1132" s="29"/>
      <c r="H1132" s="29"/>
      <c r="I1132" s="29"/>
      <c r="J1132" s="29"/>
      <c r="K1132" s="29"/>
      <c r="L1132" s="29"/>
      <c r="M1132" s="29"/>
    </row>
    <row r="1133" spans="1:13" x14ac:dyDescent="0.25">
      <c r="A1133" s="29" t="s">
        <v>27</v>
      </c>
      <c r="B1133" s="29"/>
      <c r="C1133" s="29"/>
      <c r="D1133" s="29"/>
      <c r="E1133" s="29"/>
      <c r="F1133" s="29"/>
      <c r="G1133" s="29"/>
      <c r="H1133" s="29"/>
      <c r="I1133" s="29" t="s">
        <v>27</v>
      </c>
      <c r="J1133" s="29"/>
      <c r="K1133" s="29"/>
      <c r="L1133" s="29"/>
      <c r="M1133" s="29"/>
    </row>
    <row r="1134" spans="1:13" x14ac:dyDescent="0.25">
      <c r="A1134" s="29"/>
      <c r="B1134" s="29"/>
      <c r="C1134" s="29"/>
      <c r="D1134" s="29"/>
      <c r="E1134" s="29"/>
      <c r="F1134" s="29"/>
      <c r="G1134" s="29"/>
      <c r="H1134" s="29"/>
      <c r="I1134" s="29"/>
      <c r="J1134" s="29"/>
      <c r="K1134" s="29"/>
      <c r="L1134" s="29"/>
      <c r="M1134" s="29"/>
    </row>
    <row r="1135" spans="1:13" x14ac:dyDescent="0.25">
      <c r="A1135" s="29" t="s">
        <v>880</v>
      </c>
      <c r="B1135" s="29"/>
      <c r="C1135" s="29"/>
      <c r="D1135" s="29"/>
      <c r="E1135" s="29"/>
      <c r="F1135" s="29"/>
      <c r="G1135" s="29"/>
      <c r="H1135" s="29"/>
      <c r="I1135" s="29" t="s">
        <v>881</v>
      </c>
      <c r="J1135" s="29"/>
      <c r="K1135" s="29"/>
      <c r="L1135" s="29"/>
      <c r="M1135" s="29"/>
    </row>
    <row r="1138" spans="1:13" ht="18.75" x14ac:dyDescent="0.3">
      <c r="A1138" s="1" t="s">
        <v>914</v>
      </c>
      <c r="B1138" s="1"/>
      <c r="C1138" s="1"/>
      <c r="D1138" s="2467"/>
      <c r="E1138" s="2467"/>
      <c r="F1138" s="2"/>
      <c r="G1138" s="3"/>
      <c r="H1138" s="2467"/>
      <c r="I1138" s="4"/>
      <c r="J1138" s="2467"/>
      <c r="K1138" s="2467"/>
      <c r="L1138" s="2467"/>
      <c r="M1138" s="2467"/>
    </row>
    <row r="1139" spans="1:13" x14ac:dyDescent="0.25">
      <c r="A1139" s="2467"/>
      <c r="B1139" s="2467"/>
      <c r="C1139" s="2467"/>
      <c r="D1139" s="2461"/>
      <c r="E1139" s="2461"/>
      <c r="F1139" s="6"/>
      <c r="G1139" s="2470"/>
      <c r="H1139" s="2461"/>
      <c r="I1139" s="8"/>
      <c r="J1139" s="2461"/>
      <c r="K1139" s="2467"/>
      <c r="L1139" s="2467"/>
      <c r="M1139" s="2467"/>
    </row>
    <row r="1140" spans="1:13" ht="18.75" x14ac:dyDescent="0.3">
      <c r="A1140" s="3102" t="s">
        <v>3772</v>
      </c>
      <c r="B1140" s="3102"/>
      <c r="C1140" s="3102"/>
      <c r="D1140" s="3102"/>
      <c r="E1140" s="3102"/>
      <c r="F1140" s="3102"/>
      <c r="G1140" s="3102"/>
      <c r="H1140" s="3102"/>
      <c r="I1140" s="3102"/>
      <c r="J1140" s="3102"/>
      <c r="K1140" s="3102"/>
      <c r="L1140" s="3102"/>
      <c r="M1140" s="3102"/>
    </row>
    <row r="1141" spans="1:13" ht="15.75" x14ac:dyDescent="0.25">
      <c r="A1141" s="2467"/>
      <c r="B1141" s="2467"/>
      <c r="C1141" s="2467"/>
      <c r="D1141" s="2461"/>
      <c r="E1141" s="2461"/>
      <c r="F1141" s="9"/>
      <c r="G1141" s="2470"/>
      <c r="H1141" s="2461"/>
      <c r="I1141" s="8"/>
      <c r="J1141" s="2461"/>
      <c r="K1141" s="2467"/>
      <c r="L1141" s="2467"/>
      <c r="M1141" s="2467"/>
    </row>
    <row r="1142" spans="1:13" ht="15.75" x14ac:dyDescent="0.25">
      <c r="A1142" s="10" t="s">
        <v>3788</v>
      </c>
      <c r="B1142" s="11"/>
      <c r="C1142" s="11"/>
      <c r="D1142" s="11"/>
      <c r="E1142" s="11"/>
      <c r="F1142" s="9"/>
      <c r="G1142" s="3"/>
      <c r="H1142" s="2467"/>
      <c r="I1142" s="4"/>
      <c r="J1142" s="2467"/>
      <c r="K1142" s="2467"/>
      <c r="L1142" s="2467"/>
      <c r="M1142" s="2467"/>
    </row>
    <row r="1143" spans="1:13" ht="15.75" x14ac:dyDescent="0.25">
      <c r="A1143" s="10"/>
      <c r="B1143" s="11"/>
      <c r="C1143" s="11"/>
      <c r="D1143" s="11"/>
      <c r="E1143" s="11"/>
      <c r="F1143" s="9"/>
      <c r="G1143" s="3"/>
      <c r="H1143" s="2467"/>
      <c r="I1143" s="4"/>
      <c r="J1143" s="2467"/>
      <c r="K1143" s="2467"/>
      <c r="L1143" s="2467"/>
      <c r="M1143" s="2467"/>
    </row>
    <row r="1144" spans="1:13" ht="15.75" thickBot="1" x14ac:dyDescent="0.3">
      <c r="A1144" s="1465"/>
      <c r="B1144" s="2467"/>
      <c r="C1144" s="2467"/>
      <c r="D1144" s="2467"/>
      <c r="E1144" s="2467"/>
      <c r="F1144" s="2"/>
      <c r="G1144" s="3"/>
      <c r="H1144" s="2467"/>
      <c r="I1144" s="4"/>
      <c r="J1144" s="2467"/>
      <c r="K1144" s="13"/>
      <c r="L1144" s="2467"/>
      <c r="M1144" s="14" t="s">
        <v>4</v>
      </c>
    </row>
    <row r="1145" spans="1:13" ht="27" thickBot="1" x14ac:dyDescent="0.3">
      <c r="A1145" s="15" t="s">
        <v>5</v>
      </c>
      <c r="B1145" s="16" t="s">
        <v>6</v>
      </c>
      <c r="C1145" s="16" t="s">
        <v>7</v>
      </c>
      <c r="D1145" s="16" t="s">
        <v>8</v>
      </c>
      <c r="E1145" s="16" t="s">
        <v>9</v>
      </c>
      <c r="F1145" s="17" t="s">
        <v>10</v>
      </c>
      <c r="G1145" s="18" t="s">
        <v>11</v>
      </c>
      <c r="H1145" s="16" t="s">
        <v>12</v>
      </c>
      <c r="I1145" s="19" t="s">
        <v>13</v>
      </c>
      <c r="J1145" s="20" t="s">
        <v>14</v>
      </c>
      <c r="K1145" s="20" t="s">
        <v>15</v>
      </c>
      <c r="L1145" s="20" t="s">
        <v>16</v>
      </c>
      <c r="M1145" s="21" t="s">
        <v>17</v>
      </c>
    </row>
    <row r="1146" spans="1:13" x14ac:dyDescent="0.25">
      <c r="A1146" s="44">
        <v>231</v>
      </c>
      <c r="B1146" s="45">
        <v>0</v>
      </c>
      <c r="C1146" s="46">
        <v>3419</v>
      </c>
      <c r="D1146" s="1241">
        <v>5194</v>
      </c>
      <c r="E1146" s="47">
        <v>0</v>
      </c>
      <c r="F1146" s="188" t="s">
        <v>3789</v>
      </c>
      <c r="G1146" s="45">
        <v>800</v>
      </c>
      <c r="H1146" s="52">
        <v>8098190</v>
      </c>
      <c r="I1146" s="50">
        <v>0</v>
      </c>
      <c r="J1146" s="2420">
        <v>948760</v>
      </c>
      <c r="K1146" s="50">
        <v>-948760</v>
      </c>
      <c r="L1146" s="50">
        <v>0</v>
      </c>
      <c r="M1146" s="295" t="s">
        <v>3790</v>
      </c>
    </row>
    <row r="1147" spans="1:13" ht="27" thickBot="1" x14ac:dyDescent="0.3">
      <c r="A1147" s="44">
        <v>231</v>
      </c>
      <c r="B1147" s="45">
        <v>0</v>
      </c>
      <c r="C1147" s="46">
        <v>3419</v>
      </c>
      <c r="D1147" s="58">
        <v>5194</v>
      </c>
      <c r="E1147" s="47">
        <v>0</v>
      </c>
      <c r="F1147" s="188" t="s">
        <v>3789</v>
      </c>
      <c r="G1147" s="45">
        <v>800</v>
      </c>
      <c r="H1147" s="52">
        <v>8000000</v>
      </c>
      <c r="I1147" s="66">
        <v>0</v>
      </c>
      <c r="J1147" s="66">
        <v>0</v>
      </c>
      <c r="K1147" s="50">
        <v>948760</v>
      </c>
      <c r="L1147" s="50">
        <f t="shared" ref="L1147:L1148" si="19">SUM(J1147:K1147)</f>
        <v>948760</v>
      </c>
      <c r="M1147" s="295" t="s">
        <v>3791</v>
      </c>
    </row>
    <row r="1148" spans="1:13" ht="15.75" thickBot="1" x14ac:dyDescent="0.3">
      <c r="A1148" s="3190" t="s">
        <v>919</v>
      </c>
      <c r="B1148" s="3191"/>
      <c r="C1148" s="3191"/>
      <c r="D1148" s="805"/>
      <c r="E1148" s="806"/>
      <c r="F1148" s="807"/>
      <c r="G1148" s="808"/>
      <c r="H1148" s="809"/>
      <c r="I1148" s="810">
        <f>SUM(I1146:I1147)</f>
        <v>0</v>
      </c>
      <c r="J1148" s="810">
        <f>SUM(J1146:J1147)</f>
        <v>948760</v>
      </c>
      <c r="K1148" s="810">
        <f>SUM(K1146:K1147)</f>
        <v>0</v>
      </c>
      <c r="L1148" s="810">
        <f t="shared" si="19"/>
        <v>948760</v>
      </c>
      <c r="M1148" s="811"/>
    </row>
    <row r="1149" spans="1:13" x14ac:dyDescent="0.25">
      <c r="A1149" s="812"/>
      <c r="B1149" s="813"/>
      <c r="C1149" s="814"/>
      <c r="D1149" s="813"/>
      <c r="E1149" s="812"/>
      <c r="F1149" s="815"/>
      <c r="G1149" s="813"/>
      <c r="H1149" s="816"/>
      <c r="I1149" s="817"/>
      <c r="J1149" s="817"/>
      <c r="K1149" s="817"/>
      <c r="L1149" s="817"/>
      <c r="M1149" s="818"/>
    </row>
    <row r="1150" spans="1:13" x14ac:dyDescent="0.25">
      <c r="A1150" s="3189" t="s">
        <v>920</v>
      </c>
      <c r="B1150" s="3173"/>
      <c r="C1150" s="3173"/>
      <c r="D1150" s="3173"/>
      <c r="E1150" s="812"/>
      <c r="F1150" s="815"/>
      <c r="G1150" s="813"/>
      <c r="H1150" s="816"/>
      <c r="I1150" s="817"/>
      <c r="J1150" s="819" t="s">
        <v>3792</v>
      </c>
      <c r="K1150" s="817"/>
      <c r="L1150" s="817"/>
      <c r="M1150" s="818"/>
    </row>
    <row r="1151" spans="1:13" x14ac:dyDescent="0.25">
      <c r="A1151" s="812"/>
      <c r="B1151" s="813"/>
      <c r="C1151" s="814"/>
      <c r="D1151" s="813"/>
      <c r="E1151" s="812"/>
      <c r="F1151" s="815"/>
      <c r="G1151" s="813"/>
      <c r="H1151" s="816"/>
      <c r="I1151" s="817"/>
      <c r="J1151" s="817"/>
      <c r="K1151" s="817"/>
      <c r="L1151" s="817"/>
      <c r="M1151" s="818"/>
    </row>
    <row r="1152" spans="1:13" x14ac:dyDescent="0.25">
      <c r="A1152" s="2467"/>
      <c r="B1152" s="2467" t="s">
        <v>27</v>
      </c>
      <c r="C1152" s="2467"/>
      <c r="D1152" s="2467"/>
      <c r="E1152" s="2467"/>
      <c r="F1152" s="2"/>
      <c r="G1152" s="3"/>
      <c r="H1152" s="2467"/>
      <c r="I1152" s="4"/>
      <c r="J1152" s="2467" t="s">
        <v>27</v>
      </c>
      <c r="K1152" s="2467"/>
      <c r="L1152" s="2467"/>
      <c r="M1152" s="2467"/>
    </row>
    <row r="1153" spans="1:13" x14ac:dyDescent="0.25">
      <c r="A1153" s="2467"/>
      <c r="B1153" s="2467"/>
      <c r="C1153" s="2467"/>
      <c r="D1153" s="2467"/>
      <c r="E1153" s="2467"/>
      <c r="F1153" s="2"/>
      <c r="G1153" s="3"/>
      <c r="H1153" s="2467"/>
      <c r="I1153" s="4"/>
      <c r="J1153" s="2467"/>
      <c r="K1153" s="2467"/>
      <c r="L1153" s="2467"/>
      <c r="M1153" s="2467"/>
    </row>
    <row r="1154" spans="1:13" x14ac:dyDescent="0.25">
      <c r="A1154" s="2467"/>
      <c r="B1154" s="2467" t="s">
        <v>921</v>
      </c>
      <c r="C1154" s="2467"/>
      <c r="D1154" s="2467"/>
      <c r="E1154" s="2467"/>
      <c r="F1154" s="2"/>
      <c r="G1154" s="3"/>
      <c r="H1154" s="2467"/>
      <c r="I1154" s="4"/>
      <c r="J1154" s="2467" t="s">
        <v>881</v>
      </c>
      <c r="K1154" s="2467"/>
      <c r="L1154" s="2467"/>
      <c r="M1154" s="2467"/>
    </row>
    <row r="1157" spans="1:13" ht="18.75" x14ac:dyDescent="0.3">
      <c r="A1157" s="1" t="s">
        <v>914</v>
      </c>
      <c r="B1157" s="1"/>
      <c r="C1157" s="1"/>
      <c r="D1157" s="2467"/>
      <c r="E1157" s="2467"/>
      <c r="F1157" s="2"/>
      <c r="G1157" s="3"/>
      <c r="H1157" s="2467"/>
      <c r="I1157" s="4"/>
      <c r="J1157" s="2467"/>
      <c r="K1157" s="2467"/>
      <c r="L1157" s="2467"/>
      <c r="M1157" s="2467"/>
    </row>
    <row r="1158" spans="1:13" x14ac:dyDescent="0.25">
      <c r="A1158" s="2467"/>
      <c r="B1158" s="2467"/>
      <c r="C1158" s="2467"/>
      <c r="D1158" s="2461"/>
      <c r="E1158" s="2461"/>
      <c r="F1158" s="6"/>
      <c r="G1158" s="2470"/>
      <c r="H1158" s="2461"/>
      <c r="I1158" s="8"/>
      <c r="J1158" s="2461"/>
      <c r="K1158" s="2467"/>
      <c r="L1158" s="2467"/>
      <c r="M1158" s="2467"/>
    </row>
    <row r="1159" spans="1:13" ht="18.75" x14ac:dyDescent="0.3">
      <c r="A1159" s="3102" t="s">
        <v>3774</v>
      </c>
      <c r="B1159" s="3102"/>
      <c r="C1159" s="3102"/>
      <c r="D1159" s="3102"/>
      <c r="E1159" s="3102"/>
      <c r="F1159" s="3102"/>
      <c r="G1159" s="3102"/>
      <c r="H1159" s="3102"/>
      <c r="I1159" s="3102"/>
      <c r="J1159" s="3102"/>
      <c r="K1159" s="3102"/>
      <c r="L1159" s="3102"/>
      <c r="M1159" s="3102"/>
    </row>
    <row r="1160" spans="1:13" ht="15.75" x14ac:dyDescent="0.25">
      <c r="A1160" s="2467"/>
      <c r="B1160" s="2467"/>
      <c r="C1160" s="2467"/>
      <c r="D1160" s="2461"/>
      <c r="E1160" s="2461"/>
      <c r="F1160" s="9"/>
      <c r="G1160" s="2470"/>
      <c r="H1160" s="2461"/>
      <c r="I1160" s="8"/>
      <c r="J1160" s="2461"/>
      <c r="K1160" s="2467"/>
      <c r="L1160" s="2467"/>
      <c r="M1160" s="2467"/>
    </row>
    <row r="1161" spans="1:13" ht="15.75" x14ac:dyDescent="0.25">
      <c r="A1161" s="10" t="s">
        <v>3773</v>
      </c>
      <c r="B1161" s="11"/>
      <c r="C1161" s="11"/>
      <c r="D1161" s="11"/>
      <c r="E1161" s="11"/>
      <c r="F1161" s="9"/>
      <c r="G1161" s="3"/>
      <c r="H1161" s="2467"/>
      <c r="I1161" s="4"/>
      <c r="J1161" s="2467"/>
      <c r="K1161" s="2467"/>
      <c r="L1161" s="2467"/>
      <c r="M1161" s="2467"/>
    </row>
    <row r="1162" spans="1:13" ht="15.75" x14ac:dyDescent="0.25">
      <c r="A1162" s="10" t="s">
        <v>3320</v>
      </c>
      <c r="B1162" s="11"/>
      <c r="C1162" s="11"/>
      <c r="D1162" s="11"/>
      <c r="E1162" s="11"/>
      <c r="F1162" s="9"/>
      <c r="G1162" s="3"/>
      <c r="H1162" s="2467"/>
      <c r="I1162" s="4"/>
      <c r="J1162" s="2467"/>
      <c r="K1162" s="2467"/>
      <c r="L1162" s="2467"/>
      <c r="M1162" s="2467"/>
    </row>
    <row r="1163" spans="1:13" ht="15.75" thickBot="1" x14ac:dyDescent="0.3">
      <c r="A1163" s="1465"/>
      <c r="B1163" s="2467"/>
      <c r="C1163" s="2467"/>
      <c r="D1163" s="2467"/>
      <c r="E1163" s="2467"/>
      <c r="F1163" s="2"/>
      <c r="G1163" s="3"/>
      <c r="H1163" s="2467"/>
      <c r="I1163" s="4"/>
      <c r="J1163" s="2467"/>
      <c r="K1163" s="13"/>
      <c r="L1163" s="2467"/>
      <c r="M1163" s="14" t="s">
        <v>4</v>
      </c>
    </row>
    <row r="1164" spans="1:13" ht="27" thickBot="1" x14ac:dyDescent="0.3">
      <c r="A1164" s="15" t="s">
        <v>5</v>
      </c>
      <c r="B1164" s="16" t="s">
        <v>6</v>
      </c>
      <c r="C1164" s="16" t="s">
        <v>7</v>
      </c>
      <c r="D1164" s="16" t="s">
        <v>8</v>
      </c>
      <c r="E1164" s="16" t="s">
        <v>9</v>
      </c>
      <c r="F1164" s="17" t="s">
        <v>10</v>
      </c>
      <c r="G1164" s="18" t="s">
        <v>11</v>
      </c>
      <c r="H1164" s="16" t="s">
        <v>12</v>
      </c>
      <c r="I1164" s="19" t="s">
        <v>13</v>
      </c>
      <c r="J1164" s="20" t="s">
        <v>14</v>
      </c>
      <c r="K1164" s="20" t="s">
        <v>15</v>
      </c>
      <c r="L1164" s="20" t="s">
        <v>16</v>
      </c>
      <c r="M1164" s="21" t="s">
        <v>17</v>
      </c>
    </row>
    <row r="1165" spans="1:13" x14ac:dyDescent="0.25">
      <c r="A1165" s="44">
        <v>231</v>
      </c>
      <c r="B1165" s="45">
        <v>0</v>
      </c>
      <c r="C1165" s="46">
        <v>3419</v>
      </c>
      <c r="D1165" s="1241">
        <v>5222</v>
      </c>
      <c r="E1165" s="47">
        <v>0</v>
      </c>
      <c r="F1165" s="188" t="s">
        <v>3321</v>
      </c>
      <c r="G1165" s="45">
        <v>800</v>
      </c>
      <c r="H1165" s="52">
        <v>8000000</v>
      </c>
      <c r="I1165" s="50">
        <v>6200000</v>
      </c>
      <c r="J1165" s="2420">
        <v>15324666.449999999</v>
      </c>
      <c r="K1165" s="50">
        <v>-421000</v>
      </c>
      <c r="L1165" s="50">
        <f t="shared" ref="L1165:L1170" si="20">SUM(J1165:K1165)</f>
        <v>14903666.449999999</v>
      </c>
      <c r="M1165" s="295" t="s">
        <v>917</v>
      </c>
    </row>
    <row r="1166" spans="1:13" x14ac:dyDescent="0.25">
      <c r="A1166" s="44">
        <v>231</v>
      </c>
      <c r="B1166" s="45">
        <v>0</v>
      </c>
      <c r="C1166" s="46">
        <v>3419</v>
      </c>
      <c r="D1166" s="58">
        <v>5494</v>
      </c>
      <c r="E1166" s="47">
        <v>0</v>
      </c>
      <c r="F1166" s="188" t="s">
        <v>3321</v>
      </c>
      <c r="G1166" s="45">
        <v>800</v>
      </c>
      <c r="H1166" s="52">
        <v>8000000</v>
      </c>
      <c r="I1166" s="66">
        <v>0</v>
      </c>
      <c r="J1166" s="66">
        <v>130000</v>
      </c>
      <c r="K1166" s="50">
        <v>250000</v>
      </c>
      <c r="L1166" s="50">
        <f t="shared" si="20"/>
        <v>380000</v>
      </c>
      <c r="M1166" s="295" t="s">
        <v>3322</v>
      </c>
    </row>
    <row r="1167" spans="1:13" x14ac:dyDescent="0.25">
      <c r="A1167" s="44">
        <v>231</v>
      </c>
      <c r="B1167" s="45">
        <v>0</v>
      </c>
      <c r="C1167" s="46">
        <v>3419</v>
      </c>
      <c r="D1167" s="58">
        <v>5169</v>
      </c>
      <c r="E1167" s="47">
        <v>0</v>
      </c>
      <c r="F1167" s="188" t="s">
        <v>3321</v>
      </c>
      <c r="G1167" s="45">
        <v>800</v>
      </c>
      <c r="H1167" s="52">
        <v>8000000</v>
      </c>
      <c r="I1167" s="66">
        <v>0</v>
      </c>
      <c r="J1167" s="66">
        <v>39000</v>
      </c>
      <c r="K1167" s="50">
        <v>16000</v>
      </c>
      <c r="L1167" s="50">
        <f t="shared" si="20"/>
        <v>55000</v>
      </c>
      <c r="M1167" s="295" t="s">
        <v>3323</v>
      </c>
    </row>
    <row r="1168" spans="1:13" x14ac:dyDescent="0.25">
      <c r="A1168" s="44">
        <v>231</v>
      </c>
      <c r="B1168" s="45">
        <v>0</v>
      </c>
      <c r="C1168" s="46">
        <v>3419</v>
      </c>
      <c r="D1168" s="58">
        <v>5164</v>
      </c>
      <c r="E1168" s="47">
        <v>0</v>
      </c>
      <c r="F1168" s="188" t="s">
        <v>3321</v>
      </c>
      <c r="G1168" s="45">
        <v>800</v>
      </c>
      <c r="H1168" s="52">
        <v>8000000</v>
      </c>
      <c r="I1168" s="66">
        <v>0</v>
      </c>
      <c r="J1168" s="66">
        <v>20000</v>
      </c>
      <c r="K1168" s="50">
        <v>25000</v>
      </c>
      <c r="L1168" s="50">
        <f t="shared" si="20"/>
        <v>45000</v>
      </c>
      <c r="M1168" s="295" t="s">
        <v>257</v>
      </c>
    </row>
    <row r="1169" spans="1:13" ht="15.75" thickBot="1" x14ac:dyDescent="0.3">
      <c r="A1169" s="44">
        <v>231</v>
      </c>
      <c r="B1169" s="45">
        <v>0</v>
      </c>
      <c r="C1169" s="46">
        <v>3419</v>
      </c>
      <c r="D1169" s="58">
        <v>5175</v>
      </c>
      <c r="E1169" s="47">
        <v>0</v>
      </c>
      <c r="F1169" s="188" t="s">
        <v>3321</v>
      </c>
      <c r="G1169" s="45">
        <v>800</v>
      </c>
      <c r="H1169" s="52">
        <v>8000000</v>
      </c>
      <c r="I1169" s="66">
        <v>0</v>
      </c>
      <c r="J1169" s="66">
        <v>50000</v>
      </c>
      <c r="K1169" s="50">
        <v>130000</v>
      </c>
      <c r="L1169" s="50">
        <f t="shared" si="20"/>
        <v>180000</v>
      </c>
      <c r="M1169" s="295" t="s">
        <v>3325</v>
      </c>
    </row>
    <row r="1170" spans="1:13" ht="15.75" thickBot="1" x14ac:dyDescent="0.3">
      <c r="A1170" s="3190" t="s">
        <v>919</v>
      </c>
      <c r="B1170" s="3191"/>
      <c r="C1170" s="3191"/>
      <c r="D1170" s="805"/>
      <c r="E1170" s="806"/>
      <c r="F1170" s="807"/>
      <c r="G1170" s="808"/>
      <c r="H1170" s="809"/>
      <c r="I1170" s="810">
        <f>SUM(I1165:I1169)</f>
        <v>6200000</v>
      </c>
      <c r="J1170" s="810">
        <f>SUM(J1165:J1169)</f>
        <v>15563666.449999999</v>
      </c>
      <c r="K1170" s="810">
        <f>SUM(K1165:K1169)</f>
        <v>0</v>
      </c>
      <c r="L1170" s="810">
        <f t="shared" si="20"/>
        <v>15563666.449999999</v>
      </c>
      <c r="M1170" s="811"/>
    </row>
    <row r="1171" spans="1:13" x14ac:dyDescent="0.25">
      <c r="A1171" s="812"/>
      <c r="B1171" s="813"/>
      <c r="C1171" s="814"/>
      <c r="D1171" s="813"/>
      <c r="E1171" s="812"/>
      <c r="F1171" s="815"/>
      <c r="G1171" s="813"/>
      <c r="H1171" s="816"/>
      <c r="I1171" s="817"/>
      <c r="J1171" s="817"/>
      <c r="K1171" s="817"/>
      <c r="L1171" s="817"/>
      <c r="M1171" s="818"/>
    </row>
    <row r="1172" spans="1:13" x14ac:dyDescent="0.25">
      <c r="A1172" s="3189" t="s">
        <v>920</v>
      </c>
      <c r="B1172" s="3189"/>
      <c r="C1172" s="3189"/>
      <c r="D1172" s="3189"/>
      <c r="E1172" s="812"/>
      <c r="F1172" s="815"/>
      <c r="G1172" s="813"/>
      <c r="H1172" s="816"/>
      <c r="I1172" s="817"/>
      <c r="J1172" s="819" t="s">
        <v>3775</v>
      </c>
      <c r="K1172" s="817"/>
      <c r="L1172" s="817"/>
      <c r="M1172" s="818"/>
    </row>
    <row r="1173" spans="1:13" x14ac:dyDescent="0.25">
      <c r="A1173" s="812"/>
      <c r="B1173" s="813"/>
      <c r="C1173" s="814"/>
      <c r="D1173" s="813"/>
      <c r="E1173" s="812"/>
      <c r="F1173" s="815"/>
      <c r="G1173" s="813"/>
      <c r="H1173" s="816"/>
      <c r="I1173" s="817"/>
      <c r="J1173" s="817"/>
      <c r="K1173" s="817"/>
      <c r="L1173" s="817"/>
      <c r="M1173" s="818"/>
    </row>
    <row r="1174" spans="1:13" x14ac:dyDescent="0.25">
      <c r="A1174" s="812"/>
      <c r="B1174" s="813"/>
      <c r="C1174" s="814"/>
      <c r="D1174" s="813"/>
      <c r="E1174" s="812"/>
      <c r="F1174" s="815"/>
      <c r="G1174" s="813"/>
      <c r="H1174" s="816"/>
      <c r="I1174" s="817"/>
      <c r="J1174" s="817"/>
      <c r="K1174" s="817"/>
      <c r="L1174" s="817"/>
      <c r="M1174" s="818"/>
    </row>
    <row r="1175" spans="1:13" x14ac:dyDescent="0.25">
      <c r="A1175" s="812"/>
      <c r="B1175" s="813"/>
      <c r="C1175" s="814"/>
      <c r="D1175" s="813"/>
      <c r="E1175" s="812"/>
      <c r="F1175" s="815"/>
      <c r="G1175" s="813"/>
      <c r="H1175" s="816"/>
      <c r="I1175" s="817"/>
      <c r="J1175" s="817"/>
      <c r="K1175" s="817"/>
      <c r="L1175" s="817"/>
      <c r="M1175" s="818"/>
    </row>
    <row r="1176" spans="1:13" x14ac:dyDescent="0.25">
      <c r="A1176" s="2467"/>
      <c r="B1176" s="2467" t="s">
        <v>27</v>
      </c>
      <c r="C1176" s="2467"/>
      <c r="D1176" s="2467"/>
      <c r="E1176" s="2467"/>
      <c r="F1176" s="2"/>
      <c r="G1176" s="3"/>
      <c r="H1176" s="2467"/>
      <c r="I1176" s="4"/>
      <c r="J1176" s="2467" t="s">
        <v>27</v>
      </c>
      <c r="K1176" s="2467"/>
      <c r="L1176" s="2467"/>
      <c r="M1176" s="2467"/>
    </row>
    <row r="1177" spans="1:13" x14ac:dyDescent="0.25">
      <c r="A1177" s="2467"/>
      <c r="B1177" s="2467"/>
      <c r="C1177" s="2467"/>
      <c r="D1177" s="2467"/>
      <c r="E1177" s="2467"/>
      <c r="F1177" s="2"/>
      <c r="G1177" s="3"/>
      <c r="H1177" s="2467"/>
      <c r="I1177" s="4"/>
      <c r="J1177" s="2467"/>
      <c r="K1177" s="2467"/>
      <c r="L1177" s="2467"/>
      <c r="M1177" s="2467"/>
    </row>
    <row r="1178" spans="1:13" x14ac:dyDescent="0.25">
      <c r="A1178" s="2467"/>
      <c r="B1178" s="2467" t="s">
        <v>921</v>
      </c>
      <c r="C1178" s="2467"/>
      <c r="D1178" s="2467"/>
      <c r="E1178" s="2467"/>
      <c r="F1178" s="2"/>
      <c r="G1178" s="3"/>
      <c r="H1178" s="2467"/>
      <c r="I1178" s="4"/>
      <c r="J1178" s="2467" t="s">
        <v>881</v>
      </c>
      <c r="K1178" s="2467"/>
      <c r="L1178" s="2467"/>
      <c r="M1178" s="2467"/>
    </row>
    <row r="1179" spans="1:13" x14ac:dyDescent="0.25">
      <c r="A1179" s="2467"/>
      <c r="B1179" s="2467"/>
      <c r="C1179" s="2467"/>
      <c r="D1179" s="2467"/>
      <c r="E1179" s="2467"/>
      <c r="F1179" s="2"/>
      <c r="G1179" s="3"/>
      <c r="H1179" s="2467"/>
      <c r="I1179" s="4"/>
      <c r="J1179" s="2467"/>
      <c r="K1179" s="2467"/>
      <c r="L1179" s="2467"/>
      <c r="M1179" s="2467"/>
    </row>
    <row r="1180" spans="1:13" x14ac:dyDescent="0.25">
      <c r="A1180" s="2467"/>
      <c r="B1180" s="2467"/>
      <c r="C1180" s="2467"/>
      <c r="D1180" s="2467"/>
      <c r="E1180" s="2467"/>
      <c r="F1180" s="2"/>
      <c r="G1180" s="3"/>
      <c r="H1180" s="2467"/>
      <c r="I1180" s="4"/>
      <c r="J1180" s="2467"/>
      <c r="K1180" s="2467"/>
      <c r="L1180" s="2467"/>
      <c r="M1180" s="2467"/>
    </row>
    <row r="1181" spans="1:13" ht="18.75" x14ac:dyDescent="0.3">
      <c r="A1181" s="1" t="s">
        <v>174</v>
      </c>
      <c r="B1181" s="1"/>
      <c r="C1181" s="307" t="s">
        <v>870</v>
      </c>
      <c r="D1181" s="2467"/>
      <c r="E1181" s="2467"/>
      <c r="F1181" s="2467"/>
      <c r="G1181" s="2467"/>
      <c r="H1181" s="2467"/>
      <c r="I1181" s="4"/>
      <c r="J1181" s="2467"/>
      <c r="K1181" s="2467"/>
      <c r="L1181" s="2467"/>
      <c r="M1181" s="2467"/>
    </row>
    <row r="1182" spans="1:13" x14ac:dyDescent="0.25">
      <c r="A1182" s="2467"/>
      <c r="B1182" s="2467"/>
      <c r="C1182" s="2467"/>
      <c r="D1182" s="2461"/>
      <c r="E1182" s="2461"/>
      <c r="F1182" s="2461"/>
      <c r="G1182" s="2461"/>
      <c r="H1182" s="2461"/>
      <c r="I1182" s="8"/>
      <c r="J1182" s="2461"/>
      <c r="K1182" s="2467"/>
      <c r="L1182" s="2467"/>
      <c r="M1182" s="2467"/>
    </row>
    <row r="1183" spans="1:13" ht="18.75" x14ac:dyDescent="0.3">
      <c r="A1183" s="3104" t="s">
        <v>3776</v>
      </c>
      <c r="B1183" s="3104"/>
      <c r="C1183" s="3104"/>
      <c r="D1183" s="3104"/>
      <c r="E1183" s="3104"/>
      <c r="F1183" s="3104"/>
      <c r="G1183" s="3104"/>
      <c r="H1183" s="3104"/>
      <c r="I1183" s="3104"/>
      <c r="J1183" s="3104"/>
      <c r="K1183" s="3104"/>
      <c r="L1183" s="3104"/>
      <c r="M1183" s="3104"/>
    </row>
    <row r="1184" spans="1:13" ht="15.75" x14ac:dyDescent="0.25">
      <c r="A1184" s="2467"/>
      <c r="B1184" s="2467"/>
      <c r="C1184" s="2467"/>
      <c r="D1184" s="2461"/>
      <c r="E1184" s="2461"/>
      <c r="F1184" s="308"/>
      <c r="G1184" s="2461"/>
      <c r="H1184" s="2461"/>
      <c r="I1184" s="8"/>
      <c r="J1184" s="2461"/>
      <c r="K1184" s="2467"/>
      <c r="L1184" s="2467"/>
      <c r="M1184" s="2467"/>
    </row>
    <row r="1185" spans="1:13" x14ac:dyDescent="0.25">
      <c r="A1185" s="3156" t="s">
        <v>3777</v>
      </c>
      <c r="B1185" s="3156"/>
      <c r="C1185" s="3156"/>
      <c r="D1185" s="3156"/>
      <c r="E1185" s="3156"/>
      <c r="F1185" s="3156"/>
      <c r="G1185" s="3156"/>
      <c r="H1185" s="3156"/>
      <c r="I1185" s="3156"/>
      <c r="J1185" s="3156"/>
      <c r="K1185" s="3156"/>
      <c r="L1185" s="3156"/>
      <c r="M1185" s="3156"/>
    </row>
    <row r="1186" spans="1:13" x14ac:dyDescent="0.25">
      <c r="A1186" s="3156"/>
      <c r="B1186" s="3156"/>
      <c r="C1186" s="3156"/>
      <c r="D1186" s="3156"/>
      <c r="E1186" s="3156"/>
      <c r="F1186" s="3156"/>
      <c r="G1186" s="3156"/>
      <c r="H1186" s="3156"/>
      <c r="I1186" s="3156"/>
      <c r="J1186" s="3156"/>
      <c r="K1186" s="3156"/>
      <c r="L1186" s="3156"/>
      <c r="M1186" s="3156"/>
    </row>
    <row r="1187" spans="1:13" ht="15.75" thickBot="1" x14ac:dyDescent="0.3">
      <c r="A1187" s="1465"/>
      <c r="B1187" s="2467"/>
      <c r="C1187" s="2467"/>
      <c r="D1187" s="2467"/>
      <c r="E1187" s="2467"/>
      <c r="F1187" s="2467"/>
      <c r="G1187" s="2467"/>
      <c r="H1187" s="2467"/>
      <c r="I1187" s="4"/>
      <c r="J1187" s="2467"/>
      <c r="K1187" s="13"/>
      <c r="L1187" s="14"/>
      <c r="M1187" s="14" t="s">
        <v>270</v>
      </c>
    </row>
    <row r="1188" spans="1:13" ht="27" thickBot="1" x14ac:dyDescent="0.3">
      <c r="A1188" s="309" t="s">
        <v>873</v>
      </c>
      <c r="B1188" s="23" t="s">
        <v>874</v>
      </c>
      <c r="C1188" s="23" t="s">
        <v>7</v>
      </c>
      <c r="D1188" s="23" t="s">
        <v>8</v>
      </c>
      <c r="E1188" s="23" t="s">
        <v>9</v>
      </c>
      <c r="F1188" s="23" t="s">
        <v>10</v>
      </c>
      <c r="G1188" s="23" t="s">
        <v>11</v>
      </c>
      <c r="H1188" s="23" t="s">
        <v>12</v>
      </c>
      <c r="I1188" s="310" t="s">
        <v>13</v>
      </c>
      <c r="J1188" s="20" t="s">
        <v>14</v>
      </c>
      <c r="K1188" s="20" t="s">
        <v>15</v>
      </c>
      <c r="L1188" s="20" t="s">
        <v>16</v>
      </c>
      <c r="M1188" s="311" t="s">
        <v>17</v>
      </c>
    </row>
    <row r="1189" spans="1:13" x14ac:dyDescent="0.25">
      <c r="A1189" s="44">
        <v>231</v>
      </c>
      <c r="B1189" s="45">
        <v>0</v>
      </c>
      <c r="C1189" s="2421">
        <v>2143</v>
      </c>
      <c r="D1189" s="2422">
        <v>5169</v>
      </c>
      <c r="E1189" s="61">
        <v>0</v>
      </c>
      <c r="F1189" s="62">
        <v>811</v>
      </c>
      <c r="G1189" s="45">
        <v>800</v>
      </c>
      <c r="H1189" s="52">
        <v>5509000000</v>
      </c>
      <c r="I1189" s="1688">
        <v>0</v>
      </c>
      <c r="J1189" s="1688">
        <v>750000</v>
      </c>
      <c r="K1189" s="1688">
        <v>-750000</v>
      </c>
      <c r="L1189" s="1688">
        <f>SUM(J1189,K1189)</f>
        <v>0</v>
      </c>
      <c r="M1189" s="2423" t="s">
        <v>3778</v>
      </c>
    </row>
    <row r="1190" spans="1:13" x14ac:dyDescent="0.25">
      <c r="A1190" s="44">
        <v>231</v>
      </c>
      <c r="B1190" s="45">
        <v>0</v>
      </c>
      <c r="C1190" s="2421">
        <v>2143</v>
      </c>
      <c r="D1190" s="2422">
        <v>5221</v>
      </c>
      <c r="E1190" s="61">
        <v>0</v>
      </c>
      <c r="F1190" s="62">
        <v>811</v>
      </c>
      <c r="G1190" s="45">
        <v>800</v>
      </c>
      <c r="H1190" s="52">
        <v>5509000000</v>
      </c>
      <c r="I1190" s="1688">
        <v>0</v>
      </c>
      <c r="J1190" s="1688">
        <v>0</v>
      </c>
      <c r="K1190" s="1688">
        <v>750000</v>
      </c>
      <c r="L1190" s="1688">
        <f>SUM(J1190,K1190)</f>
        <v>750000</v>
      </c>
      <c r="M1190" s="2423" t="s">
        <v>3778</v>
      </c>
    </row>
    <row r="1191" spans="1:13" x14ac:dyDescent="0.25">
      <c r="A1191" s="2424"/>
      <c r="B1191" s="2425"/>
      <c r="C1191" s="2425"/>
      <c r="D1191" s="2422"/>
      <c r="E1191" s="2425"/>
      <c r="F1191" s="2426"/>
      <c r="G1191" s="2425"/>
      <c r="H1191" s="2425"/>
      <c r="I1191" s="2427"/>
      <c r="J1191" s="2428"/>
      <c r="K1191" s="2428"/>
      <c r="L1191" s="1688"/>
      <c r="M1191" s="2429"/>
    </row>
    <row r="1192" spans="1:13" ht="26.25" x14ac:dyDescent="0.25">
      <c r="A1192" s="44">
        <v>231</v>
      </c>
      <c r="B1192" s="45">
        <v>0</v>
      </c>
      <c r="C1192" s="2421">
        <v>3419</v>
      </c>
      <c r="D1192" s="2422">
        <v>5321</v>
      </c>
      <c r="E1192" s="61">
        <v>0</v>
      </c>
      <c r="F1192" s="62">
        <v>11</v>
      </c>
      <c r="G1192" s="45">
        <v>800</v>
      </c>
      <c r="H1192" s="52">
        <v>8022437</v>
      </c>
      <c r="I1192" s="1688">
        <v>0</v>
      </c>
      <c r="J1192" s="1688">
        <v>44800</v>
      </c>
      <c r="K1192" s="1688">
        <v>-44800</v>
      </c>
      <c r="L1192" s="1688">
        <f>SUM(J1192,K1192)</f>
        <v>0</v>
      </c>
      <c r="M1192" s="2423" t="s">
        <v>3779</v>
      </c>
    </row>
    <row r="1193" spans="1:13" ht="26.25" x14ac:dyDescent="0.25">
      <c r="A1193" s="44">
        <v>231</v>
      </c>
      <c r="B1193" s="45">
        <v>0</v>
      </c>
      <c r="C1193" s="2421">
        <v>3299</v>
      </c>
      <c r="D1193" s="2422">
        <v>5321</v>
      </c>
      <c r="E1193" s="61">
        <v>0</v>
      </c>
      <c r="F1193" s="62">
        <v>11</v>
      </c>
      <c r="G1193" s="45">
        <v>800</v>
      </c>
      <c r="H1193" s="52">
        <v>8022437</v>
      </c>
      <c r="I1193" s="1688">
        <v>0</v>
      </c>
      <c r="J1193" s="1688">
        <v>0</v>
      </c>
      <c r="K1193" s="1688">
        <v>44800</v>
      </c>
      <c r="L1193" s="1688">
        <f>SUM(J1193,K1193)</f>
        <v>44800</v>
      </c>
      <c r="M1193" s="2423" t="s">
        <v>3779</v>
      </c>
    </row>
    <row r="1194" spans="1:13" ht="15.75" thickBot="1" x14ac:dyDescent="0.3">
      <c r="A1194" s="57" t="s">
        <v>3758</v>
      </c>
      <c r="B1194" s="58"/>
      <c r="C1194" s="312"/>
      <c r="D1194" s="58"/>
      <c r="E1194" s="61"/>
      <c r="F1194" s="62"/>
      <c r="G1194" s="58"/>
      <c r="H1194" s="49"/>
      <c r="I1194" s="111"/>
      <c r="J1194" s="111"/>
      <c r="K1194" s="313"/>
      <c r="L1194" s="313"/>
      <c r="M1194" s="314"/>
    </row>
    <row r="1195" spans="1:13" ht="15.75" thickBot="1" x14ac:dyDescent="0.3">
      <c r="A1195" s="2270" t="s">
        <v>23</v>
      </c>
      <c r="B1195" s="2463"/>
      <c r="C1195" s="2463"/>
      <c r="D1195" s="2463"/>
      <c r="E1195" s="2463"/>
      <c r="F1195" s="2463"/>
      <c r="G1195" s="2463"/>
      <c r="H1195" s="2463"/>
      <c r="I1195" s="2271">
        <f>SUM(I1194:I1194)</f>
        <v>0</v>
      </c>
      <c r="J1195" s="2272">
        <f>SUM(J1189:J1194)</f>
        <v>794800</v>
      </c>
      <c r="K1195" s="2272">
        <f>SUM(K1189:K1193)</f>
        <v>0</v>
      </c>
      <c r="L1195" s="2272">
        <f>SUM(L1189:L1193)</f>
        <v>794800</v>
      </c>
      <c r="M1195" s="2128"/>
    </row>
    <row r="1196" spans="1:13" ht="15.75" x14ac:dyDescent="0.25">
      <c r="A1196" s="28"/>
      <c r="B1196" s="28"/>
      <c r="C1196" s="28"/>
      <c r="D1196" s="29"/>
      <c r="E1196" s="29"/>
      <c r="F1196" s="29"/>
      <c r="G1196" s="29"/>
      <c r="H1196" s="29"/>
      <c r="I1196" s="32"/>
      <c r="J1196" s="29"/>
      <c r="K1196" s="33"/>
      <c r="L1196" s="29"/>
      <c r="M1196" s="2467"/>
    </row>
    <row r="1197" spans="1:13" ht="15.75" x14ac:dyDescent="0.25">
      <c r="A1197" s="29" t="s">
        <v>879</v>
      </c>
      <c r="B1197" s="28"/>
      <c r="C1197" s="28"/>
      <c r="D1197" s="29"/>
      <c r="E1197" s="29"/>
      <c r="F1197" s="29"/>
      <c r="G1197" s="29"/>
      <c r="H1197" s="29"/>
      <c r="I1197" s="32"/>
      <c r="J1197" s="34" t="s">
        <v>25</v>
      </c>
      <c r="K1197" s="35">
        <v>43768</v>
      </c>
      <c r="L1197" s="29"/>
      <c r="M1197" s="2467"/>
    </row>
    <row r="1198" spans="1:13" x14ac:dyDescent="0.25">
      <c r="A1198" s="29"/>
      <c r="B1198" s="29"/>
      <c r="C1198" s="29"/>
      <c r="D1198" s="29"/>
      <c r="E1198" s="29"/>
      <c r="F1198" s="29"/>
      <c r="G1198" s="29"/>
      <c r="H1198" s="29"/>
      <c r="I1198" s="29"/>
      <c r="J1198" s="29"/>
      <c r="K1198" s="29"/>
      <c r="L1198" s="29"/>
      <c r="M1198" s="29"/>
    </row>
    <row r="1199" spans="1:13" x14ac:dyDescent="0.25">
      <c r="A1199" s="29" t="s">
        <v>27</v>
      </c>
      <c r="B1199" s="29"/>
      <c r="C1199" s="29"/>
      <c r="D1199" s="29"/>
      <c r="E1199" s="29"/>
      <c r="F1199" s="29"/>
      <c r="G1199" s="29"/>
      <c r="H1199" s="29"/>
      <c r="I1199" s="29" t="s">
        <v>27</v>
      </c>
      <c r="J1199" s="29"/>
      <c r="K1199" s="29"/>
      <c r="L1199" s="29"/>
      <c r="M1199" s="29"/>
    </row>
    <row r="1200" spans="1:13" x14ac:dyDescent="0.25">
      <c r="A1200" s="29"/>
      <c r="B1200" s="29"/>
      <c r="C1200" s="29"/>
      <c r="D1200" s="29"/>
      <c r="E1200" s="29"/>
      <c r="F1200" s="29"/>
      <c r="G1200" s="29"/>
      <c r="H1200" s="29"/>
      <c r="I1200" s="29"/>
      <c r="J1200" s="29"/>
      <c r="K1200" s="29"/>
      <c r="L1200" s="29"/>
      <c r="M1200" s="29"/>
    </row>
    <row r="1201" spans="1:13" x14ac:dyDescent="0.25">
      <c r="A1201" s="29" t="s">
        <v>880</v>
      </c>
      <c r="B1201" s="29"/>
      <c r="C1201" s="29"/>
      <c r="D1201" s="29"/>
      <c r="E1201" s="29"/>
      <c r="F1201" s="29"/>
      <c r="G1201" s="29"/>
      <c r="H1201" s="29"/>
      <c r="I1201" s="29" t="s">
        <v>881</v>
      </c>
      <c r="J1201" s="29"/>
      <c r="K1201" s="29"/>
      <c r="L1201" s="29"/>
      <c r="M1201" s="29"/>
    </row>
    <row r="1202" spans="1:13" x14ac:dyDescent="0.25">
      <c r="A1202" s="29"/>
      <c r="B1202" s="29"/>
      <c r="C1202" s="29"/>
      <c r="D1202" s="29"/>
      <c r="E1202" s="29"/>
      <c r="F1202" s="29"/>
      <c r="G1202" s="29"/>
      <c r="H1202" s="29"/>
      <c r="I1202" s="29"/>
      <c r="J1202" s="29"/>
      <c r="K1202" s="29"/>
      <c r="L1202" s="29"/>
      <c r="M1202" s="29"/>
    </row>
    <row r="1204" spans="1:13" ht="18.75" x14ac:dyDescent="0.3">
      <c r="A1204" s="1" t="s">
        <v>174</v>
      </c>
      <c r="B1204" s="1"/>
      <c r="C1204" s="307" t="s">
        <v>870</v>
      </c>
      <c r="D1204" s="2467"/>
      <c r="E1204" s="2467"/>
      <c r="F1204" s="2467"/>
      <c r="G1204" s="2467"/>
      <c r="H1204" s="2467"/>
      <c r="I1204" s="4"/>
      <c r="J1204" s="2467"/>
      <c r="K1204" s="2467"/>
      <c r="L1204" s="2467"/>
      <c r="M1204" s="2467"/>
    </row>
    <row r="1205" spans="1:13" x14ac:dyDescent="0.25">
      <c r="A1205" s="2467"/>
      <c r="B1205" s="2467"/>
      <c r="C1205" s="2467"/>
      <c r="D1205" s="2461"/>
      <c r="E1205" s="2461"/>
      <c r="F1205" s="2461"/>
      <c r="G1205" s="2461"/>
      <c r="H1205" s="2461"/>
      <c r="I1205" s="8"/>
      <c r="J1205" s="2461"/>
      <c r="K1205" s="2467"/>
      <c r="L1205" s="2467"/>
      <c r="M1205" s="2467"/>
    </row>
    <row r="1206" spans="1:13" ht="18.75" x14ac:dyDescent="0.3">
      <c r="A1206" s="3104" t="s">
        <v>3780</v>
      </c>
      <c r="B1206" s="3104"/>
      <c r="C1206" s="3104"/>
      <c r="D1206" s="3104"/>
      <c r="E1206" s="3104"/>
      <c r="F1206" s="3104"/>
      <c r="G1206" s="3104"/>
      <c r="H1206" s="3104"/>
      <c r="I1206" s="3104"/>
      <c r="J1206" s="3104"/>
      <c r="K1206" s="3104"/>
      <c r="L1206" s="3104"/>
      <c r="M1206" s="3104"/>
    </row>
    <row r="1207" spans="1:13" ht="15.75" x14ac:dyDescent="0.25">
      <c r="A1207" s="2467"/>
      <c r="B1207" s="2467"/>
      <c r="C1207" s="2467"/>
      <c r="D1207" s="2461"/>
      <c r="E1207" s="2461"/>
      <c r="F1207" s="308"/>
      <c r="G1207" s="2461"/>
      <c r="H1207" s="2461"/>
      <c r="I1207" s="8"/>
      <c r="J1207" s="2461"/>
      <c r="K1207" s="2467"/>
      <c r="L1207" s="2467"/>
      <c r="M1207" s="2467"/>
    </row>
    <row r="1208" spans="1:13" x14ac:dyDescent="0.25">
      <c r="A1208" s="3156" t="s">
        <v>3781</v>
      </c>
      <c r="B1208" s="3156"/>
      <c r="C1208" s="3156"/>
      <c r="D1208" s="3156"/>
      <c r="E1208" s="3156"/>
      <c r="F1208" s="3156"/>
      <c r="G1208" s="3156"/>
      <c r="H1208" s="3156"/>
      <c r="I1208" s="3156"/>
      <c r="J1208" s="3156"/>
      <c r="K1208" s="3156"/>
      <c r="L1208" s="3156"/>
      <c r="M1208" s="3156"/>
    </row>
    <row r="1209" spans="1:13" x14ac:dyDescent="0.25">
      <c r="A1209" s="3156"/>
      <c r="B1209" s="3156"/>
      <c r="C1209" s="3156"/>
      <c r="D1209" s="3156"/>
      <c r="E1209" s="3156"/>
      <c r="F1209" s="3156"/>
      <c r="G1209" s="3156"/>
      <c r="H1209" s="3156"/>
      <c r="I1209" s="3156"/>
      <c r="J1209" s="3156"/>
      <c r="K1209" s="3156"/>
      <c r="L1209" s="3156"/>
      <c r="M1209" s="3156"/>
    </row>
    <row r="1210" spans="1:13" ht="15.75" thickBot="1" x14ac:dyDescent="0.3">
      <c r="A1210" s="1465"/>
      <c r="B1210" s="2467"/>
      <c r="C1210" s="2467"/>
      <c r="D1210" s="2467"/>
      <c r="E1210" s="2467"/>
      <c r="F1210" s="2467"/>
      <c r="G1210" s="2467"/>
      <c r="H1210" s="2467"/>
      <c r="I1210" s="4"/>
      <c r="J1210" s="2467"/>
      <c r="K1210" s="13"/>
      <c r="L1210" s="14"/>
      <c r="M1210" s="14" t="s">
        <v>270</v>
      </c>
    </row>
    <row r="1211" spans="1:13" ht="27" thickBot="1" x14ac:dyDescent="0.3">
      <c r="A1211" s="309" t="s">
        <v>873</v>
      </c>
      <c r="B1211" s="23" t="s">
        <v>874</v>
      </c>
      <c r="C1211" s="23" t="s">
        <v>7</v>
      </c>
      <c r="D1211" s="23" t="s">
        <v>8</v>
      </c>
      <c r="E1211" s="23" t="s">
        <v>9</v>
      </c>
      <c r="F1211" s="23" t="s">
        <v>10</v>
      </c>
      <c r="G1211" s="23" t="s">
        <v>11</v>
      </c>
      <c r="H1211" s="23" t="s">
        <v>12</v>
      </c>
      <c r="I1211" s="310" t="s">
        <v>13</v>
      </c>
      <c r="J1211" s="20" t="s">
        <v>14</v>
      </c>
      <c r="K1211" s="20" t="s">
        <v>15</v>
      </c>
      <c r="L1211" s="20" t="s">
        <v>16</v>
      </c>
      <c r="M1211" s="311" t="s">
        <v>17</v>
      </c>
    </row>
    <row r="1212" spans="1:13" x14ac:dyDescent="0.25">
      <c r="A1212" s="895">
        <v>231</v>
      </c>
      <c r="B1212" s="296">
        <v>0</v>
      </c>
      <c r="C1212" s="569">
        <v>3636</v>
      </c>
      <c r="D1212" s="2430">
        <v>5021</v>
      </c>
      <c r="E1212" s="2430">
        <v>0</v>
      </c>
      <c r="F1212" s="2430">
        <v>104100888</v>
      </c>
      <c r="G1212" s="296">
        <v>800</v>
      </c>
      <c r="H1212" s="231">
        <v>4899000000</v>
      </c>
      <c r="I1212" s="313">
        <v>0</v>
      </c>
      <c r="J1212" s="2431">
        <v>210336.09</v>
      </c>
      <c r="K1212" s="232">
        <v>-53000</v>
      </c>
      <c r="L1212" s="184">
        <f>SUM(J1212,K1212)</f>
        <v>157336.09</v>
      </c>
      <c r="M1212" s="1094" t="s">
        <v>3762</v>
      </c>
    </row>
    <row r="1213" spans="1:13" x14ac:dyDescent="0.25">
      <c r="A1213" s="895">
        <v>231</v>
      </c>
      <c r="B1213" s="296">
        <v>0</v>
      </c>
      <c r="C1213" s="569">
        <v>3636</v>
      </c>
      <c r="D1213" s="68">
        <v>5011</v>
      </c>
      <c r="E1213" s="68">
        <v>0</v>
      </c>
      <c r="F1213" s="68">
        <v>104100888</v>
      </c>
      <c r="G1213" s="296">
        <v>800</v>
      </c>
      <c r="H1213" s="231">
        <v>4899000000</v>
      </c>
      <c r="I1213" s="313">
        <v>0</v>
      </c>
      <c r="J1213" s="474">
        <v>22990.2</v>
      </c>
      <c r="K1213" s="232">
        <v>18000</v>
      </c>
      <c r="L1213" s="64">
        <f t="shared" ref="L1213:L1247" si="21">SUM(J1213,K1213)</f>
        <v>40990.199999999997</v>
      </c>
      <c r="M1213" s="1094" t="s">
        <v>3762</v>
      </c>
    </row>
    <row r="1214" spans="1:13" x14ac:dyDescent="0.25">
      <c r="A1214" s="895">
        <v>231</v>
      </c>
      <c r="B1214" s="296">
        <v>0</v>
      </c>
      <c r="C1214" s="569">
        <v>3636</v>
      </c>
      <c r="D1214" s="68">
        <v>5031</v>
      </c>
      <c r="E1214" s="68">
        <v>0</v>
      </c>
      <c r="F1214" s="68">
        <v>104100888</v>
      </c>
      <c r="G1214" s="296">
        <v>800</v>
      </c>
      <c r="H1214" s="231">
        <v>4899000000</v>
      </c>
      <c r="I1214" s="313">
        <v>0</v>
      </c>
      <c r="J1214" s="474">
        <v>32000</v>
      </c>
      <c r="K1214" s="232">
        <v>25000</v>
      </c>
      <c r="L1214" s="64">
        <f t="shared" si="21"/>
        <v>57000</v>
      </c>
      <c r="M1214" s="1094" t="s">
        <v>3762</v>
      </c>
    </row>
    <row r="1215" spans="1:13" x14ac:dyDescent="0.25">
      <c r="A1215" s="895">
        <v>231</v>
      </c>
      <c r="B1215" s="296">
        <v>0</v>
      </c>
      <c r="C1215" s="569">
        <v>3636</v>
      </c>
      <c r="D1215" s="68">
        <v>5032</v>
      </c>
      <c r="E1215" s="68">
        <v>0</v>
      </c>
      <c r="F1215" s="68">
        <v>104100888</v>
      </c>
      <c r="G1215" s="296">
        <v>800</v>
      </c>
      <c r="H1215" s="231">
        <v>4899000000</v>
      </c>
      <c r="I1215" s="313">
        <v>0</v>
      </c>
      <c r="J1215" s="474">
        <v>12250</v>
      </c>
      <c r="K1215" s="232">
        <v>10000</v>
      </c>
      <c r="L1215" s="64">
        <f t="shared" si="21"/>
        <v>22250</v>
      </c>
      <c r="M1215" s="1094" t="s">
        <v>3762</v>
      </c>
    </row>
    <row r="1216" spans="1:13" x14ac:dyDescent="0.25">
      <c r="A1216" s="895">
        <v>231</v>
      </c>
      <c r="B1216" s="296">
        <v>0</v>
      </c>
      <c r="C1216" s="569">
        <v>3636</v>
      </c>
      <c r="D1216" s="68">
        <v>5021</v>
      </c>
      <c r="E1216" s="68">
        <v>0</v>
      </c>
      <c r="F1216" s="68">
        <v>104113013</v>
      </c>
      <c r="G1216" s="296">
        <v>800</v>
      </c>
      <c r="H1216" s="231">
        <v>4899000000</v>
      </c>
      <c r="I1216" s="313">
        <v>0</v>
      </c>
      <c r="J1216" s="474">
        <v>284176.63</v>
      </c>
      <c r="K1216" s="232">
        <v>-81000</v>
      </c>
      <c r="L1216" s="64">
        <f t="shared" si="21"/>
        <v>203176.63</v>
      </c>
      <c r="M1216" s="1094" t="s">
        <v>3762</v>
      </c>
    </row>
    <row r="1217" spans="1:13" x14ac:dyDescent="0.25">
      <c r="A1217" s="895">
        <v>231</v>
      </c>
      <c r="B1217" s="296">
        <v>0</v>
      </c>
      <c r="C1217" s="569">
        <v>3636</v>
      </c>
      <c r="D1217" s="68">
        <v>5011</v>
      </c>
      <c r="E1217" s="68">
        <v>0</v>
      </c>
      <c r="F1217" s="68">
        <v>104113013</v>
      </c>
      <c r="G1217" s="296">
        <v>800</v>
      </c>
      <c r="H1217" s="231">
        <v>4899000000</v>
      </c>
      <c r="I1217" s="313">
        <v>0</v>
      </c>
      <c r="J1217" s="474">
        <v>20055.900000000001</v>
      </c>
      <c r="K1217" s="232">
        <v>26000</v>
      </c>
      <c r="L1217" s="64">
        <f t="shared" si="21"/>
        <v>46055.9</v>
      </c>
      <c r="M1217" s="1094" t="s">
        <v>3762</v>
      </c>
    </row>
    <row r="1218" spans="1:13" x14ac:dyDescent="0.25">
      <c r="A1218" s="895">
        <v>231</v>
      </c>
      <c r="B1218" s="296">
        <v>0</v>
      </c>
      <c r="C1218" s="569">
        <v>3636</v>
      </c>
      <c r="D1218" s="68">
        <v>5031</v>
      </c>
      <c r="E1218" s="68">
        <v>0</v>
      </c>
      <c r="F1218" s="68">
        <v>104113013</v>
      </c>
      <c r="G1218" s="296">
        <v>800</v>
      </c>
      <c r="H1218" s="231">
        <v>4899000000</v>
      </c>
      <c r="I1218" s="313">
        <v>0</v>
      </c>
      <c r="J1218" s="474">
        <v>22225.360000000001</v>
      </c>
      <c r="K1218" s="232">
        <v>35000</v>
      </c>
      <c r="L1218" s="64">
        <f t="shared" si="21"/>
        <v>57225.36</v>
      </c>
      <c r="M1218" s="1094" t="s">
        <v>3762</v>
      </c>
    </row>
    <row r="1219" spans="1:13" x14ac:dyDescent="0.25">
      <c r="A1219" s="895">
        <v>231</v>
      </c>
      <c r="B1219" s="296">
        <v>0</v>
      </c>
      <c r="C1219" s="569">
        <v>3636</v>
      </c>
      <c r="D1219" s="68">
        <v>5032</v>
      </c>
      <c r="E1219" s="68">
        <v>0</v>
      </c>
      <c r="F1219" s="68">
        <v>104113013</v>
      </c>
      <c r="G1219" s="296">
        <v>800</v>
      </c>
      <c r="H1219" s="231">
        <v>4899000000</v>
      </c>
      <c r="I1219" s="313">
        <v>0</v>
      </c>
      <c r="J1219" s="474">
        <v>8262.06</v>
      </c>
      <c r="K1219" s="232">
        <v>20000</v>
      </c>
      <c r="L1219" s="64">
        <f t="shared" si="21"/>
        <v>28262.059999999998</v>
      </c>
      <c r="M1219" s="1094" t="s">
        <v>3762</v>
      </c>
    </row>
    <row r="1220" spans="1:13" x14ac:dyDescent="0.25">
      <c r="A1220" s="895">
        <v>231</v>
      </c>
      <c r="B1220" s="296">
        <v>0</v>
      </c>
      <c r="C1220" s="569">
        <v>3636</v>
      </c>
      <c r="D1220" s="68">
        <v>5021</v>
      </c>
      <c r="E1220" s="68">
        <v>0</v>
      </c>
      <c r="F1220" s="68">
        <v>104513013</v>
      </c>
      <c r="G1220" s="296">
        <v>800</v>
      </c>
      <c r="H1220" s="231">
        <v>4899000000</v>
      </c>
      <c r="I1220" s="313">
        <v>0</v>
      </c>
      <c r="J1220" s="474">
        <v>2399501.42</v>
      </c>
      <c r="K1220" s="232">
        <v>-846174.9</v>
      </c>
      <c r="L1220" s="64">
        <f t="shared" si="21"/>
        <v>1553326.52</v>
      </c>
      <c r="M1220" s="1094" t="s">
        <v>3762</v>
      </c>
    </row>
    <row r="1221" spans="1:13" x14ac:dyDescent="0.25">
      <c r="A1221" s="895">
        <v>231</v>
      </c>
      <c r="B1221" s="296">
        <v>0</v>
      </c>
      <c r="C1221" s="569">
        <v>3636</v>
      </c>
      <c r="D1221" s="68">
        <v>5011</v>
      </c>
      <c r="E1221" s="68">
        <v>0</v>
      </c>
      <c r="F1221" s="68">
        <v>104513013</v>
      </c>
      <c r="G1221" s="296">
        <v>800</v>
      </c>
      <c r="H1221" s="231">
        <v>4899000000</v>
      </c>
      <c r="I1221" s="313">
        <v>0</v>
      </c>
      <c r="J1221" s="474">
        <v>170475.15</v>
      </c>
      <c r="K1221" s="232">
        <v>220000</v>
      </c>
      <c r="L1221" s="64">
        <f t="shared" si="21"/>
        <v>390475.15</v>
      </c>
      <c r="M1221" s="1094" t="s">
        <v>3762</v>
      </c>
    </row>
    <row r="1222" spans="1:13" x14ac:dyDescent="0.25">
      <c r="A1222" s="895">
        <v>231</v>
      </c>
      <c r="B1222" s="296">
        <v>0</v>
      </c>
      <c r="C1222" s="569">
        <v>3636</v>
      </c>
      <c r="D1222" s="68">
        <v>5031</v>
      </c>
      <c r="E1222" s="68">
        <v>0</v>
      </c>
      <c r="F1222" s="68">
        <v>104513013</v>
      </c>
      <c r="G1222" s="296">
        <v>800</v>
      </c>
      <c r="H1222" s="231">
        <v>4899000000</v>
      </c>
      <c r="I1222" s="313">
        <v>0</v>
      </c>
      <c r="J1222" s="474">
        <v>196415.46</v>
      </c>
      <c r="K1222" s="232">
        <v>330000</v>
      </c>
      <c r="L1222" s="64">
        <f t="shared" si="21"/>
        <v>526415.46</v>
      </c>
      <c r="M1222" s="1094" t="s">
        <v>3762</v>
      </c>
    </row>
    <row r="1223" spans="1:13" x14ac:dyDescent="0.25">
      <c r="A1223" s="895">
        <v>231</v>
      </c>
      <c r="B1223" s="296">
        <v>0</v>
      </c>
      <c r="C1223" s="569">
        <v>3636</v>
      </c>
      <c r="D1223" s="68">
        <v>5032</v>
      </c>
      <c r="E1223" s="68">
        <v>0</v>
      </c>
      <c r="F1223" s="68">
        <v>104513013</v>
      </c>
      <c r="G1223" s="296">
        <v>800</v>
      </c>
      <c r="H1223" s="231">
        <v>4899000000</v>
      </c>
      <c r="I1223" s="313">
        <v>0</v>
      </c>
      <c r="J1223" s="474">
        <v>78727.3</v>
      </c>
      <c r="K1223" s="232">
        <v>160000</v>
      </c>
      <c r="L1223" s="64">
        <f t="shared" si="21"/>
        <v>238727.3</v>
      </c>
      <c r="M1223" s="1094" t="s">
        <v>3762</v>
      </c>
    </row>
    <row r="1224" spans="1:13" x14ac:dyDescent="0.25">
      <c r="A1224" s="895">
        <v>231</v>
      </c>
      <c r="B1224" s="296">
        <v>0</v>
      </c>
      <c r="C1224" s="569">
        <v>3636</v>
      </c>
      <c r="D1224" s="296">
        <v>5021</v>
      </c>
      <c r="E1224" s="897">
        <v>0</v>
      </c>
      <c r="F1224" s="473">
        <v>104100999</v>
      </c>
      <c r="G1224" s="296">
        <v>800</v>
      </c>
      <c r="H1224" s="231">
        <v>4899000000</v>
      </c>
      <c r="I1224" s="313">
        <v>0</v>
      </c>
      <c r="J1224" s="313">
        <v>169681.5</v>
      </c>
      <c r="K1224" s="232">
        <v>-20759.2</v>
      </c>
      <c r="L1224" s="232">
        <f t="shared" si="21"/>
        <v>148922.29999999999</v>
      </c>
      <c r="M1224" s="1094" t="s">
        <v>3762</v>
      </c>
    </row>
    <row r="1225" spans="1:13" x14ac:dyDescent="0.25">
      <c r="A1225" s="895">
        <v>231</v>
      </c>
      <c r="B1225" s="296">
        <v>0</v>
      </c>
      <c r="C1225" s="569">
        <v>3636</v>
      </c>
      <c r="D1225" s="296">
        <v>5021</v>
      </c>
      <c r="E1225" s="897">
        <v>0</v>
      </c>
      <c r="F1225" s="473">
        <v>104500999</v>
      </c>
      <c r="G1225" s="296">
        <v>800</v>
      </c>
      <c r="H1225" s="231">
        <v>4899000000</v>
      </c>
      <c r="I1225" s="313">
        <v>0</v>
      </c>
      <c r="J1225" s="313">
        <v>1437047.75</v>
      </c>
      <c r="K1225" s="232">
        <v>-156086.70000000001</v>
      </c>
      <c r="L1225" s="232">
        <f t="shared" si="21"/>
        <v>1280961.05</v>
      </c>
      <c r="M1225" s="1094" t="s">
        <v>3762</v>
      </c>
    </row>
    <row r="1226" spans="1:13" x14ac:dyDescent="0.25">
      <c r="A1226" s="895">
        <v>231</v>
      </c>
      <c r="B1226" s="296">
        <v>0</v>
      </c>
      <c r="C1226" s="569">
        <v>3636</v>
      </c>
      <c r="D1226" s="296">
        <v>5031</v>
      </c>
      <c r="E1226" s="897">
        <v>0</v>
      </c>
      <c r="F1226" s="473">
        <v>104100999</v>
      </c>
      <c r="G1226" s="296">
        <v>800</v>
      </c>
      <c r="H1226" s="231">
        <v>4899000000</v>
      </c>
      <c r="I1226" s="313">
        <v>0</v>
      </c>
      <c r="J1226" s="313">
        <v>46013</v>
      </c>
      <c r="K1226" s="232">
        <v>-4180.24</v>
      </c>
      <c r="L1226" s="232">
        <f t="shared" si="21"/>
        <v>41832.76</v>
      </c>
      <c r="M1226" s="1094" t="s">
        <v>3762</v>
      </c>
    </row>
    <row r="1227" spans="1:13" x14ac:dyDescent="0.25">
      <c r="A1227" s="895">
        <v>231</v>
      </c>
      <c r="B1227" s="296">
        <v>0</v>
      </c>
      <c r="C1227" s="569">
        <v>3636</v>
      </c>
      <c r="D1227" s="296">
        <v>5031</v>
      </c>
      <c r="E1227" s="897">
        <v>0</v>
      </c>
      <c r="F1227" s="473">
        <v>104500999</v>
      </c>
      <c r="G1227" s="296">
        <v>800</v>
      </c>
      <c r="H1227" s="231">
        <v>4899000000</v>
      </c>
      <c r="I1227" s="313">
        <v>0</v>
      </c>
      <c r="J1227" s="313">
        <v>395201</v>
      </c>
      <c r="K1227" s="232">
        <v>-45983.55</v>
      </c>
      <c r="L1227" s="232">
        <f t="shared" si="21"/>
        <v>349217.45</v>
      </c>
      <c r="M1227" s="1094" t="s">
        <v>3762</v>
      </c>
    </row>
    <row r="1228" spans="1:13" x14ac:dyDescent="0.25">
      <c r="A1228" s="895">
        <v>231</v>
      </c>
      <c r="B1228" s="296">
        <v>0</v>
      </c>
      <c r="C1228" s="569">
        <v>3636</v>
      </c>
      <c r="D1228" s="296">
        <v>5032</v>
      </c>
      <c r="E1228" s="897">
        <v>0</v>
      </c>
      <c r="F1228" s="473">
        <v>104500999</v>
      </c>
      <c r="G1228" s="296">
        <v>800</v>
      </c>
      <c r="H1228" s="231">
        <v>4899000000</v>
      </c>
      <c r="I1228" s="313">
        <v>0</v>
      </c>
      <c r="J1228" s="313">
        <v>132399</v>
      </c>
      <c r="K1228" s="232">
        <v>-14476.15</v>
      </c>
      <c r="L1228" s="232">
        <f t="shared" si="21"/>
        <v>117922.85</v>
      </c>
      <c r="M1228" s="1094" t="s">
        <v>3762</v>
      </c>
    </row>
    <row r="1229" spans="1:13" x14ac:dyDescent="0.25">
      <c r="A1229" s="895">
        <v>231</v>
      </c>
      <c r="B1229" s="296">
        <v>0</v>
      </c>
      <c r="C1229" s="569">
        <v>3636</v>
      </c>
      <c r="D1229" s="296">
        <v>5021</v>
      </c>
      <c r="E1229" s="897">
        <v>0</v>
      </c>
      <c r="F1229" s="473">
        <v>109100999</v>
      </c>
      <c r="G1229" s="296">
        <v>800</v>
      </c>
      <c r="H1229" s="231">
        <v>4774000000</v>
      </c>
      <c r="I1229" s="313">
        <v>0</v>
      </c>
      <c r="J1229" s="313">
        <v>1875</v>
      </c>
      <c r="K1229" s="232">
        <v>10500</v>
      </c>
      <c r="L1229" s="232">
        <f t="shared" si="21"/>
        <v>12375</v>
      </c>
      <c r="M1229" s="1094" t="s">
        <v>3761</v>
      </c>
    </row>
    <row r="1230" spans="1:13" x14ac:dyDescent="0.25">
      <c r="A1230" s="895">
        <v>231</v>
      </c>
      <c r="B1230" s="296">
        <v>0</v>
      </c>
      <c r="C1230" s="569">
        <v>3636</v>
      </c>
      <c r="D1230" s="296">
        <v>5021</v>
      </c>
      <c r="E1230" s="897">
        <v>0</v>
      </c>
      <c r="F1230" s="473">
        <v>109500999</v>
      </c>
      <c r="G1230" s="296">
        <v>800</v>
      </c>
      <c r="H1230" s="231">
        <v>4774000000</v>
      </c>
      <c r="I1230" s="313">
        <v>0</v>
      </c>
      <c r="J1230" s="313">
        <v>10625</v>
      </c>
      <c r="K1230" s="232">
        <v>27000</v>
      </c>
      <c r="L1230" s="232">
        <f t="shared" si="21"/>
        <v>37625</v>
      </c>
      <c r="M1230" s="1094" t="s">
        <v>3761</v>
      </c>
    </row>
    <row r="1231" spans="1:13" x14ac:dyDescent="0.25">
      <c r="A1231" s="895">
        <v>231</v>
      </c>
      <c r="B1231" s="296">
        <v>0</v>
      </c>
      <c r="C1231" s="569">
        <v>3636</v>
      </c>
      <c r="D1231" s="296">
        <v>5011</v>
      </c>
      <c r="E1231" s="897">
        <v>0</v>
      </c>
      <c r="F1231" s="473">
        <v>109100999</v>
      </c>
      <c r="G1231" s="296">
        <v>800</v>
      </c>
      <c r="H1231" s="231">
        <v>4774000000</v>
      </c>
      <c r="I1231" s="313">
        <v>0</v>
      </c>
      <c r="J1231" s="313">
        <v>128409.79</v>
      </c>
      <c r="K1231" s="232">
        <v>16000</v>
      </c>
      <c r="L1231" s="232">
        <f t="shared" si="21"/>
        <v>144409.78999999998</v>
      </c>
      <c r="M1231" s="1094" t="s">
        <v>3761</v>
      </c>
    </row>
    <row r="1232" spans="1:13" x14ac:dyDescent="0.25">
      <c r="A1232" s="895">
        <v>231</v>
      </c>
      <c r="B1232" s="296">
        <v>0</v>
      </c>
      <c r="C1232" s="569">
        <v>3636</v>
      </c>
      <c r="D1232" s="296">
        <v>5011</v>
      </c>
      <c r="E1232" s="897">
        <v>0</v>
      </c>
      <c r="F1232" s="473">
        <v>109500999</v>
      </c>
      <c r="G1232" s="296">
        <v>800</v>
      </c>
      <c r="H1232" s="231">
        <v>4774000000</v>
      </c>
      <c r="I1232" s="313">
        <v>0</v>
      </c>
      <c r="J1232" s="313">
        <v>727604.48</v>
      </c>
      <c r="K1232" s="232">
        <v>90150</v>
      </c>
      <c r="L1232" s="232">
        <f t="shared" si="21"/>
        <v>817754.48</v>
      </c>
      <c r="M1232" s="1094" t="s">
        <v>3761</v>
      </c>
    </row>
    <row r="1233" spans="1:13" x14ac:dyDescent="0.25">
      <c r="A1233" s="895">
        <v>231</v>
      </c>
      <c r="B1233" s="296">
        <v>0</v>
      </c>
      <c r="C1233" s="569">
        <v>3636</v>
      </c>
      <c r="D1233" s="296">
        <v>5031</v>
      </c>
      <c r="E1233" s="897">
        <v>0</v>
      </c>
      <c r="F1233" s="473">
        <v>109100999</v>
      </c>
      <c r="G1233" s="296">
        <v>800</v>
      </c>
      <c r="H1233" s="231">
        <v>4774000000</v>
      </c>
      <c r="I1233" s="313">
        <v>0</v>
      </c>
      <c r="J1233" s="313">
        <v>32551</v>
      </c>
      <c r="K1233" s="232">
        <v>4300</v>
      </c>
      <c r="L1233" s="232">
        <f t="shared" si="21"/>
        <v>36851</v>
      </c>
      <c r="M1233" s="1094" t="s">
        <v>3761</v>
      </c>
    </row>
    <row r="1234" spans="1:13" x14ac:dyDescent="0.25">
      <c r="A1234" s="895">
        <v>231</v>
      </c>
      <c r="B1234" s="296">
        <v>0</v>
      </c>
      <c r="C1234" s="569">
        <v>3636</v>
      </c>
      <c r="D1234" s="296">
        <v>5031</v>
      </c>
      <c r="E1234" s="897">
        <v>0</v>
      </c>
      <c r="F1234" s="473">
        <v>109500999</v>
      </c>
      <c r="G1234" s="296">
        <v>800</v>
      </c>
      <c r="H1234" s="231">
        <v>4774000000</v>
      </c>
      <c r="I1234" s="313">
        <v>0</v>
      </c>
      <c r="J1234" s="313">
        <v>184203</v>
      </c>
      <c r="K1234" s="232">
        <v>25000</v>
      </c>
      <c r="L1234" s="232">
        <f t="shared" si="21"/>
        <v>209203</v>
      </c>
      <c r="M1234" s="1094" t="s">
        <v>3761</v>
      </c>
    </row>
    <row r="1235" spans="1:13" x14ac:dyDescent="0.25">
      <c r="A1235" s="895">
        <v>231</v>
      </c>
      <c r="B1235" s="296">
        <v>0</v>
      </c>
      <c r="C1235" s="569">
        <v>3636</v>
      </c>
      <c r="D1235" s="296">
        <v>5032</v>
      </c>
      <c r="E1235" s="897">
        <v>0</v>
      </c>
      <c r="F1235" s="473">
        <v>109100999</v>
      </c>
      <c r="G1235" s="296">
        <v>800</v>
      </c>
      <c r="H1235" s="231">
        <v>4774000000</v>
      </c>
      <c r="I1235" s="313">
        <v>0</v>
      </c>
      <c r="J1235" s="313">
        <v>11808.95</v>
      </c>
      <c r="K1235" s="232">
        <v>2000</v>
      </c>
      <c r="L1235" s="232">
        <f t="shared" si="21"/>
        <v>13808.95</v>
      </c>
      <c r="M1235" s="1094" t="s">
        <v>3761</v>
      </c>
    </row>
    <row r="1236" spans="1:13" x14ac:dyDescent="0.25">
      <c r="A1236" s="895">
        <v>231</v>
      </c>
      <c r="B1236" s="296">
        <v>0</v>
      </c>
      <c r="C1236" s="569">
        <v>3636</v>
      </c>
      <c r="D1236" s="296">
        <v>5032</v>
      </c>
      <c r="E1236" s="897">
        <v>0</v>
      </c>
      <c r="F1236" s="473">
        <v>109500999</v>
      </c>
      <c r="G1236" s="296">
        <v>800</v>
      </c>
      <c r="H1236" s="231">
        <v>4774000000</v>
      </c>
      <c r="I1236" s="313">
        <v>0</v>
      </c>
      <c r="J1236" s="313">
        <v>66442.05</v>
      </c>
      <c r="K1236" s="232">
        <v>9000</v>
      </c>
      <c r="L1236" s="232">
        <f t="shared" si="21"/>
        <v>75442.05</v>
      </c>
      <c r="M1236" s="1094" t="s">
        <v>3761</v>
      </c>
    </row>
    <row r="1237" spans="1:13" ht="26.25" x14ac:dyDescent="0.25">
      <c r="A1237" s="895">
        <v>231</v>
      </c>
      <c r="B1237" s="296">
        <v>0</v>
      </c>
      <c r="C1237" s="569">
        <v>3636</v>
      </c>
      <c r="D1237" s="296">
        <v>5021</v>
      </c>
      <c r="E1237" s="897">
        <v>0</v>
      </c>
      <c r="F1237" s="473">
        <v>888</v>
      </c>
      <c r="G1237" s="296">
        <v>800</v>
      </c>
      <c r="H1237" s="231">
        <v>5045000000</v>
      </c>
      <c r="I1237" s="313">
        <v>0</v>
      </c>
      <c r="J1237" s="313">
        <v>0</v>
      </c>
      <c r="K1237" s="232">
        <v>150250</v>
      </c>
      <c r="L1237" s="232">
        <f t="shared" si="21"/>
        <v>150250</v>
      </c>
      <c r="M1237" s="1094" t="s">
        <v>3782</v>
      </c>
    </row>
    <row r="1238" spans="1:13" ht="26.25" x14ac:dyDescent="0.25">
      <c r="A1238" s="895">
        <v>231</v>
      </c>
      <c r="B1238" s="296">
        <v>0</v>
      </c>
      <c r="C1238" s="569">
        <v>3636</v>
      </c>
      <c r="D1238" s="296">
        <v>5031</v>
      </c>
      <c r="E1238" s="897">
        <v>0</v>
      </c>
      <c r="F1238" s="473">
        <v>888</v>
      </c>
      <c r="G1238" s="296">
        <v>800</v>
      </c>
      <c r="H1238" s="231">
        <v>5045000000</v>
      </c>
      <c r="I1238" s="313">
        <v>0</v>
      </c>
      <c r="J1238" s="313">
        <v>0</v>
      </c>
      <c r="K1238" s="232">
        <v>5752</v>
      </c>
      <c r="L1238" s="232">
        <f t="shared" si="21"/>
        <v>5752</v>
      </c>
      <c r="M1238" s="1094" t="s">
        <v>3782</v>
      </c>
    </row>
    <row r="1239" spans="1:13" ht="26.25" x14ac:dyDescent="0.25">
      <c r="A1239" s="895">
        <v>231</v>
      </c>
      <c r="B1239" s="296">
        <v>0</v>
      </c>
      <c r="C1239" s="569">
        <v>3636</v>
      </c>
      <c r="D1239" s="296">
        <v>5032</v>
      </c>
      <c r="E1239" s="897">
        <v>0</v>
      </c>
      <c r="F1239" s="473">
        <v>888</v>
      </c>
      <c r="G1239" s="296">
        <v>800</v>
      </c>
      <c r="H1239" s="231">
        <v>5045000000</v>
      </c>
      <c r="I1239" s="313">
        <v>0</v>
      </c>
      <c r="J1239" s="313">
        <v>0</v>
      </c>
      <c r="K1239" s="232">
        <v>2079</v>
      </c>
      <c r="L1239" s="232">
        <f t="shared" si="21"/>
        <v>2079</v>
      </c>
      <c r="M1239" s="1094" t="s">
        <v>3782</v>
      </c>
    </row>
    <row r="1240" spans="1:13" x14ac:dyDescent="0.25">
      <c r="A1240" s="895">
        <v>231</v>
      </c>
      <c r="B1240" s="296">
        <v>0</v>
      </c>
      <c r="C1240" s="569">
        <v>3636</v>
      </c>
      <c r="D1240" s="296">
        <v>5011</v>
      </c>
      <c r="E1240" s="897">
        <v>0</v>
      </c>
      <c r="F1240" s="473">
        <v>103100999</v>
      </c>
      <c r="G1240" s="296">
        <v>800</v>
      </c>
      <c r="H1240" s="231">
        <v>5886000000</v>
      </c>
      <c r="I1240" s="313">
        <v>0</v>
      </c>
      <c r="J1240" s="313">
        <v>0</v>
      </c>
      <c r="K1240" s="232">
        <v>26628.799999999999</v>
      </c>
      <c r="L1240" s="232">
        <f>SUM(J1240,K1240)</f>
        <v>26628.799999999999</v>
      </c>
      <c r="M1240" s="1094" t="s">
        <v>2839</v>
      </c>
    </row>
    <row r="1241" spans="1:13" x14ac:dyDescent="0.25">
      <c r="A1241" s="895">
        <v>231</v>
      </c>
      <c r="B1241" s="296">
        <v>0</v>
      </c>
      <c r="C1241" s="569">
        <v>3636</v>
      </c>
      <c r="D1241" s="296">
        <v>5031</v>
      </c>
      <c r="E1241" s="897">
        <v>0</v>
      </c>
      <c r="F1241" s="473">
        <v>103100999</v>
      </c>
      <c r="G1241" s="296">
        <v>800</v>
      </c>
      <c r="H1241" s="231">
        <v>5886000000</v>
      </c>
      <c r="I1241" s="313">
        <v>0</v>
      </c>
      <c r="J1241" s="313">
        <v>0</v>
      </c>
      <c r="K1241" s="232">
        <v>6603.94</v>
      </c>
      <c r="L1241" s="232">
        <f>SUM(J1241,K1241)</f>
        <v>6603.94</v>
      </c>
      <c r="M1241" s="1094" t="s">
        <v>2839</v>
      </c>
    </row>
    <row r="1242" spans="1:13" x14ac:dyDescent="0.25">
      <c r="A1242" s="895">
        <v>231</v>
      </c>
      <c r="B1242" s="296">
        <v>0</v>
      </c>
      <c r="C1242" s="569">
        <v>3636</v>
      </c>
      <c r="D1242" s="296">
        <v>5032</v>
      </c>
      <c r="E1242" s="897">
        <v>0</v>
      </c>
      <c r="F1242" s="473">
        <v>103100999</v>
      </c>
      <c r="G1242" s="296">
        <v>800</v>
      </c>
      <c r="H1242" s="231">
        <v>5886000000</v>
      </c>
      <c r="I1242" s="313">
        <v>0</v>
      </c>
      <c r="J1242" s="313">
        <v>0</v>
      </c>
      <c r="K1242" s="232">
        <v>2397</v>
      </c>
      <c r="L1242" s="232">
        <f>SUM(J1242,K1242)</f>
        <v>2397</v>
      </c>
      <c r="M1242" s="1094" t="s">
        <v>2839</v>
      </c>
    </row>
    <row r="1243" spans="1:13" x14ac:dyDescent="0.25">
      <c r="A1243" s="895">
        <v>231</v>
      </c>
      <c r="B1243" s="296">
        <v>0</v>
      </c>
      <c r="C1243" s="569">
        <v>3636</v>
      </c>
      <c r="D1243" s="296">
        <v>5021</v>
      </c>
      <c r="E1243" s="897">
        <v>0</v>
      </c>
      <c r="F1243" s="473">
        <v>104100888</v>
      </c>
      <c r="G1243" s="296">
        <v>800</v>
      </c>
      <c r="H1243" s="231">
        <v>4899000000</v>
      </c>
      <c r="I1243" s="313">
        <v>0</v>
      </c>
      <c r="J1243" s="313">
        <v>107471.09</v>
      </c>
      <c r="K1243" s="232">
        <v>-11557.6</v>
      </c>
      <c r="L1243" s="232">
        <f>SUM(J1243,K1243)</f>
        <v>95913.489999999991</v>
      </c>
      <c r="M1243" s="1094" t="s">
        <v>3762</v>
      </c>
    </row>
    <row r="1244" spans="1:13" x14ac:dyDescent="0.25">
      <c r="A1244" s="895">
        <v>231</v>
      </c>
      <c r="B1244" s="296">
        <v>0</v>
      </c>
      <c r="C1244" s="569">
        <v>3636</v>
      </c>
      <c r="D1244" s="296">
        <v>5031</v>
      </c>
      <c r="E1244" s="897">
        <v>0</v>
      </c>
      <c r="F1244" s="473">
        <v>104100888</v>
      </c>
      <c r="G1244" s="296">
        <v>800</v>
      </c>
      <c r="H1244" s="231">
        <v>5154000000</v>
      </c>
      <c r="I1244" s="313">
        <v>0</v>
      </c>
      <c r="J1244" s="313">
        <v>14000</v>
      </c>
      <c r="K1244" s="232">
        <v>5270</v>
      </c>
      <c r="L1244" s="232">
        <f t="shared" si="21"/>
        <v>19270</v>
      </c>
      <c r="M1244" s="1094" t="s">
        <v>3763</v>
      </c>
    </row>
    <row r="1245" spans="1:13" x14ac:dyDescent="0.25">
      <c r="A1245" s="895">
        <v>231</v>
      </c>
      <c r="B1245" s="296">
        <v>0</v>
      </c>
      <c r="C1245" s="569">
        <v>3636</v>
      </c>
      <c r="D1245" s="296">
        <v>5011</v>
      </c>
      <c r="E1245" s="897">
        <v>0</v>
      </c>
      <c r="F1245" s="473">
        <v>103100888</v>
      </c>
      <c r="G1245" s="296">
        <v>800</v>
      </c>
      <c r="H1245" s="231">
        <v>5886000000</v>
      </c>
      <c r="I1245" s="313">
        <v>0</v>
      </c>
      <c r="J1245" s="313">
        <v>0</v>
      </c>
      <c r="K1245" s="232">
        <v>4699.2</v>
      </c>
      <c r="L1245" s="232">
        <f t="shared" si="21"/>
        <v>4699.2</v>
      </c>
      <c r="M1245" s="1094" t="s">
        <v>2839</v>
      </c>
    </row>
    <row r="1246" spans="1:13" x14ac:dyDescent="0.25">
      <c r="A1246" s="895">
        <v>231</v>
      </c>
      <c r="B1246" s="296">
        <v>0</v>
      </c>
      <c r="C1246" s="569">
        <v>3636</v>
      </c>
      <c r="D1246" s="296">
        <v>5031</v>
      </c>
      <c r="E1246" s="897">
        <v>0</v>
      </c>
      <c r="F1246" s="473">
        <v>103100888</v>
      </c>
      <c r="G1246" s="296">
        <v>800</v>
      </c>
      <c r="H1246" s="231">
        <v>5886000000</v>
      </c>
      <c r="I1246" s="313">
        <v>0</v>
      </c>
      <c r="J1246" s="313">
        <v>0</v>
      </c>
      <c r="K1246" s="232">
        <v>1165.4000000000001</v>
      </c>
      <c r="L1246" s="232">
        <f t="shared" si="21"/>
        <v>1165.4000000000001</v>
      </c>
      <c r="M1246" s="1094" t="s">
        <v>2839</v>
      </c>
    </row>
    <row r="1247" spans="1:13" ht="15.75" thickBot="1" x14ac:dyDescent="0.3">
      <c r="A1247" s="895">
        <v>231</v>
      </c>
      <c r="B1247" s="296">
        <v>0</v>
      </c>
      <c r="C1247" s="569">
        <v>3636</v>
      </c>
      <c r="D1247" s="296">
        <v>5032</v>
      </c>
      <c r="E1247" s="897">
        <v>0</v>
      </c>
      <c r="F1247" s="473">
        <v>103100888</v>
      </c>
      <c r="G1247" s="296">
        <v>800</v>
      </c>
      <c r="H1247" s="231">
        <v>5886000000</v>
      </c>
      <c r="I1247" s="313">
        <v>0</v>
      </c>
      <c r="J1247" s="313">
        <v>0</v>
      </c>
      <c r="K1247" s="232">
        <v>423</v>
      </c>
      <c r="L1247" s="232">
        <f t="shared" si="21"/>
        <v>423</v>
      </c>
      <c r="M1247" s="1094" t="s">
        <v>2839</v>
      </c>
    </row>
    <row r="1248" spans="1:13" ht="15.75" thickBot="1" x14ac:dyDescent="0.3">
      <c r="A1248" s="2270" t="s">
        <v>23</v>
      </c>
      <c r="B1248" s="2463"/>
      <c r="C1248" s="2463"/>
      <c r="D1248" s="2463"/>
      <c r="E1248" s="2463"/>
      <c r="F1248" s="2463"/>
      <c r="G1248" s="2463"/>
      <c r="H1248" s="2463"/>
      <c r="I1248" s="2271">
        <f>SUM(I1231:I1247)</f>
        <v>0</v>
      </c>
      <c r="J1248" s="2272">
        <f>SUM(J1212:J1247)</f>
        <v>6922748.1799999997</v>
      </c>
      <c r="K1248" s="2272">
        <f>SUM(K1212:K1247)</f>
        <v>-4.9567461246624589E-11</v>
      </c>
      <c r="L1248" s="2272">
        <f>SUM(L1212:L1247)</f>
        <v>6922748.1800000006</v>
      </c>
      <c r="M1248" s="2128"/>
    </row>
    <row r="1249" spans="1:13" ht="15.75" x14ac:dyDescent="0.25">
      <c r="A1249" s="28"/>
      <c r="B1249" s="28"/>
      <c r="C1249" s="28"/>
      <c r="D1249" s="29"/>
      <c r="E1249" s="29"/>
      <c r="F1249" s="29"/>
      <c r="G1249" s="29"/>
      <c r="H1249" s="29"/>
      <c r="I1249" s="32"/>
      <c r="J1249" s="29"/>
      <c r="K1249" s="33"/>
      <c r="L1249" s="29"/>
      <c r="M1249" s="2467"/>
    </row>
    <row r="1250" spans="1:13" ht="15.75" x14ac:dyDescent="0.25">
      <c r="A1250" s="29" t="s">
        <v>879</v>
      </c>
      <c r="B1250" s="28"/>
      <c r="C1250" s="28"/>
      <c r="D1250" s="29"/>
      <c r="E1250" s="29"/>
      <c r="F1250" s="29"/>
      <c r="G1250" s="29"/>
      <c r="H1250" s="29"/>
      <c r="I1250" s="32"/>
      <c r="J1250" s="34" t="s">
        <v>25</v>
      </c>
      <c r="K1250" s="35">
        <v>43769</v>
      </c>
      <c r="L1250" s="29"/>
      <c r="M1250" s="2467"/>
    </row>
    <row r="1251" spans="1:13" x14ac:dyDescent="0.25">
      <c r="A1251" s="29"/>
      <c r="B1251" s="29"/>
      <c r="C1251" s="29"/>
      <c r="D1251" s="29"/>
      <c r="E1251" s="29"/>
      <c r="F1251" s="29"/>
      <c r="G1251" s="29"/>
      <c r="H1251" s="29"/>
      <c r="I1251" s="29"/>
      <c r="J1251" s="29"/>
      <c r="K1251" s="29"/>
      <c r="L1251" s="29"/>
      <c r="M1251" s="29"/>
    </row>
    <row r="1252" spans="1:13" x14ac:dyDescent="0.25">
      <c r="A1252" s="29" t="s">
        <v>27</v>
      </c>
      <c r="B1252" s="29"/>
      <c r="C1252" s="29"/>
      <c r="D1252" s="29"/>
      <c r="E1252" s="29"/>
      <c r="F1252" s="29"/>
      <c r="G1252" s="29"/>
      <c r="H1252" s="29"/>
      <c r="I1252" s="29" t="s">
        <v>27</v>
      </c>
      <c r="J1252" s="29"/>
      <c r="K1252" s="29"/>
      <c r="L1252" s="29"/>
      <c r="M1252" s="29"/>
    </row>
    <row r="1253" spans="1:13" x14ac:dyDescent="0.25">
      <c r="A1253" s="29"/>
      <c r="B1253" s="29"/>
      <c r="C1253" s="29"/>
      <c r="D1253" s="29"/>
      <c r="E1253" s="29"/>
      <c r="F1253" s="29"/>
      <c r="G1253" s="29"/>
      <c r="H1253" s="29"/>
      <c r="I1253" s="29"/>
      <c r="J1253" s="29"/>
      <c r="K1253" s="29"/>
      <c r="L1253" s="29"/>
      <c r="M1253" s="29"/>
    </row>
    <row r="1254" spans="1:13" x14ac:dyDescent="0.25">
      <c r="A1254" s="29" t="s">
        <v>880</v>
      </c>
      <c r="B1254" s="29"/>
      <c r="C1254" s="29"/>
      <c r="D1254" s="29"/>
      <c r="E1254" s="29"/>
      <c r="F1254" s="29"/>
      <c r="G1254" s="29"/>
      <c r="H1254" s="29"/>
      <c r="I1254" s="29" t="s">
        <v>881</v>
      </c>
      <c r="J1254" s="29"/>
      <c r="K1254" s="29"/>
      <c r="L1254" s="29"/>
      <c r="M1254" s="29"/>
    </row>
    <row r="1257" spans="1:13" ht="18.75" x14ac:dyDescent="0.3">
      <c r="A1257" s="1" t="s">
        <v>174</v>
      </c>
      <c r="B1257" s="1"/>
      <c r="C1257" s="307" t="s">
        <v>870</v>
      </c>
      <c r="D1257" s="2467"/>
      <c r="E1257" s="2467"/>
      <c r="F1257" s="2467"/>
      <c r="G1257" s="2467"/>
      <c r="H1257" s="2467"/>
      <c r="I1257" s="4"/>
      <c r="J1257" s="2467"/>
      <c r="K1257" s="2467"/>
      <c r="L1257" s="2467"/>
      <c r="M1257" s="2467"/>
    </row>
    <row r="1258" spans="1:13" x14ac:dyDescent="0.25">
      <c r="A1258" s="2467"/>
      <c r="B1258" s="2467"/>
      <c r="C1258" s="2467"/>
      <c r="D1258" s="2461"/>
      <c r="E1258" s="2461"/>
      <c r="F1258" s="2461"/>
      <c r="G1258" s="2461"/>
      <c r="H1258" s="2461"/>
      <c r="I1258" s="8"/>
      <c r="J1258" s="2461"/>
      <c r="K1258" s="2467"/>
      <c r="L1258" s="2467"/>
      <c r="M1258" s="2467"/>
    </row>
    <row r="1259" spans="1:13" ht="18.75" x14ac:dyDescent="0.3">
      <c r="A1259" s="3104" t="s">
        <v>3783</v>
      </c>
      <c r="B1259" s="3104"/>
      <c r="C1259" s="3104"/>
      <c r="D1259" s="3104"/>
      <c r="E1259" s="3104"/>
      <c r="F1259" s="3104"/>
      <c r="G1259" s="3104"/>
      <c r="H1259" s="3104"/>
      <c r="I1259" s="3104"/>
      <c r="J1259" s="3104"/>
      <c r="K1259" s="3104"/>
      <c r="L1259" s="3104"/>
      <c r="M1259" s="3104"/>
    </row>
    <row r="1260" spans="1:13" ht="15.75" x14ac:dyDescent="0.25">
      <c r="A1260" s="2467"/>
      <c r="B1260" s="2467"/>
      <c r="C1260" s="2467"/>
      <c r="D1260" s="2461"/>
      <c r="E1260" s="2461"/>
      <c r="F1260" s="308"/>
      <c r="G1260" s="2461"/>
      <c r="H1260" s="2461"/>
      <c r="I1260" s="8"/>
      <c r="J1260" s="2461"/>
      <c r="K1260" s="2467"/>
      <c r="L1260" s="2467"/>
      <c r="M1260" s="2467"/>
    </row>
    <row r="1261" spans="1:13" x14ac:dyDescent="0.25">
      <c r="A1261" s="3156" t="s">
        <v>3796</v>
      </c>
      <c r="B1261" s="3156"/>
      <c r="C1261" s="3156"/>
      <c r="D1261" s="3156"/>
      <c r="E1261" s="3156"/>
      <c r="F1261" s="3156"/>
      <c r="G1261" s="3156"/>
      <c r="H1261" s="3156"/>
      <c r="I1261" s="3156"/>
      <c r="J1261" s="3156"/>
      <c r="K1261" s="3156"/>
      <c r="L1261" s="3156"/>
      <c r="M1261" s="3156"/>
    </row>
    <row r="1262" spans="1:13" x14ac:dyDescent="0.25">
      <c r="A1262" s="3156"/>
      <c r="B1262" s="3156"/>
      <c r="C1262" s="3156"/>
      <c r="D1262" s="3156"/>
      <c r="E1262" s="3156"/>
      <c r="F1262" s="3156"/>
      <c r="G1262" s="3156"/>
      <c r="H1262" s="3156"/>
      <c r="I1262" s="3156"/>
      <c r="J1262" s="3156"/>
      <c r="K1262" s="3156"/>
      <c r="L1262" s="3156"/>
      <c r="M1262" s="3156"/>
    </row>
    <row r="1263" spans="1:13" ht="15.75" thickBot="1" x14ac:dyDescent="0.3">
      <c r="A1263" s="1465"/>
      <c r="B1263" s="2467"/>
      <c r="C1263" s="2467"/>
      <c r="D1263" s="2467"/>
      <c r="E1263" s="2467"/>
      <c r="F1263" s="2467"/>
      <c r="G1263" s="2467"/>
      <c r="H1263" s="2467"/>
      <c r="I1263" s="4"/>
      <c r="J1263" s="2467"/>
      <c r="K1263" s="13"/>
      <c r="L1263" s="14"/>
      <c r="M1263" s="14" t="s">
        <v>270</v>
      </c>
    </row>
    <row r="1264" spans="1:13" ht="27" thickBot="1" x14ac:dyDescent="0.3">
      <c r="A1264" s="309" t="s">
        <v>873</v>
      </c>
      <c r="B1264" s="23" t="s">
        <v>874</v>
      </c>
      <c r="C1264" s="23" t="s">
        <v>7</v>
      </c>
      <c r="D1264" s="23" t="s">
        <v>8</v>
      </c>
      <c r="E1264" s="23" t="s">
        <v>9</v>
      </c>
      <c r="F1264" s="23" t="s">
        <v>10</v>
      </c>
      <c r="G1264" s="23" t="s">
        <v>11</v>
      </c>
      <c r="H1264" s="23" t="s">
        <v>12</v>
      </c>
      <c r="I1264" s="310" t="s">
        <v>13</v>
      </c>
      <c r="J1264" s="20" t="s">
        <v>14</v>
      </c>
      <c r="K1264" s="20" t="s">
        <v>15</v>
      </c>
      <c r="L1264" s="20" t="s">
        <v>16</v>
      </c>
      <c r="M1264" s="311" t="s">
        <v>17</v>
      </c>
    </row>
    <row r="1265" spans="1:13" x14ac:dyDescent="0.25">
      <c r="A1265" s="895">
        <v>231</v>
      </c>
      <c r="B1265" s="296">
        <v>0</v>
      </c>
      <c r="C1265" s="569">
        <v>3636</v>
      </c>
      <c r="D1265" s="296">
        <v>5011</v>
      </c>
      <c r="E1265" s="897">
        <v>0</v>
      </c>
      <c r="F1265" s="473">
        <v>103100999</v>
      </c>
      <c r="G1265" s="296">
        <v>800</v>
      </c>
      <c r="H1265" s="231">
        <v>5886000000</v>
      </c>
      <c r="I1265" s="313">
        <v>0</v>
      </c>
      <c r="J1265" s="313">
        <v>26628.799999999999</v>
      </c>
      <c r="K1265" s="232">
        <v>-26628.799999999999</v>
      </c>
      <c r="L1265" s="232">
        <f t="shared" ref="L1265:L1277" si="22">SUM(J1265,K1265)</f>
        <v>0</v>
      </c>
      <c r="M1265" s="1094" t="s">
        <v>2839</v>
      </c>
    </row>
    <row r="1266" spans="1:13" x14ac:dyDescent="0.25">
      <c r="A1266" s="895">
        <v>231</v>
      </c>
      <c r="B1266" s="296">
        <v>0</v>
      </c>
      <c r="C1266" s="569">
        <v>3636</v>
      </c>
      <c r="D1266" s="296">
        <v>5031</v>
      </c>
      <c r="E1266" s="897">
        <v>0</v>
      </c>
      <c r="F1266" s="473">
        <v>103100999</v>
      </c>
      <c r="G1266" s="296">
        <v>800</v>
      </c>
      <c r="H1266" s="231">
        <v>5886000000</v>
      </c>
      <c r="I1266" s="313">
        <v>0</v>
      </c>
      <c r="J1266" s="313">
        <v>6603.94</v>
      </c>
      <c r="K1266" s="232">
        <v>-6603.94</v>
      </c>
      <c r="L1266" s="232">
        <f t="shared" si="22"/>
        <v>0</v>
      </c>
      <c r="M1266" s="1094" t="s">
        <v>2839</v>
      </c>
    </row>
    <row r="1267" spans="1:13" x14ac:dyDescent="0.25">
      <c r="A1267" s="895">
        <v>231</v>
      </c>
      <c r="B1267" s="296">
        <v>0</v>
      </c>
      <c r="C1267" s="569">
        <v>3636</v>
      </c>
      <c r="D1267" s="296">
        <v>5032</v>
      </c>
      <c r="E1267" s="897">
        <v>0</v>
      </c>
      <c r="F1267" s="473">
        <v>103100999</v>
      </c>
      <c r="G1267" s="296">
        <v>800</v>
      </c>
      <c r="H1267" s="231">
        <v>5886000000</v>
      </c>
      <c r="I1267" s="313">
        <v>0</v>
      </c>
      <c r="J1267" s="313">
        <v>2397</v>
      </c>
      <c r="K1267" s="232">
        <v>-2397</v>
      </c>
      <c r="L1267" s="232">
        <f t="shared" si="22"/>
        <v>0</v>
      </c>
      <c r="M1267" s="1094" t="s">
        <v>2839</v>
      </c>
    </row>
    <row r="1268" spans="1:13" x14ac:dyDescent="0.25">
      <c r="A1268" s="895">
        <v>231</v>
      </c>
      <c r="B1268" s="296">
        <v>0</v>
      </c>
      <c r="C1268" s="569">
        <v>2510</v>
      </c>
      <c r="D1268" s="296">
        <v>5011</v>
      </c>
      <c r="E1268" s="897">
        <v>0</v>
      </c>
      <c r="F1268" s="473">
        <v>103500999</v>
      </c>
      <c r="G1268" s="296">
        <v>800</v>
      </c>
      <c r="H1268" s="231">
        <v>5886000000</v>
      </c>
      <c r="I1268" s="313">
        <v>0</v>
      </c>
      <c r="J1268" s="313">
        <v>0</v>
      </c>
      <c r="K1268" s="313">
        <v>26628.799999999999</v>
      </c>
      <c r="L1268" s="232">
        <f t="shared" si="22"/>
        <v>26628.799999999999</v>
      </c>
      <c r="M1268" s="1094" t="s">
        <v>2839</v>
      </c>
    </row>
    <row r="1269" spans="1:13" x14ac:dyDescent="0.25">
      <c r="A1269" s="895">
        <v>231</v>
      </c>
      <c r="B1269" s="296">
        <v>0</v>
      </c>
      <c r="C1269" s="569">
        <v>2510</v>
      </c>
      <c r="D1269" s="296">
        <v>5031</v>
      </c>
      <c r="E1269" s="897">
        <v>0</v>
      </c>
      <c r="F1269" s="473">
        <v>103500999</v>
      </c>
      <c r="G1269" s="296">
        <v>800</v>
      </c>
      <c r="H1269" s="231">
        <v>5886000000</v>
      </c>
      <c r="I1269" s="313">
        <v>0</v>
      </c>
      <c r="J1269" s="313">
        <v>0</v>
      </c>
      <c r="K1269" s="313">
        <v>6603.94</v>
      </c>
      <c r="L1269" s="232">
        <f t="shared" si="22"/>
        <v>6603.94</v>
      </c>
      <c r="M1269" s="1094" t="s">
        <v>2839</v>
      </c>
    </row>
    <row r="1270" spans="1:13" x14ac:dyDescent="0.25">
      <c r="A1270" s="895">
        <v>231</v>
      </c>
      <c r="B1270" s="296">
        <v>0</v>
      </c>
      <c r="C1270" s="569">
        <v>2510</v>
      </c>
      <c r="D1270" s="296">
        <v>5032</v>
      </c>
      <c r="E1270" s="897">
        <v>0</v>
      </c>
      <c r="F1270" s="473">
        <v>103500999</v>
      </c>
      <c r="G1270" s="296">
        <v>800</v>
      </c>
      <c r="H1270" s="231">
        <v>5886000000</v>
      </c>
      <c r="I1270" s="313">
        <v>0</v>
      </c>
      <c r="J1270" s="313">
        <v>0</v>
      </c>
      <c r="K1270" s="313">
        <v>2397</v>
      </c>
      <c r="L1270" s="232">
        <f t="shared" si="22"/>
        <v>2397</v>
      </c>
      <c r="M1270" s="1094" t="s">
        <v>2839</v>
      </c>
    </row>
    <row r="1271" spans="1:13" x14ac:dyDescent="0.25">
      <c r="A1271" s="895">
        <v>231</v>
      </c>
      <c r="B1271" s="296">
        <v>0</v>
      </c>
      <c r="C1271" s="569">
        <v>3636</v>
      </c>
      <c r="D1271" s="296">
        <v>5011</v>
      </c>
      <c r="E1271" s="897">
        <v>0</v>
      </c>
      <c r="F1271" s="473">
        <v>103100888</v>
      </c>
      <c r="G1271" s="296">
        <v>800</v>
      </c>
      <c r="H1271" s="231">
        <v>5886000000</v>
      </c>
      <c r="I1271" s="313">
        <v>0</v>
      </c>
      <c r="J1271" s="313">
        <v>4699.2</v>
      </c>
      <c r="K1271" s="232">
        <v>-4699.2</v>
      </c>
      <c r="L1271" s="232">
        <f t="shared" si="22"/>
        <v>0</v>
      </c>
      <c r="M1271" s="1094" t="s">
        <v>2839</v>
      </c>
    </row>
    <row r="1272" spans="1:13" x14ac:dyDescent="0.25">
      <c r="A1272" s="895">
        <v>231</v>
      </c>
      <c r="B1272" s="296">
        <v>0</v>
      </c>
      <c r="C1272" s="569">
        <v>3636</v>
      </c>
      <c r="D1272" s="296">
        <v>5031</v>
      </c>
      <c r="E1272" s="897">
        <v>0</v>
      </c>
      <c r="F1272" s="473">
        <v>103100888</v>
      </c>
      <c r="G1272" s="296">
        <v>800</v>
      </c>
      <c r="H1272" s="231">
        <v>5886000000</v>
      </c>
      <c r="I1272" s="313">
        <v>0</v>
      </c>
      <c r="J1272" s="313">
        <v>1165.4000000000001</v>
      </c>
      <c r="K1272" s="232">
        <v>-1165.4000000000001</v>
      </c>
      <c r="L1272" s="232">
        <f t="shared" si="22"/>
        <v>0</v>
      </c>
      <c r="M1272" s="1094" t="s">
        <v>2839</v>
      </c>
    </row>
    <row r="1273" spans="1:13" x14ac:dyDescent="0.25">
      <c r="A1273" s="895">
        <v>231</v>
      </c>
      <c r="B1273" s="296">
        <v>0</v>
      </c>
      <c r="C1273" s="569">
        <v>3636</v>
      </c>
      <c r="D1273" s="296">
        <v>5032</v>
      </c>
      <c r="E1273" s="897">
        <v>0</v>
      </c>
      <c r="F1273" s="473">
        <v>103100888</v>
      </c>
      <c r="G1273" s="296">
        <v>800</v>
      </c>
      <c r="H1273" s="231">
        <v>5886000000</v>
      </c>
      <c r="I1273" s="313">
        <v>0</v>
      </c>
      <c r="J1273" s="313">
        <v>423</v>
      </c>
      <c r="K1273" s="232">
        <v>-423</v>
      </c>
      <c r="L1273" s="232">
        <f t="shared" si="22"/>
        <v>0</v>
      </c>
      <c r="M1273" s="1094" t="s">
        <v>2839</v>
      </c>
    </row>
    <row r="1274" spans="1:13" x14ac:dyDescent="0.25">
      <c r="A1274" s="895">
        <v>231</v>
      </c>
      <c r="B1274" s="296">
        <v>0</v>
      </c>
      <c r="C1274" s="569">
        <v>2510</v>
      </c>
      <c r="D1274" s="296">
        <v>5011</v>
      </c>
      <c r="E1274" s="897">
        <v>0</v>
      </c>
      <c r="F1274" s="473">
        <v>103100888</v>
      </c>
      <c r="G1274" s="296">
        <v>800</v>
      </c>
      <c r="H1274" s="231">
        <v>5886000000</v>
      </c>
      <c r="I1274" s="313">
        <v>0</v>
      </c>
      <c r="J1274" s="313">
        <v>0</v>
      </c>
      <c r="K1274" s="313">
        <v>4699.2</v>
      </c>
      <c r="L1274" s="232">
        <f t="shared" si="22"/>
        <v>4699.2</v>
      </c>
      <c r="M1274" s="1094" t="s">
        <v>2839</v>
      </c>
    </row>
    <row r="1275" spans="1:13" x14ac:dyDescent="0.25">
      <c r="A1275" s="895">
        <v>231</v>
      </c>
      <c r="B1275" s="296">
        <v>0</v>
      </c>
      <c r="C1275" s="569">
        <v>2510</v>
      </c>
      <c r="D1275" s="296">
        <v>5031</v>
      </c>
      <c r="E1275" s="897">
        <v>0</v>
      </c>
      <c r="F1275" s="473">
        <v>103100888</v>
      </c>
      <c r="G1275" s="296">
        <v>800</v>
      </c>
      <c r="H1275" s="231">
        <v>5886000000</v>
      </c>
      <c r="I1275" s="313">
        <v>0</v>
      </c>
      <c r="J1275" s="313">
        <v>0</v>
      </c>
      <c r="K1275" s="313">
        <v>1165.4000000000001</v>
      </c>
      <c r="L1275" s="232">
        <f t="shared" si="22"/>
        <v>1165.4000000000001</v>
      </c>
      <c r="M1275" s="1094" t="s">
        <v>2839</v>
      </c>
    </row>
    <row r="1276" spans="1:13" x14ac:dyDescent="0.25">
      <c r="A1276" s="895">
        <v>231</v>
      </c>
      <c r="B1276" s="296">
        <v>0</v>
      </c>
      <c r="C1276" s="569">
        <v>2510</v>
      </c>
      <c r="D1276" s="296">
        <v>5032</v>
      </c>
      <c r="E1276" s="897">
        <v>0</v>
      </c>
      <c r="F1276" s="473">
        <v>103100888</v>
      </c>
      <c r="G1276" s="296">
        <v>800</v>
      </c>
      <c r="H1276" s="231">
        <v>5886000000</v>
      </c>
      <c r="I1276" s="313">
        <v>0</v>
      </c>
      <c r="J1276" s="313">
        <v>0</v>
      </c>
      <c r="K1276" s="313">
        <v>423</v>
      </c>
      <c r="L1276" s="232">
        <f t="shared" si="22"/>
        <v>423</v>
      </c>
      <c r="M1276" s="1094" t="s">
        <v>2839</v>
      </c>
    </row>
    <row r="1277" spans="1:13" x14ac:dyDescent="0.25">
      <c r="A1277" s="895">
        <v>231</v>
      </c>
      <c r="B1277" s="296">
        <v>0</v>
      </c>
      <c r="C1277" s="569">
        <v>3636</v>
      </c>
      <c r="D1277" s="296">
        <v>5031</v>
      </c>
      <c r="E1277" s="897">
        <v>0</v>
      </c>
      <c r="F1277" s="473">
        <v>109500999</v>
      </c>
      <c r="G1277" s="296">
        <v>800</v>
      </c>
      <c r="H1277" s="231">
        <v>47740000000</v>
      </c>
      <c r="I1277" s="313">
        <v>0</v>
      </c>
      <c r="J1277" s="313">
        <v>209203</v>
      </c>
      <c r="K1277" s="313">
        <v>-4875</v>
      </c>
      <c r="L1277" s="232">
        <f t="shared" si="22"/>
        <v>204328</v>
      </c>
      <c r="M1277" s="1094" t="s">
        <v>3787</v>
      </c>
    </row>
    <row r="1278" spans="1:13" ht="15.75" thickBot="1" x14ac:dyDescent="0.3">
      <c r="A1278" s="895">
        <v>231</v>
      </c>
      <c r="B1278" s="296">
        <v>0</v>
      </c>
      <c r="C1278" s="569">
        <v>3636</v>
      </c>
      <c r="D1278" s="296">
        <v>5021</v>
      </c>
      <c r="E1278" s="897">
        <v>0</v>
      </c>
      <c r="F1278" s="473">
        <v>109500999</v>
      </c>
      <c r="G1278" s="296">
        <v>800</v>
      </c>
      <c r="H1278" s="231">
        <v>4774000000</v>
      </c>
      <c r="I1278" s="313">
        <v>0</v>
      </c>
      <c r="J1278" s="313">
        <v>37625</v>
      </c>
      <c r="K1278" s="313">
        <v>4875</v>
      </c>
      <c r="L1278" s="232">
        <f>SUM(J1278,K1278)</f>
        <v>42500</v>
      </c>
      <c r="M1278" s="1094" t="s">
        <v>3787</v>
      </c>
    </row>
    <row r="1279" spans="1:13" ht="15.75" thickBot="1" x14ac:dyDescent="0.3">
      <c r="A1279" s="2270" t="s">
        <v>23</v>
      </c>
      <c r="B1279" s="2463"/>
      <c r="C1279" s="2463"/>
      <c r="D1279" s="2463"/>
      <c r="E1279" s="2463"/>
      <c r="F1279" s="2463"/>
      <c r="G1279" s="2463"/>
      <c r="H1279" s="2463"/>
      <c r="I1279" s="2271">
        <f>SUM(I1265:I1278)</f>
        <v>0</v>
      </c>
      <c r="J1279" s="2272">
        <f>SUM(J1265:J1278)</f>
        <v>288745.33999999997</v>
      </c>
      <c r="K1279" s="2272">
        <f>SUM(K1265:K1276)</f>
        <v>1.3642420526593924E-12</v>
      </c>
      <c r="L1279" s="2272">
        <f>SUM(L1265:L1278)</f>
        <v>288745.33999999997</v>
      </c>
      <c r="M1279" s="2128"/>
    </row>
    <row r="1280" spans="1:13" ht="15.75" x14ac:dyDescent="0.25">
      <c r="A1280" s="28"/>
      <c r="B1280" s="28"/>
      <c r="C1280" s="28"/>
      <c r="D1280" s="29"/>
      <c r="E1280" s="29"/>
      <c r="F1280" s="29"/>
      <c r="G1280" s="29"/>
      <c r="H1280" s="29"/>
      <c r="I1280" s="32"/>
      <c r="J1280" s="29"/>
      <c r="K1280" s="33"/>
      <c r="L1280" s="29"/>
      <c r="M1280" s="2467"/>
    </row>
    <row r="1281" spans="1:13" ht="15.75" x14ac:dyDescent="0.25">
      <c r="A1281" s="29" t="s">
        <v>879</v>
      </c>
      <c r="B1281" s="28"/>
      <c r="C1281" s="28"/>
      <c r="D1281" s="29"/>
      <c r="E1281" s="29"/>
      <c r="F1281" s="29"/>
      <c r="G1281" s="29"/>
      <c r="H1281" s="29"/>
      <c r="I1281" s="32"/>
      <c r="J1281" s="34" t="s">
        <v>25</v>
      </c>
      <c r="K1281" s="35">
        <v>43769</v>
      </c>
      <c r="L1281" s="29"/>
      <c r="M1281" s="2467"/>
    </row>
    <row r="1282" spans="1:13" x14ac:dyDescent="0.25">
      <c r="A1282" s="29"/>
      <c r="B1282" s="29"/>
      <c r="C1282" s="29"/>
      <c r="D1282" s="29"/>
      <c r="E1282" s="29"/>
      <c r="F1282" s="29"/>
      <c r="G1282" s="29"/>
      <c r="H1282" s="29"/>
      <c r="I1282" s="29"/>
      <c r="J1282" s="29"/>
      <c r="K1282" s="29"/>
      <c r="L1282" s="29"/>
      <c r="M1282" s="29"/>
    </row>
    <row r="1283" spans="1:13" x14ac:dyDescent="0.25">
      <c r="A1283" s="29" t="s">
        <v>27</v>
      </c>
      <c r="B1283" s="29"/>
      <c r="C1283" s="29"/>
      <c r="D1283" s="29"/>
      <c r="E1283" s="29"/>
      <c r="F1283" s="29"/>
      <c r="G1283" s="29"/>
      <c r="H1283" s="29"/>
      <c r="I1283" s="29" t="s">
        <v>27</v>
      </c>
      <c r="J1283" s="29"/>
      <c r="K1283" s="29"/>
      <c r="L1283" s="29"/>
      <c r="M1283" s="29"/>
    </row>
    <row r="1284" spans="1:13" x14ac:dyDescent="0.25">
      <c r="A1284" s="29"/>
      <c r="B1284" s="29"/>
      <c r="C1284" s="29"/>
      <c r="D1284" s="29"/>
      <c r="E1284" s="29"/>
      <c r="F1284" s="29"/>
      <c r="G1284" s="29"/>
      <c r="H1284" s="29"/>
      <c r="I1284" s="29"/>
      <c r="J1284" s="29"/>
      <c r="K1284" s="29"/>
      <c r="L1284" s="29"/>
      <c r="M1284" s="29"/>
    </row>
    <row r="1285" spans="1:13" x14ac:dyDescent="0.25">
      <c r="A1285" s="29" t="s">
        <v>880</v>
      </c>
      <c r="B1285" s="29"/>
      <c r="C1285" s="29"/>
      <c r="D1285" s="29"/>
      <c r="E1285" s="29"/>
      <c r="F1285" s="29"/>
      <c r="G1285" s="29"/>
      <c r="H1285" s="29"/>
      <c r="I1285" s="29" t="s">
        <v>881</v>
      </c>
      <c r="J1285" s="29"/>
      <c r="K1285" s="29"/>
      <c r="L1285" s="29"/>
      <c r="M1285" s="29"/>
    </row>
    <row r="1286" spans="1:13" x14ac:dyDescent="0.25">
      <c r="A1286" s="29"/>
      <c r="B1286" s="29"/>
      <c r="C1286" s="29"/>
      <c r="D1286" s="29"/>
      <c r="E1286" s="29"/>
      <c r="F1286" s="29"/>
      <c r="G1286" s="29"/>
      <c r="H1286" s="29"/>
      <c r="I1286" s="29"/>
      <c r="J1286" s="29"/>
      <c r="K1286" s="29"/>
      <c r="L1286" s="29"/>
      <c r="M1286" s="29"/>
    </row>
    <row r="1288" spans="1:13" ht="18.75" x14ac:dyDescent="0.3">
      <c r="A1288" s="1" t="s">
        <v>174</v>
      </c>
      <c r="B1288" s="1"/>
      <c r="C1288" s="307" t="s">
        <v>870</v>
      </c>
      <c r="D1288" s="2467"/>
      <c r="E1288" s="2467"/>
      <c r="F1288" s="2467"/>
      <c r="G1288" s="2467"/>
      <c r="H1288" s="2467"/>
      <c r="I1288" s="4"/>
      <c r="J1288" s="2467"/>
      <c r="K1288" s="2467"/>
      <c r="L1288" s="2467"/>
      <c r="M1288" s="2467"/>
    </row>
    <row r="1289" spans="1:13" x14ac:dyDescent="0.25">
      <c r="A1289" s="2467"/>
      <c r="B1289" s="2467"/>
      <c r="C1289" s="2467"/>
      <c r="D1289" s="2461"/>
      <c r="E1289" s="2461"/>
      <c r="F1289" s="2461"/>
      <c r="G1289" s="2461"/>
      <c r="H1289" s="2461"/>
      <c r="I1289" s="8"/>
      <c r="J1289" s="2461"/>
      <c r="K1289" s="2467"/>
      <c r="L1289" s="2467"/>
      <c r="M1289" s="2467"/>
    </row>
    <row r="1290" spans="1:13" ht="18.75" x14ac:dyDescent="0.3">
      <c r="A1290" s="3104" t="s">
        <v>3784</v>
      </c>
      <c r="B1290" s="3104"/>
      <c r="C1290" s="3104"/>
      <c r="D1290" s="3104"/>
      <c r="E1290" s="3104"/>
      <c r="F1290" s="3104"/>
      <c r="G1290" s="3104"/>
      <c r="H1290" s="3104"/>
      <c r="I1290" s="3104"/>
      <c r="J1290" s="3104"/>
      <c r="K1290" s="3104"/>
      <c r="L1290" s="3104"/>
      <c r="M1290" s="3104"/>
    </row>
    <row r="1291" spans="1:13" ht="15.75" x14ac:dyDescent="0.25">
      <c r="A1291" s="2467"/>
      <c r="B1291" s="2467"/>
      <c r="C1291" s="2467"/>
      <c r="D1291" s="2461"/>
      <c r="E1291" s="2461"/>
      <c r="F1291" s="308"/>
      <c r="G1291" s="2461"/>
      <c r="H1291" s="2461"/>
      <c r="I1291" s="8"/>
      <c r="J1291" s="2461"/>
      <c r="K1291" s="2467"/>
      <c r="L1291" s="2467"/>
      <c r="M1291" s="2467"/>
    </row>
    <row r="1292" spans="1:13" x14ac:dyDescent="0.25">
      <c r="A1292" s="3156" t="s">
        <v>3785</v>
      </c>
      <c r="B1292" s="3156"/>
      <c r="C1292" s="3156"/>
      <c r="D1292" s="3156"/>
      <c r="E1292" s="3156"/>
      <c r="F1292" s="3156"/>
      <c r="G1292" s="3156"/>
      <c r="H1292" s="3156"/>
      <c r="I1292" s="3156"/>
      <c r="J1292" s="3156"/>
      <c r="K1292" s="3156"/>
      <c r="L1292" s="3156"/>
      <c r="M1292" s="3156"/>
    </row>
    <row r="1293" spans="1:13" x14ac:dyDescent="0.25">
      <c r="A1293" s="3156"/>
      <c r="B1293" s="3156"/>
      <c r="C1293" s="3156"/>
      <c r="D1293" s="3156"/>
      <c r="E1293" s="3156"/>
      <c r="F1293" s="3156"/>
      <c r="G1293" s="3156"/>
      <c r="H1293" s="3156"/>
      <c r="I1293" s="3156"/>
      <c r="J1293" s="3156"/>
      <c r="K1293" s="3156"/>
      <c r="L1293" s="3156"/>
      <c r="M1293" s="3156"/>
    </row>
    <row r="1294" spans="1:13" ht="15.75" thickBot="1" x14ac:dyDescent="0.3">
      <c r="A1294" s="1465"/>
      <c r="B1294" s="2467"/>
      <c r="C1294" s="2467"/>
      <c r="D1294" s="2467"/>
      <c r="E1294" s="2467"/>
      <c r="F1294" s="2467"/>
      <c r="G1294" s="2467"/>
      <c r="H1294" s="2467"/>
      <c r="I1294" s="4"/>
      <c r="J1294" s="2467"/>
      <c r="K1294" s="13"/>
      <c r="L1294" s="14"/>
      <c r="M1294" s="14" t="s">
        <v>270</v>
      </c>
    </row>
    <row r="1295" spans="1:13" ht="27" thickBot="1" x14ac:dyDescent="0.3">
      <c r="A1295" s="309" t="s">
        <v>873</v>
      </c>
      <c r="B1295" s="23" t="s">
        <v>874</v>
      </c>
      <c r="C1295" s="23" t="s">
        <v>7</v>
      </c>
      <c r="D1295" s="23" t="s">
        <v>8</v>
      </c>
      <c r="E1295" s="23" t="s">
        <v>9</v>
      </c>
      <c r="F1295" s="23" t="s">
        <v>10</v>
      </c>
      <c r="G1295" s="23" t="s">
        <v>11</v>
      </c>
      <c r="H1295" s="23" t="s">
        <v>12</v>
      </c>
      <c r="I1295" s="310" t="s">
        <v>13</v>
      </c>
      <c r="J1295" s="20" t="s">
        <v>14</v>
      </c>
      <c r="K1295" s="20" t="s">
        <v>15</v>
      </c>
      <c r="L1295" s="20" t="s">
        <v>16</v>
      </c>
      <c r="M1295" s="311" t="s">
        <v>17</v>
      </c>
    </row>
    <row r="1296" spans="1:13" ht="26.25" x14ac:dyDescent="0.25">
      <c r="A1296" s="895">
        <v>231</v>
      </c>
      <c r="B1296" s="296">
        <v>0</v>
      </c>
      <c r="C1296" s="569">
        <v>2510</v>
      </c>
      <c r="D1296" s="296">
        <v>5139</v>
      </c>
      <c r="E1296" s="897">
        <v>0</v>
      </c>
      <c r="F1296" s="473">
        <v>0</v>
      </c>
      <c r="G1296" s="296">
        <v>800</v>
      </c>
      <c r="H1296" s="231">
        <v>1007000000</v>
      </c>
      <c r="I1296" s="313">
        <v>350000</v>
      </c>
      <c r="J1296" s="313">
        <v>300000</v>
      </c>
      <c r="K1296" s="232">
        <v>-292128</v>
      </c>
      <c r="L1296" s="232">
        <f>SUM(J1296,K1296)</f>
        <v>7872</v>
      </c>
      <c r="M1296" s="1094" t="s">
        <v>3786</v>
      </c>
    </row>
    <row r="1297" spans="1:13" ht="26.25" x14ac:dyDescent="0.25">
      <c r="A1297" s="895">
        <v>231</v>
      </c>
      <c r="B1297" s="296">
        <v>0</v>
      </c>
      <c r="C1297" s="569">
        <v>2510</v>
      </c>
      <c r="D1297" s="296">
        <v>5169</v>
      </c>
      <c r="E1297" s="897">
        <v>0</v>
      </c>
      <c r="F1297" s="473">
        <v>0</v>
      </c>
      <c r="G1297" s="296">
        <v>800</v>
      </c>
      <c r="H1297" s="231">
        <v>1007000000</v>
      </c>
      <c r="I1297" s="313">
        <v>2050000</v>
      </c>
      <c r="J1297" s="313">
        <v>1740790</v>
      </c>
      <c r="K1297" s="232">
        <v>292128</v>
      </c>
      <c r="L1297" s="232">
        <f>SUM(J1297,K1297)</f>
        <v>2032918</v>
      </c>
      <c r="M1297" s="1094" t="s">
        <v>3786</v>
      </c>
    </row>
    <row r="1298" spans="1:13" x14ac:dyDescent="0.25">
      <c r="A1298" s="895"/>
      <c r="B1298" s="296"/>
      <c r="C1298" s="569"/>
      <c r="D1298" s="296"/>
      <c r="E1298" s="897"/>
      <c r="F1298" s="473"/>
      <c r="G1298" s="296"/>
      <c r="H1298" s="231"/>
      <c r="I1298" s="313"/>
      <c r="J1298" s="313"/>
      <c r="K1298" s="313"/>
      <c r="L1298" s="232"/>
      <c r="M1298" s="1094"/>
    </row>
    <row r="1299" spans="1:13" x14ac:dyDescent="0.25">
      <c r="A1299" s="895">
        <v>231</v>
      </c>
      <c r="B1299" s="296">
        <v>0</v>
      </c>
      <c r="C1299" s="569">
        <v>3636</v>
      </c>
      <c r="D1299" s="296">
        <v>5175</v>
      </c>
      <c r="E1299" s="897">
        <v>0</v>
      </c>
      <c r="F1299" s="473">
        <v>109500999</v>
      </c>
      <c r="G1299" s="296">
        <v>800</v>
      </c>
      <c r="H1299" s="231">
        <v>47740000000</v>
      </c>
      <c r="I1299" s="313">
        <v>0</v>
      </c>
      <c r="J1299" s="313">
        <v>72592.3</v>
      </c>
      <c r="K1299" s="313">
        <v>-3885</v>
      </c>
      <c r="L1299" s="232">
        <f>SUM(J1299,K1299)</f>
        <v>68707.3</v>
      </c>
      <c r="M1299" s="1094" t="s">
        <v>3787</v>
      </c>
    </row>
    <row r="1300" spans="1:13" x14ac:dyDescent="0.25">
      <c r="A1300" s="895">
        <v>231</v>
      </c>
      <c r="B1300" s="296">
        <v>0</v>
      </c>
      <c r="C1300" s="569">
        <v>3636</v>
      </c>
      <c r="D1300" s="296">
        <v>5031</v>
      </c>
      <c r="E1300" s="897">
        <v>0</v>
      </c>
      <c r="F1300" s="473">
        <v>109500999</v>
      </c>
      <c r="G1300" s="296">
        <v>800</v>
      </c>
      <c r="H1300" s="231">
        <v>4774000000</v>
      </c>
      <c r="I1300" s="313">
        <v>0</v>
      </c>
      <c r="J1300" s="313">
        <v>204328</v>
      </c>
      <c r="K1300" s="313">
        <v>3885</v>
      </c>
      <c r="L1300" s="232">
        <f>SUM(J1300,K1300)</f>
        <v>208213</v>
      </c>
      <c r="M1300" s="1094" t="s">
        <v>3787</v>
      </c>
    </row>
    <row r="1301" spans="1:13" ht="15.75" thickBot="1" x14ac:dyDescent="0.3">
      <c r="A1301" s="57" t="s">
        <v>3758</v>
      </c>
      <c r="B1301" s="58"/>
      <c r="C1301" s="312"/>
      <c r="D1301" s="58"/>
      <c r="E1301" s="61"/>
      <c r="F1301" s="62"/>
      <c r="G1301" s="58"/>
      <c r="H1301" s="49"/>
      <c r="I1301" s="111"/>
      <c r="J1301" s="111"/>
      <c r="K1301" s="313"/>
      <c r="L1301" s="313"/>
      <c r="M1301" s="314"/>
    </row>
    <row r="1302" spans="1:13" ht="15.75" thickBot="1" x14ac:dyDescent="0.3">
      <c r="A1302" s="2270" t="s">
        <v>23</v>
      </c>
      <c r="B1302" s="2463"/>
      <c r="C1302" s="2463"/>
      <c r="D1302" s="2463"/>
      <c r="E1302" s="2463"/>
      <c r="F1302" s="2463"/>
      <c r="G1302" s="2463"/>
      <c r="H1302" s="2463"/>
      <c r="I1302" s="2271">
        <f>SUM(I1296:I1301)</f>
        <v>2400000</v>
      </c>
      <c r="J1302" s="2272">
        <f>SUM(J1296:J1301)</f>
        <v>2317710.2999999998</v>
      </c>
      <c r="K1302" s="2272">
        <f>SUM(K1296:K1297)</f>
        <v>0</v>
      </c>
      <c r="L1302" s="2272">
        <f>SUM(L1296:L1300)</f>
        <v>2317710.2999999998</v>
      </c>
      <c r="M1302" s="2128"/>
    </row>
    <row r="1303" spans="1:13" ht="15.75" x14ac:dyDescent="0.25">
      <c r="A1303" s="28"/>
      <c r="B1303" s="28"/>
      <c r="C1303" s="28"/>
      <c r="D1303" s="29"/>
      <c r="E1303" s="29"/>
      <c r="F1303" s="29"/>
      <c r="G1303" s="29"/>
      <c r="H1303" s="29"/>
      <c r="I1303" s="32"/>
      <c r="J1303" s="29"/>
      <c r="K1303" s="33"/>
      <c r="L1303" s="29"/>
      <c r="M1303" s="2467"/>
    </row>
    <row r="1304" spans="1:13" ht="15.75" x14ac:dyDescent="0.25">
      <c r="A1304" s="29" t="s">
        <v>879</v>
      </c>
      <c r="B1304" s="28"/>
      <c r="C1304" s="28"/>
      <c r="D1304" s="29"/>
      <c r="E1304" s="29"/>
      <c r="F1304" s="29"/>
      <c r="G1304" s="29"/>
      <c r="H1304" s="29"/>
      <c r="I1304" s="32"/>
      <c r="J1304" s="34" t="s">
        <v>25</v>
      </c>
      <c r="K1304" s="35">
        <v>43769</v>
      </c>
      <c r="L1304" s="29"/>
      <c r="M1304" s="2467"/>
    </row>
    <row r="1305" spans="1:13" x14ac:dyDescent="0.25">
      <c r="A1305" s="29"/>
      <c r="B1305" s="29"/>
      <c r="C1305" s="29"/>
      <c r="D1305" s="29"/>
      <c r="E1305" s="29"/>
      <c r="F1305" s="29"/>
      <c r="G1305" s="29"/>
      <c r="H1305" s="29"/>
      <c r="I1305" s="29"/>
      <c r="J1305" s="29"/>
      <c r="K1305" s="29"/>
      <c r="L1305" s="29"/>
      <c r="M1305" s="29"/>
    </row>
    <row r="1306" spans="1:13" x14ac:dyDescent="0.25">
      <c r="A1306" s="29" t="s">
        <v>27</v>
      </c>
      <c r="B1306" s="29"/>
      <c r="C1306" s="29"/>
      <c r="D1306" s="29"/>
      <c r="E1306" s="29"/>
      <c r="F1306" s="29"/>
      <c r="G1306" s="29"/>
      <c r="H1306" s="29"/>
      <c r="I1306" s="29" t="s">
        <v>27</v>
      </c>
      <c r="J1306" s="29"/>
      <c r="K1306" s="29"/>
      <c r="L1306" s="29"/>
      <c r="M1306" s="29"/>
    </row>
    <row r="1307" spans="1:13" x14ac:dyDescent="0.25">
      <c r="A1307" s="29"/>
      <c r="B1307" s="29"/>
      <c r="C1307" s="29"/>
      <c r="D1307" s="29"/>
      <c r="E1307" s="29"/>
      <c r="F1307" s="29"/>
      <c r="G1307" s="29"/>
      <c r="H1307" s="29"/>
      <c r="I1307" s="29"/>
      <c r="J1307" s="29"/>
      <c r="K1307" s="29"/>
      <c r="L1307" s="29"/>
      <c r="M1307" s="29"/>
    </row>
    <row r="1308" spans="1:13" x14ac:dyDescent="0.25">
      <c r="A1308" s="29" t="s">
        <v>880</v>
      </c>
      <c r="B1308" s="29"/>
      <c r="C1308" s="29"/>
      <c r="D1308" s="29"/>
      <c r="E1308" s="29"/>
      <c r="F1308" s="29"/>
      <c r="G1308" s="29"/>
      <c r="H1308" s="29"/>
      <c r="I1308" s="29" t="s">
        <v>881</v>
      </c>
      <c r="J1308" s="29"/>
      <c r="K1308" s="29"/>
      <c r="L1308" s="29"/>
      <c r="M1308" s="29"/>
    </row>
    <row r="1311" spans="1:13" ht="18.75" x14ac:dyDescent="0.3">
      <c r="A1311" s="1" t="s">
        <v>174</v>
      </c>
      <c r="B1311" s="1"/>
      <c r="C1311" s="307" t="s">
        <v>870</v>
      </c>
      <c r="D1311" s="2467"/>
      <c r="E1311" s="2467"/>
      <c r="F1311" s="2467"/>
      <c r="G1311" s="2467"/>
      <c r="H1311" s="2467"/>
      <c r="I1311" s="4"/>
      <c r="J1311" s="2467"/>
      <c r="K1311" s="2467"/>
      <c r="L1311" s="2467"/>
      <c r="M1311" s="2467"/>
    </row>
    <row r="1312" spans="1:13" x14ac:dyDescent="0.25">
      <c r="A1312" s="2467"/>
      <c r="B1312" s="2467"/>
      <c r="C1312" s="2467"/>
      <c r="D1312" s="2461"/>
      <c r="E1312" s="2461"/>
      <c r="F1312" s="2461"/>
      <c r="G1312" s="2461"/>
      <c r="H1312" s="2461"/>
      <c r="I1312" s="8"/>
      <c r="J1312" s="2461"/>
      <c r="K1312" s="2467"/>
      <c r="L1312" s="2467"/>
      <c r="M1312" s="2467"/>
    </row>
    <row r="1313" spans="1:13" ht="18.75" x14ac:dyDescent="0.3">
      <c r="A1313" s="3104" t="s">
        <v>4157</v>
      </c>
      <c r="B1313" s="3104"/>
      <c r="C1313" s="3104"/>
      <c r="D1313" s="3104"/>
      <c r="E1313" s="3104"/>
      <c r="F1313" s="3104"/>
      <c r="G1313" s="3104"/>
      <c r="H1313" s="3104"/>
      <c r="I1313" s="3104"/>
      <c r="J1313" s="3104"/>
      <c r="K1313" s="3104"/>
      <c r="L1313" s="3104"/>
      <c r="M1313" s="3104"/>
    </row>
    <row r="1314" spans="1:13" ht="15.75" x14ac:dyDescent="0.25">
      <c r="A1314" s="2467"/>
      <c r="B1314" s="2467"/>
      <c r="C1314" s="2467"/>
      <c r="D1314" s="2461"/>
      <c r="E1314" s="2461"/>
      <c r="F1314" s="308"/>
      <c r="G1314" s="2461"/>
      <c r="H1314" s="2461"/>
      <c r="I1314" s="8"/>
      <c r="J1314" s="2461"/>
      <c r="K1314" s="2467"/>
      <c r="L1314" s="2467"/>
      <c r="M1314" s="2467"/>
    </row>
    <row r="1315" spans="1:13" x14ac:dyDescent="0.25">
      <c r="A1315" s="3156" t="s">
        <v>4158</v>
      </c>
      <c r="B1315" s="3156"/>
      <c r="C1315" s="3156"/>
      <c r="D1315" s="3156"/>
      <c r="E1315" s="3156"/>
      <c r="F1315" s="3156"/>
      <c r="G1315" s="3156"/>
      <c r="H1315" s="3156"/>
      <c r="I1315" s="3156"/>
      <c r="J1315" s="3156"/>
      <c r="K1315" s="3156"/>
      <c r="L1315" s="3156"/>
      <c r="M1315" s="3156"/>
    </row>
    <row r="1316" spans="1:13" x14ac:dyDescent="0.25">
      <c r="A1316" s="3156"/>
      <c r="B1316" s="3156"/>
      <c r="C1316" s="3156"/>
      <c r="D1316" s="3156"/>
      <c r="E1316" s="3156"/>
      <c r="F1316" s="3156"/>
      <c r="G1316" s="3156"/>
      <c r="H1316" s="3156"/>
      <c r="I1316" s="3156"/>
      <c r="J1316" s="3156"/>
      <c r="K1316" s="3156"/>
      <c r="L1316" s="3156"/>
      <c r="M1316" s="3156"/>
    </row>
    <row r="1317" spans="1:13" ht="15.75" thickBot="1" x14ac:dyDescent="0.3">
      <c r="A1317" s="1465"/>
      <c r="B1317" s="2467"/>
      <c r="C1317" s="2467"/>
      <c r="D1317" s="2467"/>
      <c r="E1317" s="2467"/>
      <c r="F1317" s="2467"/>
      <c r="G1317" s="2467"/>
      <c r="H1317" s="2467"/>
      <c r="I1317" s="4"/>
      <c r="J1317" s="2467"/>
      <c r="K1317" s="13"/>
      <c r="L1317" s="14"/>
      <c r="M1317" s="14" t="s">
        <v>270</v>
      </c>
    </row>
    <row r="1318" spans="1:13" ht="27" thickBot="1" x14ac:dyDescent="0.3">
      <c r="A1318" s="309" t="s">
        <v>873</v>
      </c>
      <c r="B1318" s="23" t="s">
        <v>874</v>
      </c>
      <c r="C1318" s="23" t="s">
        <v>7</v>
      </c>
      <c r="D1318" s="23" t="s">
        <v>8</v>
      </c>
      <c r="E1318" s="23" t="s">
        <v>9</v>
      </c>
      <c r="F1318" s="23" t="s">
        <v>10</v>
      </c>
      <c r="G1318" s="23" t="s">
        <v>11</v>
      </c>
      <c r="H1318" s="23" t="s">
        <v>12</v>
      </c>
      <c r="I1318" s="310" t="s">
        <v>13</v>
      </c>
      <c r="J1318" s="20" t="s">
        <v>14</v>
      </c>
      <c r="K1318" s="20" t="s">
        <v>15</v>
      </c>
      <c r="L1318" s="20" t="s">
        <v>16</v>
      </c>
      <c r="M1318" s="311" t="s">
        <v>17</v>
      </c>
    </row>
    <row r="1319" spans="1:13" ht="26.25" x14ac:dyDescent="0.25">
      <c r="A1319" s="895">
        <v>231</v>
      </c>
      <c r="B1319" s="296">
        <v>0</v>
      </c>
      <c r="C1319" s="569">
        <v>2510</v>
      </c>
      <c r="D1319" s="296">
        <v>5142</v>
      </c>
      <c r="E1319" s="897">
        <v>0</v>
      </c>
      <c r="F1319" s="473">
        <v>0</v>
      </c>
      <c r="G1319" s="296">
        <v>800</v>
      </c>
      <c r="H1319" s="231">
        <v>1007000000</v>
      </c>
      <c r="I1319" s="313">
        <v>0</v>
      </c>
      <c r="J1319" s="313">
        <v>22000</v>
      </c>
      <c r="K1319" s="232">
        <v>-8565.7099999999991</v>
      </c>
      <c r="L1319" s="232">
        <f t="shared" ref="L1319:L1324" si="23">SUM(J1319,K1319)</f>
        <v>13434.29</v>
      </c>
      <c r="M1319" s="1094" t="s">
        <v>3786</v>
      </c>
    </row>
    <row r="1320" spans="1:13" ht="26.25" x14ac:dyDescent="0.25">
      <c r="A1320" s="895">
        <v>231</v>
      </c>
      <c r="B1320" s="296">
        <v>0</v>
      </c>
      <c r="C1320" s="569">
        <v>2510</v>
      </c>
      <c r="D1320" s="296">
        <v>5169</v>
      </c>
      <c r="E1320" s="897">
        <v>0</v>
      </c>
      <c r="F1320" s="473">
        <v>0</v>
      </c>
      <c r="G1320" s="296">
        <v>800</v>
      </c>
      <c r="H1320" s="231">
        <v>1007000000</v>
      </c>
      <c r="I1320" s="313">
        <v>2050000</v>
      </c>
      <c r="J1320" s="313">
        <v>2032918</v>
      </c>
      <c r="K1320" s="232">
        <v>-371434.29</v>
      </c>
      <c r="L1320" s="232">
        <f t="shared" si="23"/>
        <v>1661483.71</v>
      </c>
      <c r="M1320" s="1094" t="s">
        <v>3786</v>
      </c>
    </row>
    <row r="1321" spans="1:13" ht="26.25" x14ac:dyDescent="0.25">
      <c r="A1321" s="895">
        <v>231</v>
      </c>
      <c r="B1321" s="296">
        <v>0</v>
      </c>
      <c r="C1321" s="569">
        <v>2510</v>
      </c>
      <c r="D1321" s="296">
        <v>5151</v>
      </c>
      <c r="E1321" s="897">
        <v>0</v>
      </c>
      <c r="F1321" s="473">
        <v>0</v>
      </c>
      <c r="G1321" s="296">
        <v>800</v>
      </c>
      <c r="H1321" s="231">
        <v>1007000000</v>
      </c>
      <c r="I1321" s="313">
        <v>0</v>
      </c>
      <c r="J1321" s="313">
        <v>5000</v>
      </c>
      <c r="K1321" s="232">
        <v>10000</v>
      </c>
      <c r="L1321" s="232">
        <f t="shared" si="23"/>
        <v>15000</v>
      </c>
      <c r="M1321" s="1094" t="s">
        <v>3786</v>
      </c>
    </row>
    <row r="1322" spans="1:13" ht="26.25" x14ac:dyDescent="0.25">
      <c r="A1322" s="895">
        <v>231</v>
      </c>
      <c r="B1322" s="296">
        <v>0</v>
      </c>
      <c r="C1322" s="569">
        <v>2510</v>
      </c>
      <c r="D1322" s="296">
        <v>5154</v>
      </c>
      <c r="E1322" s="897">
        <v>0</v>
      </c>
      <c r="F1322" s="473">
        <v>0</v>
      </c>
      <c r="G1322" s="296">
        <v>800</v>
      </c>
      <c r="H1322" s="231">
        <v>1007000000</v>
      </c>
      <c r="I1322" s="313">
        <v>0</v>
      </c>
      <c r="J1322" s="313">
        <v>40000</v>
      </c>
      <c r="K1322" s="232">
        <v>15000</v>
      </c>
      <c r="L1322" s="232">
        <f t="shared" si="23"/>
        <v>55000</v>
      </c>
      <c r="M1322" s="1094" t="s">
        <v>3786</v>
      </c>
    </row>
    <row r="1323" spans="1:13" ht="26.25" x14ac:dyDescent="0.25">
      <c r="A1323" s="895">
        <v>231</v>
      </c>
      <c r="B1323" s="296">
        <v>0</v>
      </c>
      <c r="C1323" s="569">
        <v>2510</v>
      </c>
      <c r="D1323" s="296">
        <v>5142</v>
      </c>
      <c r="E1323" s="897">
        <v>0</v>
      </c>
      <c r="F1323" s="473">
        <v>0</v>
      </c>
      <c r="G1323" s="296">
        <v>800</v>
      </c>
      <c r="H1323" s="231">
        <v>1007000000</v>
      </c>
      <c r="I1323" s="313">
        <v>0</v>
      </c>
      <c r="J1323" s="313">
        <v>22000</v>
      </c>
      <c r="K1323" s="232">
        <v>15000</v>
      </c>
      <c r="L1323" s="232">
        <f t="shared" si="23"/>
        <v>37000</v>
      </c>
      <c r="M1323" s="1094" t="s">
        <v>3786</v>
      </c>
    </row>
    <row r="1324" spans="1:13" ht="26.25" x14ac:dyDescent="0.25">
      <c r="A1324" s="895">
        <v>231</v>
      </c>
      <c r="B1324" s="296">
        <v>0</v>
      </c>
      <c r="C1324" s="569">
        <v>2510</v>
      </c>
      <c r="D1324" s="296">
        <v>5139</v>
      </c>
      <c r="E1324" s="897">
        <v>0</v>
      </c>
      <c r="F1324" s="473">
        <v>0</v>
      </c>
      <c r="G1324" s="296">
        <v>800</v>
      </c>
      <c r="H1324" s="231">
        <v>1007000000</v>
      </c>
      <c r="I1324" s="313">
        <v>350000</v>
      </c>
      <c r="J1324" s="313">
        <v>7872</v>
      </c>
      <c r="K1324" s="232">
        <v>340000</v>
      </c>
      <c r="L1324" s="232">
        <f t="shared" si="23"/>
        <v>347872</v>
      </c>
      <c r="M1324" s="1094" t="s">
        <v>3786</v>
      </c>
    </row>
    <row r="1325" spans="1:13" ht="26.25" x14ac:dyDescent="0.25">
      <c r="A1325" s="895">
        <v>231</v>
      </c>
      <c r="B1325" s="296">
        <v>0</v>
      </c>
      <c r="C1325" s="569">
        <v>2143</v>
      </c>
      <c r="D1325" s="296">
        <v>5139</v>
      </c>
      <c r="E1325" s="897">
        <v>0</v>
      </c>
      <c r="F1325" s="473">
        <v>0</v>
      </c>
      <c r="G1325" s="296">
        <v>800</v>
      </c>
      <c r="H1325" s="231">
        <v>1031000000</v>
      </c>
      <c r="I1325" s="313">
        <v>200000</v>
      </c>
      <c r="J1325" s="313">
        <v>4266460</v>
      </c>
      <c r="K1325" s="232">
        <v>-12900</v>
      </c>
      <c r="L1325" s="232">
        <f>SUM(J1325,K1325)</f>
        <v>4253560</v>
      </c>
      <c r="M1325" s="1094" t="s">
        <v>4159</v>
      </c>
    </row>
    <row r="1326" spans="1:13" ht="26.25" x14ac:dyDescent="0.25">
      <c r="A1326" s="895">
        <v>231</v>
      </c>
      <c r="B1326" s="296">
        <v>0</v>
      </c>
      <c r="C1326" s="569">
        <v>2143</v>
      </c>
      <c r="D1326" s="296">
        <v>5142</v>
      </c>
      <c r="E1326" s="897">
        <v>0</v>
      </c>
      <c r="F1326" s="473">
        <v>0</v>
      </c>
      <c r="G1326" s="296">
        <v>800</v>
      </c>
      <c r="H1326" s="231">
        <v>1031000000</v>
      </c>
      <c r="I1326" s="313">
        <v>0</v>
      </c>
      <c r="J1326" s="313">
        <v>80000</v>
      </c>
      <c r="K1326" s="232">
        <v>2900</v>
      </c>
      <c r="L1326" s="232">
        <f>SUM(J1326,K1326)</f>
        <v>82900</v>
      </c>
      <c r="M1326" s="1094" t="s">
        <v>4159</v>
      </c>
    </row>
    <row r="1327" spans="1:13" ht="26.25" x14ac:dyDescent="0.25">
      <c r="A1327" s="895">
        <v>231</v>
      </c>
      <c r="B1327" s="296">
        <v>0</v>
      </c>
      <c r="C1327" s="569">
        <v>2143</v>
      </c>
      <c r="D1327" s="296">
        <v>5175</v>
      </c>
      <c r="E1327" s="897">
        <v>0</v>
      </c>
      <c r="F1327" s="473">
        <v>0</v>
      </c>
      <c r="G1327" s="296">
        <v>800</v>
      </c>
      <c r="H1327" s="231">
        <v>1031000000</v>
      </c>
      <c r="I1327" s="313">
        <v>0</v>
      </c>
      <c r="J1327" s="313">
        <v>20000</v>
      </c>
      <c r="K1327" s="232">
        <v>10000</v>
      </c>
      <c r="L1327" s="232">
        <f>SUM(J1327,K1327)</f>
        <v>30000</v>
      </c>
      <c r="M1327" s="1094" t="s">
        <v>4159</v>
      </c>
    </row>
    <row r="1328" spans="1:13" x14ac:dyDescent="0.25">
      <c r="A1328" s="895">
        <v>231</v>
      </c>
      <c r="B1328" s="296">
        <v>0</v>
      </c>
      <c r="C1328" s="569">
        <v>3636</v>
      </c>
      <c r="D1328" s="296">
        <v>5031</v>
      </c>
      <c r="E1328" s="897">
        <v>0</v>
      </c>
      <c r="F1328" s="473">
        <v>104100888</v>
      </c>
      <c r="G1328" s="296">
        <v>800</v>
      </c>
      <c r="H1328" s="231">
        <v>5154000000</v>
      </c>
      <c r="I1328" s="313">
        <v>0</v>
      </c>
      <c r="J1328" s="313">
        <v>14000</v>
      </c>
      <c r="K1328" s="232">
        <v>-4000</v>
      </c>
      <c r="L1328" s="232">
        <f>SUM(J1328,K1328)</f>
        <v>10000</v>
      </c>
      <c r="M1328" s="1094" t="s">
        <v>3757</v>
      </c>
    </row>
    <row r="1329" spans="1:13" ht="15.75" thickBot="1" x14ac:dyDescent="0.3">
      <c r="A1329" s="895">
        <v>231</v>
      </c>
      <c r="B1329" s="296">
        <v>0</v>
      </c>
      <c r="C1329" s="569">
        <v>3636</v>
      </c>
      <c r="D1329" s="296">
        <v>5021</v>
      </c>
      <c r="E1329" s="897">
        <v>0</v>
      </c>
      <c r="F1329" s="473">
        <v>104100888</v>
      </c>
      <c r="G1329" s="296">
        <v>800</v>
      </c>
      <c r="H1329" s="231">
        <v>5154000000</v>
      </c>
      <c r="I1329" s="313">
        <v>0</v>
      </c>
      <c r="J1329" s="313">
        <v>29391.3</v>
      </c>
      <c r="K1329" s="232">
        <v>4000</v>
      </c>
      <c r="L1329" s="232">
        <f>SUM(J1329,K1329)</f>
        <v>33391.300000000003</v>
      </c>
      <c r="M1329" s="1094" t="s">
        <v>3757</v>
      </c>
    </row>
    <row r="1330" spans="1:13" ht="15.75" thickBot="1" x14ac:dyDescent="0.3">
      <c r="A1330" s="2270" t="s">
        <v>23</v>
      </c>
      <c r="B1330" s="2463"/>
      <c r="C1330" s="2463"/>
      <c r="D1330" s="2463"/>
      <c r="E1330" s="2463"/>
      <c r="F1330" s="2463"/>
      <c r="G1330" s="2463"/>
      <c r="H1330" s="2463"/>
      <c r="I1330" s="2271">
        <f>SUM(I1319:I1329)</f>
        <v>2600000</v>
      </c>
      <c r="J1330" s="2272">
        <f>SUM(J1319:J1329)</f>
        <v>6539641.2999999998</v>
      </c>
      <c r="K1330" s="2272">
        <f>SUM(K1319:K1329)</f>
        <v>0</v>
      </c>
      <c r="L1330" s="2272">
        <f>SUM(L1319:L1329)</f>
        <v>6539641.2999999998</v>
      </c>
      <c r="M1330" s="2128"/>
    </row>
    <row r="1331" spans="1:13" ht="15.75" x14ac:dyDescent="0.25">
      <c r="A1331" s="28"/>
      <c r="B1331" s="28"/>
      <c r="C1331" s="28"/>
      <c r="D1331" s="29"/>
      <c r="E1331" s="29"/>
      <c r="F1331" s="29"/>
      <c r="G1331" s="29"/>
      <c r="H1331" s="29"/>
      <c r="I1331" s="32"/>
      <c r="J1331" s="29"/>
      <c r="K1331" s="33"/>
      <c r="L1331" s="29"/>
      <c r="M1331" s="2467"/>
    </row>
    <row r="1332" spans="1:13" ht="15.75" x14ac:dyDescent="0.25">
      <c r="A1332" s="29" t="s">
        <v>879</v>
      </c>
      <c r="B1332" s="28"/>
      <c r="C1332" s="28"/>
      <c r="D1332" s="29"/>
      <c r="E1332" s="29"/>
      <c r="F1332" s="29"/>
      <c r="G1332" s="29"/>
      <c r="H1332" s="29"/>
      <c r="I1332" s="32"/>
      <c r="J1332" s="34" t="s">
        <v>25</v>
      </c>
      <c r="K1332" s="35">
        <v>43783</v>
      </c>
      <c r="L1332" s="29"/>
      <c r="M1332" s="2467"/>
    </row>
    <row r="1333" spans="1:13" x14ac:dyDescent="0.25">
      <c r="A1333" s="29" t="s">
        <v>27</v>
      </c>
      <c r="B1333" s="29"/>
      <c r="C1333" s="29"/>
      <c r="D1333" s="29"/>
      <c r="E1333" s="29"/>
      <c r="F1333" s="29"/>
      <c r="G1333" s="29"/>
      <c r="H1333" s="29"/>
      <c r="I1333" s="29" t="s">
        <v>27</v>
      </c>
      <c r="J1333" s="29"/>
      <c r="K1333" s="29"/>
      <c r="L1333" s="29"/>
      <c r="M1333" s="29"/>
    </row>
    <row r="1334" spans="1:13" x14ac:dyDescent="0.25">
      <c r="A1334" s="29"/>
      <c r="B1334" s="29"/>
      <c r="C1334" s="29"/>
      <c r="D1334" s="29"/>
      <c r="E1334" s="29"/>
      <c r="F1334" s="29"/>
      <c r="G1334" s="29"/>
      <c r="H1334" s="29"/>
      <c r="I1334" s="29"/>
      <c r="J1334" s="29"/>
      <c r="K1334" s="29"/>
      <c r="L1334" s="29"/>
      <c r="M1334" s="29"/>
    </row>
    <row r="1335" spans="1:13" x14ac:dyDescent="0.25">
      <c r="A1335" s="29" t="s">
        <v>880</v>
      </c>
      <c r="B1335" s="29"/>
      <c r="C1335" s="29"/>
      <c r="D1335" s="29"/>
      <c r="E1335" s="29"/>
      <c r="F1335" s="29"/>
      <c r="G1335" s="29"/>
      <c r="H1335" s="29"/>
      <c r="I1335" s="29" t="s">
        <v>881</v>
      </c>
      <c r="J1335" s="29"/>
      <c r="K1335" s="29"/>
      <c r="L1335" s="29"/>
      <c r="M1335" s="29"/>
    </row>
    <row r="1338" spans="1:13" ht="18.75" x14ac:dyDescent="0.3">
      <c r="A1338" s="1" t="s">
        <v>914</v>
      </c>
      <c r="B1338" s="1"/>
      <c r="C1338" s="1"/>
      <c r="D1338" s="2467"/>
      <c r="E1338" s="2467"/>
      <c r="F1338" s="2"/>
      <c r="G1338" s="3"/>
      <c r="H1338" s="2467"/>
      <c r="I1338" s="4"/>
      <c r="J1338" s="2467"/>
      <c r="K1338" s="2467"/>
      <c r="L1338" s="2467"/>
      <c r="M1338" s="2467"/>
    </row>
    <row r="1339" spans="1:13" x14ac:dyDescent="0.25">
      <c r="A1339" s="2467"/>
      <c r="B1339" s="2467"/>
      <c r="C1339" s="2467"/>
      <c r="D1339" s="2461"/>
      <c r="E1339" s="2461"/>
      <c r="F1339" s="6"/>
      <c r="G1339" s="2470"/>
      <c r="H1339" s="2461"/>
      <c r="I1339" s="8"/>
      <c r="J1339" s="2461"/>
      <c r="K1339" s="2467"/>
      <c r="L1339" s="2467"/>
      <c r="M1339" s="2467"/>
    </row>
    <row r="1340" spans="1:13" ht="18.75" x14ac:dyDescent="0.3">
      <c r="A1340" s="3102" t="s">
        <v>4160</v>
      </c>
      <c r="B1340" s="3102"/>
      <c r="C1340" s="3102"/>
      <c r="D1340" s="3102"/>
      <c r="E1340" s="3102"/>
      <c r="F1340" s="3102"/>
      <c r="G1340" s="3102"/>
      <c r="H1340" s="3102"/>
      <c r="I1340" s="3102"/>
      <c r="J1340" s="3102"/>
      <c r="K1340" s="3102"/>
      <c r="L1340" s="3102"/>
      <c r="M1340" s="3102"/>
    </row>
    <row r="1341" spans="1:13" ht="15.75" x14ac:dyDescent="0.25">
      <c r="A1341" s="2467"/>
      <c r="B1341" s="2467"/>
      <c r="C1341" s="2467"/>
      <c r="D1341" s="2461"/>
      <c r="E1341" s="2461"/>
      <c r="F1341" s="9"/>
      <c r="G1341" s="2470"/>
      <c r="H1341" s="2461"/>
      <c r="I1341" s="8"/>
      <c r="J1341" s="2461"/>
      <c r="K1341" s="2467"/>
      <c r="L1341" s="2467"/>
      <c r="M1341" s="2467"/>
    </row>
    <row r="1342" spans="1:13" ht="15.75" x14ac:dyDescent="0.25">
      <c r="A1342" s="10" t="s">
        <v>4161</v>
      </c>
      <c r="B1342" s="11"/>
      <c r="C1342" s="11"/>
      <c r="D1342" s="11"/>
      <c r="E1342" s="11"/>
      <c r="F1342" s="9"/>
      <c r="G1342" s="3"/>
      <c r="H1342" s="2467"/>
      <c r="I1342" s="4"/>
      <c r="J1342" s="2467"/>
      <c r="K1342" s="2467"/>
      <c r="L1342" s="2467"/>
      <c r="M1342" s="2467"/>
    </row>
    <row r="1343" spans="1:13" ht="15.75" thickBot="1" x14ac:dyDescent="0.3">
      <c r="A1343" s="1465"/>
      <c r="B1343" s="2467" t="s">
        <v>4162</v>
      </c>
      <c r="C1343" s="2467"/>
      <c r="D1343" s="2467"/>
      <c r="E1343" s="2467"/>
      <c r="F1343" s="2"/>
      <c r="G1343" s="3"/>
      <c r="H1343" s="2467"/>
      <c r="I1343" s="4"/>
      <c r="J1343" s="2467"/>
      <c r="K1343" s="13"/>
      <c r="L1343" s="2467"/>
      <c r="M1343" s="14" t="s">
        <v>4</v>
      </c>
    </row>
    <row r="1344" spans="1:13" ht="26.25" x14ac:dyDescent="0.25">
      <c r="A1344" s="87" t="s">
        <v>5</v>
      </c>
      <c r="B1344" s="88" t="s">
        <v>6</v>
      </c>
      <c r="C1344" s="88" t="s">
        <v>7</v>
      </c>
      <c r="D1344" s="88" t="s">
        <v>8</v>
      </c>
      <c r="E1344" s="88" t="s">
        <v>9</v>
      </c>
      <c r="F1344" s="89" t="s">
        <v>10</v>
      </c>
      <c r="G1344" s="90" t="s">
        <v>11</v>
      </c>
      <c r="H1344" s="88" t="s">
        <v>12</v>
      </c>
      <c r="I1344" s="91" t="s">
        <v>13</v>
      </c>
      <c r="J1344" s="92" t="s">
        <v>14</v>
      </c>
      <c r="K1344" s="92" t="s">
        <v>15</v>
      </c>
      <c r="L1344" s="92" t="s">
        <v>16</v>
      </c>
      <c r="M1344" s="121" t="s">
        <v>17</v>
      </c>
    </row>
    <row r="1345" spans="1:13" x14ac:dyDescent="0.25">
      <c r="A1345" s="57">
        <v>231</v>
      </c>
      <c r="B1345" s="58">
        <v>0</v>
      </c>
      <c r="C1345" s="59">
        <v>3419</v>
      </c>
      <c r="D1345" s="296">
        <v>5194</v>
      </c>
      <c r="E1345" s="61">
        <v>0</v>
      </c>
      <c r="F1345" s="190" t="s">
        <v>924</v>
      </c>
      <c r="G1345" s="58">
        <v>800</v>
      </c>
      <c r="H1345" s="49">
        <v>8000000</v>
      </c>
      <c r="I1345" s="66">
        <v>0</v>
      </c>
      <c r="J1345" s="66">
        <v>2697720.7</v>
      </c>
      <c r="K1345" s="232">
        <v>-364000</v>
      </c>
      <c r="L1345" s="66">
        <f>J1345+K1345</f>
        <v>2333720.7000000002</v>
      </c>
      <c r="M1345" s="297" t="s">
        <v>4163</v>
      </c>
    </row>
    <row r="1346" spans="1:13" x14ac:dyDescent="0.25">
      <c r="A1346" s="57">
        <v>321</v>
      </c>
      <c r="B1346" s="58">
        <v>0</v>
      </c>
      <c r="C1346" s="59">
        <v>3419</v>
      </c>
      <c r="D1346" s="296">
        <v>5169</v>
      </c>
      <c r="E1346" s="61">
        <v>0</v>
      </c>
      <c r="F1346" s="190" t="s">
        <v>924</v>
      </c>
      <c r="G1346" s="58">
        <v>800</v>
      </c>
      <c r="H1346" s="49">
        <v>8000000</v>
      </c>
      <c r="I1346" s="66">
        <v>0</v>
      </c>
      <c r="J1346" s="66">
        <v>1017600</v>
      </c>
      <c r="K1346" s="232">
        <v>364000</v>
      </c>
      <c r="L1346" s="66">
        <f>J1346+K1346</f>
        <v>1381600</v>
      </c>
      <c r="M1346" s="297" t="s">
        <v>4164</v>
      </c>
    </row>
    <row r="1347" spans="1:13" ht="15.75" thickBot="1" x14ac:dyDescent="0.3">
      <c r="A1347" s="3187" t="s">
        <v>919</v>
      </c>
      <c r="B1347" s="3188"/>
      <c r="C1347" s="3188"/>
      <c r="D1347" s="2442"/>
      <c r="E1347" s="205"/>
      <c r="F1347" s="206"/>
      <c r="G1347" s="203"/>
      <c r="H1347" s="207"/>
      <c r="I1347" s="208">
        <f>SUM(I1345:I1345)</f>
        <v>0</v>
      </c>
      <c r="J1347" s="208">
        <f>SUM(J1345:J1346)</f>
        <v>3715320.7</v>
      </c>
      <c r="K1347" s="2637">
        <f>SUM(K1345:K1346)</f>
        <v>0</v>
      </c>
      <c r="L1347" s="85">
        <f>SUM(J1347:K1347)</f>
        <v>3715320.7</v>
      </c>
      <c r="M1347" s="2443"/>
    </row>
    <row r="1348" spans="1:13" x14ac:dyDescent="0.25">
      <c r="A1348" s="812"/>
      <c r="B1348" s="813"/>
      <c r="C1348" s="814"/>
      <c r="D1348" s="813"/>
      <c r="E1348" s="812"/>
      <c r="F1348" s="815"/>
      <c r="G1348" s="813"/>
      <c r="H1348" s="816"/>
      <c r="I1348" s="817"/>
      <c r="J1348" s="817"/>
      <c r="K1348" s="817"/>
      <c r="L1348" s="817"/>
      <c r="M1348" s="818"/>
    </row>
    <row r="1349" spans="1:13" x14ac:dyDescent="0.25">
      <c r="A1349" s="3189" t="s">
        <v>920</v>
      </c>
      <c r="B1349" s="3173"/>
      <c r="C1349" s="3173"/>
      <c r="D1349" s="3173"/>
      <c r="E1349" s="812"/>
      <c r="F1349" s="815"/>
      <c r="G1349" s="813"/>
      <c r="H1349" s="816"/>
      <c r="I1349" s="817"/>
      <c r="J1349" s="2469" t="s">
        <v>4165</v>
      </c>
      <c r="K1349" s="2638">
        <v>43783</v>
      </c>
      <c r="L1349" s="817"/>
      <c r="M1349" s="818"/>
    </row>
    <row r="1350" spans="1:13" x14ac:dyDescent="0.25">
      <c r="A1350" s="2467"/>
      <c r="B1350" s="2467" t="s">
        <v>27</v>
      </c>
      <c r="C1350" s="2467"/>
      <c r="D1350" s="2467"/>
      <c r="E1350" s="2467"/>
      <c r="F1350" s="2"/>
      <c r="G1350" s="3"/>
      <c r="H1350" s="2467"/>
      <c r="I1350" s="4"/>
      <c r="J1350" s="2467" t="s">
        <v>27</v>
      </c>
      <c r="K1350" s="2467"/>
      <c r="L1350" s="2467"/>
      <c r="M1350" s="2467"/>
    </row>
    <row r="1351" spans="1:13" x14ac:dyDescent="0.25">
      <c r="A1351" s="2467"/>
      <c r="B1351" s="2467"/>
      <c r="C1351" s="2467"/>
      <c r="D1351" s="2467"/>
      <c r="E1351" s="2467"/>
      <c r="F1351" s="2"/>
      <c r="G1351" s="3"/>
      <c r="H1351" s="2467"/>
      <c r="I1351" s="4"/>
      <c r="J1351" s="2467"/>
      <c r="K1351" s="2467"/>
      <c r="L1351" s="2467"/>
      <c r="M1351" s="2467"/>
    </row>
    <row r="1352" spans="1:13" x14ac:dyDescent="0.25">
      <c r="A1352" s="2467"/>
      <c r="B1352" s="2467" t="s">
        <v>921</v>
      </c>
      <c r="C1352" s="2467"/>
      <c r="D1352" s="2467"/>
      <c r="E1352" s="2467"/>
      <c r="F1352" s="2"/>
      <c r="G1352" s="3"/>
      <c r="H1352" s="2467"/>
      <c r="I1352" s="4"/>
      <c r="J1352" s="2467" t="s">
        <v>881</v>
      </c>
      <c r="K1352" s="2467"/>
      <c r="L1352" s="2467"/>
      <c r="M1352" s="2467"/>
    </row>
    <row r="1355" spans="1:13" ht="18.75" x14ac:dyDescent="0.3">
      <c r="A1355" s="1" t="s">
        <v>174</v>
      </c>
      <c r="B1355" s="1"/>
      <c r="C1355" s="307" t="s">
        <v>870</v>
      </c>
      <c r="D1355" s="2467"/>
      <c r="E1355" s="2467"/>
      <c r="F1355" s="2467"/>
      <c r="G1355" s="2467"/>
      <c r="H1355" s="2467"/>
      <c r="I1355" s="4"/>
      <c r="J1355" s="2467"/>
      <c r="K1355" s="2467"/>
      <c r="L1355" s="2467"/>
      <c r="M1355" s="2467"/>
    </row>
    <row r="1356" spans="1:13" x14ac:dyDescent="0.25">
      <c r="A1356" s="2467"/>
      <c r="B1356" s="2467"/>
      <c r="C1356" s="2467"/>
      <c r="D1356" s="2461"/>
      <c r="E1356" s="2461"/>
      <c r="F1356" s="2461"/>
      <c r="G1356" s="2461"/>
      <c r="H1356" s="2461"/>
      <c r="I1356" s="8"/>
      <c r="J1356" s="2461"/>
      <c r="K1356" s="2467"/>
      <c r="L1356" s="2467"/>
      <c r="M1356" s="2467"/>
    </row>
    <row r="1357" spans="1:13" ht="18.75" x14ac:dyDescent="0.3">
      <c r="A1357" s="3104" t="s">
        <v>4166</v>
      </c>
      <c r="B1357" s="3104"/>
      <c r="C1357" s="3104"/>
      <c r="D1357" s="3104"/>
      <c r="E1357" s="3104"/>
      <c r="F1357" s="3104"/>
      <c r="G1357" s="3104"/>
      <c r="H1357" s="3104"/>
      <c r="I1357" s="3104"/>
      <c r="J1357" s="3104"/>
      <c r="K1357" s="3104"/>
      <c r="L1357" s="3104"/>
      <c r="M1357" s="3104"/>
    </row>
    <row r="1358" spans="1:13" ht="15.75" x14ac:dyDescent="0.25">
      <c r="A1358" s="2467"/>
      <c r="B1358" s="2467"/>
      <c r="C1358" s="2467"/>
      <c r="D1358" s="2461"/>
      <c r="E1358" s="2461"/>
      <c r="F1358" s="308"/>
      <c r="G1358" s="2461"/>
      <c r="H1358" s="2461"/>
      <c r="I1358" s="8"/>
      <c r="J1358" s="2461"/>
      <c r="K1358" s="2467"/>
      <c r="L1358" s="2467"/>
      <c r="M1358" s="2467"/>
    </row>
    <row r="1359" spans="1:13" x14ac:dyDescent="0.25">
      <c r="A1359" s="3156" t="s">
        <v>4167</v>
      </c>
      <c r="B1359" s="3156"/>
      <c r="C1359" s="3156"/>
      <c r="D1359" s="3156"/>
      <c r="E1359" s="3156"/>
      <c r="F1359" s="3156"/>
      <c r="G1359" s="3156"/>
      <c r="H1359" s="3156"/>
      <c r="I1359" s="3156"/>
      <c r="J1359" s="3156"/>
      <c r="K1359" s="3156"/>
      <c r="L1359" s="3156"/>
      <c r="M1359" s="3156"/>
    </row>
    <row r="1360" spans="1:13" x14ac:dyDescent="0.25">
      <c r="A1360" s="3156"/>
      <c r="B1360" s="3156"/>
      <c r="C1360" s="3156"/>
      <c r="D1360" s="3156"/>
      <c r="E1360" s="3156"/>
      <c r="F1360" s="3156"/>
      <c r="G1360" s="3156"/>
      <c r="H1360" s="3156"/>
      <c r="I1360" s="3156"/>
      <c r="J1360" s="3156"/>
      <c r="K1360" s="3156"/>
      <c r="L1360" s="3156"/>
      <c r="M1360" s="3156"/>
    </row>
    <row r="1361" spans="1:13" ht="15.75" thickBot="1" x14ac:dyDescent="0.3">
      <c r="A1361" s="1465"/>
      <c r="B1361" s="2467"/>
      <c r="C1361" s="2467"/>
      <c r="D1361" s="2467"/>
      <c r="E1361" s="2467"/>
      <c r="F1361" s="2467"/>
      <c r="G1361" s="2467"/>
      <c r="H1361" s="2467"/>
      <c r="I1361" s="4"/>
      <c r="J1361" s="2467"/>
      <c r="K1361" s="13"/>
      <c r="L1361" s="14"/>
      <c r="M1361" s="14" t="s">
        <v>270</v>
      </c>
    </row>
    <row r="1362" spans="1:13" ht="27" thickBot="1" x14ac:dyDescent="0.3">
      <c r="A1362" s="309" t="s">
        <v>873</v>
      </c>
      <c r="B1362" s="23" t="s">
        <v>874</v>
      </c>
      <c r="C1362" s="23" t="s">
        <v>7</v>
      </c>
      <c r="D1362" s="23" t="s">
        <v>8</v>
      </c>
      <c r="E1362" s="23" t="s">
        <v>9</v>
      </c>
      <c r="F1362" s="23" t="s">
        <v>10</v>
      </c>
      <c r="G1362" s="23" t="s">
        <v>11</v>
      </c>
      <c r="H1362" s="23" t="s">
        <v>12</v>
      </c>
      <c r="I1362" s="310" t="s">
        <v>13</v>
      </c>
      <c r="J1362" s="20" t="s">
        <v>14</v>
      </c>
      <c r="K1362" s="20" t="s">
        <v>15</v>
      </c>
      <c r="L1362" s="20" t="s">
        <v>16</v>
      </c>
      <c r="M1362" s="311" t="s">
        <v>17</v>
      </c>
    </row>
    <row r="1363" spans="1:13" x14ac:dyDescent="0.25">
      <c r="A1363" s="895">
        <v>231</v>
      </c>
      <c r="B1363" s="296">
        <v>0</v>
      </c>
      <c r="C1363" s="569">
        <v>2143</v>
      </c>
      <c r="D1363" s="296">
        <v>5221</v>
      </c>
      <c r="E1363" s="897">
        <v>0</v>
      </c>
      <c r="F1363" s="473">
        <v>0</v>
      </c>
      <c r="G1363" s="296">
        <v>800</v>
      </c>
      <c r="H1363" s="231">
        <v>3053000000</v>
      </c>
      <c r="I1363" s="313">
        <v>3000000</v>
      </c>
      <c r="J1363" s="313">
        <v>3000000</v>
      </c>
      <c r="K1363" s="232">
        <v>-1250000</v>
      </c>
      <c r="L1363" s="232">
        <f>SUM(K1363,J1363)</f>
        <v>1750000</v>
      </c>
      <c r="M1363" s="1094" t="s">
        <v>4168</v>
      </c>
    </row>
    <row r="1364" spans="1:13" x14ac:dyDescent="0.25">
      <c r="A1364" s="895">
        <v>231</v>
      </c>
      <c r="B1364" s="296">
        <v>0</v>
      </c>
      <c r="C1364" s="569">
        <v>2143</v>
      </c>
      <c r="D1364" s="296">
        <v>5222</v>
      </c>
      <c r="E1364" s="897">
        <v>0</v>
      </c>
      <c r="F1364" s="473">
        <v>0</v>
      </c>
      <c r="G1364" s="296">
        <v>800</v>
      </c>
      <c r="H1364" s="231">
        <v>3053000000</v>
      </c>
      <c r="I1364" s="313">
        <v>0</v>
      </c>
      <c r="J1364" s="313">
        <v>0</v>
      </c>
      <c r="K1364" s="232">
        <v>1250000</v>
      </c>
      <c r="L1364" s="232">
        <f>SUM(K1364,J1364)</f>
        <v>1250000</v>
      </c>
      <c r="M1364" s="1094" t="s">
        <v>4168</v>
      </c>
    </row>
    <row r="1365" spans="1:13" ht="26.25" x14ac:dyDescent="0.25">
      <c r="A1365" s="895">
        <v>231</v>
      </c>
      <c r="B1365" s="296">
        <v>0</v>
      </c>
      <c r="C1365" s="569">
        <v>2143</v>
      </c>
      <c r="D1365" s="296">
        <v>5136</v>
      </c>
      <c r="E1365" s="897">
        <v>0</v>
      </c>
      <c r="F1365" s="473">
        <v>0</v>
      </c>
      <c r="G1365" s="296">
        <v>800</v>
      </c>
      <c r="H1365" s="231">
        <v>1031000000</v>
      </c>
      <c r="I1365" s="313">
        <v>0</v>
      </c>
      <c r="J1365" s="313">
        <v>396560</v>
      </c>
      <c r="K1365" s="232">
        <v>-319500</v>
      </c>
      <c r="L1365" s="232">
        <f>SUM(K1365,J1365)</f>
        <v>77060</v>
      </c>
      <c r="M1365" s="1094" t="s">
        <v>4159</v>
      </c>
    </row>
    <row r="1366" spans="1:13" ht="26.25" x14ac:dyDescent="0.25">
      <c r="A1366" s="895">
        <v>231</v>
      </c>
      <c r="B1366" s="296">
        <v>0</v>
      </c>
      <c r="C1366" s="569">
        <v>2143</v>
      </c>
      <c r="D1366" s="296">
        <v>5336</v>
      </c>
      <c r="E1366" s="897">
        <v>0</v>
      </c>
      <c r="F1366" s="473">
        <v>0</v>
      </c>
      <c r="G1366" s="296">
        <v>800</v>
      </c>
      <c r="H1366" s="231">
        <v>1031000000</v>
      </c>
      <c r="I1366" s="313">
        <v>0</v>
      </c>
      <c r="J1366" s="313">
        <v>0</v>
      </c>
      <c r="K1366" s="232">
        <v>19500</v>
      </c>
      <c r="L1366" s="232">
        <f t="shared" ref="L1366:L1384" si="24">SUM(K1366,J1366)</f>
        <v>19500</v>
      </c>
      <c r="M1366" s="1094" t="s">
        <v>4159</v>
      </c>
    </row>
    <row r="1367" spans="1:13" ht="26.25" x14ac:dyDescent="0.25">
      <c r="A1367" s="895">
        <v>231</v>
      </c>
      <c r="B1367" s="296">
        <v>0</v>
      </c>
      <c r="C1367" s="569">
        <v>2143</v>
      </c>
      <c r="D1367" s="296">
        <v>5213</v>
      </c>
      <c r="E1367" s="897">
        <v>0</v>
      </c>
      <c r="F1367" s="473">
        <v>0</v>
      </c>
      <c r="G1367" s="296">
        <v>800</v>
      </c>
      <c r="H1367" s="231">
        <v>1031000000</v>
      </c>
      <c r="I1367" s="313">
        <v>0</v>
      </c>
      <c r="J1367" s="313">
        <v>6540000</v>
      </c>
      <c r="K1367" s="232">
        <v>79500</v>
      </c>
      <c r="L1367" s="232">
        <f t="shared" si="24"/>
        <v>6619500</v>
      </c>
      <c r="M1367" s="1094" t="s">
        <v>4159</v>
      </c>
    </row>
    <row r="1368" spans="1:13" ht="26.25" x14ac:dyDescent="0.25">
      <c r="A1368" s="895">
        <v>231</v>
      </c>
      <c r="B1368" s="296">
        <v>0</v>
      </c>
      <c r="C1368" s="569">
        <v>2143</v>
      </c>
      <c r="D1368" s="296">
        <v>5321</v>
      </c>
      <c r="E1368" s="897">
        <v>0</v>
      </c>
      <c r="F1368" s="473">
        <v>0</v>
      </c>
      <c r="G1368" s="296">
        <v>800</v>
      </c>
      <c r="H1368" s="231">
        <v>1031020907</v>
      </c>
      <c r="I1368" s="313">
        <v>0</v>
      </c>
      <c r="J1368" s="313">
        <v>0</v>
      </c>
      <c r="K1368" s="232">
        <v>19500</v>
      </c>
      <c r="L1368" s="232">
        <f t="shared" si="24"/>
        <v>19500</v>
      </c>
      <c r="M1368" s="1094" t="s">
        <v>4159</v>
      </c>
    </row>
    <row r="1369" spans="1:13" ht="26.25" x14ac:dyDescent="0.25">
      <c r="A1369" s="895">
        <v>231</v>
      </c>
      <c r="B1369" s="296">
        <v>0</v>
      </c>
      <c r="C1369" s="569">
        <v>2143</v>
      </c>
      <c r="D1369" s="296">
        <v>5321</v>
      </c>
      <c r="E1369" s="897">
        <v>0</v>
      </c>
      <c r="F1369" s="473">
        <v>0</v>
      </c>
      <c r="G1369" s="296">
        <v>800</v>
      </c>
      <c r="H1369" s="231">
        <v>1031020604</v>
      </c>
      <c r="I1369" s="313">
        <v>0</v>
      </c>
      <c r="J1369" s="313">
        <v>0</v>
      </c>
      <c r="K1369" s="232">
        <v>19500</v>
      </c>
      <c r="L1369" s="232">
        <f t="shared" si="24"/>
        <v>19500</v>
      </c>
      <c r="M1369" s="1094" t="s">
        <v>4159</v>
      </c>
    </row>
    <row r="1370" spans="1:13" ht="26.25" x14ac:dyDescent="0.25">
      <c r="A1370" s="895">
        <v>231</v>
      </c>
      <c r="B1370" s="296">
        <v>0</v>
      </c>
      <c r="C1370" s="569">
        <v>2143</v>
      </c>
      <c r="D1370" s="296">
        <v>5321</v>
      </c>
      <c r="E1370" s="897">
        <v>0</v>
      </c>
      <c r="F1370" s="473">
        <v>0</v>
      </c>
      <c r="G1370" s="296">
        <v>800</v>
      </c>
      <c r="H1370" s="231">
        <v>1031022027</v>
      </c>
      <c r="I1370" s="313">
        <v>0</v>
      </c>
      <c r="J1370" s="313">
        <v>0</v>
      </c>
      <c r="K1370" s="232">
        <v>9000</v>
      </c>
      <c r="L1370" s="232">
        <f t="shared" si="24"/>
        <v>9000</v>
      </c>
      <c r="M1370" s="1094" t="s">
        <v>4159</v>
      </c>
    </row>
    <row r="1371" spans="1:13" ht="26.25" x14ac:dyDescent="0.25">
      <c r="A1371" s="895">
        <v>231</v>
      </c>
      <c r="B1371" s="296">
        <v>0</v>
      </c>
      <c r="C1371" s="569">
        <v>2143</v>
      </c>
      <c r="D1371" s="296">
        <v>5321</v>
      </c>
      <c r="E1371" s="897">
        <v>0</v>
      </c>
      <c r="F1371" s="473">
        <v>0</v>
      </c>
      <c r="G1371" s="296">
        <v>800</v>
      </c>
      <c r="H1371" s="231">
        <v>1031021106</v>
      </c>
      <c r="I1371" s="313">
        <v>0</v>
      </c>
      <c r="J1371" s="313">
        <v>0</v>
      </c>
      <c r="K1371" s="232">
        <v>18000</v>
      </c>
      <c r="L1371" s="232">
        <f t="shared" si="24"/>
        <v>18000</v>
      </c>
      <c r="M1371" s="1094" t="s">
        <v>4159</v>
      </c>
    </row>
    <row r="1372" spans="1:13" ht="26.25" x14ac:dyDescent="0.25">
      <c r="A1372" s="895">
        <v>231</v>
      </c>
      <c r="B1372" s="296">
        <v>0</v>
      </c>
      <c r="C1372" s="569">
        <v>2143</v>
      </c>
      <c r="D1372" s="296">
        <v>5321</v>
      </c>
      <c r="E1372" s="897">
        <v>0</v>
      </c>
      <c r="F1372" s="473">
        <v>0</v>
      </c>
      <c r="G1372" s="296">
        <v>800</v>
      </c>
      <c r="H1372" s="231">
        <v>1031021217</v>
      </c>
      <c r="I1372" s="313">
        <v>0</v>
      </c>
      <c r="J1372" s="313">
        <v>0</v>
      </c>
      <c r="K1372" s="232">
        <v>21000</v>
      </c>
      <c r="L1372" s="232">
        <f t="shared" si="24"/>
        <v>21000</v>
      </c>
      <c r="M1372" s="1094" t="s">
        <v>4159</v>
      </c>
    </row>
    <row r="1373" spans="1:13" ht="26.25" x14ac:dyDescent="0.25">
      <c r="A1373" s="895">
        <v>231</v>
      </c>
      <c r="B1373" s="296">
        <v>0</v>
      </c>
      <c r="C1373" s="569">
        <v>2143</v>
      </c>
      <c r="D1373" s="296">
        <v>5321</v>
      </c>
      <c r="E1373" s="897">
        <v>0</v>
      </c>
      <c r="F1373" s="473">
        <v>0</v>
      </c>
      <c r="G1373" s="296">
        <v>800</v>
      </c>
      <c r="H1373" s="231">
        <v>1031020129</v>
      </c>
      <c r="I1373" s="313">
        <v>0</v>
      </c>
      <c r="J1373" s="313">
        <v>0</v>
      </c>
      <c r="K1373" s="232">
        <v>19500</v>
      </c>
      <c r="L1373" s="232">
        <f t="shared" si="24"/>
        <v>19500</v>
      </c>
      <c r="M1373" s="1094" t="s">
        <v>4159</v>
      </c>
    </row>
    <row r="1374" spans="1:13" ht="26.25" x14ac:dyDescent="0.25">
      <c r="A1374" s="895">
        <v>231</v>
      </c>
      <c r="B1374" s="296">
        <v>0</v>
      </c>
      <c r="C1374" s="569">
        <v>2143</v>
      </c>
      <c r="D1374" s="296">
        <v>5321</v>
      </c>
      <c r="E1374" s="897">
        <v>0</v>
      </c>
      <c r="F1374" s="473">
        <v>0</v>
      </c>
      <c r="G1374" s="296">
        <v>800</v>
      </c>
      <c r="H1374" s="231">
        <v>1031022143</v>
      </c>
      <c r="I1374" s="313">
        <v>0</v>
      </c>
      <c r="J1374" s="313">
        <v>0</v>
      </c>
      <c r="K1374" s="232">
        <v>18000</v>
      </c>
      <c r="L1374" s="232">
        <f t="shared" si="24"/>
        <v>18000</v>
      </c>
      <c r="M1374" s="1094" t="s">
        <v>4159</v>
      </c>
    </row>
    <row r="1375" spans="1:13" ht="26.25" x14ac:dyDescent="0.25">
      <c r="A1375" s="895">
        <v>231</v>
      </c>
      <c r="B1375" s="296">
        <v>0</v>
      </c>
      <c r="C1375" s="569">
        <v>2143</v>
      </c>
      <c r="D1375" s="296">
        <v>5321</v>
      </c>
      <c r="E1375" s="897">
        <v>0</v>
      </c>
      <c r="F1375" s="473">
        <v>0</v>
      </c>
      <c r="G1375" s="296">
        <v>800</v>
      </c>
      <c r="H1375" s="231">
        <v>1031022050</v>
      </c>
      <c r="I1375" s="313">
        <v>0</v>
      </c>
      <c r="J1375" s="313">
        <v>0</v>
      </c>
      <c r="K1375" s="232">
        <v>19500</v>
      </c>
      <c r="L1375" s="232">
        <f t="shared" si="24"/>
        <v>19500</v>
      </c>
      <c r="M1375" s="1094" t="s">
        <v>4159</v>
      </c>
    </row>
    <row r="1376" spans="1:13" ht="26.25" x14ac:dyDescent="0.25">
      <c r="A1376" s="895">
        <v>231</v>
      </c>
      <c r="B1376" s="296">
        <v>0</v>
      </c>
      <c r="C1376" s="569">
        <v>2143</v>
      </c>
      <c r="D1376" s="296">
        <v>5321</v>
      </c>
      <c r="E1376" s="897">
        <v>0</v>
      </c>
      <c r="F1376" s="473">
        <v>0</v>
      </c>
      <c r="G1376" s="296">
        <v>800</v>
      </c>
      <c r="H1376" s="231">
        <v>1031022052</v>
      </c>
      <c r="I1376" s="313">
        <v>0</v>
      </c>
      <c r="J1376" s="313">
        <v>0</v>
      </c>
      <c r="K1376" s="232">
        <v>19500</v>
      </c>
      <c r="L1376" s="232">
        <f t="shared" si="24"/>
        <v>19500</v>
      </c>
      <c r="M1376" s="1094" t="s">
        <v>4159</v>
      </c>
    </row>
    <row r="1377" spans="1:13" ht="26.25" x14ac:dyDescent="0.25">
      <c r="A1377" s="895">
        <v>231</v>
      </c>
      <c r="B1377" s="296">
        <v>0</v>
      </c>
      <c r="C1377" s="569">
        <v>2143</v>
      </c>
      <c r="D1377" s="296">
        <v>5321</v>
      </c>
      <c r="E1377" s="897">
        <v>0</v>
      </c>
      <c r="F1377" s="473">
        <v>0</v>
      </c>
      <c r="G1377" s="296">
        <v>800</v>
      </c>
      <c r="H1377" s="231">
        <v>1031022318</v>
      </c>
      <c r="I1377" s="313">
        <v>0</v>
      </c>
      <c r="J1377" s="313">
        <v>0</v>
      </c>
      <c r="K1377" s="232">
        <v>19500</v>
      </c>
      <c r="L1377" s="232">
        <f t="shared" si="24"/>
        <v>19500</v>
      </c>
      <c r="M1377" s="1094" t="s">
        <v>4159</v>
      </c>
    </row>
    <row r="1378" spans="1:13" ht="26.25" x14ac:dyDescent="0.25">
      <c r="A1378" s="895">
        <v>231</v>
      </c>
      <c r="B1378" s="296">
        <v>0</v>
      </c>
      <c r="C1378" s="569">
        <v>2143</v>
      </c>
      <c r="D1378" s="296">
        <v>5321</v>
      </c>
      <c r="E1378" s="897">
        <v>0</v>
      </c>
      <c r="F1378" s="473">
        <v>0</v>
      </c>
      <c r="G1378" s="296">
        <v>800</v>
      </c>
      <c r="H1378" s="231">
        <v>1031022437</v>
      </c>
      <c r="I1378" s="313">
        <v>0</v>
      </c>
      <c r="J1378" s="313">
        <v>0</v>
      </c>
      <c r="K1378" s="232">
        <v>19500</v>
      </c>
      <c r="L1378" s="232">
        <f t="shared" si="24"/>
        <v>19500</v>
      </c>
      <c r="M1378" s="1094" t="s">
        <v>4159</v>
      </c>
    </row>
    <row r="1379" spans="1:13" ht="26.25" x14ac:dyDescent="0.25">
      <c r="A1379" s="895">
        <v>231</v>
      </c>
      <c r="B1379" s="296">
        <v>0</v>
      </c>
      <c r="C1379" s="569">
        <v>2143</v>
      </c>
      <c r="D1379" s="296">
        <v>5321</v>
      </c>
      <c r="E1379" s="897">
        <v>0</v>
      </c>
      <c r="F1379" s="473">
        <v>0</v>
      </c>
      <c r="G1379" s="296">
        <v>800</v>
      </c>
      <c r="H1379" s="231">
        <v>1031022322</v>
      </c>
      <c r="I1379" s="313">
        <v>0</v>
      </c>
      <c r="J1379" s="313">
        <v>0</v>
      </c>
      <c r="K1379" s="232">
        <v>18000</v>
      </c>
      <c r="L1379" s="232">
        <f t="shared" si="24"/>
        <v>18000</v>
      </c>
      <c r="M1379" s="1094" t="s">
        <v>4159</v>
      </c>
    </row>
    <row r="1380" spans="1:13" x14ac:dyDescent="0.25">
      <c r="A1380" s="895">
        <v>231</v>
      </c>
      <c r="B1380" s="296">
        <v>0</v>
      </c>
      <c r="C1380" s="569">
        <v>2143</v>
      </c>
      <c r="D1380" s="296">
        <v>5321</v>
      </c>
      <c r="E1380" s="897">
        <v>0</v>
      </c>
      <c r="F1380" s="473">
        <v>0</v>
      </c>
      <c r="G1380" s="296">
        <v>800</v>
      </c>
      <c r="H1380" s="231">
        <v>5613000000</v>
      </c>
      <c r="I1380" s="313">
        <v>0</v>
      </c>
      <c r="J1380" s="313">
        <v>10000000</v>
      </c>
      <c r="K1380" s="232">
        <v>-4480095</v>
      </c>
      <c r="L1380" s="232">
        <f t="shared" si="24"/>
        <v>5519905</v>
      </c>
      <c r="M1380" s="1094" t="s">
        <v>4169</v>
      </c>
    </row>
    <row r="1381" spans="1:13" x14ac:dyDescent="0.25">
      <c r="A1381" s="895">
        <v>231</v>
      </c>
      <c r="B1381" s="296">
        <v>0</v>
      </c>
      <c r="C1381" s="569">
        <v>2143</v>
      </c>
      <c r="D1381" s="296">
        <v>5321</v>
      </c>
      <c r="E1381" s="897">
        <v>0</v>
      </c>
      <c r="F1381" s="473">
        <v>0</v>
      </c>
      <c r="G1381" s="296">
        <v>800</v>
      </c>
      <c r="H1381" s="231">
        <v>5613022308</v>
      </c>
      <c r="I1381" s="313">
        <v>0</v>
      </c>
      <c r="J1381" s="313">
        <v>0</v>
      </c>
      <c r="K1381" s="232">
        <v>1480095</v>
      </c>
      <c r="L1381" s="232">
        <f t="shared" si="24"/>
        <v>1480095</v>
      </c>
      <c r="M1381" s="1094" t="s">
        <v>4169</v>
      </c>
    </row>
    <row r="1382" spans="1:13" x14ac:dyDescent="0.25">
      <c r="A1382" s="895">
        <v>231</v>
      </c>
      <c r="B1382" s="296">
        <v>0</v>
      </c>
      <c r="C1382" s="569">
        <v>2143</v>
      </c>
      <c r="D1382" s="296">
        <v>5321</v>
      </c>
      <c r="E1382" s="897">
        <v>0</v>
      </c>
      <c r="F1382" s="473">
        <v>0</v>
      </c>
      <c r="G1382" s="296">
        <v>800</v>
      </c>
      <c r="H1382" s="231">
        <v>5613020238</v>
      </c>
      <c r="I1382" s="313">
        <v>0</v>
      </c>
      <c r="J1382" s="313">
        <v>0</v>
      </c>
      <c r="K1382" s="232">
        <v>2000000</v>
      </c>
      <c r="L1382" s="232">
        <f t="shared" si="24"/>
        <v>2000000</v>
      </c>
      <c r="M1382" s="1094" t="s">
        <v>4169</v>
      </c>
    </row>
    <row r="1383" spans="1:13" x14ac:dyDescent="0.25">
      <c r="A1383" s="895">
        <v>231</v>
      </c>
      <c r="B1383" s="296">
        <v>0</v>
      </c>
      <c r="C1383" s="569">
        <v>2143</v>
      </c>
      <c r="D1383" s="296">
        <v>5321</v>
      </c>
      <c r="E1383" s="897">
        <v>0</v>
      </c>
      <c r="F1383" s="473">
        <v>0</v>
      </c>
      <c r="G1383" s="296">
        <v>800</v>
      </c>
      <c r="H1383" s="231">
        <v>5613020316</v>
      </c>
      <c r="I1383" s="313">
        <v>0</v>
      </c>
      <c r="J1383" s="313">
        <v>0</v>
      </c>
      <c r="K1383" s="232">
        <v>500000</v>
      </c>
      <c r="L1383" s="232">
        <f t="shared" si="24"/>
        <v>500000</v>
      </c>
      <c r="M1383" s="1094" t="s">
        <v>4169</v>
      </c>
    </row>
    <row r="1384" spans="1:13" ht="15.75" thickBot="1" x14ac:dyDescent="0.3">
      <c r="A1384" s="895">
        <v>231</v>
      </c>
      <c r="B1384" s="296">
        <v>0</v>
      </c>
      <c r="C1384" s="569">
        <v>2143</v>
      </c>
      <c r="D1384" s="296">
        <v>5321</v>
      </c>
      <c r="E1384" s="897">
        <v>0</v>
      </c>
      <c r="F1384" s="473">
        <v>0</v>
      </c>
      <c r="G1384" s="296">
        <v>800</v>
      </c>
      <c r="H1384" s="231">
        <v>5613020323</v>
      </c>
      <c r="I1384" s="313">
        <v>0</v>
      </c>
      <c r="J1384" s="313">
        <v>0</v>
      </c>
      <c r="K1384" s="232">
        <v>500000</v>
      </c>
      <c r="L1384" s="232">
        <f t="shared" si="24"/>
        <v>500000</v>
      </c>
      <c r="M1384" s="1094" t="s">
        <v>4169</v>
      </c>
    </row>
    <row r="1385" spans="1:13" ht="15.75" thickBot="1" x14ac:dyDescent="0.3">
      <c r="A1385" s="2270" t="s">
        <v>23</v>
      </c>
      <c r="B1385" s="2463"/>
      <c r="C1385" s="2463"/>
      <c r="D1385" s="2463"/>
      <c r="E1385" s="2463"/>
      <c r="F1385" s="2463"/>
      <c r="G1385" s="2463"/>
      <c r="H1385" s="2463"/>
      <c r="I1385" s="2271">
        <f>SUM(I1363:I1384)</f>
        <v>3000000</v>
      </c>
      <c r="J1385" s="2272">
        <f>SUM(J1363:J1384)</f>
        <v>19936560</v>
      </c>
      <c r="K1385" s="2272">
        <f>SUM(K1363:K1384)</f>
        <v>0</v>
      </c>
      <c r="L1385" s="2272">
        <f>SUM(L1363:L1384)</f>
        <v>19936560</v>
      </c>
      <c r="M1385" s="2128"/>
    </row>
    <row r="1386" spans="1:13" ht="15.75" x14ac:dyDescent="0.25">
      <c r="A1386" s="28"/>
      <c r="B1386" s="28"/>
      <c r="C1386" s="28"/>
      <c r="D1386" s="29"/>
      <c r="E1386" s="29"/>
      <c r="F1386" s="29"/>
      <c r="G1386" s="29"/>
      <c r="H1386" s="29"/>
      <c r="I1386" s="32"/>
      <c r="J1386" s="29"/>
      <c r="K1386" s="33"/>
      <c r="L1386" s="29"/>
      <c r="M1386" s="2467"/>
    </row>
    <row r="1387" spans="1:13" ht="15.75" x14ac:dyDescent="0.25">
      <c r="A1387" s="29" t="s">
        <v>879</v>
      </c>
      <c r="B1387" s="28"/>
      <c r="C1387" s="28"/>
      <c r="D1387" s="29"/>
      <c r="E1387" s="29"/>
      <c r="F1387" s="29"/>
      <c r="G1387" s="29"/>
      <c r="H1387" s="29"/>
      <c r="I1387" s="32"/>
      <c r="J1387" s="34" t="s">
        <v>25</v>
      </c>
      <c r="K1387" s="35">
        <v>43798</v>
      </c>
      <c r="L1387" s="29"/>
      <c r="M1387" s="2467"/>
    </row>
    <row r="1388" spans="1:13" x14ac:dyDescent="0.25">
      <c r="A1388" s="29" t="s">
        <v>27</v>
      </c>
      <c r="B1388" s="29"/>
      <c r="C1388" s="29"/>
      <c r="D1388" s="29"/>
      <c r="E1388" s="29"/>
      <c r="F1388" s="29"/>
      <c r="G1388" s="29"/>
      <c r="H1388" s="29"/>
      <c r="I1388" s="29" t="s">
        <v>27</v>
      </c>
      <c r="J1388" s="29"/>
      <c r="K1388" s="29"/>
      <c r="L1388" s="29"/>
      <c r="M1388" s="29"/>
    </row>
    <row r="1389" spans="1:13" x14ac:dyDescent="0.25">
      <c r="A1389" s="29" t="s">
        <v>880</v>
      </c>
      <c r="B1389" s="29"/>
      <c r="C1389" s="29"/>
      <c r="D1389" s="29"/>
      <c r="E1389" s="29"/>
      <c r="F1389" s="29"/>
      <c r="G1389" s="29"/>
      <c r="H1389" s="29"/>
      <c r="I1389" s="29" t="s">
        <v>881</v>
      </c>
      <c r="J1389" s="29"/>
      <c r="K1389" s="29"/>
      <c r="L1389" s="29"/>
      <c r="M1389" s="29"/>
    </row>
    <row r="1392" spans="1:13" ht="18.75" x14ac:dyDescent="0.3">
      <c r="A1392" s="1" t="s">
        <v>174</v>
      </c>
      <c r="B1392" s="1"/>
      <c r="C1392" s="307" t="s">
        <v>870</v>
      </c>
      <c r="D1392" s="2467"/>
      <c r="E1392" s="2467"/>
      <c r="F1392" s="2467"/>
      <c r="G1392" s="2467"/>
      <c r="H1392" s="2467"/>
      <c r="I1392" s="4"/>
      <c r="J1392" s="2467"/>
      <c r="K1392" s="2467"/>
      <c r="L1392" s="2467"/>
      <c r="M1392" s="2467"/>
    </row>
    <row r="1393" spans="1:13" x14ac:dyDescent="0.25">
      <c r="A1393" s="2467"/>
      <c r="B1393" s="2467"/>
      <c r="C1393" s="2467"/>
      <c r="D1393" s="2461"/>
      <c r="E1393" s="2461"/>
      <c r="F1393" s="2461"/>
      <c r="G1393" s="2461"/>
      <c r="H1393" s="2461"/>
      <c r="I1393" s="8"/>
      <c r="J1393" s="2461"/>
      <c r="K1393" s="2467"/>
      <c r="L1393" s="2467"/>
      <c r="M1393" s="2467"/>
    </row>
    <row r="1394" spans="1:13" ht="18.75" x14ac:dyDescent="0.3">
      <c r="A1394" s="3104" t="s">
        <v>4376</v>
      </c>
      <c r="B1394" s="3104"/>
      <c r="C1394" s="3104"/>
      <c r="D1394" s="3104"/>
      <c r="E1394" s="3104"/>
      <c r="F1394" s="3104"/>
      <c r="G1394" s="3104"/>
      <c r="H1394" s="3104"/>
      <c r="I1394" s="3104"/>
      <c r="J1394" s="3104"/>
      <c r="K1394" s="3104"/>
      <c r="L1394" s="3104"/>
      <c r="M1394" s="3104"/>
    </row>
    <row r="1395" spans="1:13" ht="15.75" x14ac:dyDescent="0.25">
      <c r="A1395" s="2467"/>
      <c r="B1395" s="2467"/>
      <c r="C1395" s="2467"/>
      <c r="D1395" s="2461"/>
      <c r="E1395" s="2461"/>
      <c r="F1395" s="308"/>
      <c r="G1395" s="2461"/>
      <c r="H1395" s="2461"/>
      <c r="I1395" s="8"/>
      <c r="J1395" s="2461"/>
      <c r="K1395" s="2467"/>
      <c r="L1395" s="2467"/>
      <c r="M1395" s="2467"/>
    </row>
    <row r="1396" spans="1:13" x14ac:dyDescent="0.25">
      <c r="A1396" s="3156" t="s">
        <v>4377</v>
      </c>
      <c r="B1396" s="3156"/>
      <c r="C1396" s="3156"/>
      <c r="D1396" s="3156"/>
      <c r="E1396" s="3156"/>
      <c r="F1396" s="3156"/>
      <c r="G1396" s="3156"/>
      <c r="H1396" s="3156"/>
      <c r="I1396" s="3156"/>
      <c r="J1396" s="3156"/>
      <c r="K1396" s="3156"/>
      <c r="L1396" s="3156"/>
      <c r="M1396" s="3156"/>
    </row>
    <row r="1397" spans="1:13" x14ac:dyDescent="0.25">
      <c r="A1397" s="3156"/>
      <c r="B1397" s="3156"/>
      <c r="C1397" s="3156"/>
      <c r="D1397" s="3156"/>
      <c r="E1397" s="3156"/>
      <c r="F1397" s="3156"/>
      <c r="G1397" s="3156"/>
      <c r="H1397" s="3156"/>
      <c r="I1397" s="3156"/>
      <c r="J1397" s="3156"/>
      <c r="K1397" s="3156"/>
      <c r="L1397" s="3156"/>
      <c r="M1397" s="3156"/>
    </row>
    <row r="1398" spans="1:13" ht="15.75" thickBot="1" x14ac:dyDescent="0.3">
      <c r="A1398" s="1465"/>
      <c r="B1398" s="2467"/>
      <c r="C1398" s="2467"/>
      <c r="D1398" s="2467"/>
      <c r="E1398" s="2467"/>
      <c r="F1398" s="2467"/>
      <c r="G1398" s="2467"/>
      <c r="H1398" s="2467"/>
      <c r="I1398" s="4"/>
      <c r="J1398" s="2467"/>
      <c r="K1398" s="13"/>
      <c r="L1398" s="14"/>
      <c r="M1398" s="14" t="s">
        <v>270</v>
      </c>
    </row>
    <row r="1399" spans="1:13" ht="27" thickBot="1" x14ac:dyDescent="0.3">
      <c r="A1399" s="309" t="s">
        <v>873</v>
      </c>
      <c r="B1399" s="23" t="s">
        <v>874</v>
      </c>
      <c r="C1399" s="23" t="s">
        <v>7</v>
      </c>
      <c r="D1399" s="23" t="s">
        <v>8</v>
      </c>
      <c r="E1399" s="23" t="s">
        <v>9</v>
      </c>
      <c r="F1399" s="23" t="s">
        <v>10</v>
      </c>
      <c r="G1399" s="23" t="s">
        <v>11</v>
      </c>
      <c r="H1399" s="23" t="s">
        <v>12</v>
      </c>
      <c r="I1399" s="310" t="s">
        <v>13</v>
      </c>
      <c r="J1399" s="20" t="s">
        <v>14</v>
      </c>
      <c r="K1399" s="20" t="s">
        <v>15</v>
      </c>
      <c r="L1399" s="20" t="s">
        <v>16</v>
      </c>
      <c r="M1399" s="311" t="s">
        <v>17</v>
      </c>
    </row>
    <row r="1400" spans="1:13" x14ac:dyDescent="0.25">
      <c r="A1400" s="895">
        <v>231</v>
      </c>
      <c r="B1400" s="296">
        <v>0</v>
      </c>
      <c r="C1400" s="569">
        <v>3636</v>
      </c>
      <c r="D1400" s="296">
        <v>5011</v>
      </c>
      <c r="E1400" s="897">
        <v>0</v>
      </c>
      <c r="F1400" s="473">
        <v>109100999</v>
      </c>
      <c r="G1400" s="296">
        <v>800</v>
      </c>
      <c r="H1400" s="231">
        <v>4774000000</v>
      </c>
      <c r="I1400" s="313">
        <v>0</v>
      </c>
      <c r="J1400" s="313">
        <v>181909.79</v>
      </c>
      <c r="K1400" s="232">
        <v>-3600</v>
      </c>
      <c r="L1400" s="232">
        <f t="shared" ref="L1400:L1407" si="25">SUM(K1400,J1400)</f>
        <v>178309.79</v>
      </c>
      <c r="M1400" s="1094" t="s">
        <v>4378</v>
      </c>
    </row>
    <row r="1401" spans="1:13" x14ac:dyDescent="0.25">
      <c r="A1401" s="895">
        <v>231</v>
      </c>
      <c r="B1401" s="296">
        <v>0</v>
      </c>
      <c r="C1401" s="569">
        <v>3636</v>
      </c>
      <c r="D1401" s="296">
        <v>5011</v>
      </c>
      <c r="E1401" s="897">
        <v>0</v>
      </c>
      <c r="F1401" s="473">
        <v>109500999</v>
      </c>
      <c r="G1401" s="296">
        <v>800</v>
      </c>
      <c r="H1401" s="231">
        <v>4774000000</v>
      </c>
      <c r="I1401" s="313">
        <v>0</v>
      </c>
      <c r="J1401" s="313">
        <v>1030254.48</v>
      </c>
      <c r="K1401" s="232">
        <v>-20400</v>
      </c>
      <c r="L1401" s="232">
        <f t="shared" si="25"/>
        <v>1009854.48</v>
      </c>
      <c r="M1401" s="1094" t="s">
        <v>4378</v>
      </c>
    </row>
    <row r="1402" spans="1:13" x14ac:dyDescent="0.25">
      <c r="A1402" s="895">
        <v>231</v>
      </c>
      <c r="B1402" s="296">
        <v>0</v>
      </c>
      <c r="C1402" s="569">
        <v>3636</v>
      </c>
      <c r="D1402" s="296">
        <v>5137</v>
      </c>
      <c r="E1402" s="897">
        <v>0</v>
      </c>
      <c r="F1402" s="473">
        <v>109100999</v>
      </c>
      <c r="G1402" s="296">
        <v>800</v>
      </c>
      <c r="H1402" s="231">
        <v>4774000000</v>
      </c>
      <c r="I1402" s="313">
        <v>0</v>
      </c>
      <c r="J1402" s="313">
        <v>0</v>
      </c>
      <c r="K1402" s="232">
        <v>3600</v>
      </c>
      <c r="L1402" s="232">
        <f t="shared" si="25"/>
        <v>3600</v>
      </c>
      <c r="M1402" s="1094" t="s">
        <v>4378</v>
      </c>
    </row>
    <row r="1403" spans="1:13" x14ac:dyDescent="0.25">
      <c r="A1403" s="895">
        <v>231</v>
      </c>
      <c r="B1403" s="296">
        <v>0</v>
      </c>
      <c r="C1403" s="569">
        <v>3636</v>
      </c>
      <c r="D1403" s="296">
        <v>5137</v>
      </c>
      <c r="E1403" s="897">
        <v>0</v>
      </c>
      <c r="F1403" s="473">
        <v>109500999</v>
      </c>
      <c r="G1403" s="296">
        <v>800</v>
      </c>
      <c r="H1403" s="231">
        <v>4774000000</v>
      </c>
      <c r="I1403" s="313">
        <v>0</v>
      </c>
      <c r="J1403" s="313">
        <v>0</v>
      </c>
      <c r="K1403" s="232">
        <v>20400</v>
      </c>
      <c r="L1403" s="232">
        <f t="shared" si="25"/>
        <v>20400</v>
      </c>
      <c r="M1403" s="1094" t="s">
        <v>4378</v>
      </c>
    </row>
    <row r="1404" spans="1:13" ht="26.25" x14ac:dyDescent="0.25">
      <c r="A1404" s="895">
        <v>231</v>
      </c>
      <c r="B1404" s="296">
        <v>0</v>
      </c>
      <c r="C1404" s="569">
        <v>2143</v>
      </c>
      <c r="D1404" s="296">
        <v>5336</v>
      </c>
      <c r="E1404" s="897">
        <v>0</v>
      </c>
      <c r="F1404" s="473">
        <v>0</v>
      </c>
      <c r="G1404" s="296">
        <v>800</v>
      </c>
      <c r="H1404" s="231">
        <v>1031000000</v>
      </c>
      <c r="I1404" s="313">
        <v>0</v>
      </c>
      <c r="J1404" s="313">
        <v>19500</v>
      </c>
      <c r="K1404" s="232">
        <v>-19500</v>
      </c>
      <c r="L1404" s="232">
        <f t="shared" si="25"/>
        <v>0</v>
      </c>
      <c r="M1404" s="1094" t="s">
        <v>4159</v>
      </c>
    </row>
    <row r="1405" spans="1:13" ht="26.25" x14ac:dyDescent="0.25">
      <c r="A1405" s="895">
        <v>231</v>
      </c>
      <c r="B1405" s="296">
        <v>0</v>
      </c>
      <c r="C1405" s="569">
        <v>2143</v>
      </c>
      <c r="D1405" s="296">
        <v>5339</v>
      </c>
      <c r="E1405" s="897">
        <v>0</v>
      </c>
      <c r="F1405" s="473">
        <v>0</v>
      </c>
      <c r="G1405" s="296">
        <v>800</v>
      </c>
      <c r="H1405" s="231">
        <v>1031000000</v>
      </c>
      <c r="I1405" s="313">
        <v>0</v>
      </c>
      <c r="J1405" s="313">
        <v>0</v>
      </c>
      <c r="K1405" s="232">
        <v>19500</v>
      </c>
      <c r="L1405" s="232">
        <f t="shared" si="25"/>
        <v>19500</v>
      </c>
      <c r="M1405" s="1094" t="s">
        <v>4159</v>
      </c>
    </row>
    <row r="1406" spans="1:13" ht="26.25" x14ac:dyDescent="0.25">
      <c r="A1406" s="895">
        <v>231</v>
      </c>
      <c r="B1406" s="296">
        <v>0</v>
      </c>
      <c r="C1406" s="569">
        <v>2143</v>
      </c>
      <c r="D1406" s="296">
        <v>5169</v>
      </c>
      <c r="E1406" s="897">
        <v>0</v>
      </c>
      <c r="F1406" s="473">
        <v>0</v>
      </c>
      <c r="G1406" s="296">
        <v>800</v>
      </c>
      <c r="H1406" s="231">
        <v>1031000000</v>
      </c>
      <c r="I1406" s="313">
        <v>14080000</v>
      </c>
      <c r="J1406" s="313">
        <v>6409788</v>
      </c>
      <c r="K1406" s="232">
        <v>-10171</v>
      </c>
      <c r="L1406" s="232">
        <f t="shared" si="25"/>
        <v>6399617</v>
      </c>
      <c r="M1406" s="1094" t="s">
        <v>4159</v>
      </c>
    </row>
    <row r="1407" spans="1:13" ht="26.25" x14ac:dyDescent="0.25">
      <c r="A1407" s="895">
        <v>231</v>
      </c>
      <c r="B1407" s="296">
        <v>0</v>
      </c>
      <c r="C1407" s="569">
        <v>2143</v>
      </c>
      <c r="D1407" s="296">
        <v>5222</v>
      </c>
      <c r="E1407" s="897">
        <v>0</v>
      </c>
      <c r="F1407" s="473">
        <v>0</v>
      </c>
      <c r="G1407" s="296">
        <v>800</v>
      </c>
      <c r="H1407" s="231">
        <v>1031000000</v>
      </c>
      <c r="I1407" s="313">
        <v>1500000</v>
      </c>
      <c r="J1407" s="313">
        <v>1880000</v>
      </c>
      <c r="K1407" s="232">
        <v>10171</v>
      </c>
      <c r="L1407" s="232">
        <f t="shared" si="25"/>
        <v>1890171</v>
      </c>
      <c r="M1407" s="1094" t="s">
        <v>4159</v>
      </c>
    </row>
    <row r="1408" spans="1:13" x14ac:dyDescent="0.25">
      <c r="A1408" s="57"/>
      <c r="B1408" s="58"/>
      <c r="C1408" s="312"/>
      <c r="D1408" s="58"/>
      <c r="E1408" s="61"/>
      <c r="F1408" s="62"/>
      <c r="G1408" s="58"/>
      <c r="H1408" s="49"/>
      <c r="I1408" s="111"/>
      <c r="J1408" s="111"/>
      <c r="K1408" s="313"/>
      <c r="L1408" s="313"/>
      <c r="M1408" s="314"/>
    </row>
    <row r="1409" spans="1:13" ht="15.75" thickBot="1" x14ac:dyDescent="0.3">
      <c r="A1409" s="57" t="s">
        <v>3758</v>
      </c>
      <c r="B1409" s="58"/>
      <c r="C1409" s="312"/>
      <c r="D1409" s="58"/>
      <c r="E1409" s="61"/>
      <c r="F1409" s="62"/>
      <c r="G1409" s="58"/>
      <c r="H1409" s="49"/>
      <c r="I1409" s="111"/>
      <c r="J1409" s="111"/>
      <c r="K1409" s="313"/>
      <c r="L1409" s="313"/>
      <c r="M1409" s="314"/>
    </row>
    <row r="1410" spans="1:13" ht="15.75" thickBot="1" x14ac:dyDescent="0.3">
      <c r="A1410" s="2270" t="s">
        <v>23</v>
      </c>
      <c r="B1410" s="2463"/>
      <c r="C1410" s="2463"/>
      <c r="D1410" s="2463"/>
      <c r="E1410" s="2463"/>
      <c r="F1410" s="2463"/>
      <c r="G1410" s="2463"/>
      <c r="H1410" s="2463"/>
      <c r="I1410" s="2271">
        <f>SUM(I1400:I1409)</f>
        <v>15580000</v>
      </c>
      <c r="J1410" s="2272">
        <f>SUM(J1400:J1409)</f>
        <v>9521452.2699999996</v>
      </c>
      <c r="K1410" s="2272">
        <f>SUM(K1400:K1408)</f>
        <v>0</v>
      </c>
      <c r="L1410" s="2272">
        <f>SUM(L1400:L1407)</f>
        <v>9521452.2699999996</v>
      </c>
      <c r="M1410" s="2128"/>
    </row>
    <row r="1411" spans="1:13" ht="15.75" x14ac:dyDescent="0.25">
      <c r="A1411" s="28"/>
      <c r="B1411" s="28"/>
      <c r="C1411" s="28"/>
      <c r="D1411" s="29"/>
      <c r="E1411" s="29"/>
      <c r="F1411" s="29"/>
      <c r="G1411" s="29"/>
      <c r="H1411" s="29"/>
      <c r="I1411" s="32"/>
      <c r="J1411" s="29"/>
      <c r="K1411" s="33"/>
      <c r="L1411" s="29"/>
      <c r="M1411" s="2467"/>
    </row>
    <row r="1412" spans="1:13" ht="15.75" x14ac:dyDescent="0.25">
      <c r="A1412" s="29" t="s">
        <v>879</v>
      </c>
      <c r="B1412" s="28"/>
      <c r="C1412" s="28"/>
      <c r="D1412" s="29"/>
      <c r="E1412" s="29"/>
      <c r="F1412" s="29"/>
      <c r="G1412" s="29"/>
      <c r="H1412" s="29"/>
      <c r="I1412" s="32"/>
      <c r="J1412" s="34" t="s">
        <v>25</v>
      </c>
      <c r="K1412" s="35">
        <v>43802</v>
      </c>
      <c r="L1412" s="29"/>
      <c r="M1412" s="2467"/>
    </row>
    <row r="1413" spans="1:13" x14ac:dyDescent="0.25">
      <c r="A1413" s="29" t="s">
        <v>27</v>
      </c>
      <c r="B1413" s="29"/>
      <c r="C1413" s="29"/>
      <c r="D1413" s="29"/>
      <c r="E1413" s="29"/>
      <c r="F1413" s="29"/>
      <c r="G1413" s="29"/>
      <c r="H1413" s="29"/>
      <c r="I1413" s="29" t="s">
        <v>27</v>
      </c>
      <c r="J1413" s="29"/>
      <c r="K1413" s="29"/>
      <c r="L1413" s="29"/>
      <c r="M1413" s="29"/>
    </row>
    <row r="1414" spans="1:13" x14ac:dyDescent="0.25">
      <c r="A1414" s="29"/>
      <c r="B1414" s="29"/>
      <c r="C1414" s="29"/>
      <c r="D1414" s="29"/>
      <c r="E1414" s="29"/>
      <c r="F1414" s="29"/>
      <c r="G1414" s="29"/>
      <c r="H1414" s="29"/>
      <c r="I1414" s="29"/>
      <c r="J1414" s="29"/>
      <c r="K1414" s="29"/>
      <c r="L1414" s="29"/>
      <c r="M1414" s="29"/>
    </row>
    <row r="1415" spans="1:13" x14ac:dyDescent="0.25">
      <c r="A1415" s="29" t="s">
        <v>880</v>
      </c>
      <c r="B1415" s="29"/>
      <c r="C1415" s="29"/>
      <c r="D1415" s="29"/>
      <c r="E1415" s="29"/>
      <c r="F1415" s="29"/>
      <c r="G1415" s="29"/>
      <c r="H1415" s="29"/>
      <c r="I1415" s="29" t="s">
        <v>881</v>
      </c>
      <c r="J1415" s="29"/>
      <c r="K1415" s="29"/>
      <c r="L1415" s="29"/>
      <c r="M1415" s="29"/>
    </row>
    <row r="1416" spans="1:13" x14ac:dyDescent="0.25">
      <c r="A1416" s="29"/>
      <c r="B1416" s="29"/>
      <c r="C1416" s="29"/>
      <c r="D1416" s="29"/>
      <c r="E1416" s="29"/>
      <c r="F1416" s="29"/>
      <c r="G1416" s="29"/>
      <c r="H1416" s="29"/>
      <c r="I1416" s="29"/>
      <c r="J1416" s="29"/>
      <c r="K1416" s="29"/>
      <c r="L1416" s="29"/>
      <c r="M1416" s="29"/>
    </row>
    <row r="1418" spans="1:13" ht="18.75" x14ac:dyDescent="0.3">
      <c r="A1418" s="1" t="s">
        <v>174</v>
      </c>
      <c r="B1418" s="1"/>
      <c r="C1418" s="307" t="s">
        <v>870</v>
      </c>
      <c r="D1418" s="2467"/>
      <c r="E1418" s="2467"/>
      <c r="F1418" s="2467"/>
      <c r="G1418" s="2467"/>
      <c r="H1418" s="2467"/>
      <c r="I1418" s="4"/>
      <c r="J1418" s="2467"/>
      <c r="K1418" s="2467"/>
      <c r="L1418" s="2467"/>
      <c r="M1418" s="2467"/>
    </row>
    <row r="1419" spans="1:13" x14ac:dyDescent="0.25">
      <c r="A1419" s="2467"/>
      <c r="B1419" s="2467"/>
      <c r="C1419" s="2467"/>
      <c r="D1419" s="2461"/>
      <c r="E1419" s="2461"/>
      <c r="F1419" s="2461"/>
      <c r="G1419" s="2461"/>
      <c r="H1419" s="2461"/>
      <c r="I1419" s="8"/>
      <c r="J1419" s="2461"/>
      <c r="K1419" s="2467"/>
      <c r="L1419" s="2467"/>
      <c r="M1419" s="2467"/>
    </row>
    <row r="1420" spans="1:13" ht="18.75" x14ac:dyDescent="0.3">
      <c r="A1420" s="3104" t="s">
        <v>4379</v>
      </c>
      <c r="B1420" s="3104"/>
      <c r="C1420" s="3104"/>
      <c r="D1420" s="3104"/>
      <c r="E1420" s="3104"/>
      <c r="F1420" s="3104"/>
      <c r="G1420" s="3104"/>
      <c r="H1420" s="3104"/>
      <c r="I1420" s="3104"/>
      <c r="J1420" s="3104"/>
      <c r="K1420" s="3104"/>
      <c r="L1420" s="3104"/>
      <c r="M1420" s="3104"/>
    </row>
    <row r="1421" spans="1:13" ht="15.75" x14ac:dyDescent="0.25">
      <c r="A1421" s="2467"/>
      <c r="B1421" s="2467"/>
      <c r="C1421" s="2467"/>
      <c r="D1421" s="2461"/>
      <c r="E1421" s="2461"/>
      <c r="F1421" s="308"/>
      <c r="G1421" s="2461"/>
      <c r="H1421" s="2461"/>
      <c r="I1421" s="8"/>
      <c r="J1421" s="2461"/>
      <c r="K1421" s="2467"/>
      <c r="L1421" s="2467"/>
      <c r="M1421" s="2467"/>
    </row>
    <row r="1422" spans="1:13" x14ac:dyDescent="0.25">
      <c r="A1422" s="3156" t="s">
        <v>4380</v>
      </c>
      <c r="B1422" s="3156"/>
      <c r="C1422" s="3156"/>
      <c r="D1422" s="3156"/>
      <c r="E1422" s="3156"/>
      <c r="F1422" s="3156"/>
      <c r="G1422" s="3156"/>
      <c r="H1422" s="3156"/>
      <c r="I1422" s="3156"/>
      <c r="J1422" s="3156"/>
      <c r="K1422" s="3156"/>
      <c r="L1422" s="3156"/>
      <c r="M1422" s="3156"/>
    </row>
    <row r="1423" spans="1:13" x14ac:dyDescent="0.25">
      <c r="A1423" s="3156"/>
      <c r="B1423" s="3156"/>
      <c r="C1423" s="3156"/>
      <c r="D1423" s="3156"/>
      <c r="E1423" s="3156"/>
      <c r="F1423" s="3156"/>
      <c r="G1423" s="3156"/>
      <c r="H1423" s="3156"/>
      <c r="I1423" s="3156"/>
      <c r="J1423" s="3156"/>
      <c r="K1423" s="3156"/>
      <c r="L1423" s="3156"/>
      <c r="M1423" s="3156"/>
    </row>
    <row r="1424" spans="1:13" ht="15.75" thickBot="1" x14ac:dyDescent="0.3">
      <c r="A1424" s="1465"/>
      <c r="B1424" s="2467"/>
      <c r="C1424" s="2467"/>
      <c r="D1424" s="2467"/>
      <c r="E1424" s="2467"/>
      <c r="F1424" s="2467"/>
      <c r="G1424" s="2467"/>
      <c r="H1424" s="2467"/>
      <c r="I1424" s="4"/>
      <c r="J1424" s="2467"/>
      <c r="K1424" s="13"/>
      <c r="L1424" s="14"/>
      <c r="M1424" s="14" t="s">
        <v>270</v>
      </c>
    </row>
    <row r="1425" spans="1:13" ht="27" thickBot="1" x14ac:dyDescent="0.3">
      <c r="A1425" s="309" t="s">
        <v>873</v>
      </c>
      <c r="B1425" s="23" t="s">
        <v>874</v>
      </c>
      <c r="C1425" s="23" t="s">
        <v>7</v>
      </c>
      <c r="D1425" s="23" t="s">
        <v>8</v>
      </c>
      <c r="E1425" s="23" t="s">
        <v>9</v>
      </c>
      <c r="F1425" s="23" t="s">
        <v>10</v>
      </c>
      <c r="G1425" s="23" t="s">
        <v>11</v>
      </c>
      <c r="H1425" s="23" t="s">
        <v>12</v>
      </c>
      <c r="I1425" s="310" t="s">
        <v>13</v>
      </c>
      <c r="J1425" s="20" t="s">
        <v>14</v>
      </c>
      <c r="K1425" s="20" t="s">
        <v>15</v>
      </c>
      <c r="L1425" s="20" t="s">
        <v>16</v>
      </c>
      <c r="M1425" s="311" t="s">
        <v>17</v>
      </c>
    </row>
    <row r="1426" spans="1:13" x14ac:dyDescent="0.25">
      <c r="A1426" s="895">
        <v>231</v>
      </c>
      <c r="B1426" s="296">
        <v>0</v>
      </c>
      <c r="C1426" s="569">
        <v>2143</v>
      </c>
      <c r="D1426" s="296">
        <v>5321</v>
      </c>
      <c r="E1426" s="897">
        <v>0</v>
      </c>
      <c r="F1426" s="473">
        <v>0</v>
      </c>
      <c r="G1426" s="296">
        <v>800</v>
      </c>
      <c r="H1426" s="231">
        <v>5613000000</v>
      </c>
      <c r="I1426" s="313">
        <v>0</v>
      </c>
      <c r="J1426" s="313">
        <v>5519905</v>
      </c>
      <c r="K1426" s="232">
        <v>-5519905</v>
      </c>
      <c r="L1426" s="232">
        <f t="shared" ref="L1426:L1435" si="26">SUM(K1426,J1426)</f>
        <v>0</v>
      </c>
      <c r="M1426" s="1094" t="s">
        <v>4169</v>
      </c>
    </row>
    <row r="1427" spans="1:13" x14ac:dyDescent="0.25">
      <c r="A1427" s="895">
        <v>231</v>
      </c>
      <c r="B1427" s="296">
        <v>0</v>
      </c>
      <c r="C1427" s="569">
        <v>2143</v>
      </c>
      <c r="D1427" s="296">
        <v>5321</v>
      </c>
      <c r="E1427" s="897">
        <v>0</v>
      </c>
      <c r="F1427" s="473">
        <v>0</v>
      </c>
      <c r="G1427" s="296">
        <v>800</v>
      </c>
      <c r="H1427" s="231">
        <v>5613022308</v>
      </c>
      <c r="I1427" s="313">
        <v>0</v>
      </c>
      <c r="J1427" s="232">
        <v>1480095</v>
      </c>
      <c r="K1427" s="232">
        <v>-1480095</v>
      </c>
      <c r="L1427" s="232">
        <f t="shared" si="26"/>
        <v>0</v>
      </c>
      <c r="M1427" s="1094" t="s">
        <v>4169</v>
      </c>
    </row>
    <row r="1428" spans="1:13" x14ac:dyDescent="0.25">
      <c r="A1428" s="895">
        <v>231</v>
      </c>
      <c r="B1428" s="296">
        <v>0</v>
      </c>
      <c r="C1428" s="569">
        <v>2143</v>
      </c>
      <c r="D1428" s="296">
        <v>5321</v>
      </c>
      <c r="E1428" s="897">
        <v>0</v>
      </c>
      <c r="F1428" s="473">
        <v>0</v>
      </c>
      <c r="G1428" s="296">
        <v>800</v>
      </c>
      <c r="H1428" s="231">
        <v>5613020238</v>
      </c>
      <c r="I1428" s="313">
        <v>0</v>
      </c>
      <c r="J1428" s="232">
        <v>2000000</v>
      </c>
      <c r="K1428" s="232">
        <v>-2000000</v>
      </c>
      <c r="L1428" s="232">
        <f t="shared" si="26"/>
        <v>0</v>
      </c>
      <c r="M1428" s="1094" t="s">
        <v>4169</v>
      </c>
    </row>
    <row r="1429" spans="1:13" x14ac:dyDescent="0.25">
      <c r="A1429" s="895">
        <v>231</v>
      </c>
      <c r="B1429" s="296">
        <v>0</v>
      </c>
      <c r="C1429" s="569">
        <v>2143</v>
      </c>
      <c r="D1429" s="296">
        <v>5321</v>
      </c>
      <c r="E1429" s="897">
        <v>0</v>
      </c>
      <c r="F1429" s="473">
        <v>0</v>
      </c>
      <c r="G1429" s="296">
        <v>800</v>
      </c>
      <c r="H1429" s="231">
        <v>5613020316</v>
      </c>
      <c r="I1429" s="313">
        <v>0</v>
      </c>
      <c r="J1429" s="232">
        <v>500000</v>
      </c>
      <c r="K1429" s="232">
        <v>-500000</v>
      </c>
      <c r="L1429" s="232">
        <f t="shared" si="26"/>
        <v>0</v>
      </c>
      <c r="M1429" s="1094" t="s">
        <v>4169</v>
      </c>
    </row>
    <row r="1430" spans="1:13" x14ac:dyDescent="0.25">
      <c r="A1430" s="895">
        <v>231</v>
      </c>
      <c r="B1430" s="296">
        <v>0</v>
      </c>
      <c r="C1430" s="569">
        <v>2143</v>
      </c>
      <c r="D1430" s="296">
        <v>5321</v>
      </c>
      <c r="E1430" s="897">
        <v>0</v>
      </c>
      <c r="F1430" s="473">
        <v>0</v>
      </c>
      <c r="G1430" s="296">
        <v>800</v>
      </c>
      <c r="H1430" s="231">
        <v>5613020323</v>
      </c>
      <c r="I1430" s="313">
        <v>0</v>
      </c>
      <c r="J1430" s="232">
        <v>500000</v>
      </c>
      <c r="K1430" s="232">
        <v>-500000</v>
      </c>
      <c r="L1430" s="232">
        <f t="shared" si="26"/>
        <v>0</v>
      </c>
      <c r="M1430" s="1094" t="s">
        <v>4169</v>
      </c>
    </row>
    <row r="1431" spans="1:13" x14ac:dyDescent="0.25">
      <c r="A1431" s="895">
        <v>231</v>
      </c>
      <c r="B1431" s="296">
        <v>0</v>
      </c>
      <c r="C1431" s="569">
        <v>2143</v>
      </c>
      <c r="D1431" s="296">
        <v>6341</v>
      </c>
      <c r="E1431" s="897">
        <v>0</v>
      </c>
      <c r="F1431" s="473">
        <v>814</v>
      </c>
      <c r="G1431" s="296">
        <v>800</v>
      </c>
      <c r="H1431" s="231">
        <v>5613000000</v>
      </c>
      <c r="I1431" s="313">
        <v>0</v>
      </c>
      <c r="J1431" s="313">
        <v>0</v>
      </c>
      <c r="K1431" s="232">
        <v>5519905</v>
      </c>
      <c r="L1431" s="232">
        <f t="shared" si="26"/>
        <v>5519905</v>
      </c>
      <c r="M1431" s="1094" t="s">
        <v>4169</v>
      </c>
    </row>
    <row r="1432" spans="1:13" x14ac:dyDescent="0.25">
      <c r="A1432" s="895">
        <v>231</v>
      </c>
      <c r="B1432" s="296">
        <v>0</v>
      </c>
      <c r="C1432" s="569">
        <v>2143</v>
      </c>
      <c r="D1432" s="296">
        <v>6341</v>
      </c>
      <c r="E1432" s="897">
        <v>0</v>
      </c>
      <c r="F1432" s="473">
        <v>814</v>
      </c>
      <c r="G1432" s="296">
        <v>800</v>
      </c>
      <c r="H1432" s="231">
        <v>5613022308</v>
      </c>
      <c r="I1432" s="313">
        <v>0</v>
      </c>
      <c r="J1432" s="313">
        <v>0</v>
      </c>
      <c r="K1432" s="232">
        <v>1480095</v>
      </c>
      <c r="L1432" s="232">
        <f t="shared" si="26"/>
        <v>1480095</v>
      </c>
      <c r="M1432" s="1094" t="s">
        <v>4169</v>
      </c>
    </row>
    <row r="1433" spans="1:13" x14ac:dyDescent="0.25">
      <c r="A1433" s="895">
        <v>231</v>
      </c>
      <c r="B1433" s="296">
        <v>0</v>
      </c>
      <c r="C1433" s="569">
        <v>2143</v>
      </c>
      <c r="D1433" s="296">
        <v>6341</v>
      </c>
      <c r="E1433" s="897">
        <v>0</v>
      </c>
      <c r="F1433" s="473">
        <v>814</v>
      </c>
      <c r="G1433" s="296">
        <v>800</v>
      </c>
      <c r="H1433" s="231">
        <v>5613020238</v>
      </c>
      <c r="I1433" s="313">
        <v>0</v>
      </c>
      <c r="J1433" s="313">
        <v>0</v>
      </c>
      <c r="K1433" s="232">
        <v>2000000</v>
      </c>
      <c r="L1433" s="232">
        <f t="shared" si="26"/>
        <v>2000000</v>
      </c>
      <c r="M1433" s="1094" t="s">
        <v>4169</v>
      </c>
    </row>
    <row r="1434" spans="1:13" x14ac:dyDescent="0.25">
      <c r="A1434" s="895">
        <v>231</v>
      </c>
      <c r="B1434" s="296">
        <v>0</v>
      </c>
      <c r="C1434" s="569">
        <v>2143</v>
      </c>
      <c r="D1434" s="296">
        <v>6341</v>
      </c>
      <c r="E1434" s="897">
        <v>0</v>
      </c>
      <c r="F1434" s="473">
        <v>814</v>
      </c>
      <c r="G1434" s="296">
        <v>800</v>
      </c>
      <c r="H1434" s="231">
        <v>5613020316</v>
      </c>
      <c r="I1434" s="313">
        <v>0</v>
      </c>
      <c r="J1434" s="313">
        <v>0</v>
      </c>
      <c r="K1434" s="232">
        <v>500000</v>
      </c>
      <c r="L1434" s="232">
        <f t="shared" si="26"/>
        <v>500000</v>
      </c>
      <c r="M1434" s="1094" t="s">
        <v>4169</v>
      </c>
    </row>
    <row r="1435" spans="1:13" x14ac:dyDescent="0.25">
      <c r="A1435" s="895">
        <v>231</v>
      </c>
      <c r="B1435" s="296">
        <v>0</v>
      </c>
      <c r="C1435" s="569">
        <v>2143</v>
      </c>
      <c r="D1435" s="296">
        <v>6341</v>
      </c>
      <c r="E1435" s="897">
        <v>0</v>
      </c>
      <c r="F1435" s="473">
        <v>814</v>
      </c>
      <c r="G1435" s="296">
        <v>800</v>
      </c>
      <c r="H1435" s="231">
        <v>5613020323</v>
      </c>
      <c r="I1435" s="313">
        <v>0</v>
      </c>
      <c r="J1435" s="313">
        <v>0</v>
      </c>
      <c r="K1435" s="232">
        <v>500000</v>
      </c>
      <c r="L1435" s="232">
        <f t="shared" si="26"/>
        <v>500000</v>
      </c>
      <c r="M1435" s="1094" t="s">
        <v>4169</v>
      </c>
    </row>
    <row r="1436" spans="1:13" x14ac:dyDescent="0.25">
      <c r="A1436" s="57"/>
      <c r="B1436" s="58"/>
      <c r="C1436" s="312"/>
      <c r="D1436" s="58"/>
      <c r="E1436" s="61"/>
      <c r="F1436" s="62"/>
      <c r="G1436" s="58"/>
      <c r="H1436" s="49"/>
      <c r="I1436" s="111"/>
      <c r="J1436" s="111"/>
      <c r="K1436" s="313"/>
      <c r="L1436" s="313"/>
      <c r="M1436" s="314"/>
    </row>
    <row r="1437" spans="1:13" ht="15.75" thickBot="1" x14ac:dyDescent="0.3">
      <c r="A1437" s="57" t="s">
        <v>3758</v>
      </c>
      <c r="B1437" s="58"/>
      <c r="C1437" s="312"/>
      <c r="D1437" s="58"/>
      <c r="E1437" s="61"/>
      <c r="F1437" s="62"/>
      <c r="G1437" s="58"/>
      <c r="H1437" s="49"/>
      <c r="I1437" s="111"/>
      <c r="J1437" s="111"/>
      <c r="K1437" s="313"/>
      <c r="L1437" s="313"/>
      <c r="M1437" s="314"/>
    </row>
    <row r="1438" spans="1:13" ht="15.75" thickBot="1" x14ac:dyDescent="0.3">
      <c r="A1438" s="2270" t="s">
        <v>23</v>
      </c>
      <c r="B1438" s="2463"/>
      <c r="C1438" s="2463"/>
      <c r="D1438" s="2463"/>
      <c r="E1438" s="2463"/>
      <c r="F1438" s="2463"/>
      <c r="G1438" s="2463"/>
      <c r="H1438" s="2463"/>
      <c r="I1438" s="2271">
        <f>SUM(I1426:I1437)</f>
        <v>0</v>
      </c>
      <c r="J1438" s="2272">
        <f>SUM(J1426:J1437)</f>
        <v>10000000</v>
      </c>
      <c r="K1438" s="2272">
        <f>SUM(K1426:K1435)</f>
        <v>0</v>
      </c>
      <c r="L1438" s="2272">
        <f>SUM(L1426:L1435)</f>
        <v>10000000</v>
      </c>
      <c r="M1438" s="2128"/>
    </row>
    <row r="1439" spans="1:13" ht="15.75" x14ac:dyDescent="0.25">
      <c r="A1439" s="28"/>
      <c r="B1439" s="28"/>
      <c r="C1439" s="28"/>
      <c r="D1439" s="29"/>
      <c r="E1439" s="29"/>
      <c r="F1439" s="29"/>
      <c r="G1439" s="29"/>
      <c r="H1439" s="29"/>
      <c r="I1439" s="32"/>
      <c r="J1439" s="29"/>
      <c r="K1439" s="33"/>
      <c r="L1439" s="29"/>
      <c r="M1439" s="2467"/>
    </row>
    <row r="1440" spans="1:13" ht="15.75" x14ac:dyDescent="0.25">
      <c r="A1440" s="29" t="s">
        <v>879</v>
      </c>
      <c r="B1440" s="28"/>
      <c r="C1440" s="28"/>
      <c r="D1440" s="29"/>
      <c r="E1440" s="29"/>
      <c r="F1440" s="29"/>
      <c r="G1440" s="29"/>
      <c r="H1440" s="29"/>
      <c r="I1440" s="32"/>
      <c r="J1440" s="34" t="s">
        <v>25</v>
      </c>
      <c r="K1440" s="35">
        <v>43808</v>
      </c>
      <c r="L1440" s="29"/>
      <c r="M1440" s="2467"/>
    </row>
    <row r="1441" spans="1:13" x14ac:dyDescent="0.25">
      <c r="A1441" s="29" t="s">
        <v>27</v>
      </c>
      <c r="B1441" s="29"/>
      <c r="C1441" s="29"/>
      <c r="D1441" s="29"/>
      <c r="E1441" s="29"/>
      <c r="F1441" s="29"/>
      <c r="G1441" s="29"/>
      <c r="H1441" s="29"/>
      <c r="I1441" s="29" t="s">
        <v>27</v>
      </c>
      <c r="J1441" s="29"/>
      <c r="K1441" s="29"/>
      <c r="L1441" s="29"/>
      <c r="M1441" s="29"/>
    </row>
    <row r="1442" spans="1:13" x14ac:dyDescent="0.25">
      <c r="A1442" s="29" t="s">
        <v>880</v>
      </c>
      <c r="B1442" s="29"/>
      <c r="C1442" s="29"/>
      <c r="D1442" s="29"/>
      <c r="E1442" s="29"/>
      <c r="F1442" s="29"/>
      <c r="G1442" s="29"/>
      <c r="H1442" s="29"/>
      <c r="I1442" s="29" t="s">
        <v>881</v>
      </c>
      <c r="J1442" s="29"/>
      <c r="K1442" s="29"/>
      <c r="L1442" s="29"/>
      <c r="M1442" s="29"/>
    </row>
    <row r="1443" spans="1:13" x14ac:dyDescent="0.25">
      <c r="A1443" s="29"/>
      <c r="B1443" s="29"/>
      <c r="C1443" s="29"/>
      <c r="D1443" s="29"/>
      <c r="E1443" s="29"/>
      <c r="F1443" s="29"/>
      <c r="G1443" s="29"/>
      <c r="H1443" s="29"/>
      <c r="I1443" s="29"/>
      <c r="J1443" s="29"/>
      <c r="K1443" s="29"/>
      <c r="L1443" s="29"/>
      <c r="M1443" s="29"/>
    </row>
    <row r="1445" spans="1:13" ht="18.75" x14ac:dyDescent="0.3">
      <c r="A1445" s="1" t="s">
        <v>174</v>
      </c>
      <c r="B1445" s="1"/>
      <c r="C1445" s="307" t="s">
        <v>870</v>
      </c>
      <c r="D1445" s="2467"/>
      <c r="E1445" s="2467"/>
      <c r="F1445" s="2467"/>
      <c r="G1445" s="2467"/>
      <c r="H1445" s="2467"/>
      <c r="I1445" s="4"/>
      <c r="J1445" s="2467"/>
      <c r="K1445" s="2467"/>
      <c r="L1445" s="2467"/>
      <c r="M1445" s="2467"/>
    </row>
    <row r="1446" spans="1:13" x14ac:dyDescent="0.25">
      <c r="A1446" s="2467"/>
      <c r="B1446" s="2467"/>
      <c r="C1446" s="2467"/>
      <c r="D1446" s="2461"/>
      <c r="E1446" s="2461"/>
      <c r="F1446" s="2461"/>
      <c r="G1446" s="2461"/>
      <c r="H1446" s="2461"/>
      <c r="I1446" s="8"/>
      <c r="J1446" s="2461"/>
      <c r="K1446" s="2467"/>
      <c r="L1446" s="2467"/>
      <c r="M1446" s="2467"/>
    </row>
    <row r="1447" spans="1:13" ht="18.75" x14ac:dyDescent="0.3">
      <c r="A1447" s="3104" t="s">
        <v>4382</v>
      </c>
      <c r="B1447" s="3104"/>
      <c r="C1447" s="3104"/>
      <c r="D1447" s="3104"/>
      <c r="E1447" s="3104"/>
      <c r="F1447" s="3104"/>
      <c r="G1447" s="3104"/>
      <c r="H1447" s="3104"/>
      <c r="I1447" s="3104"/>
      <c r="J1447" s="3104"/>
      <c r="K1447" s="3104"/>
      <c r="L1447" s="3104"/>
      <c r="M1447" s="3104"/>
    </row>
    <row r="1448" spans="1:13" ht="15.75" x14ac:dyDescent="0.25">
      <c r="A1448" s="2467"/>
      <c r="B1448" s="2467"/>
      <c r="C1448" s="2467"/>
      <c r="D1448" s="2461"/>
      <c r="E1448" s="2461"/>
      <c r="F1448" s="308"/>
      <c r="G1448" s="2461"/>
      <c r="H1448" s="2461"/>
      <c r="I1448" s="8"/>
      <c r="J1448" s="2461"/>
      <c r="K1448" s="2467"/>
      <c r="L1448" s="2467"/>
      <c r="M1448" s="2467"/>
    </row>
    <row r="1449" spans="1:13" x14ac:dyDescent="0.25">
      <c r="A1449" s="3156" t="s">
        <v>4383</v>
      </c>
      <c r="B1449" s="3156"/>
      <c r="C1449" s="3156"/>
      <c r="D1449" s="3156"/>
      <c r="E1449" s="3156"/>
      <c r="F1449" s="3156"/>
      <c r="G1449" s="3156"/>
      <c r="H1449" s="3156"/>
      <c r="I1449" s="3156"/>
      <c r="J1449" s="3156"/>
      <c r="K1449" s="3156"/>
      <c r="L1449" s="3156"/>
      <c r="M1449" s="3156"/>
    </row>
    <row r="1450" spans="1:13" x14ac:dyDescent="0.25">
      <c r="A1450" s="3156"/>
      <c r="B1450" s="3156"/>
      <c r="C1450" s="3156"/>
      <c r="D1450" s="3156"/>
      <c r="E1450" s="3156"/>
      <c r="F1450" s="3156"/>
      <c r="G1450" s="3156"/>
      <c r="H1450" s="3156"/>
      <c r="I1450" s="3156"/>
      <c r="J1450" s="3156"/>
      <c r="K1450" s="3156"/>
      <c r="L1450" s="3156"/>
      <c r="M1450" s="3156"/>
    </row>
    <row r="1451" spans="1:13" ht="15.75" thickBot="1" x14ac:dyDescent="0.3">
      <c r="A1451" s="1465"/>
      <c r="B1451" s="2467"/>
      <c r="C1451" s="2467"/>
      <c r="D1451" s="2467"/>
      <c r="E1451" s="2467"/>
      <c r="F1451" s="2467"/>
      <c r="G1451" s="2467"/>
      <c r="H1451" s="2467"/>
      <c r="I1451" s="4"/>
      <c r="J1451" s="2467"/>
      <c r="K1451" s="13"/>
      <c r="L1451" s="14"/>
      <c r="M1451" s="14" t="s">
        <v>270</v>
      </c>
    </row>
    <row r="1452" spans="1:13" ht="27" thickBot="1" x14ac:dyDescent="0.3">
      <c r="A1452" s="309" t="s">
        <v>873</v>
      </c>
      <c r="B1452" s="23" t="s">
        <v>874</v>
      </c>
      <c r="C1452" s="23" t="s">
        <v>7</v>
      </c>
      <c r="D1452" s="23" t="s">
        <v>8</v>
      </c>
      <c r="E1452" s="23" t="s">
        <v>9</v>
      </c>
      <c r="F1452" s="23" t="s">
        <v>10</v>
      </c>
      <c r="G1452" s="23" t="s">
        <v>11</v>
      </c>
      <c r="H1452" s="23" t="s">
        <v>12</v>
      </c>
      <c r="I1452" s="310" t="s">
        <v>13</v>
      </c>
      <c r="J1452" s="20" t="s">
        <v>14</v>
      </c>
      <c r="K1452" s="20" t="s">
        <v>15</v>
      </c>
      <c r="L1452" s="20" t="s">
        <v>16</v>
      </c>
      <c r="M1452" s="311" t="s">
        <v>17</v>
      </c>
    </row>
    <row r="1453" spans="1:13" x14ac:dyDescent="0.25">
      <c r="A1453" s="895"/>
      <c r="B1453" s="296"/>
      <c r="C1453" s="569"/>
      <c r="D1453" s="296"/>
      <c r="E1453" s="897"/>
      <c r="F1453" s="473"/>
      <c r="G1453" s="296"/>
      <c r="H1453" s="231"/>
      <c r="I1453" s="313"/>
      <c r="J1453" s="313"/>
      <c r="K1453" s="232"/>
      <c r="L1453" s="232"/>
      <c r="M1453" s="1094"/>
    </row>
    <row r="1454" spans="1:13" x14ac:dyDescent="0.25">
      <c r="A1454" s="895">
        <v>231</v>
      </c>
      <c r="B1454" s="296">
        <v>0</v>
      </c>
      <c r="C1454" s="569">
        <v>2510</v>
      </c>
      <c r="D1454" s="296">
        <v>5021</v>
      </c>
      <c r="E1454" s="897">
        <v>0</v>
      </c>
      <c r="F1454" s="473">
        <v>103100888</v>
      </c>
      <c r="G1454" s="296">
        <v>800</v>
      </c>
      <c r="H1454" s="231">
        <v>5886000000</v>
      </c>
      <c r="I1454" s="313">
        <v>0</v>
      </c>
      <c r="J1454" s="313">
        <v>600000</v>
      </c>
      <c r="K1454" s="232">
        <v>-3600</v>
      </c>
      <c r="L1454" s="232">
        <f t="shared" ref="L1454:L1459" si="27">SUM(K1454,J1454)</f>
        <v>596400</v>
      </c>
      <c r="M1454" s="1094" t="s">
        <v>4381</v>
      </c>
    </row>
    <row r="1455" spans="1:13" x14ac:dyDescent="0.25">
      <c r="A1455" s="895">
        <v>231</v>
      </c>
      <c r="B1455" s="296">
        <v>0</v>
      </c>
      <c r="C1455" s="569">
        <v>2510</v>
      </c>
      <c r="D1455" s="296">
        <v>5021</v>
      </c>
      <c r="E1455" s="897">
        <v>0</v>
      </c>
      <c r="F1455" s="473">
        <v>103533062</v>
      </c>
      <c r="G1455" s="296">
        <v>800</v>
      </c>
      <c r="H1455" s="231">
        <v>5886000000</v>
      </c>
      <c r="I1455" s="313">
        <v>0</v>
      </c>
      <c r="J1455" s="313">
        <v>800000</v>
      </c>
      <c r="K1455" s="232">
        <v>-20400</v>
      </c>
      <c r="L1455" s="232">
        <f t="shared" si="27"/>
        <v>779600</v>
      </c>
      <c r="M1455" s="1094" t="s">
        <v>4381</v>
      </c>
    </row>
    <row r="1456" spans="1:13" x14ac:dyDescent="0.25">
      <c r="A1456" s="895">
        <v>231</v>
      </c>
      <c r="B1456" s="296">
        <v>0</v>
      </c>
      <c r="C1456" s="569">
        <v>2510</v>
      </c>
      <c r="D1456" s="296">
        <v>5137</v>
      </c>
      <c r="E1456" s="897">
        <v>0</v>
      </c>
      <c r="F1456" s="473">
        <v>103100888</v>
      </c>
      <c r="G1456" s="296">
        <v>800</v>
      </c>
      <c r="H1456" s="231">
        <v>5886000000</v>
      </c>
      <c r="I1456" s="313">
        <v>0</v>
      </c>
      <c r="J1456" s="313">
        <v>0</v>
      </c>
      <c r="K1456" s="232">
        <v>3600</v>
      </c>
      <c r="L1456" s="232">
        <f t="shared" si="27"/>
        <v>3600</v>
      </c>
      <c r="M1456" s="1094" t="s">
        <v>4381</v>
      </c>
    </row>
    <row r="1457" spans="1:13" x14ac:dyDescent="0.25">
      <c r="A1457" s="895">
        <v>231</v>
      </c>
      <c r="B1457" s="296">
        <v>0</v>
      </c>
      <c r="C1457" s="569">
        <v>2510</v>
      </c>
      <c r="D1457" s="296">
        <v>5137</v>
      </c>
      <c r="E1457" s="897">
        <v>0</v>
      </c>
      <c r="F1457" s="473">
        <v>103533062</v>
      </c>
      <c r="G1457" s="296">
        <v>800</v>
      </c>
      <c r="H1457" s="231">
        <v>5886000000</v>
      </c>
      <c r="I1457" s="313">
        <v>0</v>
      </c>
      <c r="J1457" s="313">
        <v>0</v>
      </c>
      <c r="K1457" s="232">
        <v>20400</v>
      </c>
      <c r="L1457" s="232">
        <f t="shared" si="27"/>
        <v>20400</v>
      </c>
      <c r="M1457" s="1094" t="s">
        <v>4381</v>
      </c>
    </row>
    <row r="1458" spans="1:13" x14ac:dyDescent="0.25">
      <c r="A1458" s="895">
        <v>231</v>
      </c>
      <c r="B1458" s="296">
        <v>0</v>
      </c>
      <c r="C1458" s="569">
        <v>2510</v>
      </c>
      <c r="D1458" s="296">
        <v>5022</v>
      </c>
      <c r="E1458" s="897">
        <v>0</v>
      </c>
      <c r="F1458" s="473">
        <v>103100888</v>
      </c>
      <c r="G1458" s="296">
        <v>800</v>
      </c>
      <c r="H1458" s="231">
        <v>5886000000</v>
      </c>
      <c r="I1458" s="313">
        <v>0</v>
      </c>
      <c r="J1458" s="313">
        <v>8430653.8000000007</v>
      </c>
      <c r="K1458" s="232">
        <v>-8430653.8000000007</v>
      </c>
      <c r="L1458" s="232">
        <f t="shared" si="27"/>
        <v>0</v>
      </c>
      <c r="M1458" s="1094" t="s">
        <v>4381</v>
      </c>
    </row>
    <row r="1459" spans="1:13" x14ac:dyDescent="0.25">
      <c r="A1459" s="895">
        <v>231</v>
      </c>
      <c r="B1459" s="296">
        <v>0</v>
      </c>
      <c r="C1459" s="569">
        <v>2510</v>
      </c>
      <c r="D1459" s="296">
        <v>5222</v>
      </c>
      <c r="E1459" s="897">
        <v>0</v>
      </c>
      <c r="F1459" s="473">
        <v>103100888</v>
      </c>
      <c r="G1459" s="296">
        <v>800</v>
      </c>
      <c r="H1459" s="231">
        <v>5886000000</v>
      </c>
      <c r="I1459" s="313">
        <v>0</v>
      </c>
      <c r="J1459" s="313">
        <v>0</v>
      </c>
      <c r="K1459" s="232">
        <v>8430653.8000000007</v>
      </c>
      <c r="L1459" s="232">
        <f t="shared" si="27"/>
        <v>8430653.8000000007</v>
      </c>
      <c r="M1459" s="1094" t="s">
        <v>4381</v>
      </c>
    </row>
    <row r="1460" spans="1:13" x14ac:dyDescent="0.25">
      <c r="A1460" s="57"/>
      <c r="B1460" s="58"/>
      <c r="C1460" s="312"/>
      <c r="D1460" s="58"/>
      <c r="E1460" s="61"/>
      <c r="F1460" s="62"/>
      <c r="G1460" s="58"/>
      <c r="H1460" s="49"/>
      <c r="I1460" s="111"/>
      <c r="J1460" s="111"/>
      <c r="K1460" s="313"/>
      <c r="L1460" s="313"/>
      <c r="M1460" s="314"/>
    </row>
    <row r="1461" spans="1:13" ht="15.75" thickBot="1" x14ac:dyDescent="0.3">
      <c r="A1461" s="57" t="s">
        <v>3758</v>
      </c>
      <c r="B1461" s="58"/>
      <c r="C1461" s="312"/>
      <c r="D1461" s="58"/>
      <c r="E1461" s="61"/>
      <c r="F1461" s="62"/>
      <c r="G1461" s="58"/>
      <c r="H1461" s="49"/>
      <c r="I1461" s="111"/>
      <c r="J1461" s="111"/>
      <c r="K1461" s="313"/>
      <c r="L1461" s="313"/>
      <c r="M1461" s="314"/>
    </row>
    <row r="1462" spans="1:13" ht="15.75" thickBot="1" x14ac:dyDescent="0.3">
      <c r="A1462" s="2270" t="s">
        <v>23</v>
      </c>
      <c r="B1462" s="2463"/>
      <c r="C1462" s="2463"/>
      <c r="D1462" s="2463"/>
      <c r="E1462" s="2463"/>
      <c r="F1462" s="2463"/>
      <c r="G1462" s="2463"/>
      <c r="H1462" s="2463"/>
      <c r="I1462" s="2271">
        <f>SUM(I1453:I1461)</f>
        <v>0</v>
      </c>
      <c r="J1462" s="2272">
        <f>SUM(J1453:J1461)</f>
        <v>9830653.8000000007</v>
      </c>
      <c r="K1462" s="2272">
        <f>SUM(K1454:K1457)</f>
        <v>0</v>
      </c>
      <c r="L1462" s="2272">
        <f>SUM(L1454:L1459)</f>
        <v>9830653.8000000007</v>
      </c>
      <c r="M1462" s="2128"/>
    </row>
    <row r="1463" spans="1:13" ht="15.75" x14ac:dyDescent="0.25">
      <c r="A1463" s="28"/>
      <c r="B1463" s="28"/>
      <c r="C1463" s="28"/>
      <c r="D1463" s="29"/>
      <c r="E1463" s="29"/>
      <c r="F1463" s="29"/>
      <c r="G1463" s="29"/>
      <c r="H1463" s="29"/>
      <c r="I1463" s="32"/>
      <c r="J1463" s="29"/>
      <c r="K1463" s="33"/>
      <c r="L1463" s="29"/>
      <c r="M1463" s="2467"/>
    </row>
    <row r="1464" spans="1:13" ht="15.75" x14ac:dyDescent="0.25">
      <c r="A1464" s="29" t="s">
        <v>879</v>
      </c>
      <c r="B1464" s="28"/>
      <c r="C1464" s="28"/>
      <c r="D1464" s="29"/>
      <c r="E1464" s="29"/>
      <c r="F1464" s="29"/>
      <c r="G1464" s="29"/>
      <c r="H1464" s="29"/>
      <c r="I1464" s="32"/>
      <c r="J1464" s="34" t="s">
        <v>25</v>
      </c>
      <c r="K1464" s="35">
        <v>43808</v>
      </c>
      <c r="L1464" s="29"/>
      <c r="M1464" s="2467"/>
    </row>
    <row r="1465" spans="1:13" x14ac:dyDescent="0.25">
      <c r="A1465" s="29" t="s">
        <v>27</v>
      </c>
      <c r="B1465" s="29"/>
      <c r="C1465" s="29"/>
      <c r="D1465" s="29"/>
      <c r="E1465" s="29"/>
      <c r="F1465" s="29"/>
      <c r="G1465" s="29"/>
      <c r="H1465" s="29"/>
      <c r="I1465" s="29" t="s">
        <v>27</v>
      </c>
      <c r="J1465" s="29"/>
      <c r="K1465" s="29"/>
      <c r="L1465" s="29"/>
      <c r="M1465" s="29"/>
    </row>
    <row r="1466" spans="1:13" x14ac:dyDescent="0.25">
      <c r="A1466" s="29" t="s">
        <v>880</v>
      </c>
      <c r="B1466" s="29"/>
      <c r="C1466" s="29"/>
      <c r="D1466" s="29"/>
      <c r="E1466" s="29"/>
      <c r="F1466" s="29"/>
      <c r="G1466" s="29"/>
      <c r="H1466" s="29"/>
      <c r="I1466" s="29" t="s">
        <v>881</v>
      </c>
      <c r="J1466" s="29"/>
      <c r="K1466" s="29"/>
      <c r="L1466" s="29"/>
      <c r="M1466" s="29"/>
    </row>
    <row r="1469" spans="1:13" ht="18.75" x14ac:dyDescent="0.3">
      <c r="A1469" s="1" t="s">
        <v>174</v>
      </c>
      <c r="B1469" s="1"/>
      <c r="C1469" s="307" t="s">
        <v>870</v>
      </c>
      <c r="D1469" s="2467"/>
      <c r="E1469" s="2467"/>
      <c r="F1469" s="2467"/>
      <c r="G1469" s="2467"/>
      <c r="H1469" s="2467"/>
      <c r="I1469" s="4"/>
      <c r="J1469" s="2467"/>
      <c r="K1469" s="2467"/>
      <c r="L1469" s="2467"/>
      <c r="M1469" s="2467"/>
    </row>
    <row r="1470" spans="1:13" x14ac:dyDescent="0.25">
      <c r="A1470" s="2467"/>
      <c r="B1470" s="2467"/>
      <c r="C1470" s="2467"/>
      <c r="D1470" s="2461"/>
      <c r="E1470" s="2461"/>
      <c r="F1470" s="2461"/>
      <c r="G1470" s="2461"/>
      <c r="H1470" s="2461"/>
      <c r="I1470" s="8"/>
      <c r="J1470" s="2461"/>
      <c r="K1470" s="2467"/>
      <c r="L1470" s="2467"/>
      <c r="M1470" s="2467"/>
    </row>
    <row r="1471" spans="1:13" ht="18.75" x14ac:dyDescent="0.3">
      <c r="A1471" s="3102" t="s">
        <v>4384</v>
      </c>
      <c r="B1471" s="3102"/>
      <c r="C1471" s="3102"/>
      <c r="D1471" s="3102"/>
      <c r="E1471" s="3102"/>
      <c r="F1471" s="3102"/>
      <c r="G1471" s="3102"/>
      <c r="H1471" s="3102"/>
      <c r="I1471" s="3102"/>
      <c r="J1471" s="3102"/>
      <c r="K1471" s="3102"/>
      <c r="L1471" s="3102"/>
      <c r="M1471" s="3102"/>
    </row>
    <row r="1472" spans="1:13" ht="15.75" x14ac:dyDescent="0.25">
      <c r="A1472" s="2467"/>
      <c r="B1472" s="2467"/>
      <c r="C1472" s="2467"/>
      <c r="D1472" s="2461"/>
      <c r="E1472" s="2461"/>
      <c r="F1472" s="308"/>
      <c r="G1472" s="2461"/>
      <c r="H1472" s="2461"/>
      <c r="I1472" s="8"/>
      <c r="J1472" s="2461"/>
      <c r="K1472" s="2467"/>
      <c r="L1472" s="2467"/>
      <c r="M1472" s="2467"/>
    </row>
    <row r="1473" spans="1:13" x14ac:dyDescent="0.25">
      <c r="A1473" s="3156" t="s">
        <v>4385</v>
      </c>
      <c r="B1473" s="3156"/>
      <c r="C1473" s="3156"/>
      <c r="D1473" s="3156"/>
      <c r="E1473" s="3156"/>
      <c r="F1473" s="3156"/>
      <c r="G1473" s="3156"/>
      <c r="H1473" s="3156"/>
      <c r="I1473" s="3156"/>
      <c r="J1473" s="3156"/>
      <c r="K1473" s="3156"/>
      <c r="L1473" s="3156"/>
      <c r="M1473" s="3156"/>
    </row>
    <row r="1474" spans="1:13" x14ac:dyDescent="0.25">
      <c r="A1474" s="3156"/>
      <c r="B1474" s="3156"/>
      <c r="C1474" s="3156"/>
      <c r="D1474" s="3156"/>
      <c r="E1474" s="3156"/>
      <c r="F1474" s="3156"/>
      <c r="G1474" s="3156"/>
      <c r="H1474" s="3156"/>
      <c r="I1474" s="3156"/>
      <c r="J1474" s="3156"/>
      <c r="K1474" s="3156"/>
      <c r="L1474" s="3156"/>
      <c r="M1474" s="3156"/>
    </row>
    <row r="1475" spans="1:13" ht="15.75" thickBot="1" x14ac:dyDescent="0.3">
      <c r="A1475" s="1465"/>
      <c r="B1475" s="2467"/>
      <c r="C1475" s="2467"/>
      <c r="D1475" s="2467"/>
      <c r="E1475" s="2467"/>
      <c r="F1475" s="2467"/>
      <c r="G1475" s="2467"/>
      <c r="H1475" s="2467"/>
      <c r="I1475" s="4"/>
      <c r="J1475" s="2467"/>
      <c r="K1475" s="13"/>
      <c r="L1475" s="14"/>
      <c r="M1475" s="14" t="s">
        <v>270</v>
      </c>
    </row>
    <row r="1476" spans="1:13" ht="27" thickBot="1" x14ac:dyDescent="0.3">
      <c r="A1476" s="309" t="s">
        <v>873</v>
      </c>
      <c r="B1476" s="23" t="s">
        <v>874</v>
      </c>
      <c r="C1476" s="23" t="s">
        <v>7</v>
      </c>
      <c r="D1476" s="23" t="s">
        <v>8</v>
      </c>
      <c r="E1476" s="23" t="s">
        <v>9</v>
      </c>
      <c r="F1476" s="23" t="s">
        <v>10</v>
      </c>
      <c r="G1476" s="23" t="s">
        <v>11</v>
      </c>
      <c r="H1476" s="23" t="s">
        <v>12</v>
      </c>
      <c r="I1476" s="310" t="s">
        <v>13</v>
      </c>
      <c r="J1476" s="20" t="s">
        <v>14</v>
      </c>
      <c r="K1476" s="20" t="s">
        <v>15</v>
      </c>
      <c r="L1476" s="20" t="s">
        <v>16</v>
      </c>
      <c r="M1476" s="311" t="s">
        <v>17</v>
      </c>
    </row>
    <row r="1477" spans="1:13" x14ac:dyDescent="0.25">
      <c r="A1477" s="57">
        <v>231</v>
      </c>
      <c r="B1477" s="58">
        <v>0</v>
      </c>
      <c r="C1477" s="312">
        <v>3636</v>
      </c>
      <c r="D1477" s="58">
        <v>5031</v>
      </c>
      <c r="E1477" s="61">
        <v>0</v>
      </c>
      <c r="F1477" s="62">
        <v>109100999</v>
      </c>
      <c r="G1477" s="58">
        <v>800</v>
      </c>
      <c r="H1477" s="49">
        <v>4774000000</v>
      </c>
      <c r="I1477" s="111">
        <v>0</v>
      </c>
      <c r="J1477" s="111">
        <v>51851</v>
      </c>
      <c r="K1477" s="313">
        <v>-1215</v>
      </c>
      <c r="L1477" s="313">
        <f>SUM(J1477,K1477)</f>
        <v>50636</v>
      </c>
      <c r="M1477" s="314" t="s">
        <v>3761</v>
      </c>
    </row>
    <row r="1478" spans="1:13" x14ac:dyDescent="0.25">
      <c r="A1478" s="57">
        <v>231</v>
      </c>
      <c r="B1478" s="58">
        <v>0</v>
      </c>
      <c r="C1478" s="312">
        <v>3636</v>
      </c>
      <c r="D1478" s="58">
        <v>5021</v>
      </c>
      <c r="E1478" s="61">
        <v>0</v>
      </c>
      <c r="F1478" s="62">
        <v>109100999</v>
      </c>
      <c r="G1478" s="58">
        <v>800</v>
      </c>
      <c r="H1478" s="49">
        <v>4774000000</v>
      </c>
      <c r="I1478" s="111">
        <v>0</v>
      </c>
      <c r="J1478" s="111">
        <v>12375</v>
      </c>
      <c r="K1478" s="313">
        <v>1215</v>
      </c>
      <c r="L1478" s="313">
        <f>SUM(J1478,K1478)</f>
        <v>13590</v>
      </c>
      <c r="M1478" s="314" t="s">
        <v>3761</v>
      </c>
    </row>
    <row r="1479" spans="1:13" x14ac:dyDescent="0.25">
      <c r="A1479" s="57"/>
      <c r="B1479" s="58"/>
      <c r="C1479" s="312"/>
      <c r="D1479" s="58"/>
      <c r="E1479" s="61"/>
      <c r="F1479" s="62"/>
      <c r="G1479" s="58"/>
      <c r="H1479" s="49"/>
      <c r="I1479" s="111"/>
      <c r="J1479" s="111"/>
      <c r="K1479" s="313"/>
      <c r="L1479" s="313"/>
      <c r="M1479" s="314"/>
    </row>
    <row r="1480" spans="1:13" x14ac:dyDescent="0.25">
      <c r="A1480" s="57">
        <v>231</v>
      </c>
      <c r="B1480" s="58">
        <v>0</v>
      </c>
      <c r="C1480" s="312">
        <v>3419</v>
      </c>
      <c r="D1480" s="58">
        <v>6321</v>
      </c>
      <c r="E1480" s="61">
        <v>0</v>
      </c>
      <c r="F1480" s="62">
        <v>11</v>
      </c>
      <c r="G1480" s="58">
        <v>800</v>
      </c>
      <c r="H1480" s="49">
        <v>8022436</v>
      </c>
      <c r="I1480" s="111">
        <v>0</v>
      </c>
      <c r="J1480" s="111">
        <v>107000</v>
      </c>
      <c r="K1480" s="313">
        <v>-107000</v>
      </c>
      <c r="L1480" s="313">
        <f>SUM(J1480,K1480)</f>
        <v>0</v>
      </c>
      <c r="M1480" s="314" t="s">
        <v>4386</v>
      </c>
    </row>
    <row r="1481" spans="1:13" x14ac:dyDescent="0.25">
      <c r="A1481" s="57">
        <v>231</v>
      </c>
      <c r="B1481" s="58">
        <v>0</v>
      </c>
      <c r="C1481" s="312">
        <v>3419</v>
      </c>
      <c r="D1481" s="58">
        <v>6341</v>
      </c>
      <c r="E1481" s="61">
        <v>0</v>
      </c>
      <c r="F1481" s="62">
        <v>11</v>
      </c>
      <c r="G1481" s="58">
        <v>800</v>
      </c>
      <c r="H1481" s="49">
        <v>8022436</v>
      </c>
      <c r="I1481" s="111">
        <v>0</v>
      </c>
      <c r="J1481" s="111">
        <v>0</v>
      </c>
      <c r="K1481" s="313">
        <v>107000</v>
      </c>
      <c r="L1481" s="313">
        <f>SUM(J1481,K1481)</f>
        <v>107000</v>
      </c>
      <c r="M1481" s="314" t="s">
        <v>4386</v>
      </c>
    </row>
    <row r="1482" spans="1:13" x14ac:dyDescent="0.25">
      <c r="A1482" s="57"/>
      <c r="B1482" s="58"/>
      <c r="C1482" s="312"/>
      <c r="D1482" s="58"/>
      <c r="E1482" s="61"/>
      <c r="F1482" s="62"/>
      <c r="G1482" s="58"/>
      <c r="H1482" s="49"/>
      <c r="I1482" s="111"/>
      <c r="J1482" s="111"/>
      <c r="K1482" s="313"/>
      <c r="L1482" s="313"/>
      <c r="M1482" s="314"/>
    </row>
    <row r="1483" spans="1:13" x14ac:dyDescent="0.25">
      <c r="A1483" s="57">
        <v>231</v>
      </c>
      <c r="B1483" s="58">
        <v>0</v>
      </c>
      <c r="C1483" s="312">
        <v>2143</v>
      </c>
      <c r="D1483" s="58">
        <v>5169</v>
      </c>
      <c r="E1483" s="61">
        <v>0</v>
      </c>
      <c r="F1483" s="62">
        <v>0</v>
      </c>
      <c r="G1483" s="58">
        <v>800</v>
      </c>
      <c r="H1483" s="49">
        <v>2013000000</v>
      </c>
      <c r="I1483" s="111">
        <v>1500000</v>
      </c>
      <c r="J1483" s="111">
        <v>4051164</v>
      </c>
      <c r="K1483" s="313">
        <v>-1210000</v>
      </c>
      <c r="L1483" s="313">
        <f>SUM(J1483,K1483)</f>
        <v>2841164</v>
      </c>
      <c r="M1483" s="314" t="s">
        <v>4387</v>
      </c>
    </row>
    <row r="1484" spans="1:13" x14ac:dyDescent="0.25">
      <c r="A1484" s="57">
        <v>231</v>
      </c>
      <c r="B1484" s="58">
        <v>0</v>
      </c>
      <c r="C1484" s="312">
        <v>2143</v>
      </c>
      <c r="D1484" s="58">
        <v>5169</v>
      </c>
      <c r="E1484" s="61">
        <v>0</v>
      </c>
      <c r="F1484" s="62">
        <v>0</v>
      </c>
      <c r="G1484" s="58">
        <v>800</v>
      </c>
      <c r="H1484" s="49">
        <v>1178000000</v>
      </c>
      <c r="I1484" s="111">
        <v>1750000</v>
      </c>
      <c r="J1484" s="111">
        <v>966478</v>
      </c>
      <c r="K1484" s="313">
        <v>1210000</v>
      </c>
      <c r="L1484" s="313">
        <f>SUM(J1484,K1484)</f>
        <v>2176478</v>
      </c>
      <c r="M1484" s="314" t="s">
        <v>4387</v>
      </c>
    </row>
    <row r="1485" spans="1:13" x14ac:dyDescent="0.25">
      <c r="A1485" s="57"/>
      <c r="B1485" s="58"/>
      <c r="C1485" s="312"/>
      <c r="D1485" s="58"/>
      <c r="E1485" s="61"/>
      <c r="F1485" s="62"/>
      <c r="G1485" s="58"/>
      <c r="H1485" s="49"/>
      <c r="I1485" s="111"/>
      <c r="J1485" s="111"/>
      <c r="K1485" s="313"/>
      <c r="L1485" s="313"/>
      <c r="M1485" s="314"/>
    </row>
    <row r="1486" spans="1:13" x14ac:dyDescent="0.25">
      <c r="A1486" s="57">
        <v>231</v>
      </c>
      <c r="B1486" s="58">
        <v>0</v>
      </c>
      <c r="C1486" s="312">
        <v>2143</v>
      </c>
      <c r="D1486" s="58">
        <v>5331</v>
      </c>
      <c r="E1486" s="61">
        <v>0</v>
      </c>
      <c r="F1486" s="62">
        <v>555</v>
      </c>
      <c r="G1486" s="58">
        <v>800</v>
      </c>
      <c r="H1486" s="49">
        <v>3820000801</v>
      </c>
      <c r="I1486" s="111">
        <v>9455000</v>
      </c>
      <c r="J1486" s="111">
        <v>18713950</v>
      </c>
      <c r="K1486" s="313">
        <v>-2000000</v>
      </c>
      <c r="L1486" s="313">
        <f>SUM(J1486,K1486)</f>
        <v>16713950</v>
      </c>
      <c r="M1486" s="314" t="s">
        <v>4388</v>
      </c>
    </row>
    <row r="1487" spans="1:13" x14ac:dyDescent="0.25">
      <c r="A1487" s="57">
        <v>231</v>
      </c>
      <c r="B1487" s="58">
        <v>0</v>
      </c>
      <c r="C1487" s="312">
        <v>2143</v>
      </c>
      <c r="D1487" s="58">
        <v>5331</v>
      </c>
      <c r="E1487" s="61">
        <v>0</v>
      </c>
      <c r="F1487" s="62">
        <v>533</v>
      </c>
      <c r="G1487" s="58">
        <v>800</v>
      </c>
      <c r="H1487" s="49">
        <v>3820000801</v>
      </c>
      <c r="I1487" s="111">
        <v>20344000</v>
      </c>
      <c r="J1487" s="111">
        <v>20344000</v>
      </c>
      <c r="K1487" s="313">
        <v>2000000</v>
      </c>
      <c r="L1487" s="313">
        <f>SUM(J1487,K1487)</f>
        <v>22344000</v>
      </c>
      <c r="M1487" s="314" t="s">
        <v>4388</v>
      </c>
    </row>
    <row r="1488" spans="1:13" x14ac:dyDescent="0.25">
      <c r="A1488" s="57"/>
      <c r="B1488" s="58"/>
      <c r="C1488" s="312"/>
      <c r="D1488" s="58"/>
      <c r="E1488" s="61"/>
      <c r="F1488" s="62"/>
      <c r="G1488" s="58"/>
      <c r="H1488" s="49"/>
      <c r="I1488" s="111"/>
      <c r="J1488" s="111"/>
      <c r="K1488" s="313"/>
      <c r="L1488" s="313"/>
      <c r="M1488" s="314"/>
    </row>
    <row r="1489" spans="1:13" x14ac:dyDescent="0.25">
      <c r="A1489" s="57">
        <v>231</v>
      </c>
      <c r="B1489" s="58">
        <v>0</v>
      </c>
      <c r="C1489" s="312">
        <v>3636</v>
      </c>
      <c r="D1489" s="58">
        <v>5021</v>
      </c>
      <c r="E1489" s="61">
        <v>0</v>
      </c>
      <c r="F1489" s="62">
        <v>870</v>
      </c>
      <c r="G1489" s="58">
        <v>800</v>
      </c>
      <c r="H1489" s="49">
        <v>5045000000</v>
      </c>
      <c r="I1489" s="111">
        <v>0</v>
      </c>
      <c r="J1489" s="111">
        <v>61920</v>
      </c>
      <c r="K1489" s="313">
        <v>-61920</v>
      </c>
      <c r="L1489" s="313">
        <f>SUM(J1489,K1489)</f>
        <v>0</v>
      </c>
      <c r="M1489" s="314" t="s">
        <v>4389</v>
      </c>
    </row>
    <row r="1490" spans="1:13" x14ac:dyDescent="0.25">
      <c r="A1490" s="57">
        <v>231</v>
      </c>
      <c r="B1490" s="58">
        <v>0</v>
      </c>
      <c r="C1490" s="312">
        <v>3636</v>
      </c>
      <c r="D1490" s="58">
        <v>5021</v>
      </c>
      <c r="E1490" s="61">
        <v>0</v>
      </c>
      <c r="F1490" s="62">
        <v>811</v>
      </c>
      <c r="G1490" s="58">
        <v>800</v>
      </c>
      <c r="H1490" s="49">
        <v>5045000000</v>
      </c>
      <c r="I1490" s="111">
        <v>0</v>
      </c>
      <c r="J1490" s="111">
        <v>198680</v>
      </c>
      <c r="K1490" s="313">
        <v>-680</v>
      </c>
      <c r="L1490" s="313">
        <f>SUM(J1490,K1490)</f>
        <v>198000</v>
      </c>
      <c r="M1490" s="314" t="s">
        <v>4389</v>
      </c>
    </row>
    <row r="1491" spans="1:13" x14ac:dyDescent="0.25">
      <c r="A1491" s="57">
        <v>231</v>
      </c>
      <c r="B1491" s="58">
        <v>0</v>
      </c>
      <c r="C1491" s="312">
        <v>3636</v>
      </c>
      <c r="D1491" s="58">
        <v>5139</v>
      </c>
      <c r="E1491" s="61">
        <v>0</v>
      </c>
      <c r="F1491" s="62">
        <v>870</v>
      </c>
      <c r="G1491" s="58">
        <v>800</v>
      </c>
      <c r="H1491" s="49">
        <v>5045000000</v>
      </c>
      <c r="I1491" s="111">
        <v>0</v>
      </c>
      <c r="J1491" s="111">
        <v>0</v>
      </c>
      <c r="K1491" s="313">
        <v>14320</v>
      </c>
      <c r="L1491" s="313">
        <f>SUM(J1491,K1491)</f>
        <v>14320</v>
      </c>
      <c r="M1491" s="314" t="s">
        <v>4389</v>
      </c>
    </row>
    <row r="1492" spans="1:13" x14ac:dyDescent="0.25">
      <c r="A1492" s="57">
        <v>231</v>
      </c>
      <c r="B1492" s="58">
        <v>0</v>
      </c>
      <c r="C1492" s="312">
        <v>3636</v>
      </c>
      <c r="D1492" s="58">
        <v>5139</v>
      </c>
      <c r="E1492" s="61">
        <v>0</v>
      </c>
      <c r="F1492" s="62">
        <v>811</v>
      </c>
      <c r="G1492" s="58">
        <v>800</v>
      </c>
      <c r="H1492" s="49">
        <v>5045000000</v>
      </c>
      <c r="I1492" s="111">
        <v>0</v>
      </c>
      <c r="J1492" s="111">
        <v>0</v>
      </c>
      <c r="K1492" s="313">
        <v>680</v>
      </c>
      <c r="L1492" s="313">
        <f>SUM(J1492,K1492)</f>
        <v>680</v>
      </c>
      <c r="M1492" s="314" t="s">
        <v>4389</v>
      </c>
    </row>
    <row r="1493" spans="1:13" x14ac:dyDescent="0.25">
      <c r="A1493" s="57">
        <v>231</v>
      </c>
      <c r="B1493" s="58">
        <v>0</v>
      </c>
      <c r="C1493" s="312">
        <v>3636</v>
      </c>
      <c r="D1493" s="58">
        <v>5154</v>
      </c>
      <c r="E1493" s="61">
        <v>0</v>
      </c>
      <c r="F1493" s="62">
        <v>870</v>
      </c>
      <c r="G1493" s="58">
        <v>800</v>
      </c>
      <c r="H1493" s="49">
        <v>5045000000</v>
      </c>
      <c r="I1493" s="111">
        <v>0</v>
      </c>
      <c r="J1493" s="111">
        <v>0</v>
      </c>
      <c r="K1493" s="313">
        <v>47600</v>
      </c>
      <c r="L1493" s="313">
        <f>SUM(J1493,K1493)</f>
        <v>47600</v>
      </c>
      <c r="M1493" s="314" t="s">
        <v>4389</v>
      </c>
    </row>
    <row r="1494" spans="1:13" x14ac:dyDescent="0.25">
      <c r="A1494" s="57"/>
      <c r="B1494" s="58"/>
      <c r="C1494" s="312"/>
      <c r="D1494" s="58"/>
      <c r="E1494" s="61"/>
      <c r="F1494" s="62"/>
      <c r="G1494" s="58"/>
      <c r="H1494" s="49"/>
      <c r="I1494" s="111"/>
      <c r="J1494" s="111"/>
      <c r="K1494" s="313"/>
      <c r="L1494" s="313"/>
      <c r="M1494" s="314"/>
    </row>
    <row r="1495" spans="1:13" ht="15.75" thickBot="1" x14ac:dyDescent="0.3">
      <c r="A1495" s="57" t="s">
        <v>3758</v>
      </c>
      <c r="B1495" s="58"/>
      <c r="C1495" s="312"/>
      <c r="D1495" s="58"/>
      <c r="E1495" s="61"/>
      <c r="F1495" s="62"/>
      <c r="G1495" s="58"/>
      <c r="H1495" s="49"/>
      <c r="I1495" s="111"/>
      <c r="J1495" s="111"/>
      <c r="K1495" s="313"/>
      <c r="L1495" s="313"/>
      <c r="M1495" s="314"/>
    </row>
    <row r="1496" spans="1:13" ht="15.75" thickBot="1" x14ac:dyDescent="0.3">
      <c r="A1496" s="2270" t="s">
        <v>23</v>
      </c>
      <c r="B1496" s="2463"/>
      <c r="C1496" s="2463"/>
      <c r="D1496" s="2463"/>
      <c r="E1496" s="2463"/>
      <c r="F1496" s="2463"/>
      <c r="G1496" s="2463"/>
      <c r="H1496" s="2463"/>
      <c r="I1496" s="2271">
        <f>SUM(I1477:I1495)</f>
        <v>33049000</v>
      </c>
      <c r="J1496" s="2272">
        <f>SUM(J1477:J1495)</f>
        <v>44507418</v>
      </c>
      <c r="K1496" s="2272">
        <f>SUM(K1477:K1495)</f>
        <v>0</v>
      </c>
      <c r="L1496" s="2272">
        <f>SUM(L1477:L1495)</f>
        <v>44507418</v>
      </c>
      <c r="M1496" s="2128"/>
    </row>
    <row r="1497" spans="1:13" ht="15.75" x14ac:dyDescent="0.25">
      <c r="A1497" s="28"/>
      <c r="B1497" s="28"/>
      <c r="C1497" s="28"/>
      <c r="D1497" s="29"/>
      <c r="E1497" s="29"/>
      <c r="F1497" s="29"/>
      <c r="G1497" s="29"/>
      <c r="H1497" s="29"/>
      <c r="I1497" s="32"/>
      <c r="J1497" s="29"/>
      <c r="K1497" s="33"/>
      <c r="L1497" s="29"/>
      <c r="M1497" s="2467"/>
    </row>
    <row r="1498" spans="1:13" ht="15.75" x14ac:dyDescent="0.25">
      <c r="A1498" s="29" t="s">
        <v>879</v>
      </c>
      <c r="B1498" s="28"/>
      <c r="C1498" s="28"/>
      <c r="D1498" s="29"/>
      <c r="E1498" s="29"/>
      <c r="F1498" s="29"/>
      <c r="G1498" s="29"/>
      <c r="H1498" s="29"/>
      <c r="I1498" s="32"/>
      <c r="J1498" s="34" t="s">
        <v>25</v>
      </c>
      <c r="K1498" s="35">
        <v>43818</v>
      </c>
      <c r="L1498" s="29"/>
      <c r="M1498" s="2467"/>
    </row>
    <row r="1499" spans="1:13" x14ac:dyDescent="0.25">
      <c r="A1499" s="29" t="s">
        <v>27</v>
      </c>
      <c r="B1499" s="29"/>
      <c r="C1499" s="29"/>
      <c r="D1499" s="29"/>
      <c r="E1499" s="29"/>
      <c r="F1499" s="29"/>
      <c r="G1499" s="29"/>
      <c r="H1499" s="29"/>
      <c r="I1499" s="29" t="s">
        <v>27</v>
      </c>
      <c r="J1499" s="29"/>
      <c r="K1499" s="29"/>
      <c r="L1499" s="29"/>
      <c r="M1499" s="29"/>
    </row>
    <row r="1500" spans="1:13" x14ac:dyDescent="0.25">
      <c r="A1500" s="29" t="s">
        <v>880</v>
      </c>
      <c r="B1500" s="29"/>
      <c r="C1500" s="29"/>
      <c r="D1500" s="29"/>
      <c r="E1500" s="29"/>
      <c r="F1500" s="29"/>
      <c r="G1500" s="29"/>
      <c r="H1500" s="29"/>
      <c r="I1500" s="29" t="s">
        <v>881</v>
      </c>
      <c r="J1500" s="29"/>
      <c r="K1500" s="29"/>
      <c r="L1500" s="29"/>
      <c r="M1500" s="29"/>
    </row>
    <row r="1503" spans="1:13" ht="18.75" x14ac:dyDescent="0.3">
      <c r="A1503" s="1818" t="s">
        <v>174</v>
      </c>
      <c r="B1503" s="1818"/>
      <c r="C1503" s="2829" t="s">
        <v>870</v>
      </c>
      <c r="D1503" s="11"/>
      <c r="E1503" s="11"/>
      <c r="F1503" s="11"/>
      <c r="G1503" s="11"/>
      <c r="H1503" s="11"/>
      <c r="I1503" s="1819"/>
      <c r="J1503" s="11"/>
      <c r="K1503" s="11"/>
      <c r="L1503" s="11"/>
      <c r="M1503" s="11"/>
    </row>
    <row r="1504" spans="1:13" x14ac:dyDescent="0.25">
      <c r="A1504" s="11"/>
      <c r="B1504" s="11"/>
      <c r="C1504" s="11"/>
      <c r="D1504" s="1820"/>
      <c r="E1504" s="1820"/>
      <c r="F1504" s="1820"/>
      <c r="G1504" s="1820"/>
      <c r="H1504" s="1820"/>
      <c r="I1504" s="1823"/>
      <c r="J1504" s="1820"/>
      <c r="K1504" s="11"/>
      <c r="L1504" s="11"/>
      <c r="M1504" s="11"/>
    </row>
    <row r="1505" spans="1:13" ht="18.75" x14ac:dyDescent="0.3">
      <c r="A1505" s="3104" t="s">
        <v>4390</v>
      </c>
      <c r="B1505" s="3104"/>
      <c r="C1505" s="3104"/>
      <c r="D1505" s="3104"/>
      <c r="E1505" s="3104"/>
      <c r="F1505" s="3104"/>
      <c r="G1505" s="3104"/>
      <c r="H1505" s="3104"/>
      <c r="I1505" s="3104"/>
      <c r="J1505" s="3104"/>
      <c r="K1505" s="3104"/>
      <c r="L1505" s="3104"/>
      <c r="M1505" s="3104"/>
    </row>
    <row r="1506" spans="1:13" ht="15.75" x14ac:dyDescent="0.25">
      <c r="A1506" s="11"/>
      <c r="B1506" s="11"/>
      <c r="C1506" s="11"/>
      <c r="D1506" s="1820"/>
      <c r="E1506" s="1820"/>
      <c r="F1506" s="2830"/>
      <c r="G1506" s="1820"/>
      <c r="H1506" s="1820"/>
      <c r="I1506" s="1823"/>
      <c r="J1506" s="1820"/>
      <c r="K1506" s="11"/>
      <c r="L1506" s="11"/>
      <c r="M1506" s="11"/>
    </row>
    <row r="1507" spans="1:13" x14ac:dyDescent="0.25">
      <c r="A1507" s="3156" t="s">
        <v>4391</v>
      </c>
      <c r="B1507" s="3156"/>
      <c r="C1507" s="3156"/>
      <c r="D1507" s="3156"/>
      <c r="E1507" s="3156"/>
      <c r="F1507" s="3156"/>
      <c r="G1507" s="3156"/>
      <c r="H1507" s="3156"/>
      <c r="I1507" s="3156"/>
      <c r="J1507" s="3156"/>
      <c r="K1507" s="3156"/>
      <c r="L1507" s="3156"/>
      <c r="M1507" s="3156"/>
    </row>
    <row r="1508" spans="1:13" x14ac:dyDescent="0.25">
      <c r="A1508" s="3156"/>
      <c r="B1508" s="3156"/>
      <c r="C1508" s="3156"/>
      <c r="D1508" s="3156"/>
      <c r="E1508" s="3156"/>
      <c r="F1508" s="3156"/>
      <c r="G1508" s="3156"/>
      <c r="H1508" s="3156"/>
      <c r="I1508" s="3156"/>
      <c r="J1508" s="3156"/>
      <c r="K1508" s="3156"/>
      <c r="L1508" s="3156"/>
      <c r="M1508" s="3156"/>
    </row>
    <row r="1509" spans="1:13" ht="15.75" thickBot="1" x14ac:dyDescent="0.3">
      <c r="A1509" s="1825"/>
      <c r="B1509" s="11"/>
      <c r="C1509" s="11"/>
      <c r="D1509" s="11"/>
      <c r="E1509" s="11"/>
      <c r="F1509" s="11"/>
      <c r="G1509" s="11"/>
      <c r="H1509" s="11"/>
      <c r="I1509" s="1819"/>
      <c r="J1509" s="11"/>
      <c r="K1509" s="1692"/>
      <c r="L1509" s="1826"/>
      <c r="M1509" s="1826" t="s">
        <v>270</v>
      </c>
    </row>
    <row r="1510" spans="1:13" ht="27" thickBot="1" x14ac:dyDescent="0.3">
      <c r="A1510" s="2416" t="s">
        <v>873</v>
      </c>
      <c r="B1510" s="2417" t="s">
        <v>874</v>
      </c>
      <c r="C1510" s="2417" t="s">
        <v>7</v>
      </c>
      <c r="D1510" s="2417" t="s">
        <v>8</v>
      </c>
      <c r="E1510" s="2417" t="s">
        <v>9</v>
      </c>
      <c r="F1510" s="2417" t="s">
        <v>10</v>
      </c>
      <c r="G1510" s="2417" t="s">
        <v>11</v>
      </c>
      <c r="H1510" s="2417" t="s">
        <v>12</v>
      </c>
      <c r="I1510" s="2418" t="s">
        <v>13</v>
      </c>
      <c r="J1510" s="1956" t="s">
        <v>14</v>
      </c>
      <c r="K1510" s="1956" t="s">
        <v>15</v>
      </c>
      <c r="L1510" s="1956" t="s">
        <v>16</v>
      </c>
      <c r="M1510" s="2419" t="s">
        <v>17</v>
      </c>
    </row>
    <row r="1511" spans="1:13" x14ac:dyDescent="0.25">
      <c r="A1511" s="895">
        <v>231</v>
      </c>
      <c r="B1511" s="296">
        <v>0</v>
      </c>
      <c r="C1511" s="569">
        <v>3636</v>
      </c>
      <c r="D1511" s="296">
        <v>5175</v>
      </c>
      <c r="E1511" s="897">
        <v>0</v>
      </c>
      <c r="F1511" s="473">
        <v>109500999</v>
      </c>
      <c r="G1511" s="296">
        <v>800</v>
      </c>
      <c r="H1511" s="231">
        <v>4774000000</v>
      </c>
      <c r="I1511" s="313">
        <v>0</v>
      </c>
      <c r="J1511" s="313">
        <v>68707.3</v>
      </c>
      <c r="K1511" s="313">
        <v>-1002.97</v>
      </c>
      <c r="L1511" s="313">
        <f t="shared" ref="L1511:L1574" si="28">SUM(J1511,K1511)</f>
        <v>67704.33</v>
      </c>
      <c r="M1511" s="1094" t="s">
        <v>3761</v>
      </c>
    </row>
    <row r="1512" spans="1:13" x14ac:dyDescent="0.25">
      <c r="A1512" s="895">
        <v>231</v>
      </c>
      <c r="B1512" s="296">
        <v>0</v>
      </c>
      <c r="C1512" s="569">
        <v>3636</v>
      </c>
      <c r="D1512" s="296">
        <v>5175</v>
      </c>
      <c r="E1512" s="897">
        <v>0</v>
      </c>
      <c r="F1512" s="473">
        <v>109100999</v>
      </c>
      <c r="G1512" s="296">
        <v>800</v>
      </c>
      <c r="H1512" s="231">
        <v>4774000000</v>
      </c>
      <c r="I1512" s="313">
        <v>0</v>
      </c>
      <c r="J1512" s="313">
        <v>14585.7</v>
      </c>
      <c r="K1512" s="313">
        <v>-2637.88</v>
      </c>
      <c r="L1512" s="313">
        <f t="shared" si="28"/>
        <v>11947.82</v>
      </c>
      <c r="M1512" s="1094" t="s">
        <v>3761</v>
      </c>
    </row>
    <row r="1513" spans="1:13" x14ac:dyDescent="0.25">
      <c r="A1513" s="895">
        <v>231</v>
      </c>
      <c r="B1513" s="296">
        <v>0</v>
      </c>
      <c r="C1513" s="569">
        <v>3636</v>
      </c>
      <c r="D1513" s="296">
        <v>5173</v>
      </c>
      <c r="E1513" s="897">
        <v>0</v>
      </c>
      <c r="F1513" s="473">
        <v>109500999</v>
      </c>
      <c r="G1513" s="296">
        <v>800</v>
      </c>
      <c r="H1513" s="231">
        <v>477400000</v>
      </c>
      <c r="I1513" s="313">
        <v>0</v>
      </c>
      <c r="J1513" s="313">
        <v>4563.6499999999996</v>
      </c>
      <c r="K1513" s="313">
        <v>-1887.85</v>
      </c>
      <c r="L1513" s="313">
        <f t="shared" si="28"/>
        <v>2675.7999999999997</v>
      </c>
      <c r="M1513" s="1094" t="s">
        <v>3761</v>
      </c>
    </row>
    <row r="1514" spans="1:13" x14ac:dyDescent="0.25">
      <c r="A1514" s="895">
        <v>231</v>
      </c>
      <c r="B1514" s="296">
        <v>0</v>
      </c>
      <c r="C1514" s="569">
        <v>3636</v>
      </c>
      <c r="D1514" s="296">
        <v>5173</v>
      </c>
      <c r="E1514" s="897">
        <v>0</v>
      </c>
      <c r="F1514" s="473">
        <v>109100999</v>
      </c>
      <c r="G1514" s="296">
        <v>800</v>
      </c>
      <c r="H1514" s="231">
        <v>4774000000</v>
      </c>
      <c r="I1514" s="313">
        <v>0</v>
      </c>
      <c r="J1514" s="313">
        <v>805.35</v>
      </c>
      <c r="K1514" s="313">
        <v>-333.15</v>
      </c>
      <c r="L1514" s="313">
        <f t="shared" si="28"/>
        <v>472.20000000000005</v>
      </c>
      <c r="M1514" s="1094" t="s">
        <v>3761</v>
      </c>
    </row>
    <row r="1515" spans="1:13" x14ac:dyDescent="0.25">
      <c r="A1515" s="895">
        <v>231</v>
      </c>
      <c r="B1515" s="296">
        <v>0</v>
      </c>
      <c r="C1515" s="569">
        <v>3636</v>
      </c>
      <c r="D1515" s="296">
        <v>5137</v>
      </c>
      <c r="E1515" s="897">
        <v>0</v>
      </c>
      <c r="F1515" s="473">
        <v>109500999</v>
      </c>
      <c r="G1515" s="296">
        <v>800</v>
      </c>
      <c r="H1515" s="231">
        <v>4774000000</v>
      </c>
      <c r="I1515" s="313">
        <v>0</v>
      </c>
      <c r="J1515" s="313">
        <v>20400</v>
      </c>
      <c r="K1515" s="313">
        <v>-20400</v>
      </c>
      <c r="L1515" s="313">
        <f t="shared" si="28"/>
        <v>0</v>
      </c>
      <c r="M1515" s="1094" t="s">
        <v>3761</v>
      </c>
    </row>
    <row r="1516" spans="1:13" x14ac:dyDescent="0.25">
      <c r="A1516" s="895">
        <v>231</v>
      </c>
      <c r="B1516" s="296">
        <v>0</v>
      </c>
      <c r="C1516" s="569">
        <v>3636</v>
      </c>
      <c r="D1516" s="296">
        <v>5137</v>
      </c>
      <c r="E1516" s="897">
        <v>0</v>
      </c>
      <c r="F1516" s="473">
        <v>109100999</v>
      </c>
      <c r="G1516" s="296">
        <v>800</v>
      </c>
      <c r="H1516" s="231">
        <v>4774000000</v>
      </c>
      <c r="I1516" s="313">
        <v>0</v>
      </c>
      <c r="J1516" s="313">
        <v>3600</v>
      </c>
      <c r="K1516" s="313">
        <v>-3600</v>
      </c>
      <c r="L1516" s="313">
        <f t="shared" si="28"/>
        <v>0</v>
      </c>
      <c r="M1516" s="1094" t="s">
        <v>3761</v>
      </c>
    </row>
    <row r="1517" spans="1:13" x14ac:dyDescent="0.25">
      <c r="A1517" s="895">
        <v>231</v>
      </c>
      <c r="B1517" s="296">
        <v>0</v>
      </c>
      <c r="C1517" s="569">
        <v>3636</v>
      </c>
      <c r="D1517" s="296">
        <v>5032</v>
      </c>
      <c r="E1517" s="897">
        <v>0</v>
      </c>
      <c r="F1517" s="473">
        <v>109500999</v>
      </c>
      <c r="G1517" s="296">
        <v>800</v>
      </c>
      <c r="H1517" s="231">
        <v>4774000000</v>
      </c>
      <c r="I1517" s="313">
        <v>0</v>
      </c>
      <c r="J1517" s="313">
        <v>117942.05</v>
      </c>
      <c r="K1517" s="313">
        <v>-4648.1499999999996</v>
      </c>
      <c r="L1517" s="313">
        <f t="shared" si="28"/>
        <v>113293.90000000001</v>
      </c>
      <c r="M1517" s="1094" t="s">
        <v>3761</v>
      </c>
    </row>
    <row r="1518" spans="1:13" x14ac:dyDescent="0.25">
      <c r="A1518" s="895">
        <v>231</v>
      </c>
      <c r="B1518" s="296">
        <v>0</v>
      </c>
      <c r="C1518" s="569">
        <v>3636</v>
      </c>
      <c r="D1518" s="296">
        <v>5021</v>
      </c>
      <c r="E1518" s="897">
        <v>0</v>
      </c>
      <c r="F1518" s="473">
        <v>109500999</v>
      </c>
      <c r="G1518" s="296">
        <v>800</v>
      </c>
      <c r="H1518" s="231">
        <v>4774000000</v>
      </c>
      <c r="I1518" s="313">
        <v>0</v>
      </c>
      <c r="J1518" s="313">
        <v>42500</v>
      </c>
      <c r="K1518" s="313">
        <v>34510</v>
      </c>
      <c r="L1518" s="313">
        <f t="shared" si="28"/>
        <v>77010</v>
      </c>
      <c r="M1518" s="1094" t="s">
        <v>3761</v>
      </c>
    </row>
    <row r="1519" spans="1:13" x14ac:dyDescent="0.25">
      <c r="A1519" s="895">
        <v>231</v>
      </c>
      <c r="B1519" s="296">
        <v>0</v>
      </c>
      <c r="C1519" s="569">
        <v>3636</v>
      </c>
      <c r="D1519" s="296">
        <v>5011</v>
      </c>
      <c r="E1519" s="897">
        <v>0</v>
      </c>
      <c r="F1519" s="473">
        <v>109100999</v>
      </c>
      <c r="G1519" s="296">
        <v>800</v>
      </c>
      <c r="H1519" s="231">
        <v>4774000000</v>
      </c>
      <c r="I1519" s="313">
        <v>0</v>
      </c>
      <c r="J1519" s="313">
        <v>178309.79</v>
      </c>
      <c r="K1519" s="313">
        <v>-815.24</v>
      </c>
      <c r="L1519" s="313">
        <f t="shared" si="28"/>
        <v>177494.55000000002</v>
      </c>
      <c r="M1519" s="1094" t="s">
        <v>3761</v>
      </c>
    </row>
    <row r="1520" spans="1:13" x14ac:dyDescent="0.25">
      <c r="A1520" s="895">
        <v>231</v>
      </c>
      <c r="B1520" s="296">
        <v>0</v>
      </c>
      <c r="C1520" s="569">
        <v>3636</v>
      </c>
      <c r="D1520" s="296">
        <v>5011</v>
      </c>
      <c r="E1520" s="897">
        <v>0</v>
      </c>
      <c r="F1520" s="473">
        <v>109500999</v>
      </c>
      <c r="G1520" s="296">
        <v>800</v>
      </c>
      <c r="H1520" s="231">
        <v>4774000000</v>
      </c>
      <c r="I1520" s="313">
        <v>0</v>
      </c>
      <c r="J1520" s="313">
        <v>1009854.48</v>
      </c>
      <c r="K1520" s="313">
        <v>-4052.03</v>
      </c>
      <c r="L1520" s="313">
        <f t="shared" si="28"/>
        <v>1005802.45</v>
      </c>
      <c r="M1520" s="1094" t="s">
        <v>3761</v>
      </c>
    </row>
    <row r="1521" spans="1:13" x14ac:dyDescent="0.25">
      <c r="A1521" s="895">
        <v>231</v>
      </c>
      <c r="B1521" s="296">
        <v>0</v>
      </c>
      <c r="C1521" s="569">
        <v>3636</v>
      </c>
      <c r="D1521" s="296">
        <v>5031</v>
      </c>
      <c r="E1521" s="897">
        <v>0</v>
      </c>
      <c r="F1521" s="473">
        <v>109100999</v>
      </c>
      <c r="G1521" s="296">
        <v>800</v>
      </c>
      <c r="H1521" s="231">
        <v>4774000000</v>
      </c>
      <c r="I1521" s="313">
        <v>0</v>
      </c>
      <c r="J1521" s="313">
        <v>50636</v>
      </c>
      <c r="K1521" s="313">
        <v>-2612.58</v>
      </c>
      <c r="L1521" s="313">
        <f t="shared" si="28"/>
        <v>48023.42</v>
      </c>
      <c r="M1521" s="1094" t="s">
        <v>3761</v>
      </c>
    </row>
    <row r="1522" spans="1:13" x14ac:dyDescent="0.25">
      <c r="A1522" s="895">
        <v>231</v>
      </c>
      <c r="B1522" s="296">
        <v>0</v>
      </c>
      <c r="C1522" s="569">
        <v>3636</v>
      </c>
      <c r="D1522" s="296">
        <v>5031</v>
      </c>
      <c r="E1522" s="897">
        <v>0</v>
      </c>
      <c r="F1522" s="473">
        <v>109500999</v>
      </c>
      <c r="G1522" s="296">
        <v>800</v>
      </c>
      <c r="H1522" s="231">
        <v>4774000000</v>
      </c>
      <c r="I1522" s="313">
        <v>0</v>
      </c>
      <c r="J1522" s="313">
        <v>293213</v>
      </c>
      <c r="K1522" s="313">
        <v>-20582.09</v>
      </c>
      <c r="L1522" s="313">
        <f t="shared" si="28"/>
        <v>272630.90999999997</v>
      </c>
      <c r="M1522" s="1094" t="s">
        <v>3761</v>
      </c>
    </row>
    <row r="1523" spans="1:13" x14ac:dyDescent="0.25">
      <c r="A1523" s="895">
        <v>231</v>
      </c>
      <c r="B1523" s="296">
        <v>0</v>
      </c>
      <c r="C1523" s="569">
        <v>3636</v>
      </c>
      <c r="D1523" s="296">
        <v>5032</v>
      </c>
      <c r="E1523" s="897">
        <v>0</v>
      </c>
      <c r="F1523" s="473">
        <v>109100999</v>
      </c>
      <c r="G1523" s="296">
        <v>800</v>
      </c>
      <c r="H1523" s="231">
        <v>4774000000</v>
      </c>
      <c r="I1523" s="313">
        <v>0</v>
      </c>
      <c r="J1523" s="313">
        <v>21308.95</v>
      </c>
      <c r="K1523" s="313">
        <v>-3896.35</v>
      </c>
      <c r="L1523" s="313">
        <f t="shared" si="28"/>
        <v>17412.600000000002</v>
      </c>
      <c r="M1523" s="1094" t="s">
        <v>3761</v>
      </c>
    </row>
    <row r="1524" spans="1:13" x14ac:dyDescent="0.25">
      <c r="A1524" s="895">
        <v>231</v>
      </c>
      <c r="B1524" s="296">
        <v>0</v>
      </c>
      <c r="C1524" s="569">
        <v>3636</v>
      </c>
      <c r="D1524" s="296">
        <v>5032</v>
      </c>
      <c r="E1524" s="897">
        <v>0</v>
      </c>
      <c r="F1524" s="473">
        <v>109500999</v>
      </c>
      <c r="G1524" s="296">
        <v>800</v>
      </c>
      <c r="H1524" s="231">
        <v>4774000000</v>
      </c>
      <c r="I1524" s="313">
        <v>0</v>
      </c>
      <c r="J1524" s="313">
        <v>117942.05</v>
      </c>
      <c r="K1524" s="313">
        <v>-14822.5</v>
      </c>
      <c r="L1524" s="313">
        <f t="shared" si="28"/>
        <v>103119.55</v>
      </c>
      <c r="M1524" s="1094" t="s">
        <v>3761</v>
      </c>
    </row>
    <row r="1525" spans="1:13" x14ac:dyDescent="0.25">
      <c r="A1525" s="895">
        <v>231</v>
      </c>
      <c r="B1525" s="296">
        <v>0</v>
      </c>
      <c r="C1525" s="569">
        <v>3636</v>
      </c>
      <c r="D1525" s="296">
        <v>5011</v>
      </c>
      <c r="E1525" s="897">
        <v>0</v>
      </c>
      <c r="F1525" s="473">
        <v>104500999</v>
      </c>
      <c r="G1525" s="296">
        <v>800</v>
      </c>
      <c r="H1525" s="231">
        <v>4899000000</v>
      </c>
      <c r="I1525" s="313">
        <v>0</v>
      </c>
      <c r="J1525" s="313">
        <v>220352.25</v>
      </c>
      <c r="K1525" s="313">
        <v>-40879</v>
      </c>
      <c r="L1525" s="313">
        <f t="shared" si="28"/>
        <v>179473.25</v>
      </c>
      <c r="M1525" s="1094" t="s">
        <v>3520</v>
      </c>
    </row>
    <row r="1526" spans="1:13" x14ac:dyDescent="0.25">
      <c r="A1526" s="895">
        <v>231</v>
      </c>
      <c r="B1526" s="296">
        <v>0</v>
      </c>
      <c r="C1526" s="569">
        <v>3636</v>
      </c>
      <c r="D1526" s="296">
        <v>5021</v>
      </c>
      <c r="E1526" s="897">
        <v>0</v>
      </c>
      <c r="F1526" s="473">
        <v>104500999</v>
      </c>
      <c r="G1526" s="296">
        <v>800</v>
      </c>
      <c r="H1526" s="231">
        <v>4899000000</v>
      </c>
      <c r="I1526" s="313">
        <v>0</v>
      </c>
      <c r="J1526" s="313">
        <v>1280961.05</v>
      </c>
      <c r="K1526" s="313">
        <v>-69453.58</v>
      </c>
      <c r="L1526" s="313">
        <f t="shared" si="28"/>
        <v>1211507.47</v>
      </c>
      <c r="M1526" s="1094" t="s">
        <v>3520</v>
      </c>
    </row>
    <row r="1527" spans="1:13" x14ac:dyDescent="0.25">
      <c r="A1527" s="895">
        <v>231</v>
      </c>
      <c r="B1527" s="296">
        <v>0</v>
      </c>
      <c r="C1527" s="569">
        <v>3636</v>
      </c>
      <c r="D1527" s="296">
        <v>5021</v>
      </c>
      <c r="E1527" s="897">
        <v>0</v>
      </c>
      <c r="F1527" s="473">
        <v>109100999</v>
      </c>
      <c r="G1527" s="296">
        <v>800</v>
      </c>
      <c r="H1527" s="231">
        <v>4774000019</v>
      </c>
      <c r="I1527" s="313">
        <v>0</v>
      </c>
      <c r="J1527" s="313">
        <v>0</v>
      </c>
      <c r="K1527" s="313">
        <v>750</v>
      </c>
      <c r="L1527" s="313">
        <f>SUM(J1527,K1527)</f>
        <v>750</v>
      </c>
      <c r="M1527" s="1094" t="s">
        <v>3761</v>
      </c>
    </row>
    <row r="1528" spans="1:13" x14ac:dyDescent="0.25">
      <c r="A1528" s="895">
        <v>231</v>
      </c>
      <c r="B1528" s="296">
        <v>0</v>
      </c>
      <c r="C1528" s="569">
        <v>3636</v>
      </c>
      <c r="D1528" s="296">
        <v>5021</v>
      </c>
      <c r="E1528" s="897">
        <v>0</v>
      </c>
      <c r="F1528" s="473">
        <v>109500999</v>
      </c>
      <c r="G1528" s="296">
        <v>800</v>
      </c>
      <c r="H1528" s="231">
        <v>4774000019</v>
      </c>
      <c r="I1528" s="313">
        <v>0</v>
      </c>
      <c r="J1528" s="313">
        <v>0</v>
      </c>
      <c r="K1528" s="313">
        <v>4250</v>
      </c>
      <c r="L1528" s="313">
        <f>SUM(J1528,K1528)</f>
        <v>4250</v>
      </c>
      <c r="M1528" s="1094" t="s">
        <v>3761</v>
      </c>
    </row>
    <row r="1529" spans="1:13" x14ac:dyDescent="0.25">
      <c r="A1529" s="895">
        <v>231</v>
      </c>
      <c r="B1529" s="296">
        <v>0</v>
      </c>
      <c r="C1529" s="569">
        <v>3636</v>
      </c>
      <c r="D1529" s="296">
        <v>5011</v>
      </c>
      <c r="E1529" s="897">
        <v>0</v>
      </c>
      <c r="F1529" s="473">
        <v>109100999</v>
      </c>
      <c r="G1529" s="296">
        <v>800</v>
      </c>
      <c r="H1529" s="231">
        <v>4774000019</v>
      </c>
      <c r="I1529" s="313">
        <v>0</v>
      </c>
      <c r="J1529" s="313">
        <v>0</v>
      </c>
      <c r="K1529" s="313">
        <v>17053.05</v>
      </c>
      <c r="L1529" s="313">
        <f t="shared" si="28"/>
        <v>17053.05</v>
      </c>
      <c r="M1529" s="1094" t="s">
        <v>3761</v>
      </c>
    </row>
    <row r="1530" spans="1:13" x14ac:dyDescent="0.25">
      <c r="A1530" s="895">
        <v>231</v>
      </c>
      <c r="B1530" s="296">
        <v>0</v>
      </c>
      <c r="C1530" s="569">
        <v>3636</v>
      </c>
      <c r="D1530" s="296">
        <v>5011</v>
      </c>
      <c r="E1530" s="897">
        <v>0</v>
      </c>
      <c r="F1530" s="473">
        <v>109500999</v>
      </c>
      <c r="G1530" s="296">
        <v>800</v>
      </c>
      <c r="H1530" s="231">
        <v>4774000019</v>
      </c>
      <c r="I1530" s="313">
        <v>0</v>
      </c>
      <c r="J1530" s="313">
        <v>0</v>
      </c>
      <c r="K1530" s="313">
        <v>96633.95</v>
      </c>
      <c r="L1530" s="313">
        <f t="shared" si="28"/>
        <v>96633.95</v>
      </c>
      <c r="M1530" s="1094" t="s">
        <v>3761</v>
      </c>
    </row>
    <row r="1531" spans="1:13" x14ac:dyDescent="0.25">
      <c r="A1531" s="895">
        <v>231</v>
      </c>
      <c r="B1531" s="296">
        <v>0</v>
      </c>
      <c r="C1531" s="569">
        <v>3636</v>
      </c>
      <c r="D1531" s="296">
        <v>5031</v>
      </c>
      <c r="E1531" s="897">
        <v>0</v>
      </c>
      <c r="F1531" s="473">
        <v>109100999</v>
      </c>
      <c r="G1531" s="296">
        <v>800</v>
      </c>
      <c r="H1531" s="231">
        <v>4774000019</v>
      </c>
      <c r="I1531" s="313">
        <v>0</v>
      </c>
      <c r="J1531" s="313">
        <v>0</v>
      </c>
      <c r="K1531" s="313">
        <v>4229.16</v>
      </c>
      <c r="L1531" s="313">
        <f t="shared" si="28"/>
        <v>4229.16</v>
      </c>
      <c r="M1531" s="1094" t="s">
        <v>3761</v>
      </c>
    </row>
    <row r="1532" spans="1:13" x14ac:dyDescent="0.25">
      <c r="A1532" s="895">
        <v>231</v>
      </c>
      <c r="B1532" s="296">
        <v>0</v>
      </c>
      <c r="C1532" s="569">
        <v>3636</v>
      </c>
      <c r="D1532" s="296">
        <v>5031</v>
      </c>
      <c r="E1532" s="897">
        <v>0</v>
      </c>
      <c r="F1532" s="473">
        <v>109500999</v>
      </c>
      <c r="G1532" s="296">
        <v>800</v>
      </c>
      <c r="H1532" s="231">
        <v>4774000019</v>
      </c>
      <c r="I1532" s="313">
        <v>0</v>
      </c>
      <c r="J1532" s="313">
        <v>0</v>
      </c>
      <c r="K1532" s="313">
        <v>23965.21</v>
      </c>
      <c r="L1532" s="313">
        <f t="shared" si="28"/>
        <v>23965.21</v>
      </c>
      <c r="M1532" s="1094" t="s">
        <v>3761</v>
      </c>
    </row>
    <row r="1533" spans="1:13" x14ac:dyDescent="0.25">
      <c r="A1533" s="895">
        <v>231</v>
      </c>
      <c r="B1533" s="296">
        <v>0</v>
      </c>
      <c r="C1533" s="569">
        <v>3636</v>
      </c>
      <c r="D1533" s="296">
        <v>5032</v>
      </c>
      <c r="E1533" s="897">
        <v>0</v>
      </c>
      <c r="F1533" s="473">
        <v>109100999</v>
      </c>
      <c r="G1533" s="296">
        <v>800</v>
      </c>
      <c r="H1533" s="231">
        <v>4774000019</v>
      </c>
      <c r="I1533" s="313">
        <v>0</v>
      </c>
      <c r="J1533" s="313">
        <v>0</v>
      </c>
      <c r="K1533" s="313">
        <v>1534.8</v>
      </c>
      <c r="L1533" s="313">
        <f t="shared" si="28"/>
        <v>1534.8</v>
      </c>
      <c r="M1533" s="1094" t="s">
        <v>3761</v>
      </c>
    </row>
    <row r="1534" spans="1:13" x14ac:dyDescent="0.25">
      <c r="A1534" s="895">
        <v>231</v>
      </c>
      <c r="B1534" s="296">
        <v>0</v>
      </c>
      <c r="C1534" s="569">
        <v>3636</v>
      </c>
      <c r="D1534" s="296">
        <v>5032</v>
      </c>
      <c r="E1534" s="897">
        <v>0</v>
      </c>
      <c r="F1534" s="473">
        <v>109500999</v>
      </c>
      <c r="G1534" s="296">
        <v>800</v>
      </c>
      <c r="H1534" s="231">
        <v>4774000019</v>
      </c>
      <c r="I1534" s="313">
        <v>0</v>
      </c>
      <c r="J1534" s="313">
        <v>0</v>
      </c>
      <c r="K1534" s="313">
        <v>8697.2000000000007</v>
      </c>
      <c r="L1534" s="313">
        <f t="shared" si="28"/>
        <v>8697.2000000000007</v>
      </c>
      <c r="M1534" s="1094" t="s">
        <v>3761</v>
      </c>
    </row>
    <row r="1535" spans="1:13" x14ac:dyDescent="0.25">
      <c r="A1535" s="895">
        <v>231</v>
      </c>
      <c r="B1535" s="296">
        <v>0</v>
      </c>
      <c r="C1535" s="569">
        <v>3636</v>
      </c>
      <c r="D1535" s="296">
        <v>5011</v>
      </c>
      <c r="E1535" s="897">
        <v>0</v>
      </c>
      <c r="F1535" s="473">
        <v>104100888</v>
      </c>
      <c r="G1535" s="296">
        <v>800</v>
      </c>
      <c r="H1535" s="231">
        <v>4899000000</v>
      </c>
      <c r="I1535" s="313">
        <v>0</v>
      </c>
      <c r="J1535" s="313">
        <v>40990.199999999997</v>
      </c>
      <c r="K1535" s="313">
        <v>-2704.3</v>
      </c>
      <c r="L1535" s="313">
        <f t="shared" si="28"/>
        <v>38285.899999999994</v>
      </c>
      <c r="M1535" s="1094" t="s">
        <v>3762</v>
      </c>
    </row>
    <row r="1536" spans="1:13" x14ac:dyDescent="0.25">
      <c r="A1536" s="895">
        <v>231</v>
      </c>
      <c r="B1536" s="296">
        <v>0</v>
      </c>
      <c r="C1536" s="569">
        <v>3636</v>
      </c>
      <c r="D1536" s="296">
        <v>5011</v>
      </c>
      <c r="E1536" s="897">
        <v>0</v>
      </c>
      <c r="F1536" s="473">
        <v>104113013</v>
      </c>
      <c r="G1536" s="296">
        <v>800</v>
      </c>
      <c r="H1536" s="231">
        <v>4899000000</v>
      </c>
      <c r="I1536" s="313">
        <v>0</v>
      </c>
      <c r="J1536" s="313">
        <v>46055.9</v>
      </c>
      <c r="K1536" s="313">
        <v>-5408.6</v>
      </c>
      <c r="L1536" s="313">
        <f t="shared" si="28"/>
        <v>40647.300000000003</v>
      </c>
      <c r="M1536" s="1094" t="s">
        <v>3762</v>
      </c>
    </row>
    <row r="1537" spans="1:13" x14ac:dyDescent="0.25">
      <c r="A1537" s="895">
        <v>231</v>
      </c>
      <c r="B1537" s="296">
        <v>0</v>
      </c>
      <c r="C1537" s="569">
        <v>3636</v>
      </c>
      <c r="D1537" s="296">
        <v>5011</v>
      </c>
      <c r="E1537" s="897">
        <v>0</v>
      </c>
      <c r="F1537" s="473">
        <v>104513013</v>
      </c>
      <c r="G1537" s="296">
        <v>800</v>
      </c>
      <c r="H1537" s="231">
        <v>4899000000</v>
      </c>
      <c r="I1537" s="313">
        <v>0</v>
      </c>
      <c r="J1537" s="313">
        <v>220352.25</v>
      </c>
      <c r="K1537" s="313">
        <v>-45973.1</v>
      </c>
      <c r="L1537" s="313">
        <f t="shared" si="28"/>
        <v>174379.15</v>
      </c>
      <c r="M1537" s="1094" t="s">
        <v>3762</v>
      </c>
    </row>
    <row r="1538" spans="1:13" x14ac:dyDescent="0.25">
      <c r="A1538" s="895">
        <v>231</v>
      </c>
      <c r="B1538" s="296">
        <v>0</v>
      </c>
      <c r="C1538" s="569">
        <v>3636</v>
      </c>
      <c r="D1538" s="296">
        <v>5021</v>
      </c>
      <c r="E1538" s="897">
        <v>0</v>
      </c>
      <c r="F1538" s="473">
        <v>104100888</v>
      </c>
      <c r="G1538" s="296">
        <v>800</v>
      </c>
      <c r="H1538" s="231">
        <v>4899000000</v>
      </c>
      <c r="I1538" s="313">
        <v>0</v>
      </c>
      <c r="J1538" s="313">
        <v>195778.49</v>
      </c>
      <c r="K1538" s="313">
        <v>-6532.85</v>
      </c>
      <c r="L1538" s="313">
        <f t="shared" si="28"/>
        <v>189245.63999999998</v>
      </c>
      <c r="M1538" s="1094" t="s">
        <v>3762</v>
      </c>
    </row>
    <row r="1539" spans="1:13" x14ac:dyDescent="0.25">
      <c r="A1539" s="895">
        <v>231</v>
      </c>
      <c r="B1539" s="296">
        <v>0</v>
      </c>
      <c r="C1539" s="569">
        <v>3636</v>
      </c>
      <c r="D1539" s="296">
        <v>5021</v>
      </c>
      <c r="E1539" s="897">
        <v>0</v>
      </c>
      <c r="F1539" s="473">
        <v>104113013</v>
      </c>
      <c r="G1539" s="296">
        <v>800</v>
      </c>
      <c r="H1539" s="231">
        <v>4899000000</v>
      </c>
      <c r="I1539" s="313">
        <v>0</v>
      </c>
      <c r="J1539" s="313">
        <v>407879.63</v>
      </c>
      <c r="K1539" s="313">
        <v>-13065.7</v>
      </c>
      <c r="L1539" s="313">
        <f t="shared" si="28"/>
        <v>394813.93</v>
      </c>
      <c r="M1539" s="1094" t="s">
        <v>3762</v>
      </c>
    </row>
    <row r="1540" spans="1:13" x14ac:dyDescent="0.25">
      <c r="A1540" s="895">
        <v>231</v>
      </c>
      <c r="B1540" s="296">
        <v>0</v>
      </c>
      <c r="C1540" s="569">
        <v>3636</v>
      </c>
      <c r="D1540" s="296">
        <v>5021</v>
      </c>
      <c r="E1540" s="897">
        <v>0</v>
      </c>
      <c r="F1540" s="473">
        <v>104513013</v>
      </c>
      <c r="G1540" s="296">
        <v>800</v>
      </c>
      <c r="H1540" s="231">
        <v>4899000000</v>
      </c>
      <c r="I1540" s="313">
        <v>0</v>
      </c>
      <c r="J1540" s="313">
        <v>3293301.99</v>
      </c>
      <c r="K1540" s="313">
        <v>-111058.45</v>
      </c>
      <c r="L1540" s="313">
        <f t="shared" si="28"/>
        <v>3182243.54</v>
      </c>
      <c r="M1540" s="1094" t="s">
        <v>3762</v>
      </c>
    </row>
    <row r="1541" spans="1:13" x14ac:dyDescent="0.25">
      <c r="A1541" s="895">
        <v>231</v>
      </c>
      <c r="B1541" s="296">
        <v>0</v>
      </c>
      <c r="C1541" s="569">
        <v>3636</v>
      </c>
      <c r="D1541" s="296">
        <v>5031</v>
      </c>
      <c r="E1541" s="897">
        <v>0</v>
      </c>
      <c r="F1541" s="473">
        <v>104100888</v>
      </c>
      <c r="G1541" s="296">
        <v>800</v>
      </c>
      <c r="H1541" s="231">
        <v>4899000000</v>
      </c>
      <c r="I1541" s="313">
        <v>0</v>
      </c>
      <c r="J1541" s="313">
        <v>57000</v>
      </c>
      <c r="K1541" s="313">
        <v>-2290.81</v>
      </c>
      <c r="L1541" s="313">
        <f t="shared" si="28"/>
        <v>54709.19</v>
      </c>
      <c r="M1541" s="1094" t="s">
        <v>3762</v>
      </c>
    </row>
    <row r="1542" spans="1:13" x14ac:dyDescent="0.25">
      <c r="A1542" s="895">
        <v>231</v>
      </c>
      <c r="B1542" s="296">
        <v>0</v>
      </c>
      <c r="C1542" s="569">
        <v>3636</v>
      </c>
      <c r="D1542" s="296">
        <v>5031</v>
      </c>
      <c r="E1542" s="897">
        <v>0</v>
      </c>
      <c r="F1542" s="473">
        <v>104113013</v>
      </c>
      <c r="G1542" s="296">
        <v>800</v>
      </c>
      <c r="H1542" s="231">
        <v>4899000000</v>
      </c>
      <c r="I1542" s="313">
        <v>0</v>
      </c>
      <c r="J1542" s="313">
        <v>57225.36</v>
      </c>
      <c r="K1542" s="313">
        <v>-4581.63</v>
      </c>
      <c r="L1542" s="313">
        <f t="shared" si="28"/>
        <v>52643.73</v>
      </c>
      <c r="M1542" s="1094" t="s">
        <v>3762</v>
      </c>
    </row>
    <row r="1543" spans="1:13" x14ac:dyDescent="0.25">
      <c r="A1543" s="895">
        <v>231</v>
      </c>
      <c r="B1543" s="296">
        <v>0</v>
      </c>
      <c r="C1543" s="569">
        <v>3636</v>
      </c>
      <c r="D1543" s="296">
        <v>5031</v>
      </c>
      <c r="E1543" s="897">
        <v>0</v>
      </c>
      <c r="F1543" s="473">
        <v>104513013</v>
      </c>
      <c r="G1543" s="296">
        <v>800</v>
      </c>
      <c r="H1543" s="231">
        <v>4899000000</v>
      </c>
      <c r="I1543" s="313">
        <v>0</v>
      </c>
      <c r="J1543" s="313">
        <v>526415.46</v>
      </c>
      <c r="K1543" s="313">
        <v>-38943.83</v>
      </c>
      <c r="L1543" s="313">
        <f t="shared" si="28"/>
        <v>487471.62999999995</v>
      </c>
      <c r="M1543" s="1094" t="s">
        <v>3762</v>
      </c>
    </row>
    <row r="1544" spans="1:13" x14ac:dyDescent="0.25">
      <c r="A1544" s="895">
        <v>231</v>
      </c>
      <c r="B1544" s="296">
        <v>0</v>
      </c>
      <c r="C1544" s="569">
        <v>3636</v>
      </c>
      <c r="D1544" s="296">
        <v>5032</v>
      </c>
      <c r="E1544" s="897">
        <v>0</v>
      </c>
      <c r="F1544" s="473">
        <v>104100888</v>
      </c>
      <c r="G1544" s="296">
        <v>800</v>
      </c>
      <c r="H1544" s="231">
        <v>4899000000</v>
      </c>
      <c r="I1544" s="313">
        <v>0</v>
      </c>
      <c r="J1544" s="313">
        <v>22250</v>
      </c>
      <c r="K1544" s="313">
        <v>-831.4</v>
      </c>
      <c r="L1544" s="313">
        <f t="shared" si="28"/>
        <v>21418.6</v>
      </c>
      <c r="M1544" s="1094" t="s">
        <v>3762</v>
      </c>
    </row>
    <row r="1545" spans="1:13" x14ac:dyDescent="0.25">
      <c r="A1545" s="895">
        <v>231</v>
      </c>
      <c r="B1545" s="296">
        <v>0</v>
      </c>
      <c r="C1545" s="569">
        <v>3636</v>
      </c>
      <c r="D1545" s="296">
        <v>5032</v>
      </c>
      <c r="E1545" s="897">
        <v>0</v>
      </c>
      <c r="F1545" s="473">
        <v>104113013</v>
      </c>
      <c r="G1545" s="296">
        <v>800</v>
      </c>
      <c r="H1545" s="231">
        <v>4899000000</v>
      </c>
      <c r="I1545" s="313">
        <v>0</v>
      </c>
      <c r="J1545" s="313">
        <v>28262.06</v>
      </c>
      <c r="K1545" s="313">
        <v>-1662.8</v>
      </c>
      <c r="L1545" s="313">
        <f t="shared" si="28"/>
        <v>26599.260000000002</v>
      </c>
      <c r="M1545" s="1094" t="s">
        <v>3762</v>
      </c>
    </row>
    <row r="1546" spans="1:13" x14ac:dyDescent="0.25">
      <c r="A1546" s="895">
        <v>231</v>
      </c>
      <c r="B1546" s="296">
        <v>0</v>
      </c>
      <c r="C1546" s="569">
        <v>3636</v>
      </c>
      <c r="D1546" s="296">
        <v>5032</v>
      </c>
      <c r="E1546" s="897">
        <v>0</v>
      </c>
      <c r="F1546" s="473">
        <v>104513013</v>
      </c>
      <c r="G1546" s="296">
        <v>800</v>
      </c>
      <c r="H1546" s="231">
        <v>4899000000</v>
      </c>
      <c r="I1546" s="313">
        <v>0</v>
      </c>
      <c r="J1546" s="313">
        <v>238727.3</v>
      </c>
      <c r="K1546" s="313">
        <v>-14133.8</v>
      </c>
      <c r="L1546" s="313">
        <f t="shared" si="28"/>
        <v>224593.5</v>
      </c>
      <c r="M1546" s="1094" t="s">
        <v>3762</v>
      </c>
    </row>
    <row r="1547" spans="1:13" x14ac:dyDescent="0.25">
      <c r="A1547" s="895">
        <v>231</v>
      </c>
      <c r="B1547" s="296">
        <v>0</v>
      </c>
      <c r="C1547" s="569">
        <v>3636</v>
      </c>
      <c r="D1547" s="296">
        <v>5011</v>
      </c>
      <c r="E1547" s="897">
        <v>0</v>
      </c>
      <c r="F1547" s="473">
        <v>104100888</v>
      </c>
      <c r="G1547" s="296">
        <v>800</v>
      </c>
      <c r="H1547" s="231">
        <v>4899000019</v>
      </c>
      <c r="I1547" s="313">
        <v>0</v>
      </c>
      <c r="J1547" s="313">
        <v>0</v>
      </c>
      <c r="K1547" s="313">
        <v>2704.3</v>
      </c>
      <c r="L1547" s="313">
        <f t="shared" si="28"/>
        <v>2704.3</v>
      </c>
      <c r="M1547" s="1094" t="s">
        <v>3762</v>
      </c>
    </row>
    <row r="1548" spans="1:13" x14ac:dyDescent="0.25">
      <c r="A1548" s="895">
        <v>231</v>
      </c>
      <c r="B1548" s="296">
        <v>0</v>
      </c>
      <c r="C1548" s="569">
        <v>3636</v>
      </c>
      <c r="D1548" s="296">
        <v>5011</v>
      </c>
      <c r="E1548" s="897">
        <v>0</v>
      </c>
      <c r="F1548" s="473">
        <v>104113013</v>
      </c>
      <c r="G1548" s="296">
        <v>800</v>
      </c>
      <c r="H1548" s="231">
        <v>4899000019</v>
      </c>
      <c r="I1548" s="313">
        <v>0</v>
      </c>
      <c r="J1548" s="313">
        <v>0</v>
      </c>
      <c r="K1548" s="313">
        <v>5408.6</v>
      </c>
      <c r="L1548" s="313">
        <f t="shared" si="28"/>
        <v>5408.6</v>
      </c>
      <c r="M1548" s="1094" t="s">
        <v>3762</v>
      </c>
    </row>
    <row r="1549" spans="1:13" x14ac:dyDescent="0.25">
      <c r="A1549" s="895">
        <v>231</v>
      </c>
      <c r="B1549" s="296">
        <v>0</v>
      </c>
      <c r="C1549" s="569">
        <v>3636</v>
      </c>
      <c r="D1549" s="296">
        <v>5011</v>
      </c>
      <c r="E1549" s="897">
        <v>0</v>
      </c>
      <c r="F1549" s="473">
        <v>104513013</v>
      </c>
      <c r="G1549" s="296">
        <v>800</v>
      </c>
      <c r="H1549" s="231">
        <v>4899000019</v>
      </c>
      <c r="I1549" s="313">
        <v>0</v>
      </c>
      <c r="J1549" s="313">
        <v>0</v>
      </c>
      <c r="K1549" s="313">
        <v>45973.1</v>
      </c>
      <c r="L1549" s="313">
        <f t="shared" si="28"/>
        <v>45973.1</v>
      </c>
      <c r="M1549" s="1094" t="s">
        <v>3762</v>
      </c>
    </row>
    <row r="1550" spans="1:13" x14ac:dyDescent="0.25">
      <c r="A1550" s="895">
        <v>231</v>
      </c>
      <c r="B1550" s="296">
        <v>0</v>
      </c>
      <c r="C1550" s="569">
        <v>3636</v>
      </c>
      <c r="D1550" s="296">
        <v>5021</v>
      </c>
      <c r="E1550" s="897">
        <v>0</v>
      </c>
      <c r="F1550" s="473">
        <v>104100888</v>
      </c>
      <c r="G1550" s="296">
        <v>800</v>
      </c>
      <c r="H1550" s="231">
        <v>4899000019</v>
      </c>
      <c r="I1550" s="313">
        <v>0</v>
      </c>
      <c r="J1550" s="313">
        <v>0</v>
      </c>
      <c r="K1550" s="313">
        <v>6532.85</v>
      </c>
      <c r="L1550" s="313">
        <f t="shared" si="28"/>
        <v>6532.85</v>
      </c>
      <c r="M1550" s="1094" t="s">
        <v>3762</v>
      </c>
    </row>
    <row r="1551" spans="1:13" x14ac:dyDescent="0.25">
      <c r="A1551" s="895">
        <v>231</v>
      </c>
      <c r="B1551" s="296">
        <v>0</v>
      </c>
      <c r="C1551" s="569">
        <v>3636</v>
      </c>
      <c r="D1551" s="296">
        <v>5021</v>
      </c>
      <c r="E1551" s="897">
        <v>0</v>
      </c>
      <c r="F1551" s="473">
        <v>104113013</v>
      </c>
      <c r="G1551" s="296">
        <v>800</v>
      </c>
      <c r="H1551" s="231">
        <v>4899000019</v>
      </c>
      <c r="I1551" s="313">
        <v>0</v>
      </c>
      <c r="J1551" s="313">
        <v>0</v>
      </c>
      <c r="K1551" s="313">
        <v>13065.7</v>
      </c>
      <c r="L1551" s="313">
        <f t="shared" si="28"/>
        <v>13065.7</v>
      </c>
      <c r="M1551" s="1094" t="s">
        <v>3762</v>
      </c>
    </row>
    <row r="1552" spans="1:13" x14ac:dyDescent="0.25">
      <c r="A1552" s="895">
        <v>231</v>
      </c>
      <c r="B1552" s="296">
        <v>0</v>
      </c>
      <c r="C1552" s="569">
        <v>3636</v>
      </c>
      <c r="D1552" s="296">
        <v>5021</v>
      </c>
      <c r="E1552" s="897">
        <v>0</v>
      </c>
      <c r="F1552" s="473">
        <v>104513013</v>
      </c>
      <c r="G1552" s="296">
        <v>800</v>
      </c>
      <c r="H1552" s="231">
        <v>4899000019</v>
      </c>
      <c r="I1552" s="313">
        <v>0</v>
      </c>
      <c r="J1552" s="313">
        <v>0</v>
      </c>
      <c r="K1552" s="313">
        <v>111058.45</v>
      </c>
      <c r="L1552" s="313">
        <f t="shared" si="28"/>
        <v>111058.45</v>
      </c>
      <c r="M1552" s="1094" t="s">
        <v>3762</v>
      </c>
    </row>
    <row r="1553" spans="1:13" x14ac:dyDescent="0.25">
      <c r="A1553" s="895">
        <v>231</v>
      </c>
      <c r="B1553" s="296">
        <v>0</v>
      </c>
      <c r="C1553" s="569">
        <v>3636</v>
      </c>
      <c r="D1553" s="296">
        <v>5031</v>
      </c>
      <c r="E1553" s="897">
        <v>0</v>
      </c>
      <c r="F1553" s="473">
        <v>104100888</v>
      </c>
      <c r="G1553" s="296">
        <v>800</v>
      </c>
      <c r="H1553" s="231">
        <v>4899000019</v>
      </c>
      <c r="I1553" s="313">
        <v>0</v>
      </c>
      <c r="J1553" s="313">
        <v>0</v>
      </c>
      <c r="K1553" s="313">
        <v>2290.81</v>
      </c>
      <c r="L1553" s="313">
        <f t="shared" si="28"/>
        <v>2290.81</v>
      </c>
      <c r="M1553" s="1094" t="s">
        <v>3762</v>
      </c>
    </row>
    <row r="1554" spans="1:13" x14ac:dyDescent="0.25">
      <c r="A1554" s="895">
        <v>231</v>
      </c>
      <c r="B1554" s="296">
        <v>0</v>
      </c>
      <c r="C1554" s="569">
        <v>3636</v>
      </c>
      <c r="D1554" s="296">
        <v>5031</v>
      </c>
      <c r="E1554" s="897">
        <v>0</v>
      </c>
      <c r="F1554" s="473">
        <v>104113013</v>
      </c>
      <c r="G1554" s="296">
        <v>800</v>
      </c>
      <c r="H1554" s="231">
        <v>4899000019</v>
      </c>
      <c r="I1554" s="313">
        <v>0</v>
      </c>
      <c r="J1554" s="313">
        <v>0</v>
      </c>
      <c r="K1554" s="313">
        <v>4581.63</v>
      </c>
      <c r="L1554" s="313">
        <f t="shared" si="28"/>
        <v>4581.63</v>
      </c>
      <c r="M1554" s="1094" t="s">
        <v>3762</v>
      </c>
    </row>
    <row r="1555" spans="1:13" x14ac:dyDescent="0.25">
      <c r="A1555" s="895">
        <v>231</v>
      </c>
      <c r="B1555" s="296">
        <v>0</v>
      </c>
      <c r="C1555" s="569">
        <v>3636</v>
      </c>
      <c r="D1555" s="296">
        <v>5031</v>
      </c>
      <c r="E1555" s="897">
        <v>0</v>
      </c>
      <c r="F1555" s="473">
        <v>104513013</v>
      </c>
      <c r="G1555" s="296">
        <v>800</v>
      </c>
      <c r="H1555" s="231">
        <v>4899000019</v>
      </c>
      <c r="I1555" s="313">
        <v>0</v>
      </c>
      <c r="J1555" s="313">
        <v>0</v>
      </c>
      <c r="K1555" s="313">
        <v>38943.83</v>
      </c>
      <c r="L1555" s="313">
        <f t="shared" si="28"/>
        <v>38943.83</v>
      </c>
      <c r="M1555" s="1094" t="s">
        <v>3762</v>
      </c>
    </row>
    <row r="1556" spans="1:13" x14ac:dyDescent="0.25">
      <c r="A1556" s="895">
        <v>231</v>
      </c>
      <c r="B1556" s="296">
        <v>0</v>
      </c>
      <c r="C1556" s="569">
        <v>3636</v>
      </c>
      <c r="D1556" s="296">
        <v>5032</v>
      </c>
      <c r="E1556" s="897">
        <v>0</v>
      </c>
      <c r="F1556" s="473">
        <v>104100888</v>
      </c>
      <c r="G1556" s="296">
        <v>800</v>
      </c>
      <c r="H1556" s="231">
        <v>4899000019</v>
      </c>
      <c r="I1556" s="313">
        <v>0</v>
      </c>
      <c r="J1556" s="313">
        <v>0</v>
      </c>
      <c r="K1556" s="313">
        <v>831.4</v>
      </c>
      <c r="L1556" s="313">
        <f t="shared" si="28"/>
        <v>831.4</v>
      </c>
      <c r="M1556" s="1094" t="s">
        <v>3762</v>
      </c>
    </row>
    <row r="1557" spans="1:13" x14ac:dyDescent="0.25">
      <c r="A1557" s="895">
        <v>231</v>
      </c>
      <c r="B1557" s="296">
        <v>0</v>
      </c>
      <c r="C1557" s="569">
        <v>3636</v>
      </c>
      <c r="D1557" s="296">
        <v>5032</v>
      </c>
      <c r="E1557" s="897">
        <v>0</v>
      </c>
      <c r="F1557" s="473">
        <v>104113013</v>
      </c>
      <c r="G1557" s="296">
        <v>800</v>
      </c>
      <c r="H1557" s="231">
        <v>4899000019</v>
      </c>
      <c r="I1557" s="313">
        <v>0</v>
      </c>
      <c r="J1557" s="313">
        <v>0</v>
      </c>
      <c r="K1557" s="313">
        <v>1662.8</v>
      </c>
      <c r="L1557" s="313">
        <f t="shared" si="28"/>
        <v>1662.8</v>
      </c>
      <c r="M1557" s="1094" t="s">
        <v>3762</v>
      </c>
    </row>
    <row r="1558" spans="1:13" x14ac:dyDescent="0.25">
      <c r="A1558" s="895">
        <v>231</v>
      </c>
      <c r="B1558" s="296">
        <v>0</v>
      </c>
      <c r="C1558" s="569">
        <v>3636</v>
      </c>
      <c r="D1558" s="296">
        <v>5032</v>
      </c>
      <c r="E1558" s="897">
        <v>0</v>
      </c>
      <c r="F1558" s="473">
        <v>104513013</v>
      </c>
      <c r="G1558" s="296">
        <v>800</v>
      </c>
      <c r="H1558" s="231">
        <v>4899000019</v>
      </c>
      <c r="I1558" s="313">
        <v>0</v>
      </c>
      <c r="J1558" s="313">
        <v>0</v>
      </c>
      <c r="K1558" s="313">
        <v>14133.8</v>
      </c>
      <c r="L1558" s="313">
        <f t="shared" si="28"/>
        <v>14133.8</v>
      </c>
      <c r="M1558" s="1094" t="s">
        <v>3762</v>
      </c>
    </row>
    <row r="1559" spans="1:13" x14ac:dyDescent="0.25">
      <c r="A1559" s="895">
        <v>231</v>
      </c>
      <c r="B1559" s="296">
        <v>0</v>
      </c>
      <c r="C1559" s="569">
        <v>3636</v>
      </c>
      <c r="D1559" s="296">
        <v>5021</v>
      </c>
      <c r="E1559" s="897">
        <v>0</v>
      </c>
      <c r="F1559" s="473">
        <v>811</v>
      </c>
      <c r="G1559" s="296">
        <v>800</v>
      </c>
      <c r="H1559" s="231">
        <v>5045000000</v>
      </c>
      <c r="I1559" s="313">
        <v>0</v>
      </c>
      <c r="J1559" s="313">
        <v>198000</v>
      </c>
      <c r="K1559" s="313">
        <v>-10650</v>
      </c>
      <c r="L1559" s="313">
        <f t="shared" si="28"/>
        <v>187350</v>
      </c>
      <c r="M1559" s="1094" t="s">
        <v>4389</v>
      </c>
    </row>
    <row r="1560" spans="1:13" x14ac:dyDescent="0.25">
      <c r="A1560" s="895">
        <v>231</v>
      </c>
      <c r="B1560" s="296">
        <v>0</v>
      </c>
      <c r="C1560" s="569">
        <v>3636</v>
      </c>
      <c r="D1560" s="296">
        <v>5031</v>
      </c>
      <c r="E1560" s="897">
        <v>0</v>
      </c>
      <c r="F1560" s="473">
        <v>811</v>
      </c>
      <c r="G1560" s="296">
        <v>800</v>
      </c>
      <c r="H1560" s="231">
        <v>5045000000</v>
      </c>
      <c r="I1560" s="313">
        <v>0</v>
      </c>
      <c r="J1560" s="313">
        <v>15000</v>
      </c>
      <c r="K1560" s="313">
        <v>-9248.4500000000007</v>
      </c>
      <c r="L1560" s="313">
        <f t="shared" si="28"/>
        <v>5751.5499999999993</v>
      </c>
      <c r="M1560" s="1094" t="s">
        <v>4389</v>
      </c>
    </row>
    <row r="1561" spans="1:13" x14ac:dyDescent="0.25">
      <c r="A1561" s="895">
        <v>231</v>
      </c>
      <c r="B1561" s="296">
        <v>0</v>
      </c>
      <c r="C1561" s="569">
        <v>3636</v>
      </c>
      <c r="D1561" s="296">
        <v>5032</v>
      </c>
      <c r="E1561" s="897">
        <v>0</v>
      </c>
      <c r="F1561" s="473">
        <v>811</v>
      </c>
      <c r="G1561" s="296">
        <v>800</v>
      </c>
      <c r="H1561" s="231">
        <v>5045000000</v>
      </c>
      <c r="I1561" s="313">
        <v>0</v>
      </c>
      <c r="J1561" s="313">
        <v>10000</v>
      </c>
      <c r="K1561" s="313">
        <v>-7263.95</v>
      </c>
      <c r="L1561" s="313">
        <f t="shared" si="28"/>
        <v>2736.05</v>
      </c>
      <c r="M1561" s="1094" t="s">
        <v>4389</v>
      </c>
    </row>
    <row r="1562" spans="1:13" x14ac:dyDescent="0.25">
      <c r="A1562" s="895">
        <v>231</v>
      </c>
      <c r="B1562" s="296">
        <v>0</v>
      </c>
      <c r="C1562" s="569">
        <v>3636</v>
      </c>
      <c r="D1562" s="296">
        <v>5021</v>
      </c>
      <c r="E1562" s="897">
        <v>0</v>
      </c>
      <c r="F1562" s="473">
        <v>811</v>
      </c>
      <c r="G1562" s="296">
        <v>800</v>
      </c>
      <c r="H1562" s="231">
        <v>5045000019</v>
      </c>
      <c r="I1562" s="313">
        <v>0</v>
      </c>
      <c r="J1562" s="313">
        <v>0</v>
      </c>
      <c r="K1562" s="313">
        <v>20300</v>
      </c>
      <c r="L1562" s="313">
        <f t="shared" si="28"/>
        <v>20300</v>
      </c>
      <c r="M1562" s="1094" t="s">
        <v>4389</v>
      </c>
    </row>
    <row r="1563" spans="1:13" x14ac:dyDescent="0.25">
      <c r="A1563" s="895">
        <v>231</v>
      </c>
      <c r="B1563" s="296">
        <v>0</v>
      </c>
      <c r="C1563" s="569">
        <v>3636</v>
      </c>
      <c r="D1563" s="296">
        <v>5031</v>
      </c>
      <c r="E1563" s="897">
        <v>0</v>
      </c>
      <c r="F1563" s="473">
        <v>811</v>
      </c>
      <c r="G1563" s="296">
        <v>800</v>
      </c>
      <c r="H1563" s="231">
        <v>5045000019</v>
      </c>
      <c r="I1563" s="313">
        <v>0</v>
      </c>
      <c r="J1563" s="313">
        <v>0</v>
      </c>
      <c r="K1563" s="313">
        <v>5034.3999999999996</v>
      </c>
      <c r="L1563" s="313">
        <f t="shared" si="28"/>
        <v>5034.3999999999996</v>
      </c>
      <c r="M1563" s="1094" t="s">
        <v>4389</v>
      </c>
    </row>
    <row r="1564" spans="1:13" x14ac:dyDescent="0.25">
      <c r="A1564" s="895">
        <v>231</v>
      </c>
      <c r="B1564" s="296">
        <v>0</v>
      </c>
      <c r="C1564" s="569">
        <v>3636</v>
      </c>
      <c r="D1564" s="296">
        <v>5032</v>
      </c>
      <c r="E1564" s="897">
        <v>0</v>
      </c>
      <c r="F1564" s="473">
        <v>811</v>
      </c>
      <c r="G1564" s="296">
        <v>800</v>
      </c>
      <c r="H1564" s="231">
        <v>5045000019</v>
      </c>
      <c r="I1564" s="313">
        <v>0</v>
      </c>
      <c r="J1564" s="313">
        <v>0</v>
      </c>
      <c r="K1564" s="313">
        <v>1828</v>
      </c>
      <c r="L1564" s="313">
        <f t="shared" si="28"/>
        <v>1828</v>
      </c>
      <c r="M1564" s="1094" t="s">
        <v>4389</v>
      </c>
    </row>
    <row r="1565" spans="1:13" x14ac:dyDescent="0.25">
      <c r="A1565" s="895">
        <v>231</v>
      </c>
      <c r="B1565" s="296">
        <v>0</v>
      </c>
      <c r="C1565" s="569">
        <v>2510</v>
      </c>
      <c r="D1565" s="296">
        <v>5011</v>
      </c>
      <c r="E1565" s="897">
        <v>0</v>
      </c>
      <c r="F1565" s="473">
        <v>103100888</v>
      </c>
      <c r="G1565" s="296">
        <v>800</v>
      </c>
      <c r="H1565" s="231">
        <v>5886000000</v>
      </c>
      <c r="I1565" s="313">
        <v>0</v>
      </c>
      <c r="J1565" s="313">
        <v>604699.19999999995</v>
      </c>
      <c r="K1565" s="313">
        <v>-4004.4</v>
      </c>
      <c r="L1565" s="313">
        <f t="shared" si="28"/>
        <v>600694.79999999993</v>
      </c>
      <c r="M1565" s="1094" t="s">
        <v>4381</v>
      </c>
    </row>
    <row r="1566" spans="1:13" x14ac:dyDescent="0.25">
      <c r="A1566" s="895">
        <v>231</v>
      </c>
      <c r="B1566" s="296">
        <v>0</v>
      </c>
      <c r="C1566" s="569">
        <v>2510</v>
      </c>
      <c r="D1566" s="296">
        <v>5011</v>
      </c>
      <c r="E1566" s="897">
        <v>0</v>
      </c>
      <c r="F1566" s="473">
        <v>103533062</v>
      </c>
      <c r="G1566" s="296">
        <v>800</v>
      </c>
      <c r="H1566" s="231">
        <v>5886000000</v>
      </c>
      <c r="I1566" s="313">
        <v>0</v>
      </c>
      <c r="J1566" s="313">
        <v>1000000</v>
      </c>
      <c r="K1566" s="313">
        <v>-22691.599999999999</v>
      </c>
      <c r="L1566" s="313">
        <f t="shared" si="28"/>
        <v>977308.4</v>
      </c>
      <c r="M1566" s="1094" t="s">
        <v>4381</v>
      </c>
    </row>
    <row r="1567" spans="1:13" x14ac:dyDescent="0.25">
      <c r="A1567" s="895">
        <v>231</v>
      </c>
      <c r="B1567" s="296">
        <v>0</v>
      </c>
      <c r="C1567" s="569">
        <v>2510</v>
      </c>
      <c r="D1567" s="296">
        <v>5021</v>
      </c>
      <c r="E1567" s="897">
        <v>0</v>
      </c>
      <c r="F1567" s="473">
        <v>103100888</v>
      </c>
      <c r="G1567" s="296">
        <v>800</v>
      </c>
      <c r="H1567" s="231">
        <v>5886000000</v>
      </c>
      <c r="I1567" s="313">
        <v>0</v>
      </c>
      <c r="J1567" s="313">
        <v>596400</v>
      </c>
      <c r="K1567" s="313">
        <v>-7650</v>
      </c>
      <c r="L1567" s="313">
        <f t="shared" si="28"/>
        <v>588750</v>
      </c>
      <c r="M1567" s="1094" t="s">
        <v>4381</v>
      </c>
    </row>
    <row r="1568" spans="1:13" x14ac:dyDescent="0.25">
      <c r="A1568" s="895">
        <v>231</v>
      </c>
      <c r="B1568" s="296">
        <v>0</v>
      </c>
      <c r="C1568" s="569">
        <v>2510</v>
      </c>
      <c r="D1568" s="296">
        <v>5021</v>
      </c>
      <c r="E1568" s="897">
        <v>0</v>
      </c>
      <c r="F1568" s="473">
        <v>103533062</v>
      </c>
      <c r="G1568" s="296">
        <v>800</v>
      </c>
      <c r="H1568" s="231">
        <v>5886000000</v>
      </c>
      <c r="I1568" s="313">
        <v>0</v>
      </c>
      <c r="J1568" s="313">
        <v>779600</v>
      </c>
      <c r="K1568" s="313">
        <v>-43350</v>
      </c>
      <c r="L1568" s="313">
        <f t="shared" si="28"/>
        <v>736250</v>
      </c>
      <c r="M1568" s="1094" t="s">
        <v>4381</v>
      </c>
    </row>
    <row r="1569" spans="1:13" x14ac:dyDescent="0.25">
      <c r="A1569" s="895">
        <v>231</v>
      </c>
      <c r="B1569" s="296">
        <v>0</v>
      </c>
      <c r="C1569" s="569">
        <v>2510</v>
      </c>
      <c r="D1569" s="296">
        <v>5031</v>
      </c>
      <c r="E1569" s="897">
        <v>0</v>
      </c>
      <c r="F1569" s="473">
        <v>103100888</v>
      </c>
      <c r="G1569" s="296">
        <v>800</v>
      </c>
      <c r="H1569" s="231">
        <v>5886000000</v>
      </c>
      <c r="I1569" s="313">
        <v>0</v>
      </c>
      <c r="J1569" s="313">
        <v>294568.37</v>
      </c>
      <c r="K1569" s="313">
        <v>-2890.29</v>
      </c>
      <c r="L1569" s="313">
        <f t="shared" si="28"/>
        <v>291678.08000000002</v>
      </c>
      <c r="M1569" s="1094" t="s">
        <v>4381</v>
      </c>
    </row>
    <row r="1570" spans="1:13" x14ac:dyDescent="0.25">
      <c r="A1570" s="895">
        <v>231</v>
      </c>
      <c r="B1570" s="296">
        <v>0</v>
      </c>
      <c r="C1570" s="569">
        <v>2510</v>
      </c>
      <c r="D1570" s="296">
        <v>5031</v>
      </c>
      <c r="E1570" s="897">
        <v>0</v>
      </c>
      <c r="F1570" s="473">
        <v>103533062</v>
      </c>
      <c r="G1570" s="296">
        <v>800</v>
      </c>
      <c r="H1570" s="231">
        <v>5886000000</v>
      </c>
      <c r="I1570" s="313">
        <v>0</v>
      </c>
      <c r="J1570" s="313">
        <v>400000</v>
      </c>
      <c r="K1570" s="313">
        <v>-16378.32</v>
      </c>
      <c r="L1570" s="313">
        <f t="shared" si="28"/>
        <v>383621.68</v>
      </c>
      <c r="M1570" s="1094" t="s">
        <v>4381</v>
      </c>
    </row>
    <row r="1571" spans="1:13" x14ac:dyDescent="0.25">
      <c r="A1571" s="895">
        <v>231</v>
      </c>
      <c r="B1571" s="296">
        <v>0</v>
      </c>
      <c r="C1571" s="569">
        <v>2510</v>
      </c>
      <c r="D1571" s="296">
        <v>5032</v>
      </c>
      <c r="E1571" s="897">
        <v>0</v>
      </c>
      <c r="F1571" s="473">
        <v>103100888</v>
      </c>
      <c r="G1571" s="296">
        <v>800</v>
      </c>
      <c r="H1571" s="231">
        <v>5886000000</v>
      </c>
      <c r="I1571" s="313">
        <v>0</v>
      </c>
      <c r="J1571" s="313">
        <v>250423</v>
      </c>
      <c r="K1571" s="313">
        <v>-1048.8</v>
      </c>
      <c r="L1571" s="313">
        <f t="shared" si="28"/>
        <v>249374.2</v>
      </c>
      <c r="M1571" s="1094" t="s">
        <v>4381</v>
      </c>
    </row>
    <row r="1572" spans="1:13" x14ac:dyDescent="0.25">
      <c r="A1572" s="895">
        <v>231</v>
      </c>
      <c r="B1572" s="296">
        <v>0</v>
      </c>
      <c r="C1572" s="569">
        <v>2510</v>
      </c>
      <c r="D1572" s="296">
        <v>5032</v>
      </c>
      <c r="E1572" s="897">
        <v>0</v>
      </c>
      <c r="F1572" s="473">
        <v>103533062</v>
      </c>
      <c r="G1572" s="296">
        <v>800</v>
      </c>
      <c r="H1572" s="231">
        <v>5886000000</v>
      </c>
      <c r="I1572" s="313">
        <v>0</v>
      </c>
      <c r="J1572" s="313">
        <v>254816.37</v>
      </c>
      <c r="K1572" s="313">
        <v>-5943.2</v>
      </c>
      <c r="L1572" s="313">
        <f t="shared" si="28"/>
        <v>248873.16999999998</v>
      </c>
      <c r="M1572" s="1094" t="s">
        <v>4381</v>
      </c>
    </row>
    <row r="1573" spans="1:13" x14ac:dyDescent="0.25">
      <c r="A1573" s="895">
        <v>231</v>
      </c>
      <c r="B1573" s="296">
        <v>0</v>
      </c>
      <c r="C1573" s="569">
        <v>2510</v>
      </c>
      <c r="D1573" s="296">
        <v>5011</v>
      </c>
      <c r="E1573" s="897">
        <v>0</v>
      </c>
      <c r="F1573" s="473">
        <v>103100888</v>
      </c>
      <c r="G1573" s="296">
        <v>800</v>
      </c>
      <c r="H1573" s="231">
        <v>5886000019</v>
      </c>
      <c r="I1573" s="313">
        <v>0</v>
      </c>
      <c r="J1573" s="313">
        <v>0</v>
      </c>
      <c r="K1573" s="313">
        <v>4004.4</v>
      </c>
      <c r="L1573" s="313">
        <f t="shared" si="28"/>
        <v>4004.4</v>
      </c>
      <c r="M1573" s="1094" t="s">
        <v>4381</v>
      </c>
    </row>
    <row r="1574" spans="1:13" x14ac:dyDescent="0.25">
      <c r="A1574" s="895">
        <v>231</v>
      </c>
      <c r="B1574" s="296">
        <v>0</v>
      </c>
      <c r="C1574" s="569">
        <v>2510</v>
      </c>
      <c r="D1574" s="296">
        <v>5011</v>
      </c>
      <c r="E1574" s="897">
        <v>0</v>
      </c>
      <c r="F1574" s="473">
        <v>103533062</v>
      </c>
      <c r="G1574" s="296">
        <v>800</v>
      </c>
      <c r="H1574" s="231">
        <v>5886000019</v>
      </c>
      <c r="I1574" s="313">
        <v>0</v>
      </c>
      <c r="J1574" s="313">
        <v>0</v>
      </c>
      <c r="K1574" s="313">
        <v>22691.599999999999</v>
      </c>
      <c r="L1574" s="313">
        <f t="shared" si="28"/>
        <v>22691.599999999999</v>
      </c>
      <c r="M1574" s="1094" t="s">
        <v>4381</v>
      </c>
    </row>
    <row r="1575" spans="1:13" x14ac:dyDescent="0.25">
      <c r="A1575" s="895">
        <v>231</v>
      </c>
      <c r="B1575" s="296">
        <v>0</v>
      </c>
      <c r="C1575" s="569">
        <v>2510</v>
      </c>
      <c r="D1575" s="296">
        <v>5021</v>
      </c>
      <c r="E1575" s="897">
        <v>0</v>
      </c>
      <c r="F1575" s="473">
        <v>103100888</v>
      </c>
      <c r="G1575" s="296">
        <v>800</v>
      </c>
      <c r="H1575" s="231">
        <v>5886000019</v>
      </c>
      <c r="I1575" s="313">
        <v>0</v>
      </c>
      <c r="J1575" s="313">
        <v>0</v>
      </c>
      <c r="K1575" s="313">
        <v>7650</v>
      </c>
      <c r="L1575" s="313">
        <f t="shared" ref="L1575:L1598" si="29">SUM(J1575,K1575)</f>
        <v>7650</v>
      </c>
      <c r="M1575" s="1094" t="s">
        <v>4381</v>
      </c>
    </row>
    <row r="1576" spans="1:13" x14ac:dyDescent="0.25">
      <c r="A1576" s="895">
        <v>231</v>
      </c>
      <c r="B1576" s="296">
        <v>0</v>
      </c>
      <c r="C1576" s="569">
        <v>2510</v>
      </c>
      <c r="D1576" s="296">
        <v>5021</v>
      </c>
      <c r="E1576" s="897">
        <v>0</v>
      </c>
      <c r="F1576" s="473">
        <v>103533062</v>
      </c>
      <c r="G1576" s="296">
        <v>800</v>
      </c>
      <c r="H1576" s="231">
        <v>5886000019</v>
      </c>
      <c r="I1576" s="313">
        <v>0</v>
      </c>
      <c r="J1576" s="313">
        <v>0</v>
      </c>
      <c r="K1576" s="313">
        <v>43350</v>
      </c>
      <c r="L1576" s="313">
        <f t="shared" si="29"/>
        <v>43350</v>
      </c>
      <c r="M1576" s="1094" t="s">
        <v>4381</v>
      </c>
    </row>
    <row r="1577" spans="1:13" x14ac:dyDescent="0.25">
      <c r="A1577" s="895">
        <v>231</v>
      </c>
      <c r="B1577" s="296">
        <v>0</v>
      </c>
      <c r="C1577" s="569">
        <v>2510</v>
      </c>
      <c r="D1577" s="296">
        <v>5031</v>
      </c>
      <c r="E1577" s="897">
        <v>0</v>
      </c>
      <c r="F1577" s="473">
        <v>103100888</v>
      </c>
      <c r="G1577" s="296">
        <v>800</v>
      </c>
      <c r="H1577" s="231">
        <v>5886000019</v>
      </c>
      <c r="I1577" s="313">
        <v>0</v>
      </c>
      <c r="J1577" s="313">
        <v>0</v>
      </c>
      <c r="K1577" s="313">
        <v>2890.29</v>
      </c>
      <c r="L1577" s="313">
        <f t="shared" si="29"/>
        <v>2890.29</v>
      </c>
      <c r="M1577" s="1094" t="s">
        <v>4381</v>
      </c>
    </row>
    <row r="1578" spans="1:13" x14ac:dyDescent="0.25">
      <c r="A1578" s="895">
        <v>231</v>
      </c>
      <c r="B1578" s="296">
        <v>0</v>
      </c>
      <c r="C1578" s="569">
        <v>2510</v>
      </c>
      <c r="D1578" s="296">
        <v>5031</v>
      </c>
      <c r="E1578" s="897">
        <v>0</v>
      </c>
      <c r="F1578" s="473">
        <v>103533062</v>
      </c>
      <c r="G1578" s="296">
        <v>800</v>
      </c>
      <c r="H1578" s="231">
        <v>5886000019</v>
      </c>
      <c r="I1578" s="313">
        <v>0</v>
      </c>
      <c r="J1578" s="313">
        <v>0</v>
      </c>
      <c r="K1578" s="313">
        <v>16378.32</v>
      </c>
      <c r="L1578" s="313">
        <f t="shared" si="29"/>
        <v>16378.32</v>
      </c>
      <c r="M1578" s="1094" t="s">
        <v>4381</v>
      </c>
    </row>
    <row r="1579" spans="1:13" x14ac:dyDescent="0.25">
      <c r="A1579" s="895">
        <v>231</v>
      </c>
      <c r="B1579" s="296">
        <v>0</v>
      </c>
      <c r="C1579" s="569">
        <v>2510</v>
      </c>
      <c r="D1579" s="296">
        <v>5032</v>
      </c>
      <c r="E1579" s="897">
        <v>0</v>
      </c>
      <c r="F1579" s="473">
        <v>103100888</v>
      </c>
      <c r="G1579" s="296">
        <v>800</v>
      </c>
      <c r="H1579" s="231">
        <v>5886000019</v>
      </c>
      <c r="I1579" s="313">
        <v>0</v>
      </c>
      <c r="J1579" s="313">
        <v>0</v>
      </c>
      <c r="K1579" s="313">
        <v>1048.8</v>
      </c>
      <c r="L1579" s="313">
        <f t="shared" si="29"/>
        <v>1048.8</v>
      </c>
      <c r="M1579" s="1094" t="s">
        <v>4381</v>
      </c>
    </row>
    <row r="1580" spans="1:13" x14ac:dyDescent="0.25">
      <c r="A1580" s="895">
        <v>231</v>
      </c>
      <c r="B1580" s="296">
        <v>0</v>
      </c>
      <c r="C1580" s="569">
        <v>2510</v>
      </c>
      <c r="D1580" s="296">
        <v>5032</v>
      </c>
      <c r="E1580" s="897">
        <v>0</v>
      </c>
      <c r="F1580" s="473">
        <v>103533062</v>
      </c>
      <c r="G1580" s="296">
        <v>800</v>
      </c>
      <c r="H1580" s="231">
        <v>5886000019</v>
      </c>
      <c r="I1580" s="313">
        <v>0</v>
      </c>
      <c r="J1580" s="313">
        <v>0</v>
      </c>
      <c r="K1580" s="313">
        <v>5943.2</v>
      </c>
      <c r="L1580" s="313">
        <f t="shared" si="29"/>
        <v>5943.2</v>
      </c>
      <c r="M1580" s="1094" t="s">
        <v>4381</v>
      </c>
    </row>
    <row r="1581" spans="1:13" x14ac:dyDescent="0.25">
      <c r="A1581" s="895">
        <v>231</v>
      </c>
      <c r="B1581" s="296">
        <v>0</v>
      </c>
      <c r="C1581" s="569">
        <v>3636</v>
      </c>
      <c r="D1581" s="296">
        <v>5021</v>
      </c>
      <c r="E1581" s="897">
        <v>0</v>
      </c>
      <c r="F1581" s="473">
        <v>104100888</v>
      </c>
      <c r="G1581" s="296">
        <v>800</v>
      </c>
      <c r="H1581" s="231">
        <v>5154000000</v>
      </c>
      <c r="I1581" s="313">
        <v>0</v>
      </c>
      <c r="J1581" s="313">
        <v>48391.3</v>
      </c>
      <c r="K1581" s="313">
        <v>-8407</v>
      </c>
      <c r="L1581" s="313">
        <f t="shared" si="29"/>
        <v>39984.300000000003</v>
      </c>
      <c r="M1581" s="1094" t="s">
        <v>3763</v>
      </c>
    </row>
    <row r="1582" spans="1:13" x14ac:dyDescent="0.25">
      <c r="A1582" s="895">
        <v>231</v>
      </c>
      <c r="B1582" s="296">
        <v>0</v>
      </c>
      <c r="C1582" s="569">
        <v>3636</v>
      </c>
      <c r="D1582" s="296">
        <v>5021</v>
      </c>
      <c r="E1582" s="897">
        <v>0</v>
      </c>
      <c r="F1582" s="473">
        <v>104113013</v>
      </c>
      <c r="G1582" s="296">
        <v>800</v>
      </c>
      <c r="H1582" s="231">
        <v>5154000000</v>
      </c>
      <c r="I1582" s="313">
        <v>0</v>
      </c>
      <c r="J1582" s="313">
        <v>111345.8</v>
      </c>
      <c r="K1582" s="313">
        <v>-16814</v>
      </c>
      <c r="L1582" s="313">
        <f t="shared" si="29"/>
        <v>94531.8</v>
      </c>
      <c r="M1582" s="1094" t="s">
        <v>3763</v>
      </c>
    </row>
    <row r="1583" spans="1:13" x14ac:dyDescent="0.25">
      <c r="A1583" s="895">
        <v>231</v>
      </c>
      <c r="B1583" s="296">
        <v>0</v>
      </c>
      <c r="C1583" s="569">
        <v>3636</v>
      </c>
      <c r="D1583" s="296">
        <v>5021</v>
      </c>
      <c r="E1583" s="897">
        <v>0</v>
      </c>
      <c r="F1583" s="473">
        <v>104513013</v>
      </c>
      <c r="G1583" s="296">
        <v>800</v>
      </c>
      <c r="H1583" s="231">
        <v>5154000000</v>
      </c>
      <c r="I1583" s="313">
        <v>0</v>
      </c>
      <c r="J1583" s="313">
        <v>1050000</v>
      </c>
      <c r="K1583" s="313">
        <v>-142919</v>
      </c>
      <c r="L1583" s="313">
        <f t="shared" si="29"/>
        <v>907081</v>
      </c>
      <c r="M1583" s="1094" t="s">
        <v>3763</v>
      </c>
    </row>
    <row r="1584" spans="1:13" x14ac:dyDescent="0.25">
      <c r="A1584" s="895">
        <v>231</v>
      </c>
      <c r="B1584" s="296">
        <v>0</v>
      </c>
      <c r="C1584" s="569">
        <v>3636</v>
      </c>
      <c r="D1584" s="296">
        <v>5031</v>
      </c>
      <c r="E1584" s="897">
        <v>0</v>
      </c>
      <c r="F1584" s="473">
        <v>104100888</v>
      </c>
      <c r="G1584" s="296">
        <v>800</v>
      </c>
      <c r="H1584" s="231">
        <v>5154000000</v>
      </c>
      <c r="I1584" s="313">
        <v>0</v>
      </c>
      <c r="J1584" s="313">
        <v>13000</v>
      </c>
      <c r="K1584" s="313">
        <v>-1963.42</v>
      </c>
      <c r="L1584" s="313">
        <f t="shared" si="29"/>
        <v>11036.58</v>
      </c>
      <c r="M1584" s="1094" t="s">
        <v>3763</v>
      </c>
    </row>
    <row r="1585" spans="1:13" x14ac:dyDescent="0.25">
      <c r="A1585" s="895">
        <v>231</v>
      </c>
      <c r="B1585" s="296">
        <v>0</v>
      </c>
      <c r="C1585" s="569">
        <v>3636</v>
      </c>
      <c r="D1585" s="296">
        <v>5031</v>
      </c>
      <c r="E1585" s="897">
        <v>0</v>
      </c>
      <c r="F1585" s="473">
        <v>104113013</v>
      </c>
      <c r="G1585" s="296">
        <v>800</v>
      </c>
      <c r="H1585" s="231">
        <v>5154000000</v>
      </c>
      <c r="I1585" s="313">
        <v>0</v>
      </c>
      <c r="J1585" s="313">
        <v>80000</v>
      </c>
      <c r="K1585" s="313">
        <v>-3926.83</v>
      </c>
      <c r="L1585" s="313">
        <f t="shared" si="29"/>
        <v>76073.17</v>
      </c>
      <c r="M1585" s="1094" t="s">
        <v>3763</v>
      </c>
    </row>
    <row r="1586" spans="1:13" x14ac:dyDescent="0.25">
      <c r="A1586" s="895">
        <v>231</v>
      </c>
      <c r="B1586" s="296">
        <v>0</v>
      </c>
      <c r="C1586" s="569">
        <v>3636</v>
      </c>
      <c r="D1586" s="296">
        <v>5031</v>
      </c>
      <c r="E1586" s="897">
        <v>0</v>
      </c>
      <c r="F1586" s="473">
        <v>104513013</v>
      </c>
      <c r="G1586" s="296">
        <v>800</v>
      </c>
      <c r="H1586" s="231">
        <v>5154000000</v>
      </c>
      <c r="I1586" s="313">
        <v>0</v>
      </c>
      <c r="J1586" s="313">
        <v>491439.29</v>
      </c>
      <c r="K1586" s="313">
        <v>-33378.07</v>
      </c>
      <c r="L1586" s="313">
        <f t="shared" si="29"/>
        <v>458061.22</v>
      </c>
      <c r="M1586" s="1094" t="s">
        <v>3763</v>
      </c>
    </row>
    <row r="1587" spans="1:13" x14ac:dyDescent="0.25">
      <c r="A1587" s="895">
        <v>231</v>
      </c>
      <c r="B1587" s="296">
        <v>0</v>
      </c>
      <c r="C1587" s="569">
        <v>3636</v>
      </c>
      <c r="D1587" s="296">
        <v>5032</v>
      </c>
      <c r="E1587" s="897">
        <v>0</v>
      </c>
      <c r="F1587" s="473">
        <v>104100888</v>
      </c>
      <c r="G1587" s="296">
        <v>800</v>
      </c>
      <c r="H1587" s="231">
        <v>5154000000</v>
      </c>
      <c r="I1587" s="313">
        <v>0</v>
      </c>
      <c r="J1587" s="313">
        <v>8608.7000000000007</v>
      </c>
      <c r="K1587" s="313">
        <v>-712.5</v>
      </c>
      <c r="L1587" s="313">
        <f t="shared" si="29"/>
        <v>7896.2000000000007</v>
      </c>
      <c r="M1587" s="1094" t="s">
        <v>3763</v>
      </c>
    </row>
    <row r="1588" spans="1:13" x14ac:dyDescent="0.25">
      <c r="A1588" s="895">
        <v>231</v>
      </c>
      <c r="B1588" s="296">
        <v>0</v>
      </c>
      <c r="C1588" s="569">
        <v>3636</v>
      </c>
      <c r="D1588" s="296">
        <v>5032</v>
      </c>
      <c r="E1588" s="897">
        <v>0</v>
      </c>
      <c r="F1588" s="473">
        <v>104113013</v>
      </c>
      <c r="G1588" s="296">
        <v>800</v>
      </c>
      <c r="H1588" s="231">
        <v>5154000000</v>
      </c>
      <c r="I1588" s="313">
        <v>0</v>
      </c>
      <c r="J1588" s="313">
        <v>43284.5</v>
      </c>
      <c r="K1588" s="313">
        <v>-1425</v>
      </c>
      <c r="L1588" s="313">
        <f t="shared" si="29"/>
        <v>41859.5</v>
      </c>
      <c r="M1588" s="1094" t="s">
        <v>3763</v>
      </c>
    </row>
    <row r="1589" spans="1:13" x14ac:dyDescent="0.25">
      <c r="A1589" s="895">
        <v>231</v>
      </c>
      <c r="B1589" s="296">
        <v>0</v>
      </c>
      <c r="C1589" s="569">
        <v>3636</v>
      </c>
      <c r="D1589" s="296">
        <v>5032</v>
      </c>
      <c r="E1589" s="897">
        <v>0</v>
      </c>
      <c r="F1589" s="473">
        <v>104513013</v>
      </c>
      <c r="G1589" s="296">
        <v>800</v>
      </c>
      <c r="H1589" s="231">
        <v>5154000000</v>
      </c>
      <c r="I1589" s="313">
        <v>0</v>
      </c>
      <c r="J1589" s="313">
        <v>220000</v>
      </c>
      <c r="K1589" s="313">
        <v>-12112.5</v>
      </c>
      <c r="L1589" s="313">
        <f t="shared" si="29"/>
        <v>207887.5</v>
      </c>
      <c r="M1589" s="1094" t="s">
        <v>3763</v>
      </c>
    </row>
    <row r="1590" spans="1:13" x14ac:dyDescent="0.25">
      <c r="A1590" s="895">
        <v>231</v>
      </c>
      <c r="B1590" s="296">
        <v>0</v>
      </c>
      <c r="C1590" s="569">
        <v>3636</v>
      </c>
      <c r="D1590" s="296">
        <v>5021</v>
      </c>
      <c r="E1590" s="897">
        <v>0</v>
      </c>
      <c r="F1590" s="473">
        <v>104100888</v>
      </c>
      <c r="G1590" s="296">
        <v>800</v>
      </c>
      <c r="H1590" s="231">
        <v>5154000019</v>
      </c>
      <c r="I1590" s="313">
        <v>0</v>
      </c>
      <c r="J1590" s="313">
        <v>0</v>
      </c>
      <c r="K1590" s="313">
        <v>8407</v>
      </c>
      <c r="L1590" s="313">
        <f t="shared" si="29"/>
        <v>8407</v>
      </c>
      <c r="M1590" s="1094" t="s">
        <v>3763</v>
      </c>
    </row>
    <row r="1591" spans="1:13" x14ac:dyDescent="0.25">
      <c r="A1591" s="895">
        <v>231</v>
      </c>
      <c r="B1591" s="296">
        <v>0</v>
      </c>
      <c r="C1591" s="569">
        <v>3636</v>
      </c>
      <c r="D1591" s="296">
        <v>5021</v>
      </c>
      <c r="E1591" s="897">
        <v>0</v>
      </c>
      <c r="F1591" s="473">
        <v>104113013</v>
      </c>
      <c r="G1591" s="296">
        <v>800</v>
      </c>
      <c r="H1591" s="231">
        <v>5154000019</v>
      </c>
      <c r="I1591" s="313">
        <v>0</v>
      </c>
      <c r="J1591" s="313">
        <v>0</v>
      </c>
      <c r="K1591" s="313">
        <v>16814</v>
      </c>
      <c r="L1591" s="313">
        <f t="shared" si="29"/>
        <v>16814</v>
      </c>
      <c r="M1591" s="1094" t="s">
        <v>3763</v>
      </c>
    </row>
    <row r="1592" spans="1:13" x14ac:dyDescent="0.25">
      <c r="A1592" s="895">
        <v>231</v>
      </c>
      <c r="B1592" s="296">
        <v>0</v>
      </c>
      <c r="C1592" s="569">
        <v>3636</v>
      </c>
      <c r="D1592" s="296">
        <v>5021</v>
      </c>
      <c r="E1592" s="897">
        <v>0</v>
      </c>
      <c r="F1592" s="473">
        <v>104513013</v>
      </c>
      <c r="G1592" s="296">
        <v>800</v>
      </c>
      <c r="H1592" s="231">
        <v>5154000019</v>
      </c>
      <c r="I1592" s="313">
        <v>0</v>
      </c>
      <c r="J1592" s="313">
        <v>0</v>
      </c>
      <c r="K1592" s="313">
        <v>142919</v>
      </c>
      <c r="L1592" s="313">
        <f t="shared" si="29"/>
        <v>142919</v>
      </c>
      <c r="M1592" s="1094" t="s">
        <v>3763</v>
      </c>
    </row>
    <row r="1593" spans="1:13" x14ac:dyDescent="0.25">
      <c r="A1593" s="895">
        <v>231</v>
      </c>
      <c r="B1593" s="296">
        <v>0</v>
      </c>
      <c r="C1593" s="569">
        <v>3636</v>
      </c>
      <c r="D1593" s="296">
        <v>5031</v>
      </c>
      <c r="E1593" s="897">
        <v>0</v>
      </c>
      <c r="F1593" s="473">
        <v>104100888</v>
      </c>
      <c r="G1593" s="296">
        <v>800</v>
      </c>
      <c r="H1593" s="231">
        <v>5154000019</v>
      </c>
      <c r="I1593" s="313">
        <v>0</v>
      </c>
      <c r="J1593" s="313">
        <v>0</v>
      </c>
      <c r="K1593" s="313">
        <v>1963.42</v>
      </c>
      <c r="L1593" s="313">
        <f t="shared" si="29"/>
        <v>1963.42</v>
      </c>
      <c r="M1593" s="1094" t="s">
        <v>3763</v>
      </c>
    </row>
    <row r="1594" spans="1:13" x14ac:dyDescent="0.25">
      <c r="A1594" s="895">
        <v>231</v>
      </c>
      <c r="B1594" s="296">
        <v>0</v>
      </c>
      <c r="C1594" s="569">
        <v>3636</v>
      </c>
      <c r="D1594" s="296">
        <v>5031</v>
      </c>
      <c r="E1594" s="897">
        <v>0</v>
      </c>
      <c r="F1594" s="473">
        <v>104113013</v>
      </c>
      <c r="G1594" s="296">
        <v>800</v>
      </c>
      <c r="H1594" s="231">
        <v>5154000019</v>
      </c>
      <c r="I1594" s="313">
        <v>0</v>
      </c>
      <c r="J1594" s="313">
        <v>0</v>
      </c>
      <c r="K1594" s="313">
        <v>3926.83</v>
      </c>
      <c r="L1594" s="313">
        <f t="shared" si="29"/>
        <v>3926.83</v>
      </c>
      <c r="M1594" s="1094" t="s">
        <v>3763</v>
      </c>
    </row>
    <row r="1595" spans="1:13" x14ac:dyDescent="0.25">
      <c r="A1595" s="895">
        <v>231</v>
      </c>
      <c r="B1595" s="296">
        <v>0</v>
      </c>
      <c r="C1595" s="569">
        <v>3636</v>
      </c>
      <c r="D1595" s="296">
        <v>5031</v>
      </c>
      <c r="E1595" s="897">
        <v>0</v>
      </c>
      <c r="F1595" s="473">
        <v>104513013</v>
      </c>
      <c r="G1595" s="296">
        <v>800</v>
      </c>
      <c r="H1595" s="231">
        <v>5154000019</v>
      </c>
      <c r="I1595" s="313">
        <v>0</v>
      </c>
      <c r="J1595" s="313">
        <v>0</v>
      </c>
      <c r="K1595" s="313">
        <v>33378.07</v>
      </c>
      <c r="L1595" s="313">
        <f t="shared" si="29"/>
        <v>33378.07</v>
      </c>
      <c r="M1595" s="1094" t="s">
        <v>3763</v>
      </c>
    </row>
    <row r="1596" spans="1:13" x14ac:dyDescent="0.25">
      <c r="A1596" s="895">
        <v>231</v>
      </c>
      <c r="B1596" s="296">
        <v>0</v>
      </c>
      <c r="C1596" s="569">
        <v>3636</v>
      </c>
      <c r="D1596" s="296">
        <v>5032</v>
      </c>
      <c r="E1596" s="897">
        <v>0</v>
      </c>
      <c r="F1596" s="473">
        <v>104100888</v>
      </c>
      <c r="G1596" s="296">
        <v>800</v>
      </c>
      <c r="H1596" s="231">
        <v>5154000019</v>
      </c>
      <c r="I1596" s="313">
        <v>0</v>
      </c>
      <c r="J1596" s="313">
        <v>0</v>
      </c>
      <c r="K1596" s="313">
        <v>712.5</v>
      </c>
      <c r="L1596" s="313">
        <f t="shared" si="29"/>
        <v>712.5</v>
      </c>
      <c r="M1596" s="1094" t="s">
        <v>3763</v>
      </c>
    </row>
    <row r="1597" spans="1:13" x14ac:dyDescent="0.25">
      <c r="A1597" s="895">
        <v>231</v>
      </c>
      <c r="B1597" s="296">
        <v>0</v>
      </c>
      <c r="C1597" s="569">
        <v>3636</v>
      </c>
      <c r="D1597" s="296">
        <v>5032</v>
      </c>
      <c r="E1597" s="897">
        <v>0</v>
      </c>
      <c r="F1597" s="473">
        <v>104113013</v>
      </c>
      <c r="G1597" s="296">
        <v>800</v>
      </c>
      <c r="H1597" s="231">
        <v>5154000019</v>
      </c>
      <c r="I1597" s="313">
        <v>0</v>
      </c>
      <c r="J1597" s="313">
        <v>0</v>
      </c>
      <c r="K1597" s="313">
        <v>1425</v>
      </c>
      <c r="L1597" s="313">
        <f t="shared" si="29"/>
        <v>1425</v>
      </c>
      <c r="M1597" s="1094" t="s">
        <v>3763</v>
      </c>
    </row>
    <row r="1598" spans="1:13" x14ac:dyDescent="0.25">
      <c r="A1598" s="895">
        <v>231</v>
      </c>
      <c r="B1598" s="296">
        <v>0</v>
      </c>
      <c r="C1598" s="569">
        <v>3636</v>
      </c>
      <c r="D1598" s="296">
        <v>5032</v>
      </c>
      <c r="E1598" s="897">
        <v>0</v>
      </c>
      <c r="F1598" s="473">
        <v>104513013</v>
      </c>
      <c r="G1598" s="296">
        <v>800</v>
      </c>
      <c r="H1598" s="231">
        <v>5154000019</v>
      </c>
      <c r="I1598" s="313">
        <v>0</v>
      </c>
      <c r="J1598" s="313">
        <v>0</v>
      </c>
      <c r="K1598" s="313">
        <v>12112.5</v>
      </c>
      <c r="L1598" s="313">
        <f t="shared" si="29"/>
        <v>12112.5</v>
      </c>
      <c r="M1598" s="1094" t="s">
        <v>3763</v>
      </c>
    </row>
    <row r="1599" spans="1:13" ht="15.75" thickBot="1" x14ac:dyDescent="0.3">
      <c r="A1599" s="895" t="s">
        <v>3758</v>
      </c>
      <c r="B1599" s="296"/>
      <c r="C1599" s="569"/>
      <c r="D1599" s="296"/>
      <c r="E1599" s="897"/>
      <c r="F1599" s="473"/>
      <c r="G1599" s="296"/>
      <c r="H1599" s="231"/>
      <c r="I1599" s="313"/>
      <c r="J1599" s="313"/>
      <c r="K1599" s="313"/>
      <c r="L1599" s="313"/>
      <c r="M1599" s="1094"/>
    </row>
    <row r="1600" spans="1:13" ht="15.75" thickBot="1" x14ac:dyDescent="0.3">
      <c r="A1600" s="2270" t="s">
        <v>23</v>
      </c>
      <c r="B1600" s="2463"/>
      <c r="C1600" s="2463"/>
      <c r="D1600" s="2463"/>
      <c r="E1600" s="2463"/>
      <c r="F1600" s="2463"/>
      <c r="G1600" s="2463"/>
      <c r="H1600" s="2463"/>
      <c r="I1600" s="2271">
        <f>SUM(I1529:I1599)</f>
        <v>0</v>
      </c>
      <c r="J1600" s="2272">
        <f>SUM(J1511:J1599)</f>
        <v>15049496.789999997</v>
      </c>
      <c r="K1600" s="2272">
        <f>SUM(K1511:K1598)</f>
        <v>0</v>
      </c>
      <c r="L1600" s="2272">
        <f>SUM(L1511:L1598)</f>
        <v>15049496.790000005</v>
      </c>
      <c r="M1600" s="2128"/>
    </row>
    <row r="1601" spans="1:13" ht="15.75" x14ac:dyDescent="0.25">
      <c r="A1601" s="28"/>
      <c r="B1601" s="28"/>
      <c r="C1601" s="28"/>
      <c r="D1601" s="29"/>
      <c r="E1601" s="29"/>
      <c r="F1601" s="29"/>
      <c r="G1601" s="29"/>
      <c r="H1601" s="29"/>
      <c r="I1601" s="32"/>
      <c r="J1601" s="29"/>
      <c r="K1601" s="33"/>
      <c r="L1601" s="29"/>
      <c r="M1601" s="2467"/>
    </row>
    <row r="1602" spans="1:13" ht="15.75" x14ac:dyDescent="0.25">
      <c r="A1602" s="29" t="s">
        <v>879</v>
      </c>
      <c r="B1602" s="28"/>
      <c r="C1602" s="28"/>
      <c r="D1602" s="29"/>
      <c r="E1602" s="29"/>
      <c r="F1602" s="29"/>
      <c r="G1602" s="29"/>
      <c r="H1602" s="29"/>
      <c r="I1602" s="32"/>
      <c r="J1602" s="34" t="s">
        <v>25</v>
      </c>
      <c r="K1602" s="35">
        <v>43830</v>
      </c>
      <c r="L1602" s="29"/>
      <c r="M1602" s="2467"/>
    </row>
    <row r="1603" spans="1:13" x14ac:dyDescent="0.25">
      <c r="A1603" s="29" t="s">
        <v>27</v>
      </c>
      <c r="B1603" s="29"/>
      <c r="C1603" s="29"/>
      <c r="D1603" s="29"/>
      <c r="E1603" s="29"/>
      <c r="F1603" s="29"/>
      <c r="G1603" s="29"/>
      <c r="H1603" s="29"/>
      <c r="I1603" s="29" t="s">
        <v>27</v>
      </c>
      <c r="J1603" s="29"/>
      <c r="K1603" s="29"/>
      <c r="L1603" s="29"/>
      <c r="M1603" s="29"/>
    </row>
    <row r="1604" spans="1:13" x14ac:dyDescent="0.25">
      <c r="A1604" s="29" t="s">
        <v>880</v>
      </c>
      <c r="B1604" s="29"/>
      <c r="C1604" s="29"/>
      <c r="D1604" s="29"/>
      <c r="E1604" s="29"/>
      <c r="F1604" s="29"/>
      <c r="G1604" s="29"/>
      <c r="H1604" s="29"/>
      <c r="I1604" s="29" t="s">
        <v>881</v>
      </c>
      <c r="J1604" s="29"/>
      <c r="K1604" s="29"/>
      <c r="L1604" s="29"/>
      <c r="M1604" s="29"/>
    </row>
    <row r="1605" spans="1:13" x14ac:dyDescent="0.25">
      <c r="A1605" s="29"/>
      <c r="B1605" s="29"/>
      <c r="C1605" s="29"/>
      <c r="D1605" s="29"/>
      <c r="E1605" s="29"/>
      <c r="F1605" s="29"/>
      <c r="G1605" s="29"/>
      <c r="H1605" s="29"/>
      <c r="I1605" s="29"/>
      <c r="J1605" s="29"/>
      <c r="K1605" s="29"/>
      <c r="L1605" s="29"/>
      <c r="M1605" s="29"/>
    </row>
    <row r="1606" spans="1:13" x14ac:dyDescent="0.25">
      <c r="A1606" s="29"/>
      <c r="B1606" s="29"/>
      <c r="C1606" s="29"/>
      <c r="D1606" s="29"/>
      <c r="E1606" s="29"/>
      <c r="F1606" s="29"/>
      <c r="G1606" s="29"/>
      <c r="H1606" s="29"/>
      <c r="I1606" s="29"/>
      <c r="J1606" s="29"/>
      <c r="K1606" s="29"/>
      <c r="L1606" s="29"/>
      <c r="M1606" s="29"/>
    </row>
    <row r="1607" spans="1:13" ht="18.75" x14ac:dyDescent="0.3">
      <c r="A1607" s="1818" t="s">
        <v>174</v>
      </c>
      <c r="B1607" s="1818"/>
      <c r="C1607" s="2829" t="s">
        <v>870</v>
      </c>
      <c r="D1607" s="11"/>
      <c r="E1607" s="11"/>
      <c r="F1607" s="11"/>
      <c r="G1607" s="11"/>
      <c r="H1607" s="11"/>
      <c r="I1607" s="1819"/>
      <c r="J1607" s="11"/>
      <c r="K1607" s="11"/>
      <c r="L1607" s="11"/>
      <c r="M1607" s="11"/>
    </row>
    <row r="1608" spans="1:13" x14ac:dyDescent="0.25">
      <c r="A1608" s="11"/>
      <c r="B1608" s="11"/>
      <c r="C1608" s="11"/>
      <c r="D1608" s="1820"/>
      <c r="E1608" s="1820"/>
      <c r="F1608" s="1820"/>
      <c r="G1608" s="1820"/>
      <c r="H1608" s="1820"/>
      <c r="I1608" s="1823"/>
      <c r="J1608" s="1820"/>
      <c r="K1608" s="11"/>
      <c r="L1608" s="11"/>
      <c r="M1608" s="11"/>
    </row>
    <row r="1609" spans="1:13" ht="18.75" x14ac:dyDescent="0.3">
      <c r="A1609" s="3104" t="s">
        <v>4392</v>
      </c>
      <c r="B1609" s="3104"/>
      <c r="C1609" s="3104"/>
      <c r="D1609" s="3104"/>
      <c r="E1609" s="3104"/>
      <c r="F1609" s="3104"/>
      <c r="G1609" s="3104"/>
      <c r="H1609" s="3104"/>
      <c r="I1609" s="3104"/>
      <c r="J1609" s="3104"/>
      <c r="K1609" s="3104"/>
      <c r="L1609" s="3104"/>
      <c r="M1609" s="3104"/>
    </row>
    <row r="1610" spans="1:13" ht="15.75" x14ac:dyDescent="0.25">
      <c r="A1610" s="11"/>
      <c r="B1610" s="11"/>
      <c r="C1610" s="11"/>
      <c r="D1610" s="1820"/>
      <c r="E1610" s="1820"/>
      <c r="F1610" s="2830"/>
      <c r="G1610" s="1820"/>
      <c r="H1610" s="1820"/>
      <c r="I1610" s="1823"/>
      <c r="J1610" s="1820"/>
      <c r="K1610" s="11"/>
      <c r="L1610" s="11"/>
      <c r="M1610" s="11"/>
    </row>
    <row r="1611" spans="1:13" x14ac:dyDescent="0.25">
      <c r="A1611" s="3156" t="s">
        <v>4393</v>
      </c>
      <c r="B1611" s="3156"/>
      <c r="C1611" s="3156"/>
      <c r="D1611" s="3156"/>
      <c r="E1611" s="3156"/>
      <c r="F1611" s="3156"/>
      <c r="G1611" s="3156"/>
      <c r="H1611" s="3156"/>
      <c r="I1611" s="3156"/>
      <c r="J1611" s="3156"/>
      <c r="K1611" s="3156"/>
      <c r="L1611" s="3156"/>
      <c r="M1611" s="3156"/>
    </row>
    <row r="1612" spans="1:13" x14ac:dyDescent="0.25">
      <c r="A1612" s="3156"/>
      <c r="B1612" s="3156"/>
      <c r="C1612" s="3156"/>
      <c r="D1612" s="3156"/>
      <c r="E1612" s="3156"/>
      <c r="F1612" s="3156"/>
      <c r="G1612" s="3156"/>
      <c r="H1612" s="3156"/>
      <c r="I1612" s="3156"/>
      <c r="J1612" s="3156"/>
      <c r="K1612" s="3156"/>
      <c r="L1612" s="3156"/>
      <c r="M1612" s="3156"/>
    </row>
    <row r="1613" spans="1:13" ht="15.75" thickBot="1" x14ac:dyDescent="0.3">
      <c r="A1613" s="1825"/>
      <c r="B1613" s="11"/>
      <c r="C1613" s="11"/>
      <c r="D1613" s="11"/>
      <c r="E1613" s="11"/>
      <c r="F1613" s="11"/>
      <c r="G1613" s="11"/>
      <c r="H1613" s="11"/>
      <c r="I1613" s="1819"/>
      <c r="J1613" s="11"/>
      <c r="K1613" s="1692"/>
      <c r="L1613" s="1826"/>
      <c r="M1613" s="1826" t="s">
        <v>270</v>
      </c>
    </row>
    <row r="1614" spans="1:13" ht="27" thickBot="1" x14ac:dyDescent="0.3">
      <c r="A1614" s="2416" t="s">
        <v>873</v>
      </c>
      <c r="B1614" s="2417" t="s">
        <v>874</v>
      </c>
      <c r="C1614" s="2417" t="s">
        <v>7</v>
      </c>
      <c r="D1614" s="2417" t="s">
        <v>8</v>
      </c>
      <c r="E1614" s="2417" t="s">
        <v>9</v>
      </c>
      <c r="F1614" s="2417" t="s">
        <v>10</v>
      </c>
      <c r="G1614" s="2417" t="s">
        <v>11</v>
      </c>
      <c r="H1614" s="2417" t="s">
        <v>12</v>
      </c>
      <c r="I1614" s="2418" t="s">
        <v>13</v>
      </c>
      <c r="J1614" s="1956" t="s">
        <v>14</v>
      </c>
      <c r="K1614" s="1956" t="s">
        <v>15</v>
      </c>
      <c r="L1614" s="1956" t="s">
        <v>16</v>
      </c>
      <c r="M1614" s="2419" t="s">
        <v>17</v>
      </c>
    </row>
    <row r="1615" spans="1:13" x14ac:dyDescent="0.25">
      <c r="A1615" s="895">
        <v>231</v>
      </c>
      <c r="B1615" s="296">
        <v>0</v>
      </c>
      <c r="C1615" s="569">
        <v>3636</v>
      </c>
      <c r="D1615" s="296">
        <v>5031</v>
      </c>
      <c r="E1615" s="897">
        <v>0</v>
      </c>
      <c r="F1615" s="473">
        <v>104100999</v>
      </c>
      <c r="G1615" s="296">
        <v>800</v>
      </c>
      <c r="H1615" s="231">
        <v>4899000000</v>
      </c>
      <c r="I1615" s="313">
        <v>0</v>
      </c>
      <c r="J1615" s="313">
        <v>41832.76</v>
      </c>
      <c r="K1615" s="313">
        <v>-2900</v>
      </c>
      <c r="L1615" s="313">
        <f t="shared" ref="L1615:L1620" si="30">SUM(J1615,K1615)</f>
        <v>38932.76</v>
      </c>
      <c r="M1615" s="1094" t="s">
        <v>3762</v>
      </c>
    </row>
    <row r="1616" spans="1:13" x14ac:dyDescent="0.25">
      <c r="A1616" s="895">
        <v>231</v>
      </c>
      <c r="B1616" s="296">
        <v>0</v>
      </c>
      <c r="C1616" s="569">
        <v>3636</v>
      </c>
      <c r="D1616" s="296">
        <v>5031</v>
      </c>
      <c r="E1616" s="897">
        <v>0</v>
      </c>
      <c r="F1616" s="473">
        <v>104500999</v>
      </c>
      <c r="G1616" s="296">
        <v>800</v>
      </c>
      <c r="H1616" s="231">
        <v>4899000000</v>
      </c>
      <c r="I1616" s="313">
        <v>0</v>
      </c>
      <c r="J1616" s="313">
        <v>349217.45</v>
      </c>
      <c r="K1616" s="313">
        <v>-27652</v>
      </c>
      <c r="L1616" s="313">
        <f t="shared" si="30"/>
        <v>321565.45</v>
      </c>
      <c r="M1616" s="1094" t="s">
        <v>3762</v>
      </c>
    </row>
    <row r="1617" spans="1:13" x14ac:dyDescent="0.25">
      <c r="A1617" s="895">
        <v>231</v>
      </c>
      <c r="B1617" s="296">
        <v>0</v>
      </c>
      <c r="C1617" s="569">
        <v>3636</v>
      </c>
      <c r="D1617" s="296">
        <v>5032</v>
      </c>
      <c r="E1617" s="897">
        <v>0</v>
      </c>
      <c r="F1617" s="473">
        <v>104100999</v>
      </c>
      <c r="G1617" s="296">
        <v>800</v>
      </c>
      <c r="H1617" s="231">
        <v>4899000000</v>
      </c>
      <c r="I1617" s="313">
        <v>0</v>
      </c>
      <c r="J1617" s="313">
        <v>15000</v>
      </c>
      <c r="K1617" s="313">
        <v>1909.68</v>
      </c>
      <c r="L1617" s="313">
        <f t="shared" si="30"/>
        <v>16909.68</v>
      </c>
      <c r="M1617" s="1094" t="s">
        <v>3762</v>
      </c>
    </row>
    <row r="1618" spans="1:13" x14ac:dyDescent="0.25">
      <c r="A1618" s="895">
        <v>231</v>
      </c>
      <c r="B1618" s="296">
        <v>0</v>
      </c>
      <c r="C1618" s="569">
        <v>3636</v>
      </c>
      <c r="D1618" s="296">
        <v>5032</v>
      </c>
      <c r="E1618" s="897">
        <v>0</v>
      </c>
      <c r="F1618" s="473">
        <v>104500999</v>
      </c>
      <c r="G1618" s="296">
        <v>800</v>
      </c>
      <c r="H1618" s="231">
        <v>4899000000</v>
      </c>
      <c r="I1618" s="313">
        <v>0</v>
      </c>
      <c r="J1618" s="313">
        <v>117922.85</v>
      </c>
      <c r="K1618" s="313">
        <v>19093.52</v>
      </c>
      <c r="L1618" s="313">
        <f t="shared" si="30"/>
        <v>137016.37</v>
      </c>
      <c r="M1618" s="1094" t="s">
        <v>3762</v>
      </c>
    </row>
    <row r="1619" spans="1:13" x14ac:dyDescent="0.25">
      <c r="A1619" s="895">
        <v>231</v>
      </c>
      <c r="B1619" s="296">
        <v>0</v>
      </c>
      <c r="C1619" s="569">
        <v>3636</v>
      </c>
      <c r="D1619" s="296">
        <v>5031</v>
      </c>
      <c r="E1619" s="897">
        <v>0</v>
      </c>
      <c r="F1619" s="473">
        <v>109100999</v>
      </c>
      <c r="G1619" s="296">
        <v>800</v>
      </c>
      <c r="H1619" s="231">
        <v>4774000000</v>
      </c>
      <c r="I1619" s="313">
        <v>0</v>
      </c>
      <c r="J1619" s="313">
        <v>47043.42</v>
      </c>
      <c r="K1619" s="313">
        <v>990.32</v>
      </c>
      <c r="L1619" s="313">
        <f t="shared" si="30"/>
        <v>48033.74</v>
      </c>
      <c r="M1619" s="1094" t="s">
        <v>3761</v>
      </c>
    </row>
    <row r="1620" spans="1:13" x14ac:dyDescent="0.25">
      <c r="A1620" s="895">
        <v>231</v>
      </c>
      <c r="B1620" s="296">
        <v>0</v>
      </c>
      <c r="C1620" s="569">
        <v>3636</v>
      </c>
      <c r="D1620" s="296">
        <v>5031</v>
      </c>
      <c r="E1620" s="897">
        <v>0</v>
      </c>
      <c r="F1620" s="473">
        <v>109500999</v>
      </c>
      <c r="G1620" s="296">
        <v>800</v>
      </c>
      <c r="H1620" s="231">
        <v>4774000000</v>
      </c>
      <c r="I1620" s="313">
        <v>0</v>
      </c>
      <c r="J1620" s="313">
        <v>263630.90999999997</v>
      </c>
      <c r="K1620" s="313">
        <v>8558.48</v>
      </c>
      <c r="L1620" s="313">
        <f t="shared" si="30"/>
        <v>272189.38999999996</v>
      </c>
      <c r="M1620" s="1094" t="s">
        <v>3761</v>
      </c>
    </row>
    <row r="1621" spans="1:13" ht="15.75" thickBot="1" x14ac:dyDescent="0.3">
      <c r="A1621" s="895" t="s">
        <v>3758</v>
      </c>
      <c r="B1621" s="296"/>
      <c r="C1621" s="569"/>
      <c r="D1621" s="296"/>
      <c r="E1621" s="897"/>
      <c r="F1621" s="473"/>
      <c r="G1621" s="296"/>
      <c r="H1621" s="231"/>
      <c r="I1621" s="313"/>
      <c r="J1621" s="313"/>
      <c r="K1621" s="313"/>
      <c r="L1621" s="313"/>
      <c r="M1621" s="1094"/>
    </row>
    <row r="1622" spans="1:13" ht="15.75" thickBot="1" x14ac:dyDescent="0.3">
      <c r="A1622" s="2270" t="s">
        <v>23</v>
      </c>
      <c r="B1622" s="2463"/>
      <c r="C1622" s="2463"/>
      <c r="D1622" s="2463"/>
      <c r="E1622" s="2463"/>
      <c r="F1622" s="2463"/>
      <c r="G1622" s="2463"/>
      <c r="H1622" s="2463"/>
      <c r="I1622" s="2271">
        <f>SUM(I1621:I1621)</f>
        <v>0</v>
      </c>
      <c r="J1622" s="2272">
        <f>SUM(J1615:J1621)</f>
        <v>834647.39000000013</v>
      </c>
      <c r="K1622" s="2272">
        <f>SUM(K1615:K1620)</f>
        <v>0</v>
      </c>
      <c r="L1622" s="2272">
        <f>SUM(L1615:L1620)</f>
        <v>834647.3899999999</v>
      </c>
      <c r="M1622" s="2128"/>
    </row>
    <row r="1623" spans="1:13" ht="15.75" x14ac:dyDescent="0.25">
      <c r="A1623" s="28"/>
      <c r="B1623" s="28"/>
      <c r="C1623" s="28"/>
      <c r="D1623" s="29"/>
      <c r="E1623" s="29"/>
      <c r="F1623" s="29"/>
      <c r="G1623" s="29"/>
      <c r="H1623" s="29"/>
      <c r="I1623" s="32"/>
      <c r="J1623" s="29"/>
      <c r="K1623" s="33"/>
      <c r="L1623" s="29"/>
      <c r="M1623" s="2467"/>
    </row>
    <row r="1624" spans="1:13" ht="15.75" x14ac:dyDescent="0.25">
      <c r="A1624" s="29" t="s">
        <v>879</v>
      </c>
      <c r="B1624" s="28"/>
      <c r="C1624" s="28"/>
      <c r="D1624" s="29"/>
      <c r="E1624" s="29"/>
      <c r="F1624" s="29"/>
      <c r="G1624" s="29"/>
      <c r="H1624" s="29"/>
      <c r="I1624" s="32"/>
      <c r="J1624" s="34" t="s">
        <v>25</v>
      </c>
      <c r="K1624" s="35">
        <v>43830</v>
      </c>
      <c r="L1624" s="29"/>
      <c r="M1624" s="2467"/>
    </row>
    <row r="1625" spans="1:13" x14ac:dyDescent="0.25">
      <c r="A1625" s="29" t="s">
        <v>27</v>
      </c>
      <c r="B1625" s="29"/>
      <c r="C1625" s="29"/>
      <c r="D1625" s="29"/>
      <c r="E1625" s="29"/>
      <c r="F1625" s="29"/>
      <c r="G1625" s="29"/>
      <c r="H1625" s="29"/>
      <c r="I1625" s="29" t="s">
        <v>27</v>
      </c>
      <c r="J1625" s="29"/>
      <c r="K1625" s="29"/>
      <c r="L1625" s="29"/>
      <c r="M1625" s="29"/>
    </row>
    <row r="1626" spans="1:13" x14ac:dyDescent="0.25">
      <c r="A1626" s="29" t="s">
        <v>880</v>
      </c>
      <c r="B1626" s="29"/>
      <c r="C1626" s="29"/>
      <c r="D1626" s="29"/>
      <c r="E1626" s="29"/>
      <c r="F1626" s="29"/>
      <c r="G1626" s="29"/>
      <c r="H1626" s="29"/>
      <c r="I1626" s="29" t="s">
        <v>881</v>
      </c>
      <c r="J1626" s="29"/>
      <c r="K1626" s="29"/>
      <c r="L1626" s="29"/>
      <c r="M1626" s="29"/>
    </row>
    <row r="1629" spans="1:13" ht="18.75" x14ac:dyDescent="0.3">
      <c r="A1629" s="1818" t="s">
        <v>174</v>
      </c>
      <c r="B1629" s="1818"/>
      <c r="C1629" s="2829" t="s">
        <v>870</v>
      </c>
      <c r="D1629" s="11"/>
      <c r="E1629" s="11"/>
      <c r="F1629" s="11"/>
      <c r="G1629" s="11"/>
      <c r="H1629" s="11"/>
      <c r="I1629" s="1819"/>
      <c r="J1629" s="11"/>
      <c r="K1629" s="11"/>
      <c r="L1629" s="11"/>
      <c r="M1629" s="11"/>
    </row>
    <row r="1630" spans="1:13" x14ac:dyDescent="0.25">
      <c r="A1630" s="11"/>
      <c r="B1630" s="11"/>
      <c r="C1630" s="11"/>
      <c r="D1630" s="1820"/>
      <c r="E1630" s="1820"/>
      <c r="F1630" s="1820"/>
      <c r="G1630" s="1820"/>
      <c r="H1630" s="1820"/>
      <c r="I1630" s="1823"/>
      <c r="J1630" s="1820"/>
      <c r="K1630" s="11"/>
      <c r="L1630" s="11"/>
      <c r="M1630" s="11"/>
    </row>
    <row r="1631" spans="1:13" ht="18.75" x14ac:dyDescent="0.3">
      <c r="A1631" s="3104" t="s">
        <v>4394</v>
      </c>
      <c r="B1631" s="3104"/>
      <c r="C1631" s="3104"/>
      <c r="D1631" s="3104"/>
      <c r="E1631" s="3104"/>
      <c r="F1631" s="3104"/>
      <c r="G1631" s="3104"/>
      <c r="H1631" s="3104"/>
      <c r="I1631" s="3104"/>
      <c r="J1631" s="3104"/>
      <c r="K1631" s="3104"/>
      <c r="L1631" s="3104"/>
      <c r="M1631" s="3104"/>
    </row>
    <row r="1632" spans="1:13" ht="15.75" x14ac:dyDescent="0.25">
      <c r="A1632" s="11"/>
      <c r="B1632" s="11"/>
      <c r="C1632" s="11"/>
      <c r="D1632" s="1820"/>
      <c r="E1632" s="1820"/>
      <c r="F1632" s="2830"/>
      <c r="G1632" s="1820"/>
      <c r="H1632" s="1820"/>
      <c r="I1632" s="1823"/>
      <c r="J1632" s="1820"/>
      <c r="K1632" s="11"/>
      <c r="L1632" s="11"/>
      <c r="M1632" s="11"/>
    </row>
    <row r="1633" spans="1:13" x14ac:dyDescent="0.25">
      <c r="A1633" s="3156" t="s">
        <v>4395</v>
      </c>
      <c r="B1633" s="3156"/>
      <c r="C1633" s="3156"/>
      <c r="D1633" s="3156"/>
      <c r="E1633" s="3156"/>
      <c r="F1633" s="3156"/>
      <c r="G1633" s="3156"/>
      <c r="H1633" s="3156"/>
      <c r="I1633" s="3156"/>
      <c r="J1633" s="3156"/>
      <c r="K1633" s="3156"/>
      <c r="L1633" s="3156"/>
      <c r="M1633" s="3156"/>
    </row>
    <row r="1634" spans="1:13" x14ac:dyDescent="0.25">
      <c r="A1634" s="3156"/>
      <c r="B1634" s="3156"/>
      <c r="C1634" s="3156"/>
      <c r="D1634" s="3156"/>
      <c r="E1634" s="3156"/>
      <c r="F1634" s="3156"/>
      <c r="G1634" s="3156"/>
      <c r="H1634" s="3156"/>
      <c r="I1634" s="3156"/>
      <c r="J1634" s="3156"/>
      <c r="K1634" s="3156"/>
      <c r="L1634" s="3156"/>
      <c r="M1634" s="3156"/>
    </row>
    <row r="1635" spans="1:13" ht="15.75" thickBot="1" x14ac:dyDescent="0.3">
      <c r="A1635" s="1825"/>
      <c r="B1635" s="11"/>
      <c r="C1635" s="11"/>
      <c r="D1635" s="11"/>
      <c r="E1635" s="11"/>
      <c r="F1635" s="11"/>
      <c r="G1635" s="11"/>
      <c r="H1635" s="11"/>
      <c r="I1635" s="1819"/>
      <c r="J1635" s="11"/>
      <c r="K1635" s="1692"/>
      <c r="L1635" s="1826"/>
      <c r="M1635" s="1826" t="s">
        <v>270</v>
      </c>
    </row>
    <row r="1636" spans="1:13" ht="27" thickBot="1" x14ac:dyDescent="0.3">
      <c r="A1636" s="2416" t="s">
        <v>873</v>
      </c>
      <c r="B1636" s="2417" t="s">
        <v>874</v>
      </c>
      <c r="C1636" s="2417" t="s">
        <v>7</v>
      </c>
      <c r="D1636" s="2417" t="s">
        <v>8</v>
      </c>
      <c r="E1636" s="2417" t="s">
        <v>9</v>
      </c>
      <c r="F1636" s="2417" t="s">
        <v>10</v>
      </c>
      <c r="G1636" s="2417" t="s">
        <v>11</v>
      </c>
      <c r="H1636" s="2417" t="s">
        <v>12</v>
      </c>
      <c r="I1636" s="2418" t="s">
        <v>13</v>
      </c>
      <c r="J1636" s="1956" t="s">
        <v>14</v>
      </c>
      <c r="K1636" s="1956" t="s">
        <v>15</v>
      </c>
      <c r="L1636" s="1956" t="s">
        <v>16</v>
      </c>
      <c r="M1636" s="2419" t="s">
        <v>17</v>
      </c>
    </row>
    <row r="1637" spans="1:13" x14ac:dyDescent="0.25">
      <c r="A1637" s="895">
        <v>231</v>
      </c>
      <c r="B1637" s="296">
        <v>0</v>
      </c>
      <c r="C1637" s="569">
        <v>3636</v>
      </c>
      <c r="D1637" s="296">
        <v>5031</v>
      </c>
      <c r="E1637" s="897">
        <v>0</v>
      </c>
      <c r="F1637" s="473">
        <v>104100888</v>
      </c>
      <c r="G1637" s="296">
        <v>800</v>
      </c>
      <c r="H1637" s="231">
        <v>4899000000</v>
      </c>
      <c r="I1637" s="313">
        <v>0</v>
      </c>
      <c r="J1637" s="313">
        <v>57000</v>
      </c>
      <c r="K1637" s="313">
        <v>-0.01</v>
      </c>
      <c r="L1637" s="313">
        <f>SUM(J1637,K1637)</f>
        <v>56999.99</v>
      </c>
      <c r="M1637" s="1094" t="s">
        <v>3762</v>
      </c>
    </row>
    <row r="1638" spans="1:13" x14ac:dyDescent="0.25">
      <c r="A1638" s="895">
        <v>231</v>
      </c>
      <c r="B1638" s="296">
        <v>0</v>
      </c>
      <c r="C1638" s="569">
        <v>3636</v>
      </c>
      <c r="D1638" s="296">
        <v>5031</v>
      </c>
      <c r="E1638" s="897">
        <v>0</v>
      </c>
      <c r="F1638" s="473">
        <v>104100888</v>
      </c>
      <c r="G1638" s="296">
        <v>800</v>
      </c>
      <c r="H1638" s="231">
        <v>4899000019</v>
      </c>
      <c r="I1638" s="313">
        <v>0</v>
      </c>
      <c r="J1638" s="313">
        <v>2290.81</v>
      </c>
      <c r="K1638" s="313">
        <v>0.01</v>
      </c>
      <c r="L1638" s="313">
        <f>SUM(J1638,K1638)</f>
        <v>2290.8200000000002</v>
      </c>
      <c r="M1638" s="1094" t="s">
        <v>3762</v>
      </c>
    </row>
    <row r="1639" spans="1:13" ht="15.75" thickBot="1" x14ac:dyDescent="0.3">
      <c r="A1639" s="895" t="s">
        <v>3758</v>
      </c>
      <c r="B1639" s="296"/>
      <c r="C1639" s="569"/>
      <c r="D1639" s="296"/>
      <c r="E1639" s="897"/>
      <c r="F1639" s="473"/>
      <c r="G1639" s="296"/>
      <c r="H1639" s="231"/>
      <c r="I1639" s="313"/>
      <c r="J1639" s="313"/>
      <c r="K1639" s="313"/>
      <c r="L1639" s="313"/>
      <c r="M1639" s="1094"/>
    </row>
    <row r="1640" spans="1:13" ht="15.75" thickBot="1" x14ac:dyDescent="0.3">
      <c r="A1640" s="2270" t="s">
        <v>23</v>
      </c>
      <c r="B1640" s="2463"/>
      <c r="C1640" s="2463"/>
      <c r="D1640" s="2463"/>
      <c r="E1640" s="2463"/>
      <c r="F1640" s="2463"/>
      <c r="G1640" s="2463"/>
      <c r="H1640" s="2463"/>
      <c r="I1640" s="2271">
        <f>SUM(I1637:I1639)</f>
        <v>0</v>
      </c>
      <c r="J1640" s="2272">
        <f>SUM(J1637:J1639)</f>
        <v>59290.81</v>
      </c>
      <c r="K1640" s="2272">
        <f>SUM(K1637:K1638)</f>
        <v>0</v>
      </c>
      <c r="L1640" s="2272">
        <f>SUM(L1637:L1638)</f>
        <v>59290.81</v>
      </c>
      <c r="M1640" s="2128"/>
    </row>
    <row r="1641" spans="1:13" ht="15.75" x14ac:dyDescent="0.25">
      <c r="A1641" s="28"/>
      <c r="B1641" s="28"/>
      <c r="C1641" s="28"/>
      <c r="D1641" s="29"/>
      <c r="E1641" s="29"/>
      <c r="F1641" s="29"/>
      <c r="G1641" s="29"/>
      <c r="H1641" s="29"/>
      <c r="I1641" s="32"/>
      <c r="J1641" s="29"/>
      <c r="K1641" s="33"/>
      <c r="L1641" s="29"/>
      <c r="M1641" s="2467"/>
    </row>
    <row r="1642" spans="1:13" ht="15.75" x14ac:dyDescent="0.25">
      <c r="A1642" s="29" t="s">
        <v>879</v>
      </c>
      <c r="B1642" s="28"/>
      <c r="C1642" s="28"/>
      <c r="D1642" s="29"/>
      <c r="E1642" s="29"/>
      <c r="F1642" s="29"/>
      <c r="G1642" s="29"/>
      <c r="H1642" s="29"/>
      <c r="I1642" s="32"/>
      <c r="J1642" s="34" t="s">
        <v>25</v>
      </c>
      <c r="K1642" s="35">
        <v>43830</v>
      </c>
      <c r="L1642" s="29"/>
      <c r="M1642" s="2467"/>
    </row>
    <row r="1643" spans="1:13" x14ac:dyDescent="0.25">
      <c r="A1643" s="29" t="s">
        <v>27</v>
      </c>
      <c r="B1643" s="29"/>
      <c r="C1643" s="29"/>
      <c r="D1643" s="29"/>
      <c r="E1643" s="29"/>
      <c r="F1643" s="29"/>
      <c r="G1643" s="29"/>
      <c r="H1643" s="29"/>
      <c r="I1643" s="29" t="s">
        <v>27</v>
      </c>
      <c r="J1643" s="29"/>
      <c r="K1643" s="29"/>
      <c r="L1643" s="29"/>
      <c r="M1643" s="29"/>
    </row>
    <row r="1644" spans="1:13" x14ac:dyDescent="0.25">
      <c r="A1644" s="29" t="s">
        <v>880</v>
      </c>
      <c r="B1644" s="29"/>
      <c r="C1644" s="29"/>
      <c r="D1644" s="29"/>
      <c r="E1644" s="29"/>
      <c r="F1644" s="29"/>
      <c r="G1644" s="29"/>
      <c r="H1644" s="29"/>
      <c r="I1644" s="29" t="s">
        <v>881</v>
      </c>
      <c r="J1644" s="29"/>
      <c r="K1644" s="29"/>
      <c r="L1644" s="29"/>
      <c r="M1644" s="29"/>
    </row>
    <row r="1647" spans="1:13" ht="18.75" x14ac:dyDescent="0.3">
      <c r="A1647" s="1" t="s">
        <v>174</v>
      </c>
      <c r="B1647" s="1"/>
      <c r="C1647" s="307" t="s">
        <v>870</v>
      </c>
      <c r="D1647" s="2467"/>
      <c r="E1647" s="2467"/>
      <c r="F1647" s="2467"/>
      <c r="G1647" s="2467"/>
      <c r="H1647" s="2467"/>
      <c r="I1647" s="4"/>
      <c r="J1647" s="2467"/>
      <c r="K1647" s="2467"/>
      <c r="L1647" s="2467"/>
      <c r="M1647" s="2467"/>
    </row>
    <row r="1648" spans="1:13" x14ac:dyDescent="0.25">
      <c r="A1648" s="2467"/>
      <c r="B1648" s="2467"/>
      <c r="C1648" s="2467"/>
      <c r="D1648" s="2461"/>
      <c r="E1648" s="2461"/>
      <c r="F1648" s="2461"/>
      <c r="G1648" s="2461"/>
      <c r="H1648" s="2461"/>
      <c r="I1648" s="8"/>
      <c r="J1648" s="2461"/>
      <c r="K1648" s="2467"/>
      <c r="L1648" s="2467"/>
      <c r="M1648" s="2467"/>
    </row>
    <row r="1649" spans="1:13" ht="18.75" x14ac:dyDescent="0.3">
      <c r="A1649" s="3104" t="s">
        <v>4396</v>
      </c>
      <c r="B1649" s="3104"/>
      <c r="C1649" s="3104"/>
      <c r="D1649" s="3104"/>
      <c r="E1649" s="3104"/>
      <c r="F1649" s="3104"/>
      <c r="G1649" s="3104"/>
      <c r="H1649" s="3104"/>
      <c r="I1649" s="3104"/>
      <c r="J1649" s="3104"/>
      <c r="K1649" s="3104"/>
      <c r="L1649" s="3104"/>
      <c r="M1649" s="3104"/>
    </row>
    <row r="1650" spans="1:13" ht="15.75" x14ac:dyDescent="0.25">
      <c r="A1650" s="2467"/>
      <c r="B1650" s="2467"/>
      <c r="C1650" s="2467"/>
      <c r="D1650" s="2461"/>
      <c r="E1650" s="2461"/>
      <c r="F1650" s="308"/>
      <c r="G1650" s="2461"/>
      <c r="H1650" s="2461"/>
      <c r="I1650" s="8"/>
      <c r="J1650" s="2461"/>
      <c r="K1650" s="2467"/>
      <c r="L1650" s="2467"/>
      <c r="M1650" s="2467"/>
    </row>
    <row r="1651" spans="1:13" x14ac:dyDescent="0.25">
      <c r="A1651" s="3156" t="s">
        <v>4397</v>
      </c>
      <c r="B1651" s="3156"/>
      <c r="C1651" s="3156"/>
      <c r="D1651" s="3156"/>
      <c r="E1651" s="3156"/>
      <c r="F1651" s="3156"/>
      <c r="G1651" s="3156"/>
      <c r="H1651" s="3156"/>
      <c r="I1651" s="3156"/>
      <c r="J1651" s="3156"/>
      <c r="K1651" s="3156"/>
      <c r="L1651" s="3156"/>
      <c r="M1651" s="3156"/>
    </row>
    <row r="1652" spans="1:13" x14ac:dyDescent="0.25">
      <c r="A1652" s="3156"/>
      <c r="B1652" s="3156"/>
      <c r="C1652" s="3156"/>
      <c r="D1652" s="3156"/>
      <c r="E1652" s="3156"/>
      <c r="F1652" s="3156"/>
      <c r="G1652" s="3156"/>
      <c r="H1652" s="3156"/>
      <c r="I1652" s="3156"/>
      <c r="J1652" s="3156"/>
      <c r="K1652" s="3156"/>
      <c r="L1652" s="3156"/>
      <c r="M1652" s="3156"/>
    </row>
    <row r="1653" spans="1:13" ht="15.75" thickBot="1" x14ac:dyDescent="0.3">
      <c r="A1653" s="1465"/>
      <c r="B1653" s="2467"/>
      <c r="C1653" s="2467"/>
      <c r="D1653" s="2467"/>
      <c r="E1653" s="2467"/>
      <c r="F1653" s="2467"/>
      <c r="G1653" s="2467"/>
      <c r="H1653" s="2467"/>
      <c r="I1653" s="4"/>
      <c r="J1653" s="2467"/>
      <c r="K1653" s="13"/>
      <c r="L1653" s="14"/>
      <c r="M1653" s="14" t="s">
        <v>270</v>
      </c>
    </row>
    <row r="1654" spans="1:13" ht="27" thickBot="1" x14ac:dyDescent="0.3">
      <c r="A1654" s="309" t="s">
        <v>873</v>
      </c>
      <c r="B1654" s="23" t="s">
        <v>874</v>
      </c>
      <c r="C1654" s="23" t="s">
        <v>7</v>
      </c>
      <c r="D1654" s="23" t="s">
        <v>8</v>
      </c>
      <c r="E1654" s="23" t="s">
        <v>9</v>
      </c>
      <c r="F1654" s="23" t="s">
        <v>10</v>
      </c>
      <c r="G1654" s="23" t="s">
        <v>11</v>
      </c>
      <c r="H1654" s="23" t="s">
        <v>12</v>
      </c>
      <c r="I1654" s="310" t="s">
        <v>13</v>
      </c>
      <c r="J1654" s="20" t="s">
        <v>14</v>
      </c>
      <c r="K1654" s="20" t="s">
        <v>15</v>
      </c>
      <c r="L1654" s="20" t="s">
        <v>16</v>
      </c>
      <c r="M1654" s="311" t="s">
        <v>17</v>
      </c>
    </row>
    <row r="1655" spans="1:13" ht="26.25" x14ac:dyDescent="0.25">
      <c r="A1655" s="895">
        <v>231</v>
      </c>
      <c r="B1655" s="296">
        <v>0</v>
      </c>
      <c r="C1655" s="569">
        <v>2143</v>
      </c>
      <c r="D1655" s="296">
        <v>5169</v>
      </c>
      <c r="E1655" s="897">
        <v>0</v>
      </c>
      <c r="F1655" s="473">
        <v>0</v>
      </c>
      <c r="G1655" s="296">
        <v>800</v>
      </c>
      <c r="H1655" s="231">
        <v>1031000000</v>
      </c>
      <c r="I1655" s="313">
        <v>14080000</v>
      </c>
      <c r="J1655" s="313">
        <v>6399617</v>
      </c>
      <c r="K1655" s="232">
        <v>-3567002.74</v>
      </c>
      <c r="L1655" s="232">
        <f>J1655+K1655</f>
        <v>2832614.26</v>
      </c>
      <c r="M1655" s="1094" t="s">
        <v>3771</v>
      </c>
    </row>
    <row r="1656" spans="1:13" ht="27" thickBot="1" x14ac:dyDescent="0.3">
      <c r="A1656" s="895">
        <v>231</v>
      </c>
      <c r="B1656" s="296">
        <v>0</v>
      </c>
      <c r="C1656" s="569">
        <v>2143</v>
      </c>
      <c r="D1656" s="296">
        <v>5323</v>
      </c>
      <c r="E1656" s="897">
        <v>35</v>
      </c>
      <c r="F1656" s="473">
        <v>0</v>
      </c>
      <c r="G1656" s="296">
        <v>800</v>
      </c>
      <c r="H1656" s="231">
        <v>1031000000</v>
      </c>
      <c r="I1656" s="313">
        <v>0</v>
      </c>
      <c r="J1656" s="313">
        <v>0</v>
      </c>
      <c r="K1656" s="232">
        <v>3567002.74</v>
      </c>
      <c r="L1656" s="232">
        <f>J1656+K1656</f>
        <v>3567002.74</v>
      </c>
      <c r="M1656" s="1094" t="s">
        <v>3771</v>
      </c>
    </row>
    <row r="1657" spans="1:13" ht="15.75" thickBot="1" x14ac:dyDescent="0.3">
      <c r="A1657" s="2270" t="s">
        <v>23</v>
      </c>
      <c r="B1657" s="2463"/>
      <c r="C1657" s="2463"/>
      <c r="D1657" s="2463"/>
      <c r="E1657" s="2463"/>
      <c r="F1657" s="2463"/>
      <c r="G1657" s="2463"/>
      <c r="H1657" s="2463"/>
      <c r="I1657" s="2271">
        <f>SUM(I1655:I1656)</f>
        <v>14080000</v>
      </c>
      <c r="J1657" s="2272">
        <f>SUM(J1655:J1656)</f>
        <v>6399617</v>
      </c>
      <c r="K1657" s="2272">
        <f>SUM(K1655:K1656)</f>
        <v>0</v>
      </c>
      <c r="L1657" s="2272">
        <f>SUM(L1655:L1656)</f>
        <v>6399617</v>
      </c>
      <c r="M1657" s="2128"/>
    </row>
    <row r="1658" spans="1:13" ht="15.75" x14ac:dyDescent="0.25">
      <c r="A1658" s="28"/>
      <c r="B1658" s="28"/>
      <c r="C1658" s="28"/>
      <c r="D1658" s="29"/>
      <c r="E1658" s="29"/>
      <c r="F1658" s="29"/>
      <c r="G1658" s="29"/>
      <c r="H1658" s="29"/>
      <c r="I1658" s="32"/>
      <c r="J1658" s="29"/>
      <c r="K1658" s="33"/>
      <c r="L1658" s="29"/>
      <c r="M1658" s="2467"/>
    </row>
    <row r="1659" spans="1:13" ht="15.75" x14ac:dyDescent="0.25">
      <c r="A1659" s="29" t="s">
        <v>879</v>
      </c>
      <c r="B1659" s="28"/>
      <c r="C1659" s="28"/>
      <c r="D1659" s="29"/>
      <c r="E1659" s="29"/>
      <c r="F1659" s="29"/>
      <c r="G1659" s="29"/>
      <c r="H1659" s="29"/>
      <c r="I1659" s="32"/>
      <c r="J1659" s="34" t="s">
        <v>25</v>
      </c>
      <c r="K1659" s="35">
        <v>43830</v>
      </c>
      <c r="L1659" s="29"/>
      <c r="M1659" s="2467"/>
    </row>
    <row r="1660" spans="1:13" x14ac:dyDescent="0.25">
      <c r="A1660" s="29" t="s">
        <v>27</v>
      </c>
      <c r="B1660" s="29"/>
      <c r="C1660" s="29"/>
      <c r="D1660" s="29"/>
      <c r="E1660" s="29"/>
      <c r="F1660" s="29"/>
      <c r="G1660" s="29"/>
      <c r="H1660" s="29"/>
      <c r="I1660" s="29" t="s">
        <v>27</v>
      </c>
      <c r="J1660" s="348"/>
      <c r="K1660" s="29"/>
      <c r="L1660" s="29"/>
      <c r="M1660" s="29"/>
    </row>
    <row r="1661" spans="1:13" x14ac:dyDescent="0.25">
      <c r="A1661" s="29" t="s">
        <v>880</v>
      </c>
      <c r="B1661" s="29"/>
      <c r="C1661" s="29"/>
      <c r="D1661" s="29"/>
      <c r="E1661" s="29"/>
      <c r="F1661" s="29"/>
      <c r="G1661" s="29"/>
      <c r="H1661" s="29"/>
      <c r="I1661" s="29" t="s">
        <v>881</v>
      </c>
      <c r="J1661" s="29"/>
      <c r="K1661" s="29"/>
      <c r="L1661" s="29"/>
      <c r="M1661" s="29"/>
    </row>
    <row r="1664" spans="1:13" ht="18.75" x14ac:dyDescent="0.3">
      <c r="A1664" s="1818" t="s">
        <v>174</v>
      </c>
      <c r="B1664" s="1818"/>
      <c r="C1664" s="2829" t="s">
        <v>870</v>
      </c>
      <c r="D1664" s="11"/>
      <c r="E1664" s="11"/>
      <c r="F1664" s="11"/>
      <c r="G1664" s="11"/>
      <c r="H1664" s="11"/>
      <c r="I1664" s="1819"/>
      <c r="J1664" s="11"/>
      <c r="K1664" s="11"/>
      <c r="L1664" s="11"/>
      <c r="M1664" s="11"/>
    </row>
    <row r="1665" spans="1:13" x14ac:dyDescent="0.25">
      <c r="A1665" s="11"/>
      <c r="B1665" s="11"/>
      <c r="C1665" s="11"/>
      <c r="D1665" s="1820"/>
      <c r="E1665" s="1820"/>
      <c r="F1665" s="1820"/>
      <c r="G1665" s="1820"/>
      <c r="H1665" s="1820"/>
      <c r="I1665" s="1823"/>
      <c r="J1665" s="1820"/>
      <c r="K1665" s="11"/>
      <c r="L1665" s="11"/>
      <c r="M1665" s="11"/>
    </row>
    <row r="1666" spans="1:13" ht="18.75" x14ac:dyDescent="0.3">
      <c r="A1666" s="3104" t="s">
        <v>4398</v>
      </c>
      <c r="B1666" s="3104"/>
      <c r="C1666" s="3104"/>
      <c r="D1666" s="3104"/>
      <c r="E1666" s="3104"/>
      <c r="F1666" s="3104"/>
      <c r="G1666" s="3104"/>
      <c r="H1666" s="3104"/>
      <c r="I1666" s="3104"/>
      <c r="J1666" s="3104"/>
      <c r="K1666" s="3104"/>
      <c r="L1666" s="3104"/>
      <c r="M1666" s="3104"/>
    </row>
    <row r="1667" spans="1:13" ht="15.75" x14ac:dyDescent="0.25">
      <c r="A1667" s="11"/>
      <c r="B1667" s="11"/>
      <c r="C1667" s="11"/>
      <c r="D1667" s="1820"/>
      <c r="E1667" s="1820"/>
      <c r="F1667" s="2830"/>
      <c r="G1667" s="1820"/>
      <c r="H1667" s="1820"/>
      <c r="I1667" s="1823"/>
      <c r="J1667" s="1820"/>
      <c r="K1667" s="11"/>
      <c r="L1667" s="11"/>
      <c r="M1667" s="11"/>
    </row>
    <row r="1668" spans="1:13" x14ac:dyDescent="0.25">
      <c r="A1668" s="3156" t="s">
        <v>4399</v>
      </c>
      <c r="B1668" s="3156"/>
      <c r="C1668" s="3156"/>
      <c r="D1668" s="3156"/>
      <c r="E1668" s="3156"/>
      <c r="F1668" s="3156"/>
      <c r="G1668" s="3156"/>
      <c r="H1668" s="3156"/>
      <c r="I1668" s="3156"/>
      <c r="J1668" s="3156"/>
      <c r="K1668" s="3156"/>
      <c r="L1668" s="3156"/>
      <c r="M1668" s="3156"/>
    </row>
    <row r="1669" spans="1:13" x14ac:dyDescent="0.25">
      <c r="A1669" s="3156"/>
      <c r="B1669" s="3156"/>
      <c r="C1669" s="3156"/>
      <c r="D1669" s="3156"/>
      <c r="E1669" s="3156"/>
      <c r="F1669" s="3156"/>
      <c r="G1669" s="3156"/>
      <c r="H1669" s="3156"/>
      <c r="I1669" s="3156"/>
      <c r="J1669" s="3156"/>
      <c r="K1669" s="3156"/>
      <c r="L1669" s="3156"/>
      <c r="M1669" s="3156"/>
    </row>
    <row r="1670" spans="1:13" ht="15.75" thickBot="1" x14ac:dyDescent="0.3">
      <c r="A1670" s="1825"/>
      <c r="B1670" s="11"/>
      <c r="C1670" s="11"/>
      <c r="D1670" s="11"/>
      <c r="E1670" s="11"/>
      <c r="F1670" s="11"/>
      <c r="G1670" s="11"/>
      <c r="H1670" s="11"/>
      <c r="I1670" s="1819"/>
      <c r="J1670" s="11"/>
      <c r="K1670" s="1692"/>
      <c r="L1670" s="1826"/>
      <c r="M1670" s="1826" t="s">
        <v>270</v>
      </c>
    </row>
    <row r="1671" spans="1:13" ht="27" thickBot="1" x14ac:dyDescent="0.3">
      <c r="A1671" s="2416" t="s">
        <v>873</v>
      </c>
      <c r="B1671" s="2417" t="s">
        <v>874</v>
      </c>
      <c r="C1671" s="2417" t="s">
        <v>7</v>
      </c>
      <c r="D1671" s="2417" t="s">
        <v>8</v>
      </c>
      <c r="E1671" s="2417" t="s">
        <v>9</v>
      </c>
      <c r="F1671" s="2417" t="s">
        <v>10</v>
      </c>
      <c r="G1671" s="2417" t="s">
        <v>11</v>
      </c>
      <c r="H1671" s="2417" t="s">
        <v>12</v>
      </c>
      <c r="I1671" s="2418" t="s">
        <v>13</v>
      </c>
      <c r="J1671" s="1956" t="s">
        <v>14</v>
      </c>
      <c r="K1671" s="1956" t="s">
        <v>15</v>
      </c>
      <c r="L1671" s="1956" t="s">
        <v>16</v>
      </c>
      <c r="M1671" s="2419" t="s">
        <v>17</v>
      </c>
    </row>
    <row r="1672" spans="1:13" x14ac:dyDescent="0.25">
      <c r="A1672" s="895">
        <v>231</v>
      </c>
      <c r="B1672" s="296">
        <v>0</v>
      </c>
      <c r="C1672" s="569">
        <v>3636</v>
      </c>
      <c r="D1672" s="296">
        <v>5032</v>
      </c>
      <c r="E1672" s="897">
        <v>0</v>
      </c>
      <c r="F1672" s="473">
        <v>811</v>
      </c>
      <c r="G1672" s="296">
        <v>800</v>
      </c>
      <c r="H1672" s="231">
        <v>5045000000</v>
      </c>
      <c r="I1672" s="313">
        <v>0</v>
      </c>
      <c r="J1672" s="313">
        <v>2736.05</v>
      </c>
      <c r="K1672" s="313">
        <v>-657.05</v>
      </c>
      <c r="L1672" s="313">
        <f>SUM(J1672,K1672)</f>
        <v>2079</v>
      </c>
      <c r="M1672" s="1094" t="s">
        <v>4389</v>
      </c>
    </row>
    <row r="1673" spans="1:13" ht="15.75" thickBot="1" x14ac:dyDescent="0.3">
      <c r="A1673" s="895">
        <v>231</v>
      </c>
      <c r="B1673" s="296">
        <v>0</v>
      </c>
      <c r="C1673" s="569">
        <v>3636</v>
      </c>
      <c r="D1673" s="296">
        <v>5139</v>
      </c>
      <c r="E1673" s="897">
        <v>0</v>
      </c>
      <c r="F1673" s="473">
        <v>811</v>
      </c>
      <c r="G1673" s="296">
        <v>800</v>
      </c>
      <c r="H1673" s="231">
        <v>5045000000</v>
      </c>
      <c r="I1673" s="313">
        <v>0</v>
      </c>
      <c r="J1673" s="313">
        <v>680</v>
      </c>
      <c r="K1673" s="313">
        <v>657.05</v>
      </c>
      <c r="L1673" s="313">
        <f>SUM(J1673,K1673)</f>
        <v>1337.05</v>
      </c>
      <c r="M1673" s="1094" t="s">
        <v>4389</v>
      </c>
    </row>
    <row r="1674" spans="1:13" ht="15.75" thickBot="1" x14ac:dyDescent="0.3">
      <c r="A1674" s="2270" t="s">
        <v>23</v>
      </c>
      <c r="B1674" s="2463"/>
      <c r="C1674" s="2463"/>
      <c r="D1674" s="2463"/>
      <c r="E1674" s="2463"/>
      <c r="F1674" s="2463"/>
      <c r="G1674" s="2463"/>
      <c r="H1674" s="2463"/>
      <c r="I1674" s="2271">
        <f>SUM(I1672:I1673)</f>
        <v>0</v>
      </c>
      <c r="J1674" s="2272">
        <f>SUM(J1672:J1673)</f>
        <v>3416.05</v>
      </c>
      <c r="K1674" s="2272">
        <f>SUM(K1672:K1673)</f>
        <v>0</v>
      </c>
      <c r="L1674" s="2272">
        <f>SUM(L1672:L1673)</f>
        <v>3416.05</v>
      </c>
      <c r="M1674" s="2128"/>
    </row>
    <row r="1675" spans="1:13" ht="15.75" x14ac:dyDescent="0.25">
      <c r="A1675" s="28"/>
      <c r="B1675" s="28"/>
      <c r="C1675" s="28"/>
      <c r="D1675" s="29"/>
      <c r="E1675" s="29"/>
      <c r="F1675" s="29"/>
      <c r="G1675" s="29"/>
      <c r="H1675" s="29"/>
      <c r="I1675" s="32"/>
      <c r="J1675" s="29"/>
      <c r="K1675" s="33"/>
      <c r="L1675" s="29"/>
      <c r="M1675" s="2467"/>
    </row>
    <row r="1676" spans="1:13" ht="15.75" x14ac:dyDescent="0.25">
      <c r="A1676" s="29" t="s">
        <v>879</v>
      </c>
      <c r="B1676" s="28"/>
      <c r="C1676" s="28"/>
      <c r="D1676" s="29"/>
      <c r="E1676" s="29"/>
      <c r="F1676" s="29"/>
      <c r="G1676" s="29"/>
      <c r="H1676" s="29"/>
      <c r="I1676" s="32"/>
      <c r="J1676" s="34" t="s">
        <v>25</v>
      </c>
      <c r="K1676" s="35">
        <v>43830</v>
      </c>
      <c r="L1676" s="29"/>
      <c r="M1676" s="2467"/>
    </row>
    <row r="1677" spans="1:13" x14ac:dyDescent="0.25">
      <c r="A1677" s="29" t="s">
        <v>27</v>
      </c>
      <c r="B1677" s="29"/>
      <c r="C1677" s="29"/>
      <c r="D1677" s="29"/>
      <c r="E1677" s="29"/>
      <c r="F1677" s="29"/>
      <c r="G1677" s="29"/>
      <c r="H1677" s="29"/>
      <c r="I1677" s="29" t="s">
        <v>27</v>
      </c>
      <c r="J1677" s="29"/>
      <c r="K1677" s="29"/>
      <c r="L1677" s="29"/>
      <c r="M1677" s="29"/>
    </row>
    <row r="1678" spans="1:13" x14ac:dyDescent="0.25">
      <c r="A1678" s="29" t="s">
        <v>880</v>
      </c>
      <c r="B1678" s="29"/>
      <c r="C1678" s="29"/>
      <c r="D1678" s="29"/>
      <c r="E1678" s="29"/>
      <c r="F1678" s="29"/>
      <c r="G1678" s="29"/>
      <c r="H1678" s="29"/>
      <c r="I1678" s="29" t="s">
        <v>881</v>
      </c>
      <c r="J1678" s="29"/>
      <c r="K1678" s="29"/>
      <c r="L1678" s="29"/>
      <c r="M1678" s="29"/>
    </row>
    <row r="1679" spans="1:13" x14ac:dyDescent="0.25">
      <c r="A1679" s="29"/>
      <c r="B1679" s="29"/>
      <c r="C1679" s="29"/>
      <c r="D1679" s="29"/>
      <c r="E1679" s="29"/>
      <c r="F1679" s="29"/>
      <c r="G1679" s="29"/>
      <c r="H1679" s="29"/>
      <c r="I1679" s="29"/>
      <c r="J1679" s="29"/>
      <c r="K1679" s="29"/>
      <c r="L1679" s="29"/>
      <c r="M1679" s="29"/>
    </row>
  </sheetData>
  <mergeCells count="141">
    <mergeCell ref="A1649:M1649"/>
    <mergeCell ref="A1651:M1652"/>
    <mergeCell ref="A1666:M1666"/>
    <mergeCell ref="A1668:M1669"/>
    <mergeCell ref="A1449:M1450"/>
    <mergeCell ref="A1471:M1471"/>
    <mergeCell ref="A1473:M1474"/>
    <mergeCell ref="A1505:M1505"/>
    <mergeCell ref="A1507:M1508"/>
    <mergeCell ref="A1609:M1609"/>
    <mergeCell ref="A1611:M1612"/>
    <mergeCell ref="A1631:M1631"/>
    <mergeCell ref="A1633:M1634"/>
    <mergeCell ref="A824:M824"/>
    <mergeCell ref="A826:M827"/>
    <mergeCell ref="A845:M845"/>
    <mergeCell ref="A847:M848"/>
    <mergeCell ref="A1394:M1394"/>
    <mergeCell ref="A1396:M1397"/>
    <mergeCell ref="A1420:M1420"/>
    <mergeCell ref="A1422:M1423"/>
    <mergeCell ref="A1447:M1447"/>
    <mergeCell ref="B1007:F1007"/>
    <mergeCell ref="J1007:N1007"/>
    <mergeCell ref="A1012:M1012"/>
    <mergeCell ref="A1014:M1015"/>
    <mergeCell ref="A988:M988"/>
    <mergeCell ref="A990:M990"/>
    <mergeCell ref="A992:M992"/>
    <mergeCell ref="A993:M993"/>
    <mergeCell ref="A998:D998"/>
    <mergeCell ref="A1000:D1000"/>
    <mergeCell ref="A868:M868"/>
    <mergeCell ref="A870:M871"/>
    <mergeCell ref="A888:M888"/>
    <mergeCell ref="A890:M891"/>
    <mergeCell ref="A912:M912"/>
    <mergeCell ref="A606:M606"/>
    <mergeCell ref="A608:M609"/>
    <mergeCell ref="A410:M410"/>
    <mergeCell ref="A412:M413"/>
    <mergeCell ref="A390:M390"/>
    <mergeCell ref="A392:M393"/>
    <mergeCell ref="A814:D814"/>
    <mergeCell ref="A1208:M1209"/>
    <mergeCell ref="A1290:M1290"/>
    <mergeCell ref="A1170:C1170"/>
    <mergeCell ref="A1172:D1172"/>
    <mergeCell ref="A1183:M1183"/>
    <mergeCell ref="A1185:M1186"/>
    <mergeCell ref="A1206:M1206"/>
    <mergeCell ref="A1122:M1123"/>
    <mergeCell ref="A1140:M1140"/>
    <mergeCell ref="A1159:M1159"/>
    <mergeCell ref="A1148:C1148"/>
    <mergeCell ref="A1150:D1150"/>
    <mergeCell ref="A1033:M1033"/>
    <mergeCell ref="A1035:M1036"/>
    <mergeCell ref="A1093:M1093"/>
    <mergeCell ref="A1095:M1096"/>
    <mergeCell ref="A1120:M1120"/>
    <mergeCell ref="A805:M805"/>
    <mergeCell ref="A812:C812"/>
    <mergeCell ref="A216:M216"/>
    <mergeCell ref="A218:M219"/>
    <mergeCell ref="A239:M239"/>
    <mergeCell ref="A241:M242"/>
    <mergeCell ref="A260:L260"/>
    <mergeCell ref="A262:M263"/>
    <mergeCell ref="A282:M282"/>
    <mergeCell ref="A284:M285"/>
    <mergeCell ref="A327:C327"/>
    <mergeCell ref="A319:M319"/>
    <mergeCell ref="A360:M360"/>
    <mergeCell ref="A361:M362"/>
    <mergeCell ref="A756:M756"/>
    <mergeCell ref="A768:C768"/>
    <mergeCell ref="A770:D770"/>
    <mergeCell ref="A781:M781"/>
    <mergeCell ref="A783:M784"/>
    <mergeCell ref="A713:M713"/>
    <mergeCell ref="A715:M716"/>
    <mergeCell ref="A585:M585"/>
    <mergeCell ref="A594:C594"/>
    <mergeCell ref="A596:D596"/>
    <mergeCell ref="A109:M110"/>
    <mergeCell ref="A83:L83"/>
    <mergeCell ref="A85:M86"/>
    <mergeCell ref="A3:M3"/>
    <mergeCell ref="A10:C10"/>
    <mergeCell ref="A12:D12"/>
    <mergeCell ref="A44:M44"/>
    <mergeCell ref="A51:C51"/>
    <mergeCell ref="A53:D53"/>
    <mergeCell ref="A22:L22"/>
    <mergeCell ref="A24:M25"/>
    <mergeCell ref="A63:L63"/>
    <mergeCell ref="A65:M66"/>
    <mergeCell ref="A107:L107"/>
    <mergeCell ref="A192:M192"/>
    <mergeCell ref="A194:M195"/>
    <mergeCell ref="A127:L127"/>
    <mergeCell ref="A129:M130"/>
    <mergeCell ref="A147:L147"/>
    <mergeCell ref="A149:M150"/>
    <mergeCell ref="A169:L169"/>
    <mergeCell ref="A171:M172"/>
    <mergeCell ref="J596:K596"/>
    <mergeCell ref="J329:K329"/>
    <mergeCell ref="J182:K182"/>
    <mergeCell ref="A507:M508"/>
    <mergeCell ref="A524:M524"/>
    <mergeCell ref="A526:M527"/>
    <mergeCell ref="A450:M450"/>
    <mergeCell ref="A452:M453"/>
    <mergeCell ref="A484:M484"/>
    <mergeCell ref="A486:M487"/>
    <mergeCell ref="A505:M505"/>
    <mergeCell ref="A329:D329"/>
    <mergeCell ref="A342:M343"/>
    <mergeCell ref="A340:M340"/>
    <mergeCell ref="A430:M430"/>
    <mergeCell ref="A432:M433"/>
    <mergeCell ref="A958:M959"/>
    <mergeCell ref="A924:C924"/>
    <mergeCell ref="A926:D926"/>
    <mergeCell ref="A936:M936"/>
    <mergeCell ref="A938:M939"/>
    <mergeCell ref="A956:M956"/>
    <mergeCell ref="A1313:M1313"/>
    <mergeCell ref="A1315:M1316"/>
    <mergeCell ref="A1340:M1340"/>
    <mergeCell ref="A1347:C1347"/>
    <mergeCell ref="A1349:D1349"/>
    <mergeCell ref="A1357:M1357"/>
    <mergeCell ref="A1359:M1360"/>
    <mergeCell ref="A1259:M1259"/>
    <mergeCell ref="A1261:M1262"/>
    <mergeCell ref="A1292:M1293"/>
    <mergeCell ref="A1058:M1058"/>
    <mergeCell ref="A1060:M1061"/>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5"/>
  <sheetViews>
    <sheetView topLeftCell="A1406" workbookViewId="0">
      <selection activeCell="A1282" sqref="A1282"/>
    </sheetView>
  </sheetViews>
  <sheetFormatPr defaultRowHeight="15" x14ac:dyDescent="0.25"/>
  <cols>
    <col min="1" max="1" width="7" style="1460" customWidth="1"/>
    <col min="2" max="5" width="9.140625" style="1460"/>
    <col min="6" max="6" width="12.85546875" style="1460" customWidth="1"/>
    <col min="7" max="7" width="9.140625" style="1460"/>
    <col min="8" max="8" width="17.140625" style="1460" customWidth="1"/>
    <col min="9" max="9" width="18.7109375" style="1460" customWidth="1"/>
    <col min="10" max="10" width="16" style="1460" customWidth="1"/>
    <col min="11" max="11" width="14.28515625" style="1460" bestFit="1" customWidth="1"/>
    <col min="12" max="12" width="16" style="1460" bestFit="1" customWidth="1"/>
    <col min="13" max="13" width="44.28515625" style="1460" customWidth="1"/>
    <col min="14" max="16384" width="9.140625" style="1460"/>
  </cols>
  <sheetData>
    <row r="1" spans="1:13" ht="18.75" x14ac:dyDescent="0.3">
      <c r="A1" s="1" t="s">
        <v>174</v>
      </c>
      <c r="B1" s="1"/>
      <c r="C1" s="306" t="s">
        <v>175</v>
      </c>
      <c r="F1" s="467"/>
      <c r="G1" s="468"/>
      <c r="I1" s="469"/>
    </row>
    <row r="2" spans="1:13" s="233" customFormat="1" ht="12.75" x14ac:dyDescent="0.2">
      <c r="A2" s="1459"/>
      <c r="B2" s="1459"/>
      <c r="C2" s="4"/>
      <c r="F2" s="786"/>
      <c r="G2" s="787"/>
      <c r="I2" s="234"/>
    </row>
    <row r="3" spans="1:13" ht="18.75" x14ac:dyDescent="0.3">
      <c r="A3" s="3102" t="s">
        <v>176</v>
      </c>
      <c r="B3" s="3102"/>
      <c r="C3" s="3102"/>
      <c r="D3" s="3102"/>
      <c r="E3" s="3102"/>
      <c r="F3" s="3102"/>
      <c r="G3" s="3102"/>
      <c r="H3" s="3102"/>
      <c r="I3" s="3102"/>
      <c r="J3" s="3102"/>
      <c r="K3" s="3102"/>
      <c r="L3" s="3102"/>
      <c r="M3" s="3102"/>
    </row>
    <row r="4" spans="1:13" s="233" customFormat="1" ht="12.75" x14ac:dyDescent="0.2">
      <c r="A4" s="1463"/>
      <c r="B4" s="577"/>
      <c r="C4" s="577"/>
      <c r="D4" s="577"/>
      <c r="E4" s="577"/>
      <c r="F4" s="577"/>
      <c r="G4" s="577"/>
      <c r="H4" s="577"/>
      <c r="I4" s="577"/>
      <c r="J4" s="577"/>
      <c r="K4" s="577"/>
      <c r="L4" s="577"/>
    </row>
    <row r="5" spans="1:13" ht="15.75" customHeight="1" x14ac:dyDescent="0.25">
      <c r="A5" s="3207" t="s">
        <v>1179</v>
      </c>
      <c r="B5" s="3207"/>
      <c r="C5" s="3207"/>
      <c r="D5" s="3207"/>
      <c r="E5" s="3207"/>
      <c r="F5" s="3207"/>
      <c r="G5" s="3207"/>
      <c r="H5" s="3207"/>
      <c r="I5" s="3207"/>
      <c r="J5" s="3207"/>
      <c r="K5" s="3207"/>
      <c r="L5" s="3207"/>
      <c r="M5" s="3207"/>
    </row>
    <row r="6" spans="1:13" ht="15.75" customHeight="1" thickBot="1" x14ac:dyDescent="0.3">
      <c r="A6" s="1461"/>
      <c r="B6" s="1461"/>
      <c r="C6" s="1461"/>
      <c r="D6" s="1461"/>
      <c r="E6" s="1461"/>
      <c r="F6" s="1461"/>
      <c r="G6" s="1461"/>
      <c r="H6" s="1461"/>
      <c r="I6" s="1461"/>
      <c r="J6" s="1461"/>
      <c r="K6" s="1461"/>
      <c r="L6" s="1461"/>
      <c r="M6" s="684" t="s">
        <v>270</v>
      </c>
    </row>
    <row r="7" spans="1:13" ht="27" thickBot="1" x14ac:dyDescent="0.3">
      <c r="A7" s="15" t="s">
        <v>5</v>
      </c>
      <c r="B7" s="16" t="s">
        <v>6</v>
      </c>
      <c r="C7" s="16" t="s">
        <v>7</v>
      </c>
      <c r="D7" s="16" t="s">
        <v>8</v>
      </c>
      <c r="E7" s="16" t="s">
        <v>9</v>
      </c>
      <c r="F7" s="17" t="s">
        <v>10</v>
      </c>
      <c r="G7" s="18" t="s">
        <v>11</v>
      </c>
      <c r="H7" s="16" t="s">
        <v>12</v>
      </c>
      <c r="I7" s="19" t="s">
        <v>13</v>
      </c>
      <c r="J7" s="20" t="s">
        <v>14</v>
      </c>
      <c r="K7" s="20" t="s">
        <v>15</v>
      </c>
      <c r="L7" s="20" t="s">
        <v>16</v>
      </c>
      <c r="M7" s="21" t="s">
        <v>17</v>
      </c>
    </row>
    <row r="8" spans="1:13" x14ac:dyDescent="0.25">
      <c r="A8" s="583">
        <v>231</v>
      </c>
      <c r="B8" s="584">
        <v>0</v>
      </c>
      <c r="C8" s="585">
        <v>3636</v>
      </c>
      <c r="D8" s="584">
        <v>6341</v>
      </c>
      <c r="E8" s="586">
        <v>0</v>
      </c>
      <c r="F8" s="587">
        <v>812</v>
      </c>
      <c r="G8" s="584">
        <v>900</v>
      </c>
      <c r="H8" s="588">
        <v>3957000000</v>
      </c>
      <c r="I8" s="669">
        <v>120000000</v>
      </c>
      <c r="J8" s="669">
        <v>120000000</v>
      </c>
      <c r="K8" s="669">
        <v>-22349952</v>
      </c>
      <c r="L8" s="669">
        <f>SUM(J8+K8)</f>
        <v>97650048</v>
      </c>
      <c r="M8" s="668" t="s">
        <v>177</v>
      </c>
    </row>
    <row r="9" spans="1:13" x14ac:dyDescent="0.25">
      <c r="A9" s="583">
        <v>231</v>
      </c>
      <c r="B9" s="584">
        <v>0</v>
      </c>
      <c r="C9" s="59">
        <v>3412</v>
      </c>
      <c r="D9" s="584">
        <v>6341</v>
      </c>
      <c r="E9" s="586">
        <v>0</v>
      </c>
      <c r="F9" s="589">
        <v>812</v>
      </c>
      <c r="G9" s="58">
        <v>900</v>
      </c>
      <c r="H9" s="590">
        <v>3957022502</v>
      </c>
      <c r="I9" s="669">
        <v>0</v>
      </c>
      <c r="J9" s="66">
        <v>0</v>
      </c>
      <c r="K9" s="232">
        <v>208000</v>
      </c>
      <c r="L9" s="232">
        <v>208000</v>
      </c>
      <c r="M9" s="668" t="s">
        <v>178</v>
      </c>
    </row>
    <row r="10" spans="1:13" x14ac:dyDescent="0.25">
      <c r="A10" s="583">
        <v>231</v>
      </c>
      <c r="B10" s="584">
        <v>0</v>
      </c>
      <c r="C10" s="585">
        <v>2219</v>
      </c>
      <c r="D10" s="584">
        <v>5321</v>
      </c>
      <c r="E10" s="586">
        <v>0</v>
      </c>
      <c r="F10" s="589">
        <v>812</v>
      </c>
      <c r="G10" s="584">
        <v>900</v>
      </c>
      <c r="H10" s="591">
        <v>3957021603</v>
      </c>
      <c r="I10" s="669">
        <v>0</v>
      </c>
      <c r="J10" s="669">
        <v>0</v>
      </c>
      <c r="K10" s="669">
        <v>224000</v>
      </c>
      <c r="L10" s="669">
        <f>SUM(J10+K10)</f>
        <v>224000</v>
      </c>
      <c r="M10" s="668" t="s">
        <v>179</v>
      </c>
    </row>
    <row r="11" spans="1:13" x14ac:dyDescent="0.25">
      <c r="A11" s="57">
        <v>231</v>
      </c>
      <c r="B11" s="58">
        <v>0</v>
      </c>
      <c r="C11" s="59">
        <v>3412</v>
      </c>
      <c r="D11" s="584">
        <v>6341</v>
      </c>
      <c r="E11" s="61">
        <v>0</v>
      </c>
      <c r="F11" s="589">
        <v>812</v>
      </c>
      <c r="G11" s="58">
        <v>900</v>
      </c>
      <c r="H11" s="591">
        <v>3957021511</v>
      </c>
      <c r="I11" s="66">
        <v>0</v>
      </c>
      <c r="J11" s="66">
        <v>0</v>
      </c>
      <c r="K11" s="232">
        <v>736000</v>
      </c>
      <c r="L11" s="669">
        <f t="shared" ref="L11:L42" si="0">SUM(J11+K11)</f>
        <v>736000</v>
      </c>
      <c r="M11" s="668" t="s">
        <v>180</v>
      </c>
    </row>
    <row r="12" spans="1:13" x14ac:dyDescent="0.25">
      <c r="A12" s="57">
        <v>231</v>
      </c>
      <c r="B12" s="58">
        <v>0</v>
      </c>
      <c r="C12" s="59">
        <v>3412</v>
      </c>
      <c r="D12" s="584">
        <v>5321</v>
      </c>
      <c r="E12" s="61">
        <v>0</v>
      </c>
      <c r="F12" s="589">
        <v>812</v>
      </c>
      <c r="G12" s="58">
        <v>900</v>
      </c>
      <c r="H12" s="590">
        <v>3957020804</v>
      </c>
      <c r="I12" s="66">
        <v>0</v>
      </c>
      <c r="J12" s="66">
        <v>0</v>
      </c>
      <c r="K12" s="232">
        <v>498600</v>
      </c>
      <c r="L12" s="669">
        <f t="shared" si="0"/>
        <v>498600</v>
      </c>
      <c r="M12" s="297" t="s">
        <v>181</v>
      </c>
    </row>
    <row r="13" spans="1:13" x14ac:dyDescent="0.25">
      <c r="A13" s="57">
        <v>231</v>
      </c>
      <c r="B13" s="58">
        <v>0</v>
      </c>
      <c r="C13" s="59">
        <v>3412</v>
      </c>
      <c r="D13" s="584">
        <v>6341</v>
      </c>
      <c r="E13" s="61">
        <v>0</v>
      </c>
      <c r="F13" s="589">
        <v>812</v>
      </c>
      <c r="G13" s="58">
        <v>900</v>
      </c>
      <c r="H13" s="590">
        <v>3957020108</v>
      </c>
      <c r="I13" s="66">
        <v>0</v>
      </c>
      <c r="J13" s="66">
        <v>0</v>
      </c>
      <c r="K13" s="232">
        <v>1658000</v>
      </c>
      <c r="L13" s="669">
        <f t="shared" si="0"/>
        <v>1658000</v>
      </c>
      <c r="M13" s="668" t="s">
        <v>182</v>
      </c>
    </row>
    <row r="14" spans="1:13" x14ac:dyDescent="0.25">
      <c r="A14" s="57">
        <v>231</v>
      </c>
      <c r="B14" s="58">
        <v>0</v>
      </c>
      <c r="C14" s="59">
        <v>2212</v>
      </c>
      <c r="D14" s="584">
        <v>6341</v>
      </c>
      <c r="E14" s="61">
        <v>0</v>
      </c>
      <c r="F14" s="589">
        <v>812</v>
      </c>
      <c r="G14" s="58">
        <v>900</v>
      </c>
      <c r="H14" s="590">
        <v>3957022011</v>
      </c>
      <c r="I14" s="66">
        <v>0</v>
      </c>
      <c r="J14" s="66">
        <v>0</v>
      </c>
      <c r="K14" s="232">
        <v>699352</v>
      </c>
      <c r="L14" s="669">
        <f t="shared" si="0"/>
        <v>699352</v>
      </c>
      <c r="M14" s="297" t="s">
        <v>183</v>
      </c>
    </row>
    <row r="15" spans="1:13" ht="26.25" x14ac:dyDescent="0.25">
      <c r="A15" s="57">
        <v>231</v>
      </c>
      <c r="B15" s="58">
        <v>0</v>
      </c>
      <c r="C15" s="59">
        <v>2212</v>
      </c>
      <c r="D15" s="584">
        <v>6341</v>
      </c>
      <c r="E15" s="61">
        <v>0</v>
      </c>
      <c r="F15" s="589">
        <v>812</v>
      </c>
      <c r="G15" s="58">
        <v>900</v>
      </c>
      <c r="H15" s="590">
        <v>3957021521</v>
      </c>
      <c r="I15" s="66">
        <v>0</v>
      </c>
      <c r="J15" s="66">
        <v>0</v>
      </c>
      <c r="K15" s="232">
        <v>280000</v>
      </c>
      <c r="L15" s="669">
        <f t="shared" si="0"/>
        <v>280000</v>
      </c>
      <c r="M15" s="668" t="s">
        <v>184</v>
      </c>
    </row>
    <row r="16" spans="1:13" x14ac:dyDescent="0.25">
      <c r="A16" s="57">
        <v>231</v>
      </c>
      <c r="B16" s="58">
        <v>0</v>
      </c>
      <c r="C16" s="59">
        <v>2219</v>
      </c>
      <c r="D16" s="584">
        <v>6341</v>
      </c>
      <c r="E16" s="61">
        <v>0</v>
      </c>
      <c r="F16" s="589">
        <v>812</v>
      </c>
      <c r="G16" s="58">
        <v>900</v>
      </c>
      <c r="H16" s="590">
        <v>3957021209</v>
      </c>
      <c r="I16" s="66">
        <v>0</v>
      </c>
      <c r="J16" s="66">
        <v>0</v>
      </c>
      <c r="K16" s="232">
        <v>576000</v>
      </c>
      <c r="L16" s="669">
        <f t="shared" si="0"/>
        <v>576000</v>
      </c>
      <c r="M16" s="297" t="s">
        <v>185</v>
      </c>
    </row>
    <row r="17" spans="1:13" x14ac:dyDescent="0.25">
      <c r="A17" s="57">
        <v>231</v>
      </c>
      <c r="B17" s="58">
        <v>0</v>
      </c>
      <c r="C17" s="59">
        <v>2212</v>
      </c>
      <c r="D17" s="58">
        <v>6341</v>
      </c>
      <c r="E17" s="61">
        <v>0</v>
      </c>
      <c r="F17" s="589">
        <v>812</v>
      </c>
      <c r="G17" s="58">
        <v>900</v>
      </c>
      <c r="H17" s="590">
        <v>3957020516</v>
      </c>
      <c r="I17" s="66">
        <v>0</v>
      </c>
      <c r="J17" s="66">
        <v>0</v>
      </c>
      <c r="K17" s="232">
        <v>1844000</v>
      </c>
      <c r="L17" s="669">
        <f t="shared" si="0"/>
        <v>1844000</v>
      </c>
      <c r="M17" s="668" t="s">
        <v>186</v>
      </c>
    </row>
    <row r="18" spans="1:13" x14ac:dyDescent="0.25">
      <c r="A18" s="57">
        <v>231</v>
      </c>
      <c r="B18" s="58">
        <v>0</v>
      </c>
      <c r="C18" s="59">
        <v>2212</v>
      </c>
      <c r="D18" s="58">
        <v>6341</v>
      </c>
      <c r="E18" s="61">
        <v>0</v>
      </c>
      <c r="F18" s="589">
        <v>812</v>
      </c>
      <c r="G18" s="58">
        <v>900</v>
      </c>
      <c r="H18" s="590">
        <v>3957021411</v>
      </c>
      <c r="I18" s="66">
        <v>0</v>
      </c>
      <c r="J18" s="66">
        <v>0</v>
      </c>
      <c r="K18" s="232">
        <v>545000</v>
      </c>
      <c r="L18" s="669">
        <f t="shared" si="0"/>
        <v>545000</v>
      </c>
      <c r="M18" s="668" t="s">
        <v>187</v>
      </c>
    </row>
    <row r="19" spans="1:13" ht="26.25" x14ac:dyDescent="0.25">
      <c r="A19" s="57">
        <v>231</v>
      </c>
      <c r="B19" s="58">
        <v>0</v>
      </c>
      <c r="C19" s="59">
        <v>2321</v>
      </c>
      <c r="D19" s="58">
        <v>6341</v>
      </c>
      <c r="E19" s="61">
        <v>0</v>
      </c>
      <c r="F19" s="589">
        <v>812</v>
      </c>
      <c r="G19" s="58">
        <v>900</v>
      </c>
      <c r="H19" s="590">
        <v>3957022027</v>
      </c>
      <c r="I19" s="66">
        <v>0</v>
      </c>
      <c r="J19" s="66">
        <v>0</v>
      </c>
      <c r="K19" s="232">
        <v>908000</v>
      </c>
      <c r="L19" s="669">
        <f t="shared" si="0"/>
        <v>908000</v>
      </c>
      <c r="M19" s="668" t="s">
        <v>188</v>
      </c>
    </row>
    <row r="20" spans="1:13" x14ac:dyDescent="0.25">
      <c r="A20" s="57">
        <v>231</v>
      </c>
      <c r="B20" s="58">
        <v>0</v>
      </c>
      <c r="C20" s="59">
        <v>2310</v>
      </c>
      <c r="D20" s="58">
        <v>6341</v>
      </c>
      <c r="E20" s="61">
        <v>0</v>
      </c>
      <c r="F20" s="589">
        <v>812</v>
      </c>
      <c r="G20" s="58">
        <v>900</v>
      </c>
      <c r="H20" s="590">
        <v>3957020531</v>
      </c>
      <c r="I20" s="66">
        <v>0</v>
      </c>
      <c r="J20" s="66">
        <v>0</v>
      </c>
      <c r="K20" s="232">
        <v>540000</v>
      </c>
      <c r="L20" s="669">
        <f t="shared" si="0"/>
        <v>540000</v>
      </c>
      <c r="M20" s="668" t="s">
        <v>189</v>
      </c>
    </row>
    <row r="21" spans="1:13" x14ac:dyDescent="0.25">
      <c r="A21" s="57">
        <v>231</v>
      </c>
      <c r="B21" s="58">
        <v>0</v>
      </c>
      <c r="C21" s="59">
        <v>3631</v>
      </c>
      <c r="D21" s="58">
        <v>6341</v>
      </c>
      <c r="E21" s="61">
        <v>0</v>
      </c>
      <c r="F21" s="589">
        <v>812</v>
      </c>
      <c r="G21" s="58">
        <v>900</v>
      </c>
      <c r="H21" s="590">
        <v>3957022134</v>
      </c>
      <c r="I21" s="66">
        <v>0</v>
      </c>
      <c r="J21" s="66">
        <v>0</v>
      </c>
      <c r="K21" s="232">
        <v>100000</v>
      </c>
      <c r="L21" s="669">
        <f t="shared" si="0"/>
        <v>100000</v>
      </c>
      <c r="M21" s="668" t="s">
        <v>190</v>
      </c>
    </row>
    <row r="22" spans="1:13" x14ac:dyDescent="0.25">
      <c r="A22" s="57">
        <v>231</v>
      </c>
      <c r="B22" s="58">
        <v>0</v>
      </c>
      <c r="C22" s="59">
        <v>2219</v>
      </c>
      <c r="D22" s="58">
        <v>6341</v>
      </c>
      <c r="E22" s="61">
        <v>0</v>
      </c>
      <c r="F22" s="589">
        <v>812</v>
      </c>
      <c r="G22" s="58">
        <v>900</v>
      </c>
      <c r="H22" s="590">
        <v>3957020327</v>
      </c>
      <c r="I22" s="66">
        <v>0</v>
      </c>
      <c r="J22" s="66">
        <v>0</v>
      </c>
      <c r="K22" s="232">
        <v>1903000</v>
      </c>
      <c r="L22" s="669">
        <f t="shared" si="0"/>
        <v>1903000</v>
      </c>
      <c r="M22" s="668" t="s">
        <v>191</v>
      </c>
    </row>
    <row r="23" spans="1:13" x14ac:dyDescent="0.25">
      <c r="A23" s="333">
        <v>231</v>
      </c>
      <c r="B23" s="334">
        <v>0</v>
      </c>
      <c r="C23" s="336">
        <v>3639</v>
      </c>
      <c r="D23" s="334">
        <v>6341</v>
      </c>
      <c r="E23" s="337">
        <v>0</v>
      </c>
      <c r="F23" s="589">
        <v>812</v>
      </c>
      <c r="G23" s="58">
        <v>900</v>
      </c>
      <c r="H23" s="590">
        <v>3957021033</v>
      </c>
      <c r="I23" s="340">
        <v>0</v>
      </c>
      <c r="J23" s="340">
        <v>0</v>
      </c>
      <c r="K23" s="670">
        <v>150000</v>
      </c>
      <c r="L23" s="669">
        <f t="shared" si="0"/>
        <v>150000</v>
      </c>
      <c r="M23" s="668" t="s">
        <v>192</v>
      </c>
    </row>
    <row r="24" spans="1:13" x14ac:dyDescent="0.25">
      <c r="A24" s="333">
        <v>231</v>
      </c>
      <c r="B24" s="334">
        <v>0</v>
      </c>
      <c r="C24" s="336">
        <v>3111</v>
      </c>
      <c r="D24" s="334">
        <v>6341</v>
      </c>
      <c r="E24" s="337">
        <v>0</v>
      </c>
      <c r="F24" s="589">
        <v>812</v>
      </c>
      <c r="G24" s="58">
        <v>900</v>
      </c>
      <c r="H24" s="590">
        <v>3957021824</v>
      </c>
      <c r="I24" s="340">
        <v>0</v>
      </c>
      <c r="J24" s="340">
        <v>0</v>
      </c>
      <c r="K24" s="670">
        <v>210000</v>
      </c>
      <c r="L24" s="669">
        <f t="shared" si="0"/>
        <v>210000</v>
      </c>
      <c r="M24" s="668" t="s">
        <v>193</v>
      </c>
    </row>
    <row r="25" spans="1:13" x14ac:dyDescent="0.25">
      <c r="A25" s="333">
        <v>231</v>
      </c>
      <c r="B25" s="334">
        <v>0</v>
      </c>
      <c r="C25" s="336">
        <v>3639</v>
      </c>
      <c r="D25" s="334">
        <v>6341</v>
      </c>
      <c r="E25" s="337">
        <v>0</v>
      </c>
      <c r="F25" s="589">
        <v>812</v>
      </c>
      <c r="G25" s="58">
        <v>900</v>
      </c>
      <c r="H25" s="590">
        <v>3957022142</v>
      </c>
      <c r="I25" s="340">
        <v>0</v>
      </c>
      <c r="J25" s="340">
        <v>0</v>
      </c>
      <c r="K25" s="670">
        <v>100000</v>
      </c>
      <c r="L25" s="669">
        <f t="shared" si="0"/>
        <v>100000</v>
      </c>
      <c r="M25" s="668" t="s">
        <v>194</v>
      </c>
    </row>
    <row r="26" spans="1:13" x14ac:dyDescent="0.25">
      <c r="A26" s="333">
        <v>231</v>
      </c>
      <c r="B26" s="334">
        <v>0</v>
      </c>
      <c r="C26" s="336">
        <v>2219</v>
      </c>
      <c r="D26" s="334">
        <v>6341</v>
      </c>
      <c r="E26" s="337">
        <v>0</v>
      </c>
      <c r="F26" s="589">
        <v>812</v>
      </c>
      <c r="G26" s="58">
        <v>900</v>
      </c>
      <c r="H26" s="590">
        <v>3957021035</v>
      </c>
      <c r="I26" s="340">
        <v>0</v>
      </c>
      <c r="J26" s="340">
        <v>0</v>
      </c>
      <c r="K26" s="670">
        <v>288000</v>
      </c>
      <c r="L26" s="669">
        <f t="shared" si="0"/>
        <v>288000</v>
      </c>
      <c r="M26" s="668" t="s">
        <v>195</v>
      </c>
    </row>
    <row r="27" spans="1:13" x14ac:dyDescent="0.25">
      <c r="A27" s="333">
        <v>231</v>
      </c>
      <c r="B27" s="334">
        <v>0</v>
      </c>
      <c r="C27" s="336">
        <v>3421</v>
      </c>
      <c r="D27" s="334">
        <v>6341</v>
      </c>
      <c r="E27" s="337">
        <v>0</v>
      </c>
      <c r="F27" s="589">
        <v>812</v>
      </c>
      <c r="G27" s="58">
        <v>900</v>
      </c>
      <c r="H27" s="590">
        <v>3957021225</v>
      </c>
      <c r="I27" s="340">
        <v>0</v>
      </c>
      <c r="J27" s="340">
        <v>0</v>
      </c>
      <c r="K27" s="670">
        <v>199000</v>
      </c>
      <c r="L27" s="669">
        <f t="shared" si="0"/>
        <v>199000</v>
      </c>
      <c r="M27" s="668" t="s">
        <v>196</v>
      </c>
    </row>
    <row r="28" spans="1:13" x14ac:dyDescent="0.25">
      <c r="A28" s="333">
        <v>231</v>
      </c>
      <c r="B28" s="334">
        <v>0</v>
      </c>
      <c r="C28" s="336">
        <v>2212</v>
      </c>
      <c r="D28" s="334">
        <v>5321</v>
      </c>
      <c r="E28" s="337">
        <v>0</v>
      </c>
      <c r="F28" s="589">
        <v>812</v>
      </c>
      <c r="G28" s="58">
        <v>900</v>
      </c>
      <c r="H28" s="590">
        <v>3957020131</v>
      </c>
      <c r="I28" s="340">
        <v>0</v>
      </c>
      <c r="J28" s="340">
        <v>0</v>
      </c>
      <c r="K28" s="670">
        <v>307000</v>
      </c>
      <c r="L28" s="669">
        <f t="shared" si="0"/>
        <v>307000</v>
      </c>
      <c r="M28" s="668" t="s">
        <v>197</v>
      </c>
    </row>
    <row r="29" spans="1:13" x14ac:dyDescent="0.25">
      <c r="A29" s="333">
        <v>231</v>
      </c>
      <c r="B29" s="334">
        <v>0</v>
      </c>
      <c r="C29" s="336">
        <v>2212</v>
      </c>
      <c r="D29" s="334">
        <v>6341</v>
      </c>
      <c r="E29" s="337">
        <v>0</v>
      </c>
      <c r="F29" s="589">
        <v>812</v>
      </c>
      <c r="G29" s="58">
        <v>900</v>
      </c>
      <c r="H29" s="590">
        <v>3957020932</v>
      </c>
      <c r="I29" s="340">
        <v>0</v>
      </c>
      <c r="J29" s="340">
        <v>0</v>
      </c>
      <c r="K29" s="670">
        <v>1956000</v>
      </c>
      <c r="L29" s="669">
        <f t="shared" si="0"/>
        <v>1956000</v>
      </c>
      <c r="M29" s="668" t="s">
        <v>198</v>
      </c>
    </row>
    <row r="30" spans="1:13" ht="26.25" x14ac:dyDescent="0.25">
      <c r="A30" s="333">
        <v>231</v>
      </c>
      <c r="B30" s="334">
        <v>0</v>
      </c>
      <c r="C30" s="336">
        <v>3113</v>
      </c>
      <c r="D30" s="334">
        <v>6341</v>
      </c>
      <c r="E30" s="337">
        <v>0</v>
      </c>
      <c r="F30" s="589">
        <v>812</v>
      </c>
      <c r="G30" s="58">
        <v>900</v>
      </c>
      <c r="H30" s="592">
        <v>3957021569</v>
      </c>
      <c r="I30" s="340">
        <v>0</v>
      </c>
      <c r="J30" s="340">
        <v>0</v>
      </c>
      <c r="K30" s="670">
        <v>714000</v>
      </c>
      <c r="L30" s="669">
        <f t="shared" si="0"/>
        <v>714000</v>
      </c>
      <c r="M30" s="668" t="s">
        <v>199</v>
      </c>
    </row>
    <row r="31" spans="1:13" x14ac:dyDescent="0.25">
      <c r="A31" s="333">
        <v>231</v>
      </c>
      <c r="B31" s="334">
        <v>0</v>
      </c>
      <c r="C31" s="336">
        <v>3631</v>
      </c>
      <c r="D31" s="334">
        <v>6341</v>
      </c>
      <c r="E31" s="337">
        <v>0</v>
      </c>
      <c r="F31" s="589">
        <v>812</v>
      </c>
      <c r="G31" s="58">
        <v>900</v>
      </c>
      <c r="H31" s="592">
        <v>3957022317</v>
      </c>
      <c r="I31" s="340">
        <v>0</v>
      </c>
      <c r="J31" s="340">
        <v>0</v>
      </c>
      <c r="K31" s="670">
        <v>119000</v>
      </c>
      <c r="L31" s="669">
        <f t="shared" si="0"/>
        <v>119000</v>
      </c>
      <c r="M31" s="668" t="s">
        <v>200</v>
      </c>
    </row>
    <row r="32" spans="1:13" x14ac:dyDescent="0.25">
      <c r="A32" s="333">
        <v>231</v>
      </c>
      <c r="B32" s="334">
        <v>0</v>
      </c>
      <c r="C32" s="336">
        <v>2219</v>
      </c>
      <c r="D32" s="334">
        <v>5321</v>
      </c>
      <c r="E32" s="337">
        <v>0</v>
      </c>
      <c r="F32" s="589">
        <v>812</v>
      </c>
      <c r="G32" s="58">
        <v>900</v>
      </c>
      <c r="H32" s="592">
        <v>3957022609</v>
      </c>
      <c r="I32" s="340">
        <v>0</v>
      </c>
      <c r="J32" s="340">
        <v>0</v>
      </c>
      <c r="K32" s="670">
        <v>147000</v>
      </c>
      <c r="L32" s="669">
        <f t="shared" si="0"/>
        <v>147000</v>
      </c>
      <c r="M32" s="668" t="s">
        <v>201</v>
      </c>
    </row>
    <row r="33" spans="1:13" x14ac:dyDescent="0.25">
      <c r="A33" s="333">
        <v>231</v>
      </c>
      <c r="B33" s="334">
        <v>0</v>
      </c>
      <c r="C33" s="336">
        <v>2212</v>
      </c>
      <c r="D33" s="334">
        <v>6341</v>
      </c>
      <c r="E33" s="337">
        <v>0</v>
      </c>
      <c r="F33" s="589">
        <v>812</v>
      </c>
      <c r="G33" s="58">
        <v>900</v>
      </c>
      <c r="H33" s="592">
        <v>3957021580</v>
      </c>
      <c r="I33" s="340">
        <v>0</v>
      </c>
      <c r="J33" s="340">
        <v>0</v>
      </c>
      <c r="K33" s="670">
        <v>705000</v>
      </c>
      <c r="L33" s="669">
        <f t="shared" si="0"/>
        <v>705000</v>
      </c>
      <c r="M33" s="668" t="s">
        <v>202</v>
      </c>
    </row>
    <row r="34" spans="1:13" x14ac:dyDescent="0.25">
      <c r="A34" s="333">
        <v>231</v>
      </c>
      <c r="B34" s="334">
        <v>0</v>
      </c>
      <c r="C34" s="336">
        <v>2212</v>
      </c>
      <c r="D34" s="334">
        <v>6341</v>
      </c>
      <c r="E34" s="337">
        <v>0</v>
      </c>
      <c r="F34" s="589">
        <v>812</v>
      </c>
      <c r="G34" s="58">
        <v>900</v>
      </c>
      <c r="H34" s="592">
        <v>3957021050</v>
      </c>
      <c r="I34" s="340">
        <v>0</v>
      </c>
      <c r="J34" s="340">
        <v>0</v>
      </c>
      <c r="K34" s="670">
        <v>1618000</v>
      </c>
      <c r="L34" s="669">
        <f t="shared" si="0"/>
        <v>1618000</v>
      </c>
      <c r="M34" s="668" t="s">
        <v>203</v>
      </c>
    </row>
    <row r="35" spans="1:13" x14ac:dyDescent="0.25">
      <c r="A35" s="333">
        <v>231</v>
      </c>
      <c r="B35" s="334">
        <v>0</v>
      </c>
      <c r="C35" s="336">
        <v>3111</v>
      </c>
      <c r="D35" s="334">
        <v>6341</v>
      </c>
      <c r="E35" s="337">
        <v>0</v>
      </c>
      <c r="F35" s="589">
        <v>812</v>
      </c>
      <c r="G35" s="58">
        <v>900</v>
      </c>
      <c r="H35" s="592">
        <v>3957020560</v>
      </c>
      <c r="I35" s="340">
        <v>0</v>
      </c>
      <c r="J35" s="340">
        <v>0</v>
      </c>
      <c r="K35" s="670">
        <v>1116000</v>
      </c>
      <c r="L35" s="669">
        <f t="shared" si="0"/>
        <v>1116000</v>
      </c>
      <c r="M35" s="668" t="s">
        <v>204</v>
      </c>
    </row>
    <row r="36" spans="1:13" x14ac:dyDescent="0.25">
      <c r="A36" s="333">
        <v>231</v>
      </c>
      <c r="B36" s="334">
        <v>0</v>
      </c>
      <c r="C36" s="336">
        <v>3639</v>
      </c>
      <c r="D36" s="334">
        <v>5321</v>
      </c>
      <c r="E36" s="337">
        <v>0</v>
      </c>
      <c r="F36" s="589">
        <v>812</v>
      </c>
      <c r="G36" s="58">
        <v>900</v>
      </c>
      <c r="H36" s="592">
        <v>3957020428</v>
      </c>
      <c r="I36" s="340">
        <v>0</v>
      </c>
      <c r="J36" s="340">
        <v>0</v>
      </c>
      <c r="K36" s="670">
        <v>625000</v>
      </c>
      <c r="L36" s="669">
        <f t="shared" si="0"/>
        <v>625000</v>
      </c>
      <c r="M36" s="668" t="s">
        <v>205</v>
      </c>
    </row>
    <row r="37" spans="1:13" x14ac:dyDescent="0.25">
      <c r="A37" s="333">
        <v>231</v>
      </c>
      <c r="B37" s="334">
        <v>0</v>
      </c>
      <c r="C37" s="336">
        <v>2219</v>
      </c>
      <c r="D37" s="334">
        <v>6341</v>
      </c>
      <c r="E37" s="337">
        <v>0</v>
      </c>
      <c r="F37" s="589">
        <v>812</v>
      </c>
      <c r="G37" s="58">
        <v>900</v>
      </c>
      <c r="H37" s="592">
        <v>3957021930</v>
      </c>
      <c r="I37" s="340">
        <v>0</v>
      </c>
      <c r="J37" s="340">
        <v>0</v>
      </c>
      <c r="K37" s="670">
        <v>332000</v>
      </c>
      <c r="L37" s="669">
        <f t="shared" si="0"/>
        <v>332000</v>
      </c>
      <c r="M37" s="668" t="s">
        <v>206</v>
      </c>
    </row>
    <row r="38" spans="1:13" x14ac:dyDescent="0.25">
      <c r="A38" s="333">
        <v>231</v>
      </c>
      <c r="B38" s="334">
        <v>0</v>
      </c>
      <c r="C38" s="336">
        <v>3111</v>
      </c>
      <c r="D38" s="334">
        <v>6341</v>
      </c>
      <c r="E38" s="337">
        <v>0</v>
      </c>
      <c r="F38" s="589">
        <v>812</v>
      </c>
      <c r="G38" s="58">
        <v>900</v>
      </c>
      <c r="H38" s="592">
        <v>3957021593</v>
      </c>
      <c r="I38" s="340">
        <v>0</v>
      </c>
      <c r="J38" s="340">
        <v>0</v>
      </c>
      <c r="K38" s="670">
        <v>416000</v>
      </c>
      <c r="L38" s="669">
        <f t="shared" si="0"/>
        <v>416000</v>
      </c>
      <c r="M38" s="668" t="s">
        <v>207</v>
      </c>
    </row>
    <row r="39" spans="1:13" x14ac:dyDescent="0.25">
      <c r="A39" s="333">
        <v>231</v>
      </c>
      <c r="B39" s="334">
        <v>0</v>
      </c>
      <c r="C39" s="336">
        <v>2212</v>
      </c>
      <c r="D39" s="334">
        <v>5321</v>
      </c>
      <c r="E39" s="337">
        <v>0</v>
      </c>
      <c r="F39" s="589">
        <v>812</v>
      </c>
      <c r="G39" s="58">
        <v>900</v>
      </c>
      <c r="H39" s="592">
        <v>3957022547</v>
      </c>
      <c r="I39" s="340">
        <v>0</v>
      </c>
      <c r="J39" s="340">
        <v>0</v>
      </c>
      <c r="K39" s="670">
        <v>388000</v>
      </c>
      <c r="L39" s="669">
        <f t="shared" si="0"/>
        <v>388000</v>
      </c>
      <c r="M39" s="668" t="s">
        <v>208</v>
      </c>
    </row>
    <row r="40" spans="1:13" x14ac:dyDescent="0.25">
      <c r="A40" s="333">
        <v>231</v>
      </c>
      <c r="B40" s="334">
        <v>0</v>
      </c>
      <c r="C40" s="336">
        <v>2219</v>
      </c>
      <c r="D40" s="334">
        <v>6341</v>
      </c>
      <c r="E40" s="337">
        <v>0</v>
      </c>
      <c r="F40" s="589">
        <v>812</v>
      </c>
      <c r="G40" s="58">
        <v>900</v>
      </c>
      <c r="H40" s="592">
        <v>3957022548</v>
      </c>
      <c r="I40" s="340">
        <v>0</v>
      </c>
      <c r="J40" s="340">
        <v>0</v>
      </c>
      <c r="K40" s="670">
        <v>104000</v>
      </c>
      <c r="L40" s="669">
        <f t="shared" si="0"/>
        <v>104000</v>
      </c>
      <c r="M40" s="668" t="s">
        <v>209</v>
      </c>
    </row>
    <row r="41" spans="1:13" x14ac:dyDescent="0.25">
      <c r="A41" s="333">
        <v>231</v>
      </c>
      <c r="B41" s="334">
        <v>0</v>
      </c>
      <c r="C41" s="336">
        <v>2219</v>
      </c>
      <c r="D41" s="334">
        <v>6341</v>
      </c>
      <c r="E41" s="337">
        <v>0</v>
      </c>
      <c r="F41" s="589">
        <v>812</v>
      </c>
      <c r="G41" s="58">
        <v>900</v>
      </c>
      <c r="H41" s="592">
        <v>3957021596</v>
      </c>
      <c r="I41" s="340">
        <v>0</v>
      </c>
      <c r="J41" s="340">
        <v>0</v>
      </c>
      <c r="K41" s="670">
        <v>571000</v>
      </c>
      <c r="L41" s="669">
        <f t="shared" si="0"/>
        <v>571000</v>
      </c>
      <c r="M41" s="668" t="s">
        <v>210</v>
      </c>
    </row>
    <row r="42" spans="1:13" ht="15.75" thickBot="1" x14ac:dyDescent="0.3">
      <c r="A42" s="333">
        <v>231</v>
      </c>
      <c r="B42" s="334">
        <v>0</v>
      </c>
      <c r="C42" s="336">
        <v>2310</v>
      </c>
      <c r="D42" s="334">
        <v>6341</v>
      </c>
      <c r="E42" s="337">
        <v>0</v>
      </c>
      <c r="F42" s="589">
        <v>812</v>
      </c>
      <c r="G42" s="58">
        <v>900</v>
      </c>
      <c r="H42" s="592">
        <v>3957021069</v>
      </c>
      <c r="I42" s="340">
        <v>0</v>
      </c>
      <c r="J42" s="340">
        <v>0</v>
      </c>
      <c r="K42" s="670">
        <v>1565000</v>
      </c>
      <c r="L42" s="669">
        <f t="shared" si="0"/>
        <v>1565000</v>
      </c>
      <c r="M42" s="668" t="s">
        <v>211</v>
      </c>
    </row>
    <row r="43" spans="1:13" ht="16.5" thickBot="1" x14ac:dyDescent="0.3">
      <c r="A43" s="593"/>
      <c r="B43" s="2161" t="s">
        <v>23</v>
      </c>
      <c r="C43" s="594"/>
      <c r="D43" s="594"/>
      <c r="E43" s="595"/>
      <c r="F43" s="595"/>
      <c r="G43" s="595"/>
      <c r="H43" s="595"/>
      <c r="I43" s="682">
        <f>SUM(I8:I42)</f>
        <v>120000000</v>
      </c>
      <c r="J43" s="682">
        <f t="shared" ref="J43:L43" si="1">SUM(J8:J42)</f>
        <v>120000000</v>
      </c>
      <c r="K43" s="682">
        <f t="shared" si="1"/>
        <v>0</v>
      </c>
      <c r="L43" s="682">
        <f t="shared" si="1"/>
        <v>120000000</v>
      </c>
      <c r="M43" s="596"/>
    </row>
    <row r="45" spans="1:13" x14ac:dyDescent="0.25">
      <c r="B45" s="597" t="s">
        <v>212</v>
      </c>
      <c r="C45" s="597"/>
      <c r="D45" s="597"/>
      <c r="E45" s="597" t="s">
        <v>213</v>
      </c>
      <c r="F45" s="597"/>
      <c r="G45" s="597"/>
      <c r="H45" s="597"/>
      <c r="I45" s="597"/>
      <c r="J45" s="597" t="s">
        <v>214</v>
      </c>
      <c r="K45" s="598">
        <v>43482</v>
      </c>
      <c r="L45" s="597"/>
      <c r="M45" s="597"/>
    </row>
    <row r="46" spans="1:13" x14ac:dyDescent="0.25">
      <c r="B46" s="597"/>
      <c r="C46" s="597"/>
      <c r="D46" s="597"/>
      <c r="E46" s="597" t="s">
        <v>215</v>
      </c>
      <c r="F46" s="597"/>
      <c r="G46" s="597"/>
      <c r="H46" s="597"/>
      <c r="I46" s="597"/>
      <c r="J46" s="597"/>
      <c r="K46" s="597"/>
      <c r="L46" s="597"/>
      <c r="M46" s="597"/>
    </row>
    <row r="47" spans="1:13" x14ac:dyDescent="0.25">
      <c r="B47" s="597"/>
      <c r="C47" s="597"/>
      <c r="D47" s="597"/>
      <c r="E47" s="597"/>
      <c r="F47" s="597"/>
      <c r="G47" s="597"/>
      <c r="H47" s="597"/>
      <c r="I47" s="597"/>
      <c r="J47" s="597"/>
      <c r="K47" s="597"/>
      <c r="L47" s="597"/>
      <c r="M47" s="597"/>
    </row>
    <row r="48" spans="1:13" x14ac:dyDescent="0.25">
      <c r="B48" s="597"/>
      <c r="C48" s="597"/>
      <c r="D48" s="597"/>
      <c r="E48" s="597"/>
      <c r="F48" s="597"/>
      <c r="G48" s="597"/>
      <c r="H48" s="597"/>
      <c r="I48" s="597"/>
      <c r="J48" s="597"/>
      <c r="K48" s="597"/>
      <c r="L48" s="597"/>
      <c r="M48" s="597"/>
    </row>
    <row r="49" spans="1:14" x14ac:dyDescent="0.25">
      <c r="B49" s="597" t="s">
        <v>216</v>
      </c>
      <c r="C49" s="597"/>
      <c r="D49" s="597"/>
      <c r="E49" s="597"/>
      <c r="F49" s="597"/>
      <c r="G49" s="597"/>
      <c r="H49" s="597"/>
      <c r="I49" s="597"/>
      <c r="J49" s="597" t="s">
        <v>216</v>
      </c>
      <c r="K49" s="597"/>
      <c r="L49" s="597"/>
      <c r="M49" s="597"/>
    </row>
    <row r="50" spans="1:14" x14ac:dyDescent="0.25">
      <c r="B50" s="597"/>
      <c r="C50" s="597"/>
      <c r="D50" s="597"/>
      <c r="E50" s="597"/>
      <c r="F50" s="597"/>
      <c r="G50" s="597"/>
      <c r="H50" s="597"/>
      <c r="I50" s="597"/>
      <c r="J50" s="597"/>
      <c r="K50" s="597"/>
      <c r="L50" s="597"/>
      <c r="M50" s="597"/>
    </row>
    <row r="51" spans="1:14" x14ac:dyDescent="0.25">
      <c r="B51" s="597" t="s">
        <v>217</v>
      </c>
      <c r="C51" s="597"/>
      <c r="D51" s="597"/>
      <c r="E51" s="597"/>
      <c r="F51" s="597"/>
      <c r="G51" s="597"/>
      <c r="H51" s="597"/>
      <c r="I51" s="597"/>
      <c r="J51" s="597" t="s">
        <v>218</v>
      </c>
      <c r="K51" s="597"/>
      <c r="L51" s="597"/>
      <c r="M51" s="597"/>
    </row>
    <row r="54" spans="1:14" ht="18.75" x14ac:dyDescent="0.3">
      <c r="A54" s="600" t="s">
        <v>356</v>
      </c>
      <c r="B54" s="599"/>
      <c r="C54" s="600"/>
      <c r="D54" s="601"/>
      <c r="E54" s="601"/>
      <c r="F54" s="602"/>
      <c r="G54" s="603"/>
      <c r="H54" s="601"/>
      <c r="I54" s="604"/>
      <c r="J54" s="601"/>
      <c r="K54" s="601"/>
      <c r="L54" s="601"/>
      <c r="M54" s="601"/>
      <c r="N54" s="601"/>
    </row>
    <row r="55" spans="1:14" x14ac:dyDescent="0.25">
      <c r="A55" s="601"/>
      <c r="B55" s="601"/>
      <c r="C55" s="601"/>
      <c r="D55" s="605"/>
      <c r="E55" s="605"/>
      <c r="F55" s="606"/>
      <c r="G55" s="607"/>
      <c r="H55" s="605"/>
      <c r="I55" s="608"/>
      <c r="J55" s="605"/>
      <c r="K55" s="601"/>
      <c r="L55" s="601"/>
      <c r="M55" s="601"/>
      <c r="N55" s="601"/>
    </row>
    <row r="56" spans="1:14" ht="18.75" x14ac:dyDescent="0.3">
      <c r="A56" s="3211" t="s">
        <v>357</v>
      </c>
      <c r="B56" s="3212"/>
      <c r="C56" s="3212"/>
      <c r="D56" s="3212"/>
      <c r="E56" s="3212"/>
      <c r="F56" s="3212"/>
      <c r="G56" s="3212"/>
      <c r="H56" s="3212"/>
      <c r="I56" s="3212"/>
      <c r="J56" s="3212"/>
      <c r="K56" s="3212"/>
      <c r="L56" s="3212"/>
      <c r="M56" s="599"/>
      <c r="N56" s="599"/>
    </row>
    <row r="57" spans="1:14" x14ac:dyDescent="0.25">
      <c r="A57" s="599"/>
      <c r="B57" s="599"/>
      <c r="C57" s="599"/>
      <c r="D57" s="609"/>
      <c r="E57" s="609"/>
      <c r="F57" s="610"/>
      <c r="G57" s="611"/>
      <c r="H57" s="609"/>
      <c r="I57" s="612"/>
      <c r="J57" s="609"/>
      <c r="K57" s="599"/>
      <c r="L57" s="599"/>
      <c r="M57" s="599"/>
      <c r="N57" s="599"/>
    </row>
    <row r="58" spans="1:14" x14ac:dyDescent="0.25">
      <c r="A58" s="613" t="s">
        <v>358</v>
      </c>
      <c r="B58" s="614"/>
      <c r="C58" s="614"/>
      <c r="D58" s="614"/>
      <c r="E58" s="614"/>
      <c r="F58" s="610"/>
      <c r="G58" s="615"/>
      <c r="H58" s="599"/>
      <c r="I58" s="616"/>
      <c r="J58" s="599"/>
      <c r="K58" s="599"/>
      <c r="L58" s="599"/>
      <c r="M58" s="599"/>
      <c r="N58" s="599"/>
    </row>
    <row r="59" spans="1:14" ht="15.75" thickBot="1" x14ac:dyDescent="0.3">
      <c r="A59" s="617"/>
      <c r="B59" s="599"/>
      <c r="C59" s="599"/>
      <c r="D59" s="599"/>
      <c r="E59" s="599"/>
      <c r="F59" s="618"/>
      <c r="G59" s="615"/>
      <c r="H59" s="599"/>
      <c r="I59" s="616"/>
      <c r="J59" s="599"/>
      <c r="K59" s="619"/>
      <c r="M59" s="620" t="s">
        <v>4</v>
      </c>
      <c r="N59" s="599"/>
    </row>
    <row r="60" spans="1:14" s="233" customFormat="1" ht="26.25" thickBot="1" x14ac:dyDescent="0.25">
      <c r="A60" s="1296" t="s">
        <v>5</v>
      </c>
      <c r="B60" s="1297" t="s">
        <v>6</v>
      </c>
      <c r="C60" s="1297" t="s">
        <v>7</v>
      </c>
      <c r="D60" s="1297" t="s">
        <v>8</v>
      </c>
      <c r="E60" s="1297" t="s">
        <v>9</v>
      </c>
      <c r="F60" s="1298" t="s">
        <v>10</v>
      </c>
      <c r="G60" s="1299" t="s">
        <v>11</v>
      </c>
      <c r="H60" s="1297" t="s">
        <v>12</v>
      </c>
      <c r="I60" s="1300" t="s">
        <v>13</v>
      </c>
      <c r="J60" s="1301" t="s">
        <v>14</v>
      </c>
      <c r="K60" s="1301" t="s">
        <v>15</v>
      </c>
      <c r="L60" s="1301" t="s">
        <v>16</v>
      </c>
      <c r="M60" s="1302" t="s">
        <v>17</v>
      </c>
      <c r="N60" s="601"/>
    </row>
    <row r="61" spans="1:14" s="233" customFormat="1" ht="12.75" x14ac:dyDescent="0.2">
      <c r="A61" s="1303">
        <v>231</v>
      </c>
      <c r="B61" s="1304">
        <v>63</v>
      </c>
      <c r="C61" s="1305">
        <v>3713</v>
      </c>
      <c r="D61" s="1304">
        <v>5909</v>
      </c>
      <c r="E61" s="1306">
        <v>0</v>
      </c>
      <c r="F61" s="1307">
        <v>106515011</v>
      </c>
      <c r="G61" s="1304">
        <v>900</v>
      </c>
      <c r="H61" s="1308">
        <v>4377000000</v>
      </c>
      <c r="I61" s="1309">
        <v>0</v>
      </c>
      <c r="J61" s="1310">
        <v>1913877.78</v>
      </c>
      <c r="K61" s="1310">
        <v>-1540000</v>
      </c>
      <c r="L61" s="1310">
        <v>373877.78</v>
      </c>
      <c r="M61" s="1311" t="s">
        <v>359</v>
      </c>
      <c r="N61" s="621"/>
    </row>
    <row r="62" spans="1:14" s="233" customFormat="1" ht="12.75" x14ac:dyDescent="0.2">
      <c r="A62" s="1312">
        <v>231</v>
      </c>
      <c r="B62" s="1313">
        <v>63</v>
      </c>
      <c r="C62" s="1314">
        <v>3713</v>
      </c>
      <c r="D62" s="1313">
        <v>5011</v>
      </c>
      <c r="E62" s="1315">
        <v>0</v>
      </c>
      <c r="F62" s="1316">
        <v>106515011</v>
      </c>
      <c r="G62" s="1313">
        <v>900</v>
      </c>
      <c r="H62" s="1317">
        <v>4377000000</v>
      </c>
      <c r="I62" s="1318">
        <v>0</v>
      </c>
      <c r="J62" s="1319">
        <v>0</v>
      </c>
      <c r="K62" s="1319">
        <v>1000000</v>
      </c>
      <c r="L62" s="1319">
        <v>1000000</v>
      </c>
      <c r="M62" s="1320" t="s">
        <v>360</v>
      </c>
      <c r="N62" s="622"/>
    </row>
    <row r="63" spans="1:14" s="233" customFormat="1" ht="12.75" x14ac:dyDescent="0.2">
      <c r="A63" s="1321">
        <v>231</v>
      </c>
      <c r="B63" s="1322">
        <v>63</v>
      </c>
      <c r="C63" s="1323">
        <v>3713</v>
      </c>
      <c r="D63" s="1322">
        <v>5021</v>
      </c>
      <c r="E63" s="1324">
        <v>0</v>
      </c>
      <c r="F63" s="1325">
        <v>106515011</v>
      </c>
      <c r="G63" s="1322">
        <v>900</v>
      </c>
      <c r="H63" s="1326">
        <v>4377000000</v>
      </c>
      <c r="I63" s="1327">
        <v>0</v>
      </c>
      <c r="J63" s="1328">
        <v>15372.14</v>
      </c>
      <c r="K63" s="1328">
        <v>130000</v>
      </c>
      <c r="L63" s="1328">
        <v>145372.14000000001</v>
      </c>
      <c r="M63" s="1329" t="s">
        <v>361</v>
      </c>
      <c r="N63" s="622"/>
    </row>
    <row r="64" spans="1:14" s="233" customFormat="1" ht="12.75" x14ac:dyDescent="0.2">
      <c r="A64" s="1312">
        <v>231</v>
      </c>
      <c r="B64" s="1313">
        <v>63</v>
      </c>
      <c r="C64" s="1314">
        <v>3713</v>
      </c>
      <c r="D64" s="1313">
        <v>5031</v>
      </c>
      <c r="E64" s="1315">
        <v>0</v>
      </c>
      <c r="F64" s="1316">
        <v>106515011</v>
      </c>
      <c r="G64" s="1313">
        <v>900</v>
      </c>
      <c r="H64" s="1317">
        <v>4377000000</v>
      </c>
      <c r="I64" s="1318">
        <v>0</v>
      </c>
      <c r="J64" s="1319">
        <v>0</v>
      </c>
      <c r="K64" s="1319">
        <v>300000</v>
      </c>
      <c r="L64" s="1319">
        <v>300000</v>
      </c>
      <c r="M64" s="1320" t="s">
        <v>362</v>
      </c>
      <c r="N64" s="622"/>
    </row>
    <row r="65" spans="1:14" s="233" customFormat="1" ht="13.5" thickBot="1" x14ac:dyDescent="0.25">
      <c r="A65" s="1321">
        <v>231</v>
      </c>
      <c r="B65" s="1322">
        <v>63</v>
      </c>
      <c r="C65" s="1323">
        <v>3713</v>
      </c>
      <c r="D65" s="1322">
        <v>5032</v>
      </c>
      <c r="E65" s="1324">
        <v>0</v>
      </c>
      <c r="F65" s="1325">
        <v>106515011</v>
      </c>
      <c r="G65" s="1322">
        <v>900</v>
      </c>
      <c r="H65" s="1326">
        <v>4377000000</v>
      </c>
      <c r="I65" s="1327">
        <v>0</v>
      </c>
      <c r="J65" s="1328">
        <v>0</v>
      </c>
      <c r="K65" s="1328">
        <v>110000</v>
      </c>
      <c r="L65" s="1328">
        <v>110000</v>
      </c>
      <c r="M65" s="1329" t="s">
        <v>363</v>
      </c>
      <c r="N65" s="622"/>
    </row>
    <row r="66" spans="1:14" s="233" customFormat="1" ht="16.5" thickBot="1" x14ac:dyDescent="0.3">
      <c r="A66" s="1330"/>
      <c r="B66" s="2178" t="s">
        <v>23</v>
      </c>
      <c r="C66" s="1331"/>
      <c r="D66" s="1331"/>
      <c r="E66" s="1331"/>
      <c r="F66" s="1332"/>
      <c r="G66" s="1333"/>
      <c r="H66" s="1331"/>
      <c r="I66" s="1334">
        <v>0</v>
      </c>
      <c r="J66" s="1335">
        <v>1929249.92</v>
      </c>
      <c r="K66" s="1336">
        <v>0</v>
      </c>
      <c r="L66" s="1335">
        <v>1929249.92</v>
      </c>
      <c r="M66" s="1337"/>
      <c r="N66" s="622"/>
    </row>
    <row r="67" spans="1:14" s="233" customFormat="1" ht="12.75" x14ac:dyDescent="0.2">
      <c r="A67" s="621"/>
      <c r="B67" s="621"/>
      <c r="C67" s="621"/>
      <c r="D67" s="621"/>
      <c r="E67" s="621"/>
      <c r="F67" s="1338"/>
      <c r="G67" s="1339"/>
      <c r="H67" s="621"/>
      <c r="I67" s="1340"/>
      <c r="J67" s="621"/>
      <c r="K67" s="1341"/>
      <c r="L67" s="621"/>
      <c r="M67" s="601"/>
      <c r="N67" s="622"/>
    </row>
    <row r="68" spans="1:14" s="233" customFormat="1" ht="12.75" x14ac:dyDescent="0.2">
      <c r="A68" s="601"/>
      <c r="B68" s="621" t="s">
        <v>364</v>
      </c>
      <c r="C68" s="621"/>
      <c r="D68" s="621"/>
      <c r="E68" s="621"/>
      <c r="F68" s="1338"/>
      <c r="G68" s="1339"/>
      <c r="H68" s="621"/>
      <c r="I68" s="1340"/>
      <c r="J68" s="1342" t="s">
        <v>25</v>
      </c>
      <c r="K68" s="1343">
        <v>43502</v>
      </c>
      <c r="L68" s="621"/>
      <c r="M68" s="601"/>
      <c r="N68" s="622"/>
    </row>
    <row r="69" spans="1:14" s="233" customFormat="1" ht="12.75" x14ac:dyDescent="0.2">
      <c r="A69" s="621"/>
      <c r="B69" s="621"/>
      <c r="C69" s="621"/>
      <c r="D69" s="621"/>
      <c r="E69" s="621"/>
      <c r="F69" s="1338"/>
      <c r="G69" s="1339"/>
      <c r="H69" s="621"/>
      <c r="I69" s="1340"/>
      <c r="J69" s="621"/>
      <c r="K69" s="1341"/>
      <c r="L69" s="621"/>
      <c r="M69" s="601"/>
      <c r="N69" s="622"/>
    </row>
    <row r="70" spans="1:14" s="233" customFormat="1" ht="12.75" x14ac:dyDescent="0.2">
      <c r="A70" s="601"/>
      <c r="B70" s="601" t="s">
        <v>216</v>
      </c>
      <c r="C70" s="601"/>
      <c r="D70" s="601"/>
      <c r="E70" s="601"/>
      <c r="F70" s="602"/>
      <c r="G70" s="603"/>
      <c r="H70" s="601"/>
      <c r="I70" s="604"/>
      <c r="J70" s="601" t="s">
        <v>216</v>
      </c>
      <c r="K70" s="601"/>
      <c r="L70" s="601"/>
      <c r="M70" s="601"/>
      <c r="N70" s="623"/>
    </row>
    <row r="71" spans="1:14" s="233" customFormat="1" ht="12.75" x14ac:dyDescent="0.2">
      <c r="A71" s="601"/>
      <c r="B71" s="604"/>
      <c r="C71" s="604"/>
      <c r="D71" s="601"/>
      <c r="E71" s="601"/>
      <c r="F71" s="601"/>
      <c r="G71" s="602"/>
      <c r="H71" s="601"/>
      <c r="I71" s="604"/>
      <c r="J71" s="604"/>
      <c r="K71" s="601"/>
      <c r="L71" s="601"/>
      <c r="M71" s="621"/>
      <c r="N71" s="601"/>
    </row>
    <row r="72" spans="1:14" s="233" customFormat="1" ht="12.75" x14ac:dyDescent="0.2">
      <c r="A72" s="601"/>
      <c r="B72" s="601" t="s">
        <v>365</v>
      </c>
      <c r="C72" s="601"/>
      <c r="D72" s="601"/>
      <c r="E72" s="601"/>
      <c r="F72" s="601"/>
      <c r="G72" s="601"/>
      <c r="H72" s="601"/>
      <c r="I72" s="604"/>
      <c r="J72" s="601" t="s">
        <v>218</v>
      </c>
      <c r="K72" s="601"/>
      <c r="L72" s="601"/>
      <c r="M72" s="601"/>
      <c r="N72" s="601"/>
    </row>
    <row r="75" spans="1:14" ht="18.75" x14ac:dyDescent="0.3">
      <c r="A75" s="349" t="s">
        <v>174</v>
      </c>
      <c r="B75" s="349"/>
      <c r="C75" s="627" t="s">
        <v>175</v>
      </c>
      <c r="D75" s="350"/>
      <c r="E75" s="350"/>
      <c r="F75" s="350"/>
      <c r="G75" s="350"/>
      <c r="H75" s="350"/>
      <c r="I75" s="350"/>
      <c r="J75" s="350"/>
      <c r="K75" s="350"/>
      <c r="L75" s="350"/>
      <c r="M75" s="350"/>
    </row>
    <row r="76" spans="1:14" s="233" customFormat="1" ht="12.75" x14ac:dyDescent="0.2">
      <c r="A76" s="350"/>
      <c r="B76" s="350"/>
      <c r="C76" s="1344"/>
      <c r="D76" s="350"/>
      <c r="E76" s="350"/>
      <c r="F76" s="350"/>
      <c r="G76" s="350"/>
      <c r="H76" s="350"/>
      <c r="I76" s="350"/>
      <c r="J76" s="350"/>
      <c r="K76" s="350"/>
      <c r="L76" s="350"/>
      <c r="M76" s="350"/>
    </row>
    <row r="77" spans="1:14" ht="18.75" x14ac:dyDescent="0.3">
      <c r="A77" s="3116" t="s">
        <v>585</v>
      </c>
      <c r="B77" s="3116"/>
      <c r="C77" s="3116"/>
      <c r="D77" s="3116"/>
      <c r="E77" s="3116"/>
      <c r="F77" s="3116"/>
      <c r="G77" s="3116"/>
      <c r="H77" s="3116"/>
      <c r="I77" s="3116"/>
      <c r="J77" s="3116"/>
      <c r="K77" s="3116"/>
      <c r="L77" s="3116"/>
      <c r="M77" s="3116"/>
    </row>
    <row r="78" spans="1:14" s="233" customFormat="1" ht="12.75" x14ac:dyDescent="0.2">
      <c r="A78" s="1345"/>
      <c r="B78" s="1453"/>
      <c r="C78" s="1453"/>
      <c r="D78" s="1453"/>
      <c r="E78" s="1453"/>
      <c r="F78" s="1453"/>
      <c r="G78" s="1453"/>
      <c r="H78" s="1453"/>
      <c r="I78" s="1453"/>
      <c r="J78" s="1453"/>
      <c r="K78" s="1453"/>
      <c r="L78" s="1453"/>
      <c r="M78" s="350"/>
    </row>
    <row r="79" spans="1:14" ht="15.75" customHeight="1" x14ac:dyDescent="0.25">
      <c r="A79" s="3213" t="s">
        <v>1180</v>
      </c>
      <c r="B79" s="3213"/>
      <c r="C79" s="3213"/>
      <c r="D79" s="3213"/>
      <c r="E79" s="3213"/>
      <c r="F79" s="3213"/>
      <c r="G79" s="3213"/>
      <c r="H79" s="3213"/>
      <c r="I79" s="3213"/>
      <c r="J79" s="3213"/>
      <c r="K79" s="3213"/>
      <c r="L79" s="3213"/>
      <c r="M79" s="3213"/>
    </row>
    <row r="80" spans="1:14" ht="15.75" customHeight="1" thickBot="1" x14ac:dyDescent="0.3">
      <c r="A80" s="685"/>
      <c r="B80" s="685"/>
      <c r="C80" s="685"/>
      <c r="D80" s="685"/>
      <c r="E80" s="685"/>
      <c r="F80" s="685"/>
      <c r="G80" s="685"/>
      <c r="H80" s="685"/>
      <c r="I80" s="685"/>
      <c r="J80" s="685"/>
      <c r="K80" s="685"/>
      <c r="L80" s="685"/>
      <c r="M80" s="687" t="s">
        <v>270</v>
      </c>
    </row>
    <row r="81" spans="1:13" ht="27" thickBot="1" x14ac:dyDescent="0.3">
      <c r="A81" s="359" t="s">
        <v>5</v>
      </c>
      <c r="B81" s="360" t="s">
        <v>6</v>
      </c>
      <c r="C81" s="360" t="s">
        <v>7</v>
      </c>
      <c r="D81" s="360" t="s">
        <v>8</v>
      </c>
      <c r="E81" s="360" t="s">
        <v>9</v>
      </c>
      <c r="F81" s="361" t="s">
        <v>10</v>
      </c>
      <c r="G81" s="362" t="s">
        <v>11</v>
      </c>
      <c r="H81" s="360" t="s">
        <v>12</v>
      </c>
      <c r="I81" s="363" t="s">
        <v>13</v>
      </c>
      <c r="J81" s="364" t="s">
        <v>14</v>
      </c>
      <c r="K81" s="364" t="s">
        <v>15</v>
      </c>
      <c r="L81" s="364" t="s">
        <v>16</v>
      </c>
      <c r="M81" s="678" t="s">
        <v>17</v>
      </c>
    </row>
    <row r="82" spans="1:13" x14ac:dyDescent="0.25">
      <c r="A82" s="628">
        <v>231</v>
      </c>
      <c r="B82" s="629">
        <v>0</v>
      </c>
      <c r="C82" s="630">
        <v>3636</v>
      </c>
      <c r="D82" s="629">
        <v>6341</v>
      </c>
      <c r="E82" s="631">
        <v>0</v>
      </c>
      <c r="F82" s="679">
        <v>813</v>
      </c>
      <c r="G82" s="629">
        <v>900</v>
      </c>
      <c r="H82" s="588">
        <v>4697000000</v>
      </c>
      <c r="I82" s="671">
        <v>0</v>
      </c>
      <c r="J82" s="671">
        <v>75499169</v>
      </c>
      <c r="K82" s="671">
        <v>-28013068</v>
      </c>
      <c r="L82" s="671">
        <v>47486101</v>
      </c>
      <c r="M82" s="672" t="s">
        <v>586</v>
      </c>
    </row>
    <row r="83" spans="1:13" x14ac:dyDescent="0.25">
      <c r="A83" s="628">
        <v>231</v>
      </c>
      <c r="B83" s="629">
        <v>0</v>
      </c>
      <c r="C83" s="368">
        <v>3113</v>
      </c>
      <c r="D83" s="629">
        <v>6341</v>
      </c>
      <c r="E83" s="631">
        <v>0</v>
      </c>
      <c r="F83" s="632">
        <v>813</v>
      </c>
      <c r="G83" s="371">
        <v>900</v>
      </c>
      <c r="H83" s="590">
        <v>4697020325</v>
      </c>
      <c r="I83" s="671">
        <v>0</v>
      </c>
      <c r="J83" s="373">
        <v>0</v>
      </c>
      <c r="K83" s="673">
        <v>10000000</v>
      </c>
      <c r="L83" s="673">
        <v>10000000</v>
      </c>
      <c r="M83" s="672" t="s">
        <v>587</v>
      </c>
    </row>
    <row r="84" spans="1:13" ht="26.25" x14ac:dyDescent="0.25">
      <c r="A84" s="628">
        <v>231</v>
      </c>
      <c r="B84" s="629">
        <v>0</v>
      </c>
      <c r="C84" s="630">
        <v>3113</v>
      </c>
      <c r="D84" s="629">
        <v>6341</v>
      </c>
      <c r="E84" s="631">
        <v>0</v>
      </c>
      <c r="F84" s="632">
        <v>813</v>
      </c>
      <c r="G84" s="629">
        <v>900</v>
      </c>
      <c r="H84" s="591">
        <v>4697020542</v>
      </c>
      <c r="I84" s="671">
        <v>0</v>
      </c>
      <c r="J84" s="671">
        <v>0</v>
      </c>
      <c r="K84" s="671">
        <v>8013068</v>
      </c>
      <c r="L84" s="671">
        <v>8013068</v>
      </c>
      <c r="M84" s="672" t="s">
        <v>588</v>
      </c>
    </row>
    <row r="85" spans="1:13" x14ac:dyDescent="0.25">
      <c r="A85" s="633">
        <v>231</v>
      </c>
      <c r="B85" s="371">
        <v>0</v>
      </c>
      <c r="C85" s="368">
        <v>3113</v>
      </c>
      <c r="D85" s="629">
        <v>6341</v>
      </c>
      <c r="E85" s="369">
        <v>0</v>
      </c>
      <c r="F85" s="632">
        <v>813</v>
      </c>
      <c r="G85" s="371">
        <v>900</v>
      </c>
      <c r="H85" s="591">
        <v>4697022219</v>
      </c>
      <c r="I85" s="373">
        <v>0</v>
      </c>
      <c r="J85" s="373">
        <v>0</v>
      </c>
      <c r="K85" s="673">
        <v>10000000</v>
      </c>
      <c r="L85" s="671">
        <v>10000000</v>
      </c>
      <c r="M85" s="672" t="s">
        <v>589</v>
      </c>
    </row>
    <row r="86" spans="1:13" x14ac:dyDescent="0.25">
      <c r="A86" s="633">
        <v>231</v>
      </c>
      <c r="B86" s="371">
        <v>0</v>
      </c>
      <c r="C86" s="368">
        <v>3636</v>
      </c>
      <c r="D86" s="629">
        <v>6341</v>
      </c>
      <c r="E86" s="369">
        <v>0</v>
      </c>
      <c r="F86" s="632">
        <v>813</v>
      </c>
      <c r="G86" s="371">
        <v>900</v>
      </c>
      <c r="H86" s="591">
        <v>3956000000</v>
      </c>
      <c r="I86" s="373">
        <v>0</v>
      </c>
      <c r="J86" s="373">
        <v>52499169</v>
      </c>
      <c r="K86" s="673">
        <v>-573289.75</v>
      </c>
      <c r="L86" s="671">
        <v>51925879.25</v>
      </c>
      <c r="M86" s="672" t="s">
        <v>590</v>
      </c>
    </row>
    <row r="87" spans="1:13" x14ac:dyDescent="0.25">
      <c r="A87" s="633">
        <v>231</v>
      </c>
      <c r="B87" s="371">
        <v>0</v>
      </c>
      <c r="C87" s="368">
        <v>3113</v>
      </c>
      <c r="D87" s="629">
        <v>6341</v>
      </c>
      <c r="E87" s="369">
        <v>0</v>
      </c>
      <c r="F87" s="632">
        <v>813</v>
      </c>
      <c r="G87" s="371">
        <v>900</v>
      </c>
      <c r="H87" s="590">
        <v>3956020218</v>
      </c>
      <c r="I87" s="373">
        <v>0</v>
      </c>
      <c r="J87" s="373">
        <v>0</v>
      </c>
      <c r="K87" s="673">
        <v>573289.75</v>
      </c>
      <c r="L87" s="671">
        <v>573289.75</v>
      </c>
      <c r="M87" s="672" t="s">
        <v>591</v>
      </c>
    </row>
    <row r="88" spans="1:13" x14ac:dyDescent="0.25">
      <c r="A88" s="366">
        <v>231</v>
      </c>
      <c r="B88" s="367">
        <v>0</v>
      </c>
      <c r="C88" s="634">
        <v>3636</v>
      </c>
      <c r="D88" s="635">
        <v>6341</v>
      </c>
      <c r="E88" s="636">
        <v>0</v>
      </c>
      <c r="F88" s="637">
        <v>806</v>
      </c>
      <c r="G88" s="367">
        <v>900</v>
      </c>
      <c r="H88" s="592">
        <v>3344000000</v>
      </c>
      <c r="I88" s="674">
        <v>0</v>
      </c>
      <c r="J88" s="674">
        <v>10823524.07</v>
      </c>
      <c r="K88" s="675">
        <v>-162250</v>
      </c>
      <c r="L88" s="671">
        <v>10661274.07</v>
      </c>
      <c r="M88" s="676" t="s">
        <v>592</v>
      </c>
    </row>
    <row r="89" spans="1:13" ht="27" thickBot="1" x14ac:dyDescent="0.3">
      <c r="A89" s="366">
        <v>231</v>
      </c>
      <c r="B89" s="367">
        <v>0</v>
      </c>
      <c r="C89" s="634">
        <v>3635</v>
      </c>
      <c r="D89" s="635">
        <v>6341</v>
      </c>
      <c r="E89" s="636">
        <v>0</v>
      </c>
      <c r="F89" s="637">
        <v>806</v>
      </c>
      <c r="G89" s="367">
        <v>900</v>
      </c>
      <c r="H89" s="592">
        <v>3344020560</v>
      </c>
      <c r="I89" s="674">
        <v>0</v>
      </c>
      <c r="J89" s="674">
        <v>0</v>
      </c>
      <c r="K89" s="675">
        <v>162250</v>
      </c>
      <c r="L89" s="677">
        <v>162250</v>
      </c>
      <c r="M89" s="676" t="s">
        <v>593</v>
      </c>
    </row>
    <row r="90" spans="1:13" ht="16.5" thickBot="1" x14ac:dyDescent="0.3">
      <c r="A90" s="638"/>
      <c r="B90" s="2177" t="s">
        <v>594</v>
      </c>
      <c r="C90" s="642"/>
      <c r="D90" s="642"/>
      <c r="E90" s="639"/>
      <c r="F90" s="639"/>
      <c r="G90" s="639"/>
      <c r="H90" s="681"/>
      <c r="I90" s="682">
        <f>SUM(I82:I89)</f>
        <v>0</v>
      </c>
      <c r="J90" s="682">
        <f t="shared" ref="J90:L90" si="2">SUM(J82:J89)</f>
        <v>138821862.06999999</v>
      </c>
      <c r="K90" s="682">
        <f t="shared" si="2"/>
        <v>0</v>
      </c>
      <c r="L90" s="682">
        <f t="shared" si="2"/>
        <v>138821862.06999999</v>
      </c>
      <c r="M90" s="643"/>
    </row>
    <row r="91" spans="1:13" x14ac:dyDescent="0.25">
      <c r="A91" s="350"/>
      <c r="B91" s="640" t="s">
        <v>212</v>
      </c>
      <c r="C91" s="640"/>
      <c r="D91" s="640"/>
      <c r="E91" s="640" t="s">
        <v>213</v>
      </c>
      <c r="F91" s="640"/>
      <c r="G91" s="640"/>
      <c r="H91" s="640"/>
      <c r="I91" s="640"/>
      <c r="J91" s="640" t="s">
        <v>214</v>
      </c>
      <c r="K91" s="641">
        <v>43517</v>
      </c>
      <c r="L91" s="640"/>
      <c r="M91" s="640"/>
    </row>
    <row r="92" spans="1:13" x14ac:dyDescent="0.25">
      <c r="A92" s="350"/>
      <c r="B92" s="640"/>
      <c r="C92" s="640"/>
      <c r="D92" s="640"/>
      <c r="E92" s="640" t="s">
        <v>215</v>
      </c>
      <c r="F92" s="640"/>
      <c r="G92" s="640"/>
      <c r="H92" s="640"/>
      <c r="I92" s="640"/>
      <c r="J92" s="640"/>
      <c r="K92" s="640"/>
      <c r="L92" s="640"/>
      <c r="M92" s="640"/>
    </row>
    <row r="93" spans="1:13" x14ac:dyDescent="0.25">
      <c r="B93" s="640"/>
      <c r="C93" s="640"/>
      <c r="D93" s="640"/>
      <c r="E93" s="640"/>
      <c r="F93" s="640"/>
      <c r="G93" s="640"/>
      <c r="H93" s="640"/>
      <c r="I93" s="640"/>
      <c r="J93" s="640"/>
      <c r="K93" s="640"/>
      <c r="L93" s="640"/>
      <c r="M93" s="640"/>
    </row>
    <row r="94" spans="1:13" x14ac:dyDescent="0.25">
      <c r="B94" s="640"/>
      <c r="C94" s="640"/>
      <c r="D94" s="640"/>
      <c r="E94" s="640"/>
      <c r="F94" s="640"/>
      <c r="G94" s="640"/>
      <c r="H94" s="640"/>
      <c r="I94" s="640"/>
      <c r="J94" s="640"/>
      <c r="K94" s="640"/>
      <c r="L94" s="640"/>
      <c r="M94" s="640"/>
    </row>
    <row r="95" spans="1:13" x14ac:dyDescent="0.25">
      <c r="B95" s="640" t="s">
        <v>216</v>
      </c>
      <c r="C95" s="640"/>
      <c r="D95" s="640"/>
      <c r="E95" s="640"/>
      <c r="F95" s="640"/>
      <c r="G95" s="640"/>
      <c r="H95" s="640"/>
      <c r="I95" s="640"/>
      <c r="J95" s="640" t="s">
        <v>216</v>
      </c>
      <c r="K95" s="640"/>
      <c r="L95" s="640"/>
      <c r="M95" s="640"/>
    </row>
    <row r="96" spans="1:13" x14ac:dyDescent="0.25">
      <c r="B96" s="640"/>
      <c r="C96" s="640"/>
      <c r="D96" s="640"/>
      <c r="E96" s="640"/>
      <c r="F96" s="640"/>
      <c r="G96" s="640"/>
      <c r="H96" s="640"/>
      <c r="I96" s="640"/>
      <c r="J96" s="640"/>
      <c r="K96" s="640"/>
      <c r="L96" s="640"/>
      <c r="M96" s="640"/>
    </row>
    <row r="97" spans="1:13" x14ac:dyDescent="0.25">
      <c r="B97" s="640" t="s">
        <v>217</v>
      </c>
      <c r="C97" s="640"/>
      <c r="D97" s="640"/>
      <c r="E97" s="640"/>
      <c r="F97" s="640"/>
      <c r="G97" s="640"/>
      <c r="H97" s="640"/>
      <c r="I97" s="640"/>
      <c r="J97" s="640" t="s">
        <v>218</v>
      </c>
      <c r="K97" s="640"/>
      <c r="L97" s="640"/>
      <c r="M97" s="640"/>
    </row>
    <row r="100" spans="1:13" ht="18.75" x14ac:dyDescent="0.3">
      <c r="A100" s="349" t="s">
        <v>174</v>
      </c>
      <c r="B100" s="349"/>
      <c r="C100" s="627" t="s">
        <v>175</v>
      </c>
      <c r="D100" s="350"/>
      <c r="E100" s="350"/>
      <c r="F100" s="350"/>
      <c r="G100" s="350"/>
      <c r="H100" s="350"/>
      <c r="I100" s="350"/>
      <c r="J100" s="350"/>
      <c r="K100" s="350"/>
      <c r="L100" s="350"/>
      <c r="M100" s="350"/>
    </row>
    <row r="101" spans="1:13" s="233" customFormat="1" ht="12.75" x14ac:dyDescent="0.2">
      <c r="A101" s="350"/>
      <c r="B101" s="350"/>
      <c r="C101" s="1344"/>
      <c r="D101" s="350"/>
      <c r="E101" s="350"/>
      <c r="F101" s="350"/>
      <c r="G101" s="350"/>
      <c r="H101" s="350"/>
      <c r="I101" s="350"/>
      <c r="J101" s="350"/>
      <c r="K101" s="350"/>
      <c r="L101" s="350"/>
      <c r="M101" s="350"/>
    </row>
    <row r="102" spans="1:13" ht="18.75" x14ac:dyDescent="0.3">
      <c r="A102" s="3116" t="s">
        <v>595</v>
      </c>
      <c r="B102" s="3116"/>
      <c r="C102" s="3116"/>
      <c r="D102" s="3116"/>
      <c r="E102" s="3116"/>
      <c r="F102" s="3116"/>
      <c r="G102" s="3116"/>
      <c r="H102" s="3116"/>
      <c r="I102" s="3116"/>
      <c r="J102" s="3116"/>
      <c r="K102" s="3116"/>
      <c r="L102" s="3116"/>
      <c r="M102" s="3116"/>
    </row>
    <row r="103" spans="1:13" s="233" customFormat="1" ht="12.75" x14ac:dyDescent="0.2">
      <c r="A103" s="1345"/>
      <c r="B103" s="1453"/>
      <c r="C103" s="1453"/>
      <c r="D103" s="1453"/>
      <c r="E103" s="1453"/>
      <c r="F103" s="1453"/>
      <c r="G103" s="1453"/>
      <c r="H103" s="1453"/>
      <c r="I103" s="1453"/>
      <c r="J103" s="1453"/>
      <c r="K103" s="1453"/>
      <c r="L103" s="1453"/>
      <c r="M103" s="350"/>
    </row>
    <row r="104" spans="1:13" x14ac:dyDescent="0.25">
      <c r="A104" s="3213" t="s">
        <v>1179</v>
      </c>
      <c r="B104" s="3213"/>
      <c r="C104" s="3213"/>
      <c r="D104" s="3213"/>
      <c r="E104" s="3213"/>
      <c r="F104" s="3213"/>
      <c r="G104" s="3213"/>
      <c r="H104" s="3213"/>
      <c r="I104" s="3213"/>
      <c r="J104" s="3213"/>
      <c r="K104" s="3213"/>
      <c r="L104" s="3213"/>
      <c r="M104" s="3213"/>
    </row>
    <row r="105" spans="1:13" ht="15.75" thickBot="1" x14ac:dyDescent="0.3">
      <c r="A105" s="686"/>
      <c r="B105" s="686"/>
      <c r="C105" s="686"/>
      <c r="D105" s="686"/>
      <c r="E105" s="686"/>
      <c r="F105" s="686"/>
      <c r="G105" s="686"/>
      <c r="H105" s="686"/>
      <c r="I105" s="686"/>
      <c r="J105" s="686"/>
      <c r="K105" s="686"/>
      <c r="L105" s="686"/>
      <c r="M105" s="687" t="s">
        <v>270</v>
      </c>
    </row>
    <row r="106" spans="1:13" ht="27" thickBot="1" x14ac:dyDescent="0.3">
      <c r="A106" s="359" t="s">
        <v>5</v>
      </c>
      <c r="B106" s="360" t="s">
        <v>6</v>
      </c>
      <c r="C106" s="360" t="s">
        <v>7</v>
      </c>
      <c r="D106" s="360" t="s">
        <v>8</v>
      </c>
      <c r="E106" s="360" t="s">
        <v>9</v>
      </c>
      <c r="F106" s="361" t="s">
        <v>10</v>
      </c>
      <c r="G106" s="362" t="s">
        <v>11</v>
      </c>
      <c r="H106" s="360" t="s">
        <v>12</v>
      </c>
      <c r="I106" s="363" t="s">
        <v>13</v>
      </c>
      <c r="J106" s="364" t="s">
        <v>14</v>
      </c>
      <c r="K106" s="364" t="s">
        <v>15</v>
      </c>
      <c r="L106" s="364" t="s">
        <v>16</v>
      </c>
      <c r="M106" s="678" t="s">
        <v>17</v>
      </c>
    </row>
    <row r="107" spans="1:13" x14ac:dyDescent="0.25">
      <c r="A107" s="628">
        <v>231</v>
      </c>
      <c r="B107" s="629">
        <v>0</v>
      </c>
      <c r="C107" s="630">
        <v>3636</v>
      </c>
      <c r="D107" s="629">
        <v>6341</v>
      </c>
      <c r="E107" s="631">
        <v>0</v>
      </c>
      <c r="F107" s="679">
        <v>812</v>
      </c>
      <c r="G107" s="629">
        <v>900</v>
      </c>
      <c r="H107" s="591">
        <v>3957000000</v>
      </c>
      <c r="I107" s="671">
        <v>120000000</v>
      </c>
      <c r="J107" s="671">
        <v>201053193</v>
      </c>
      <c r="K107" s="671">
        <v>-11975776</v>
      </c>
      <c r="L107" s="671">
        <v>189077417</v>
      </c>
      <c r="M107" s="672" t="s">
        <v>177</v>
      </c>
    </row>
    <row r="108" spans="1:13" x14ac:dyDescent="0.25">
      <c r="A108" s="628">
        <v>231</v>
      </c>
      <c r="B108" s="629">
        <v>0</v>
      </c>
      <c r="C108" s="368">
        <v>2212</v>
      </c>
      <c r="D108" s="629">
        <v>6341</v>
      </c>
      <c r="E108" s="631">
        <v>0</v>
      </c>
      <c r="F108" s="632">
        <v>812</v>
      </c>
      <c r="G108" s="371">
        <v>900</v>
      </c>
      <c r="H108" s="590">
        <v>3957021507</v>
      </c>
      <c r="I108" s="671">
        <v>0</v>
      </c>
      <c r="J108" s="373">
        <v>0</v>
      </c>
      <c r="K108" s="673">
        <v>1327000</v>
      </c>
      <c r="L108" s="673">
        <v>1327000</v>
      </c>
      <c r="M108" s="672" t="s">
        <v>596</v>
      </c>
    </row>
    <row r="109" spans="1:13" x14ac:dyDescent="0.25">
      <c r="A109" s="628">
        <v>231</v>
      </c>
      <c r="B109" s="629">
        <v>0</v>
      </c>
      <c r="C109" s="630">
        <v>2212</v>
      </c>
      <c r="D109" s="629">
        <v>6341</v>
      </c>
      <c r="E109" s="631">
        <v>0</v>
      </c>
      <c r="F109" s="632">
        <v>812</v>
      </c>
      <c r="G109" s="629">
        <v>900</v>
      </c>
      <c r="H109" s="591">
        <v>3957022506</v>
      </c>
      <c r="I109" s="671">
        <v>0</v>
      </c>
      <c r="J109" s="671">
        <v>0</v>
      </c>
      <c r="K109" s="671">
        <v>1373000</v>
      </c>
      <c r="L109" s="673">
        <v>1373000</v>
      </c>
      <c r="M109" s="672" t="s">
        <v>597</v>
      </c>
    </row>
    <row r="110" spans="1:13" x14ac:dyDescent="0.25">
      <c r="A110" s="633">
        <v>231</v>
      </c>
      <c r="B110" s="371">
        <v>0</v>
      </c>
      <c r="C110" s="368">
        <v>3111</v>
      </c>
      <c r="D110" s="629">
        <v>6341</v>
      </c>
      <c r="E110" s="369">
        <v>0</v>
      </c>
      <c r="F110" s="632">
        <v>812</v>
      </c>
      <c r="G110" s="371">
        <v>900</v>
      </c>
      <c r="H110" s="591">
        <v>3957022602</v>
      </c>
      <c r="I110" s="373">
        <v>0</v>
      </c>
      <c r="J110" s="373">
        <v>0</v>
      </c>
      <c r="K110" s="673">
        <v>729000</v>
      </c>
      <c r="L110" s="673">
        <v>729000</v>
      </c>
      <c r="M110" s="672" t="s">
        <v>598</v>
      </c>
    </row>
    <row r="111" spans="1:13" x14ac:dyDescent="0.25">
      <c r="A111" s="633">
        <v>231</v>
      </c>
      <c r="B111" s="371">
        <v>0</v>
      </c>
      <c r="C111" s="368">
        <v>2212</v>
      </c>
      <c r="D111" s="629">
        <v>6341</v>
      </c>
      <c r="E111" s="369">
        <v>0</v>
      </c>
      <c r="F111" s="632">
        <v>812</v>
      </c>
      <c r="G111" s="371">
        <v>900</v>
      </c>
      <c r="H111" s="590">
        <v>3957020608</v>
      </c>
      <c r="I111" s="373">
        <v>0</v>
      </c>
      <c r="J111" s="373">
        <v>0</v>
      </c>
      <c r="K111" s="673">
        <v>1029000</v>
      </c>
      <c r="L111" s="673">
        <v>1029000</v>
      </c>
      <c r="M111" s="680" t="s">
        <v>599</v>
      </c>
    </row>
    <row r="112" spans="1:13" x14ac:dyDescent="0.25">
      <c r="A112" s="633">
        <v>231</v>
      </c>
      <c r="B112" s="371">
        <v>0</v>
      </c>
      <c r="C112" s="368">
        <v>5512</v>
      </c>
      <c r="D112" s="629">
        <v>6341</v>
      </c>
      <c r="E112" s="369">
        <v>0</v>
      </c>
      <c r="F112" s="632">
        <v>812</v>
      </c>
      <c r="G112" s="371">
        <v>900</v>
      </c>
      <c r="H112" s="590">
        <v>3957021538</v>
      </c>
      <c r="I112" s="373">
        <v>0</v>
      </c>
      <c r="J112" s="373">
        <v>0</v>
      </c>
      <c r="K112" s="673">
        <v>443000</v>
      </c>
      <c r="L112" s="673">
        <v>443000</v>
      </c>
      <c r="M112" s="672" t="s">
        <v>600</v>
      </c>
    </row>
    <row r="113" spans="1:13" ht="26.25" x14ac:dyDescent="0.25">
      <c r="A113" s="633">
        <v>231</v>
      </c>
      <c r="B113" s="371">
        <v>0</v>
      </c>
      <c r="C113" s="368">
        <v>2219</v>
      </c>
      <c r="D113" s="629">
        <v>6341</v>
      </c>
      <c r="E113" s="369">
        <v>0</v>
      </c>
      <c r="F113" s="632">
        <v>812</v>
      </c>
      <c r="G113" s="371">
        <v>900</v>
      </c>
      <c r="H113" s="590">
        <v>3957020320</v>
      </c>
      <c r="I113" s="373">
        <v>0</v>
      </c>
      <c r="J113" s="373">
        <v>0</v>
      </c>
      <c r="K113" s="673">
        <v>487000</v>
      </c>
      <c r="L113" s="673">
        <v>487000</v>
      </c>
      <c r="M113" s="680" t="s">
        <v>601</v>
      </c>
    </row>
    <row r="114" spans="1:13" x14ac:dyDescent="0.25">
      <c r="A114" s="633">
        <v>231</v>
      </c>
      <c r="B114" s="371">
        <v>0</v>
      </c>
      <c r="C114" s="368">
        <v>3412</v>
      </c>
      <c r="D114" s="629">
        <v>6341</v>
      </c>
      <c r="E114" s="369">
        <v>0</v>
      </c>
      <c r="F114" s="632">
        <v>812</v>
      </c>
      <c r="G114" s="371">
        <v>900</v>
      </c>
      <c r="H114" s="590">
        <v>3957022030</v>
      </c>
      <c r="I114" s="373">
        <v>0</v>
      </c>
      <c r="J114" s="373">
        <v>0</v>
      </c>
      <c r="K114" s="673">
        <v>372000</v>
      </c>
      <c r="L114" s="673">
        <v>372000</v>
      </c>
      <c r="M114" s="672" t="s">
        <v>602</v>
      </c>
    </row>
    <row r="115" spans="1:13" x14ac:dyDescent="0.25">
      <c r="A115" s="633">
        <v>231</v>
      </c>
      <c r="B115" s="371">
        <v>0</v>
      </c>
      <c r="C115" s="368">
        <v>2212</v>
      </c>
      <c r="D115" s="629">
        <v>6341</v>
      </c>
      <c r="E115" s="369">
        <v>0</v>
      </c>
      <c r="F115" s="632">
        <v>812</v>
      </c>
      <c r="G115" s="371">
        <v>900</v>
      </c>
      <c r="H115" s="590">
        <v>3957021026</v>
      </c>
      <c r="I115" s="373">
        <v>0</v>
      </c>
      <c r="J115" s="373">
        <v>0</v>
      </c>
      <c r="K115" s="673">
        <v>467000</v>
      </c>
      <c r="L115" s="673">
        <v>467000</v>
      </c>
      <c r="M115" s="680" t="s">
        <v>603</v>
      </c>
    </row>
    <row r="116" spans="1:13" x14ac:dyDescent="0.25">
      <c r="A116" s="633">
        <v>231</v>
      </c>
      <c r="B116" s="371">
        <v>0</v>
      </c>
      <c r="C116" s="368">
        <v>3322</v>
      </c>
      <c r="D116" s="371">
        <v>6341</v>
      </c>
      <c r="E116" s="369">
        <v>0</v>
      </c>
      <c r="F116" s="632">
        <v>812</v>
      </c>
      <c r="G116" s="371">
        <v>900</v>
      </c>
      <c r="H116" s="590">
        <v>3957022307</v>
      </c>
      <c r="I116" s="373">
        <v>0</v>
      </c>
      <c r="J116" s="373">
        <v>0</v>
      </c>
      <c r="K116" s="673">
        <v>159200</v>
      </c>
      <c r="L116" s="673">
        <v>159200</v>
      </c>
      <c r="M116" s="672" t="s">
        <v>604</v>
      </c>
    </row>
    <row r="117" spans="1:13" x14ac:dyDescent="0.25">
      <c r="A117" s="633">
        <v>231</v>
      </c>
      <c r="B117" s="371">
        <v>0</v>
      </c>
      <c r="C117" s="368">
        <v>3326</v>
      </c>
      <c r="D117" s="371">
        <v>5321</v>
      </c>
      <c r="E117" s="369">
        <v>0</v>
      </c>
      <c r="F117" s="632">
        <v>812</v>
      </c>
      <c r="G117" s="371">
        <v>900</v>
      </c>
      <c r="H117" s="590">
        <v>3957022520</v>
      </c>
      <c r="I117" s="373">
        <v>0</v>
      </c>
      <c r="J117" s="373">
        <v>0</v>
      </c>
      <c r="K117" s="673">
        <v>100000</v>
      </c>
      <c r="L117" s="673">
        <v>100000</v>
      </c>
      <c r="M117" s="672" t="s">
        <v>605</v>
      </c>
    </row>
    <row r="118" spans="1:13" x14ac:dyDescent="0.25">
      <c r="A118" s="633">
        <v>231</v>
      </c>
      <c r="B118" s="371">
        <v>0</v>
      </c>
      <c r="C118" s="368">
        <v>3639</v>
      </c>
      <c r="D118" s="371">
        <v>5321</v>
      </c>
      <c r="E118" s="369">
        <v>0</v>
      </c>
      <c r="F118" s="632">
        <v>812</v>
      </c>
      <c r="G118" s="371">
        <v>900</v>
      </c>
      <c r="H118" s="590">
        <v>3957021420</v>
      </c>
      <c r="I118" s="373">
        <v>0</v>
      </c>
      <c r="J118" s="373">
        <v>0</v>
      </c>
      <c r="K118" s="673">
        <v>119450</v>
      </c>
      <c r="L118" s="673">
        <v>119450</v>
      </c>
      <c r="M118" s="672" t="s">
        <v>606</v>
      </c>
    </row>
    <row r="119" spans="1:13" x14ac:dyDescent="0.25">
      <c r="A119" s="633">
        <v>231</v>
      </c>
      <c r="B119" s="371">
        <v>0</v>
      </c>
      <c r="C119" s="368">
        <v>3111</v>
      </c>
      <c r="D119" s="371">
        <v>6341</v>
      </c>
      <c r="E119" s="369">
        <v>0</v>
      </c>
      <c r="F119" s="632">
        <v>812</v>
      </c>
      <c r="G119" s="371">
        <v>900</v>
      </c>
      <c r="H119" s="590">
        <v>3957021823</v>
      </c>
      <c r="I119" s="373">
        <v>0</v>
      </c>
      <c r="J119" s="373">
        <v>0</v>
      </c>
      <c r="K119" s="673">
        <v>308000</v>
      </c>
      <c r="L119" s="673">
        <v>308000</v>
      </c>
      <c r="M119" s="672" t="s">
        <v>607</v>
      </c>
    </row>
    <row r="120" spans="1:13" x14ac:dyDescent="0.25">
      <c r="A120" s="633">
        <v>231</v>
      </c>
      <c r="B120" s="371">
        <v>0</v>
      </c>
      <c r="C120" s="368">
        <v>2212</v>
      </c>
      <c r="D120" s="371">
        <v>6341</v>
      </c>
      <c r="E120" s="369">
        <v>0</v>
      </c>
      <c r="F120" s="632">
        <v>812</v>
      </c>
      <c r="G120" s="371">
        <v>900</v>
      </c>
      <c r="H120" s="590">
        <v>3957021426</v>
      </c>
      <c r="I120" s="373">
        <v>0</v>
      </c>
      <c r="J120" s="373">
        <v>0</v>
      </c>
      <c r="K120" s="673">
        <v>1412000</v>
      </c>
      <c r="L120" s="673">
        <v>1412000</v>
      </c>
      <c r="M120" s="672" t="s">
        <v>608</v>
      </c>
    </row>
    <row r="121" spans="1:13" x14ac:dyDescent="0.25">
      <c r="A121" s="633">
        <v>231</v>
      </c>
      <c r="B121" s="371">
        <v>0</v>
      </c>
      <c r="C121" s="368">
        <v>2212</v>
      </c>
      <c r="D121" s="371">
        <v>5321</v>
      </c>
      <c r="E121" s="369">
        <v>0</v>
      </c>
      <c r="F121" s="632">
        <v>812</v>
      </c>
      <c r="G121" s="371">
        <v>900</v>
      </c>
      <c r="H121" s="590">
        <v>3957022526</v>
      </c>
      <c r="I121" s="373">
        <v>0</v>
      </c>
      <c r="J121" s="373">
        <v>0</v>
      </c>
      <c r="K121" s="673">
        <v>471573</v>
      </c>
      <c r="L121" s="673">
        <v>471573</v>
      </c>
      <c r="M121" s="672" t="s">
        <v>609</v>
      </c>
    </row>
    <row r="122" spans="1:13" x14ac:dyDescent="0.25">
      <c r="A122" s="366">
        <v>231</v>
      </c>
      <c r="B122" s="367">
        <v>0</v>
      </c>
      <c r="C122" s="634">
        <v>2219</v>
      </c>
      <c r="D122" s="367">
        <v>6341</v>
      </c>
      <c r="E122" s="636">
        <v>0</v>
      </c>
      <c r="F122" s="632">
        <v>812</v>
      </c>
      <c r="G122" s="371">
        <v>900</v>
      </c>
      <c r="H122" s="590">
        <v>3957021558</v>
      </c>
      <c r="I122" s="674">
        <v>0</v>
      </c>
      <c r="J122" s="674">
        <v>0</v>
      </c>
      <c r="K122" s="675">
        <v>250000</v>
      </c>
      <c r="L122" s="673">
        <v>250000</v>
      </c>
      <c r="M122" s="672" t="s">
        <v>610</v>
      </c>
    </row>
    <row r="123" spans="1:13" x14ac:dyDescent="0.25">
      <c r="A123" s="366">
        <v>231</v>
      </c>
      <c r="B123" s="367">
        <v>0</v>
      </c>
      <c r="C123" s="634">
        <v>2212</v>
      </c>
      <c r="D123" s="367">
        <v>5321</v>
      </c>
      <c r="E123" s="636">
        <v>0</v>
      </c>
      <c r="F123" s="632">
        <v>812</v>
      </c>
      <c r="G123" s="371">
        <v>900</v>
      </c>
      <c r="H123" s="590">
        <v>3957020337</v>
      </c>
      <c r="I123" s="674">
        <v>0</v>
      </c>
      <c r="J123" s="674">
        <v>0</v>
      </c>
      <c r="K123" s="675">
        <v>969000</v>
      </c>
      <c r="L123" s="673">
        <v>969000</v>
      </c>
      <c r="M123" s="672" t="s">
        <v>611</v>
      </c>
    </row>
    <row r="124" spans="1:13" x14ac:dyDescent="0.25">
      <c r="A124" s="366">
        <v>231</v>
      </c>
      <c r="B124" s="367">
        <v>0</v>
      </c>
      <c r="C124" s="634">
        <v>2212</v>
      </c>
      <c r="D124" s="367">
        <v>5321</v>
      </c>
      <c r="E124" s="636">
        <v>0</v>
      </c>
      <c r="F124" s="632">
        <v>812</v>
      </c>
      <c r="G124" s="371">
        <v>900</v>
      </c>
      <c r="H124" s="590">
        <v>3957022609</v>
      </c>
      <c r="I124" s="674">
        <v>0</v>
      </c>
      <c r="J124" s="674">
        <v>0</v>
      </c>
      <c r="K124" s="675">
        <v>145000</v>
      </c>
      <c r="L124" s="673">
        <v>145000</v>
      </c>
      <c r="M124" s="672" t="s">
        <v>201</v>
      </c>
    </row>
    <row r="125" spans="1:13" x14ac:dyDescent="0.25">
      <c r="A125" s="366">
        <v>231</v>
      </c>
      <c r="B125" s="367">
        <v>0</v>
      </c>
      <c r="C125" s="634">
        <v>2212</v>
      </c>
      <c r="D125" s="367">
        <v>6341</v>
      </c>
      <c r="E125" s="636">
        <v>0</v>
      </c>
      <c r="F125" s="632">
        <v>812</v>
      </c>
      <c r="G125" s="371">
        <v>900</v>
      </c>
      <c r="H125" s="590">
        <v>3957020934</v>
      </c>
      <c r="I125" s="674">
        <v>0</v>
      </c>
      <c r="J125" s="674">
        <v>0</v>
      </c>
      <c r="K125" s="675">
        <v>588000</v>
      </c>
      <c r="L125" s="673">
        <v>588000</v>
      </c>
      <c r="M125" s="672" t="s">
        <v>612</v>
      </c>
    </row>
    <row r="126" spans="1:13" x14ac:dyDescent="0.25">
      <c r="A126" s="366">
        <v>231</v>
      </c>
      <c r="B126" s="367">
        <v>0</v>
      </c>
      <c r="C126" s="634">
        <v>2310</v>
      </c>
      <c r="D126" s="367">
        <v>6341</v>
      </c>
      <c r="E126" s="636">
        <v>0</v>
      </c>
      <c r="F126" s="632">
        <v>812</v>
      </c>
      <c r="G126" s="371">
        <v>900</v>
      </c>
      <c r="H126" s="590">
        <v>3957022536</v>
      </c>
      <c r="I126" s="674">
        <v>0</v>
      </c>
      <c r="J126" s="674">
        <v>0</v>
      </c>
      <c r="K126" s="675">
        <v>110000</v>
      </c>
      <c r="L126" s="673">
        <v>110000</v>
      </c>
      <c r="M126" s="672" t="s">
        <v>613</v>
      </c>
    </row>
    <row r="127" spans="1:13" x14ac:dyDescent="0.25">
      <c r="A127" s="366">
        <v>231</v>
      </c>
      <c r="B127" s="367">
        <v>0</v>
      </c>
      <c r="C127" s="634">
        <v>3326</v>
      </c>
      <c r="D127" s="367">
        <v>5321</v>
      </c>
      <c r="E127" s="636">
        <v>0</v>
      </c>
      <c r="F127" s="632">
        <v>812</v>
      </c>
      <c r="G127" s="371">
        <v>900</v>
      </c>
      <c r="H127" s="590">
        <v>3957022321</v>
      </c>
      <c r="I127" s="674">
        <v>0</v>
      </c>
      <c r="J127" s="674">
        <v>0</v>
      </c>
      <c r="K127" s="675">
        <v>159553</v>
      </c>
      <c r="L127" s="673">
        <v>159553</v>
      </c>
      <c r="M127" s="672" t="s">
        <v>614</v>
      </c>
    </row>
    <row r="128" spans="1:13" x14ac:dyDescent="0.25">
      <c r="A128" s="366">
        <v>231</v>
      </c>
      <c r="B128" s="367">
        <v>0</v>
      </c>
      <c r="C128" s="634">
        <v>3113</v>
      </c>
      <c r="D128" s="367">
        <v>6341</v>
      </c>
      <c r="E128" s="636">
        <v>0</v>
      </c>
      <c r="F128" s="632">
        <v>812</v>
      </c>
      <c r="G128" s="371">
        <v>900</v>
      </c>
      <c r="H128" s="590">
        <v>3957020245</v>
      </c>
      <c r="I128" s="674">
        <v>0</v>
      </c>
      <c r="J128" s="674">
        <v>0</v>
      </c>
      <c r="K128" s="675">
        <v>766000</v>
      </c>
      <c r="L128" s="673">
        <v>766000</v>
      </c>
      <c r="M128" s="672" t="s">
        <v>615</v>
      </c>
    </row>
    <row r="129" spans="1:13" ht="15.75" thickBot="1" x14ac:dyDescent="0.3">
      <c r="A129" s="366">
        <v>231</v>
      </c>
      <c r="B129" s="367">
        <v>0</v>
      </c>
      <c r="C129" s="634">
        <v>2321</v>
      </c>
      <c r="D129" s="367">
        <v>6341</v>
      </c>
      <c r="E129" s="636">
        <v>0</v>
      </c>
      <c r="F129" s="632">
        <v>812</v>
      </c>
      <c r="G129" s="371">
        <v>900</v>
      </c>
      <c r="H129" s="592">
        <v>3957022451</v>
      </c>
      <c r="I129" s="674">
        <v>0</v>
      </c>
      <c r="J129" s="674">
        <v>0</v>
      </c>
      <c r="K129" s="675">
        <v>191000</v>
      </c>
      <c r="L129" s="673">
        <v>191000</v>
      </c>
      <c r="M129" s="672" t="s">
        <v>616</v>
      </c>
    </row>
    <row r="130" spans="1:13" ht="16.5" thickBot="1" x14ac:dyDescent="0.3">
      <c r="A130" s="638"/>
      <c r="B130" s="2177" t="s">
        <v>23</v>
      </c>
      <c r="C130" s="642"/>
      <c r="D130" s="642"/>
      <c r="E130" s="639"/>
      <c r="F130" s="639"/>
      <c r="G130" s="639"/>
      <c r="H130" s="681"/>
      <c r="I130" s="682">
        <f>SUM(I107:I129)</f>
        <v>120000000</v>
      </c>
      <c r="J130" s="682">
        <f t="shared" ref="J130:L130" si="3">SUM(J107:J129)</f>
        <v>201053193</v>
      </c>
      <c r="K130" s="682">
        <f t="shared" si="3"/>
        <v>0</v>
      </c>
      <c r="L130" s="682">
        <f t="shared" si="3"/>
        <v>201053193</v>
      </c>
      <c r="M130" s="643"/>
    </row>
    <row r="131" spans="1:13" x14ac:dyDescent="0.25">
      <c r="A131" s="350"/>
      <c r="B131" s="350"/>
      <c r="C131" s="350"/>
      <c r="D131" s="350"/>
      <c r="E131" s="350"/>
      <c r="F131" s="350"/>
      <c r="G131" s="350"/>
      <c r="H131" s="350"/>
      <c r="I131" s="350"/>
      <c r="J131" s="350"/>
      <c r="K131" s="350"/>
      <c r="L131" s="350"/>
      <c r="M131" s="350"/>
    </row>
    <row r="132" spans="1:13" s="233" customFormat="1" ht="12.75" x14ac:dyDescent="0.2">
      <c r="A132" s="350"/>
      <c r="B132" s="350" t="s">
        <v>212</v>
      </c>
      <c r="C132" s="350"/>
      <c r="D132" s="350"/>
      <c r="E132" s="350" t="s">
        <v>213</v>
      </c>
      <c r="F132" s="350"/>
      <c r="G132" s="350"/>
      <c r="H132" s="350"/>
      <c r="I132" s="350"/>
      <c r="J132" s="350" t="s">
        <v>214</v>
      </c>
      <c r="K132" s="397">
        <v>43524</v>
      </c>
      <c r="L132" s="350"/>
      <c r="M132" s="350"/>
    </row>
    <row r="133" spans="1:13" s="233" customFormat="1" ht="12.75" x14ac:dyDescent="0.2">
      <c r="A133" s="350"/>
      <c r="B133" s="350"/>
      <c r="C133" s="350"/>
      <c r="D133" s="350"/>
      <c r="E133" s="350" t="s">
        <v>215</v>
      </c>
      <c r="F133" s="350"/>
      <c r="G133" s="350"/>
      <c r="H133" s="350"/>
      <c r="I133" s="350"/>
      <c r="J133" s="350"/>
      <c r="K133" s="350"/>
      <c r="L133" s="350"/>
      <c r="M133" s="350"/>
    </row>
    <row r="134" spans="1:13" s="233" customFormat="1" ht="12.75" x14ac:dyDescent="0.2">
      <c r="B134" s="350"/>
      <c r="C134" s="350"/>
      <c r="D134" s="350"/>
      <c r="E134" s="350"/>
      <c r="F134" s="350"/>
      <c r="G134" s="350"/>
      <c r="H134" s="350"/>
      <c r="I134" s="350"/>
      <c r="J134" s="350"/>
      <c r="K134" s="350"/>
      <c r="L134" s="350"/>
      <c r="M134" s="350"/>
    </row>
    <row r="135" spans="1:13" s="233" customFormat="1" ht="12.75" x14ac:dyDescent="0.2">
      <c r="B135" s="350"/>
      <c r="C135" s="350"/>
      <c r="D135" s="350"/>
      <c r="E135" s="350"/>
      <c r="F135" s="350"/>
      <c r="G135" s="350"/>
      <c r="H135" s="350"/>
      <c r="I135" s="350"/>
      <c r="J135" s="350"/>
      <c r="K135" s="350"/>
      <c r="L135" s="350"/>
      <c r="M135" s="350"/>
    </row>
    <row r="136" spans="1:13" s="233" customFormat="1" ht="12.75" x14ac:dyDescent="0.2">
      <c r="B136" s="350" t="s">
        <v>216</v>
      </c>
      <c r="C136" s="350"/>
      <c r="D136" s="350"/>
      <c r="E136" s="350"/>
      <c r="F136" s="350"/>
      <c r="G136" s="350"/>
      <c r="H136" s="350"/>
      <c r="I136" s="350"/>
      <c r="J136" s="350" t="s">
        <v>216</v>
      </c>
      <c r="K136" s="350"/>
      <c r="L136" s="350"/>
      <c r="M136" s="350"/>
    </row>
    <row r="137" spans="1:13" s="233" customFormat="1" ht="12.75" x14ac:dyDescent="0.2">
      <c r="B137" s="350"/>
      <c r="C137" s="350"/>
      <c r="D137" s="350"/>
      <c r="E137" s="350"/>
      <c r="F137" s="350"/>
      <c r="G137" s="350"/>
      <c r="H137" s="350"/>
      <c r="I137" s="350"/>
      <c r="J137" s="350"/>
      <c r="K137" s="350"/>
      <c r="L137" s="350"/>
      <c r="M137" s="350"/>
    </row>
    <row r="138" spans="1:13" s="233" customFormat="1" ht="12.75" x14ac:dyDescent="0.2">
      <c r="B138" s="350" t="s">
        <v>217</v>
      </c>
      <c r="C138" s="350"/>
      <c r="D138" s="350"/>
      <c r="E138" s="350"/>
      <c r="F138" s="350"/>
      <c r="G138" s="350"/>
      <c r="H138" s="350"/>
      <c r="I138" s="350"/>
      <c r="J138" s="350" t="s">
        <v>218</v>
      </c>
      <c r="K138" s="350"/>
      <c r="L138" s="350"/>
      <c r="M138" s="350"/>
    </row>
    <row r="141" spans="1:13" ht="18.75" x14ac:dyDescent="0.3">
      <c r="A141" s="1" t="s">
        <v>174</v>
      </c>
      <c r="B141" s="1"/>
      <c r="C141" s="306" t="s">
        <v>175</v>
      </c>
      <c r="F141" s="467"/>
      <c r="G141" s="468"/>
    </row>
    <row r="142" spans="1:13" s="233" customFormat="1" ht="12.75" x14ac:dyDescent="0.2">
      <c r="A142" s="1459"/>
      <c r="B142" s="1459"/>
      <c r="C142" s="4"/>
      <c r="F142" s="786"/>
      <c r="G142" s="787"/>
    </row>
    <row r="143" spans="1:13" ht="18.75" x14ac:dyDescent="0.3">
      <c r="A143" s="3102" t="s">
        <v>3464</v>
      </c>
      <c r="B143" s="3102"/>
      <c r="C143" s="3102"/>
      <c r="D143" s="3102"/>
      <c r="E143" s="3102"/>
      <c r="F143" s="3102"/>
      <c r="G143" s="3102"/>
      <c r="H143" s="3102"/>
      <c r="I143" s="3102"/>
      <c r="J143" s="3102"/>
      <c r="K143" s="3102"/>
      <c r="L143" s="3102"/>
      <c r="M143" s="3102"/>
    </row>
    <row r="144" spans="1:13" s="233" customFormat="1" ht="13.5" thickBot="1" x14ac:dyDescent="0.25">
      <c r="A144" s="1346"/>
      <c r="B144" s="1346"/>
      <c r="C144" s="1346"/>
      <c r="D144" s="1346"/>
      <c r="E144" s="1346"/>
      <c r="F144" s="1346"/>
      <c r="G144" s="1346"/>
      <c r="H144" s="1346"/>
      <c r="I144" s="1346"/>
      <c r="J144" s="1346"/>
      <c r="K144" s="1346"/>
      <c r="L144" s="1346"/>
      <c r="M144" s="1347" t="s">
        <v>270</v>
      </c>
    </row>
    <row r="145" spans="1:13" ht="27" thickBot="1" x14ac:dyDescent="0.3">
      <c r="A145" s="15" t="s">
        <v>5</v>
      </c>
      <c r="B145" s="16" t="s">
        <v>6</v>
      </c>
      <c r="C145" s="16" t="s">
        <v>7</v>
      </c>
      <c r="D145" s="16" t="s">
        <v>8</v>
      </c>
      <c r="E145" s="16" t="s">
        <v>9</v>
      </c>
      <c r="F145" s="17" t="s">
        <v>10</v>
      </c>
      <c r="G145" s="18" t="s">
        <v>11</v>
      </c>
      <c r="H145" s="16" t="s">
        <v>12</v>
      </c>
      <c r="I145" s="20" t="s">
        <v>13</v>
      </c>
      <c r="J145" s="20" t="s">
        <v>14</v>
      </c>
      <c r="K145" s="20" t="s">
        <v>15</v>
      </c>
      <c r="L145" s="20" t="s">
        <v>16</v>
      </c>
      <c r="M145" s="152" t="s">
        <v>17</v>
      </c>
    </row>
    <row r="146" spans="1:13" x14ac:dyDescent="0.25">
      <c r="A146" s="583">
        <v>231</v>
      </c>
      <c r="B146" s="584">
        <v>63</v>
      </c>
      <c r="C146" s="585">
        <v>3713</v>
      </c>
      <c r="D146" s="584">
        <v>6371</v>
      </c>
      <c r="E146" s="586">
        <v>0</v>
      </c>
      <c r="F146" s="644">
        <v>106515974</v>
      </c>
      <c r="G146" s="584">
        <v>900</v>
      </c>
      <c r="H146" s="591">
        <v>4377000000</v>
      </c>
      <c r="I146" s="674">
        <v>0</v>
      </c>
      <c r="J146" s="674">
        <v>214981072.66</v>
      </c>
      <c r="K146" s="675">
        <v>-2086122.22</v>
      </c>
      <c r="L146" s="673">
        <v>212894950.44</v>
      </c>
      <c r="M146" s="683" t="s">
        <v>798</v>
      </c>
    </row>
    <row r="147" spans="1:13" ht="15.75" thickBot="1" x14ac:dyDescent="0.3">
      <c r="A147" s="583">
        <v>231</v>
      </c>
      <c r="B147" s="584">
        <v>63</v>
      </c>
      <c r="C147" s="585">
        <v>3713</v>
      </c>
      <c r="D147" s="584">
        <v>5909</v>
      </c>
      <c r="E147" s="586">
        <v>0</v>
      </c>
      <c r="F147" s="644">
        <v>106515011</v>
      </c>
      <c r="G147" s="584">
        <v>900</v>
      </c>
      <c r="H147" s="591">
        <v>4377000000</v>
      </c>
      <c r="I147" s="674">
        <v>0</v>
      </c>
      <c r="J147" s="674">
        <v>373877.78</v>
      </c>
      <c r="K147" s="675">
        <v>2086122.22</v>
      </c>
      <c r="L147" s="673">
        <v>2460000</v>
      </c>
      <c r="M147" s="683" t="s">
        <v>799</v>
      </c>
    </row>
    <row r="148" spans="1:13" ht="16.5" thickBot="1" x14ac:dyDescent="0.3">
      <c r="A148" s="593"/>
      <c r="B148" s="2161" t="s">
        <v>23</v>
      </c>
      <c r="C148" s="594"/>
      <c r="D148" s="594"/>
      <c r="E148" s="595"/>
      <c r="F148" s="595"/>
      <c r="G148" s="595"/>
      <c r="H148" s="595"/>
      <c r="I148" s="695">
        <f>SUM(I146:I147)</f>
        <v>0</v>
      </c>
      <c r="J148" s="682">
        <f t="shared" ref="J148:L148" si="4">SUM(J146:J147)</f>
        <v>215354950.44</v>
      </c>
      <c r="K148" s="682">
        <f t="shared" si="4"/>
        <v>0</v>
      </c>
      <c r="L148" s="682">
        <f t="shared" si="4"/>
        <v>215354950.44</v>
      </c>
      <c r="M148" s="596"/>
    </row>
    <row r="150" spans="1:13" s="233" customFormat="1" ht="12.75" x14ac:dyDescent="0.2">
      <c r="B150" s="1459" t="s">
        <v>212</v>
      </c>
      <c r="C150" s="1459"/>
      <c r="D150" s="1459"/>
      <c r="E150" s="1459" t="s">
        <v>213</v>
      </c>
      <c r="F150" s="1459"/>
      <c r="G150" s="1459"/>
      <c r="H150" s="1459"/>
      <c r="I150" s="1459" t="s">
        <v>214</v>
      </c>
      <c r="J150" s="1459"/>
      <c r="K150" s="173">
        <v>43539</v>
      </c>
      <c r="L150" s="173"/>
      <c r="M150" s="1459"/>
    </row>
    <row r="151" spans="1:13" s="233" customFormat="1" ht="12.75" x14ac:dyDescent="0.2">
      <c r="B151" s="1459"/>
      <c r="C151" s="1459"/>
      <c r="D151" s="1459"/>
      <c r="E151" s="1459" t="s">
        <v>215</v>
      </c>
      <c r="F151" s="1459"/>
      <c r="G151" s="1459"/>
      <c r="H151" s="1459"/>
      <c r="I151" s="1459"/>
      <c r="J151" s="1459"/>
      <c r="K151" s="1459"/>
      <c r="L151" s="1459"/>
      <c r="M151" s="1459"/>
    </row>
    <row r="152" spans="1:13" x14ac:dyDescent="0.25">
      <c r="B152" s="597"/>
      <c r="C152" s="597"/>
      <c r="D152" s="597"/>
      <c r="E152" s="597"/>
      <c r="F152" s="597"/>
      <c r="G152" s="597"/>
      <c r="H152" s="597"/>
      <c r="I152" s="597"/>
      <c r="J152" s="597"/>
      <c r="K152" s="597"/>
      <c r="L152" s="597"/>
      <c r="M152" s="597"/>
    </row>
    <row r="153" spans="1:13" s="233" customFormat="1" ht="12.75" x14ac:dyDescent="0.2">
      <c r="B153" s="350" t="s">
        <v>216</v>
      </c>
      <c r="C153" s="350"/>
      <c r="D153" s="350"/>
      <c r="E153" s="350"/>
      <c r="F153" s="350"/>
      <c r="G153" s="350"/>
      <c r="H153" s="350"/>
      <c r="I153" s="350"/>
      <c r="J153" s="350" t="s">
        <v>216</v>
      </c>
      <c r="K153" s="350"/>
      <c r="L153" s="350"/>
      <c r="M153" s="350"/>
    </row>
    <row r="154" spans="1:13" s="233" customFormat="1" ht="12.75" x14ac:dyDescent="0.2">
      <c r="B154" s="350"/>
      <c r="C154" s="350"/>
      <c r="D154" s="350"/>
      <c r="E154" s="350"/>
      <c r="F154" s="350"/>
      <c r="G154" s="350"/>
      <c r="H154" s="350"/>
      <c r="I154" s="350"/>
      <c r="J154" s="350"/>
      <c r="K154" s="350"/>
      <c r="L154" s="350"/>
      <c r="M154" s="350"/>
    </row>
    <row r="155" spans="1:13" s="233" customFormat="1" ht="12.75" x14ac:dyDescent="0.2">
      <c r="B155" s="350" t="s">
        <v>217</v>
      </c>
      <c r="C155" s="350"/>
      <c r="D155" s="350"/>
      <c r="E155" s="350"/>
      <c r="F155" s="350"/>
      <c r="G155" s="350"/>
      <c r="H155" s="350"/>
      <c r="I155" s="350"/>
      <c r="J155" s="350" t="s">
        <v>218</v>
      </c>
      <c r="K155" s="350"/>
      <c r="L155" s="350"/>
      <c r="M155" s="350"/>
    </row>
    <row r="156" spans="1:13" x14ac:dyDescent="0.25">
      <c r="B156" s="597"/>
      <c r="C156" s="597"/>
      <c r="D156" s="597"/>
      <c r="E156" s="597"/>
      <c r="F156" s="597"/>
      <c r="G156" s="597"/>
      <c r="H156" s="597"/>
      <c r="I156" s="597"/>
      <c r="J156" s="597"/>
      <c r="K156" s="597"/>
      <c r="L156" s="597"/>
      <c r="M156" s="597"/>
    </row>
    <row r="157" spans="1:13" x14ac:dyDescent="0.25">
      <c r="B157" s="597"/>
      <c r="C157" s="597"/>
      <c r="D157" s="597"/>
      <c r="E157" s="597"/>
      <c r="F157" s="597"/>
      <c r="G157" s="597"/>
      <c r="H157" s="597"/>
      <c r="I157" s="597"/>
      <c r="J157" s="597"/>
      <c r="K157" s="597"/>
      <c r="L157" s="597"/>
      <c r="M157" s="597"/>
    </row>
    <row r="158" spans="1:13" ht="18.75" x14ac:dyDescent="0.3">
      <c r="A158" s="399" t="s">
        <v>174</v>
      </c>
      <c r="B158" s="399"/>
      <c r="C158" s="645" t="s">
        <v>175</v>
      </c>
      <c r="D158" s="322"/>
      <c r="E158" s="322"/>
      <c r="F158" s="322"/>
      <c r="G158" s="322"/>
      <c r="H158" s="322"/>
      <c r="I158" s="322"/>
      <c r="J158" s="322"/>
      <c r="K158" s="322"/>
      <c r="L158" s="322"/>
      <c r="M158" s="322"/>
    </row>
    <row r="159" spans="1:13" s="233" customFormat="1" ht="12.75" x14ac:dyDescent="0.2">
      <c r="A159" s="322"/>
      <c r="B159" s="322"/>
      <c r="C159" s="325"/>
      <c r="D159" s="322"/>
      <c r="E159" s="322"/>
      <c r="F159" s="322"/>
      <c r="G159" s="322"/>
      <c r="H159" s="322"/>
      <c r="I159" s="322"/>
      <c r="J159" s="322"/>
      <c r="K159" s="322"/>
      <c r="L159" s="322"/>
      <c r="M159" s="322"/>
    </row>
    <row r="160" spans="1:13" ht="18.75" x14ac:dyDescent="0.3">
      <c r="A160" s="3112" t="s">
        <v>943</v>
      </c>
      <c r="B160" s="3112"/>
      <c r="C160" s="3112"/>
      <c r="D160" s="3112"/>
      <c r="E160" s="3112"/>
      <c r="F160" s="3112"/>
      <c r="G160" s="3112"/>
      <c r="H160" s="3112"/>
      <c r="I160" s="3112"/>
      <c r="J160" s="3112"/>
      <c r="K160" s="3112"/>
      <c r="L160" s="3112"/>
      <c r="M160" s="3112"/>
    </row>
    <row r="161" spans="1:13" s="233" customFormat="1" ht="12.75" x14ac:dyDescent="0.2">
      <c r="A161" s="1348"/>
      <c r="B161" s="1452"/>
      <c r="C161" s="1452"/>
      <c r="D161" s="1452"/>
      <c r="E161" s="1452"/>
      <c r="F161" s="1452"/>
      <c r="G161" s="1452"/>
      <c r="H161" s="1452"/>
      <c r="I161" s="1452"/>
      <c r="J161" s="1452"/>
      <c r="K161" s="1452"/>
      <c r="L161" s="1452"/>
      <c r="M161" s="322"/>
    </row>
    <row r="162" spans="1:13" x14ac:dyDescent="0.25">
      <c r="A162" s="3214" t="s">
        <v>1181</v>
      </c>
      <c r="B162" s="3214"/>
      <c r="C162" s="3214"/>
      <c r="D162" s="3214"/>
      <c r="E162" s="3214"/>
      <c r="F162" s="3214"/>
      <c r="G162" s="3214"/>
      <c r="H162" s="3214"/>
      <c r="I162" s="3214"/>
      <c r="J162" s="3214"/>
      <c r="K162" s="3214"/>
      <c r="L162" s="3214"/>
      <c r="M162" s="3214"/>
    </row>
    <row r="163" spans="1:13" ht="15.75" thickBot="1" x14ac:dyDescent="0.3">
      <c r="A163" s="688"/>
      <c r="B163" s="688"/>
      <c r="C163" s="688"/>
      <c r="D163" s="688"/>
      <c r="E163" s="688"/>
      <c r="F163" s="688"/>
      <c r="G163" s="688"/>
      <c r="H163" s="688"/>
      <c r="I163" s="688"/>
      <c r="J163" s="688"/>
      <c r="K163" s="688"/>
      <c r="L163" s="688"/>
      <c r="M163" s="689" t="s">
        <v>270</v>
      </c>
    </row>
    <row r="164" spans="1:13" ht="27" thickBot="1" x14ac:dyDescent="0.3">
      <c r="A164" s="408" t="s">
        <v>5</v>
      </c>
      <c r="B164" s="409" t="s">
        <v>6</v>
      </c>
      <c r="C164" s="409" t="s">
        <v>7</v>
      </c>
      <c r="D164" s="409" t="s">
        <v>8</v>
      </c>
      <c r="E164" s="409" t="s">
        <v>9</v>
      </c>
      <c r="F164" s="410" t="s">
        <v>10</v>
      </c>
      <c r="G164" s="411" t="s">
        <v>11</v>
      </c>
      <c r="H164" s="409" t="s">
        <v>12</v>
      </c>
      <c r="I164" s="412" t="s">
        <v>13</v>
      </c>
      <c r="J164" s="413" t="s">
        <v>14</v>
      </c>
      <c r="K164" s="413" t="s">
        <v>15</v>
      </c>
      <c r="L164" s="413" t="s">
        <v>16</v>
      </c>
      <c r="M164" s="487" t="s">
        <v>17</v>
      </c>
    </row>
    <row r="165" spans="1:13" x14ac:dyDescent="0.25">
      <c r="A165" s="415">
        <v>231</v>
      </c>
      <c r="B165" s="416">
        <v>0</v>
      </c>
      <c r="C165" s="646">
        <v>3636</v>
      </c>
      <c r="D165" s="647">
        <v>6341</v>
      </c>
      <c r="E165" s="648">
        <v>0</v>
      </c>
      <c r="F165" s="696">
        <v>813</v>
      </c>
      <c r="G165" s="416">
        <v>900</v>
      </c>
      <c r="H165" s="592">
        <v>3956000000</v>
      </c>
      <c r="I165" s="690">
        <v>0</v>
      </c>
      <c r="J165" s="690">
        <v>51740443.5</v>
      </c>
      <c r="K165" s="691">
        <v>-10000000</v>
      </c>
      <c r="L165" s="692">
        <v>41740443.5</v>
      </c>
      <c r="M165" s="693" t="s">
        <v>944</v>
      </c>
    </row>
    <row r="166" spans="1:13" x14ac:dyDescent="0.25">
      <c r="A166" s="415">
        <v>231</v>
      </c>
      <c r="B166" s="416">
        <v>0</v>
      </c>
      <c r="C166" s="646">
        <v>3113</v>
      </c>
      <c r="D166" s="647">
        <v>6341</v>
      </c>
      <c r="E166" s="648">
        <v>0</v>
      </c>
      <c r="F166" s="696">
        <v>813</v>
      </c>
      <c r="G166" s="416">
        <v>900</v>
      </c>
      <c r="H166" s="592">
        <v>3956020248</v>
      </c>
      <c r="I166" s="690">
        <v>0</v>
      </c>
      <c r="J166" s="690">
        <v>0</v>
      </c>
      <c r="K166" s="691">
        <v>10000000</v>
      </c>
      <c r="L166" s="694">
        <v>10000000</v>
      </c>
      <c r="M166" s="693" t="s">
        <v>945</v>
      </c>
    </row>
    <row r="167" spans="1:13" x14ac:dyDescent="0.25">
      <c r="A167" s="415">
        <v>231</v>
      </c>
      <c r="B167" s="416">
        <v>0</v>
      </c>
      <c r="C167" s="646">
        <v>3636</v>
      </c>
      <c r="D167" s="647">
        <v>6341</v>
      </c>
      <c r="E167" s="648">
        <v>0</v>
      </c>
      <c r="F167" s="696">
        <v>813</v>
      </c>
      <c r="G167" s="416">
        <v>900</v>
      </c>
      <c r="H167" s="592">
        <v>4697000000</v>
      </c>
      <c r="I167" s="690">
        <v>0</v>
      </c>
      <c r="J167" s="690">
        <v>47486101</v>
      </c>
      <c r="K167" s="691">
        <v>-20000000</v>
      </c>
      <c r="L167" s="692">
        <v>27486101</v>
      </c>
      <c r="M167" s="693" t="s">
        <v>946</v>
      </c>
    </row>
    <row r="168" spans="1:13" x14ac:dyDescent="0.25">
      <c r="A168" s="415">
        <v>231</v>
      </c>
      <c r="B168" s="416">
        <v>0</v>
      </c>
      <c r="C168" s="646">
        <v>3113</v>
      </c>
      <c r="D168" s="647">
        <v>6341</v>
      </c>
      <c r="E168" s="648">
        <v>0</v>
      </c>
      <c r="F168" s="696">
        <v>813</v>
      </c>
      <c r="G168" s="416">
        <v>900</v>
      </c>
      <c r="H168" s="592">
        <v>4697020551</v>
      </c>
      <c r="I168" s="690">
        <v>0</v>
      </c>
      <c r="J168" s="690">
        <v>0</v>
      </c>
      <c r="K168" s="691">
        <v>10000000</v>
      </c>
      <c r="L168" s="694">
        <v>10000000</v>
      </c>
      <c r="M168" s="693" t="s">
        <v>947</v>
      </c>
    </row>
    <row r="169" spans="1:13" ht="15.75" thickBot="1" x14ac:dyDescent="0.3">
      <c r="A169" s="415">
        <v>231</v>
      </c>
      <c r="B169" s="416">
        <v>0</v>
      </c>
      <c r="C169" s="646">
        <v>3113</v>
      </c>
      <c r="D169" s="647">
        <v>6341</v>
      </c>
      <c r="E169" s="648">
        <v>0</v>
      </c>
      <c r="F169" s="696">
        <v>813</v>
      </c>
      <c r="G169" s="416">
        <v>900</v>
      </c>
      <c r="H169" s="592">
        <v>4697020555</v>
      </c>
      <c r="I169" s="690">
        <v>0</v>
      </c>
      <c r="J169" s="690">
        <v>0</v>
      </c>
      <c r="K169" s="691">
        <v>10000000</v>
      </c>
      <c r="L169" s="694">
        <v>10000000</v>
      </c>
      <c r="M169" s="693" t="s">
        <v>948</v>
      </c>
    </row>
    <row r="170" spans="1:13" ht="16.5" thickBot="1" x14ac:dyDescent="0.3">
      <c r="A170" s="649"/>
      <c r="B170" s="2176" t="s">
        <v>594</v>
      </c>
      <c r="C170" s="650"/>
      <c r="D170" s="650"/>
      <c r="E170" s="650"/>
      <c r="F170" s="650"/>
      <c r="G170" s="650"/>
      <c r="H170" s="650"/>
      <c r="I170" s="695">
        <f>SUM(I165:I169)</f>
        <v>0</v>
      </c>
      <c r="J170" s="695">
        <f t="shared" ref="J170:L170" si="5">SUM(J165:J169)</f>
        <v>99226544.5</v>
      </c>
      <c r="K170" s="695">
        <f t="shared" si="5"/>
        <v>0</v>
      </c>
      <c r="L170" s="695">
        <f t="shared" si="5"/>
        <v>99226544.5</v>
      </c>
      <c r="M170" s="443"/>
    </row>
    <row r="171" spans="1:13" s="233" customFormat="1" ht="12.75" x14ac:dyDescent="0.2">
      <c r="A171" s="322"/>
      <c r="B171" s="322" t="s">
        <v>212</v>
      </c>
      <c r="C171" s="322"/>
      <c r="D171" s="322"/>
      <c r="E171" s="322" t="s">
        <v>213</v>
      </c>
      <c r="F171" s="322"/>
      <c r="G171" s="322"/>
      <c r="H171" s="322"/>
      <c r="I171" s="322"/>
      <c r="J171" s="322" t="s">
        <v>214</v>
      </c>
      <c r="K171" s="446">
        <v>43543</v>
      </c>
      <c r="L171" s="322"/>
      <c r="M171" s="322"/>
    </row>
    <row r="172" spans="1:13" s="233" customFormat="1" ht="12.75" x14ac:dyDescent="0.2">
      <c r="A172" s="322"/>
      <c r="B172" s="322"/>
      <c r="C172" s="322"/>
      <c r="D172" s="322"/>
      <c r="E172" s="322" t="s">
        <v>215</v>
      </c>
      <c r="F172" s="322"/>
      <c r="G172" s="322"/>
      <c r="H172" s="322"/>
      <c r="I172" s="322"/>
      <c r="J172" s="322"/>
      <c r="K172" s="322"/>
      <c r="L172" s="322"/>
      <c r="M172" s="322"/>
    </row>
    <row r="173" spans="1:13" s="233" customFormat="1" ht="12.75" x14ac:dyDescent="0.2">
      <c r="A173" s="322"/>
      <c r="B173" s="322"/>
      <c r="C173" s="322"/>
      <c r="D173" s="322"/>
      <c r="E173" s="322"/>
      <c r="F173" s="322"/>
      <c r="G173" s="322"/>
      <c r="H173" s="322"/>
      <c r="I173" s="322"/>
      <c r="J173" s="322"/>
      <c r="K173" s="322"/>
      <c r="L173" s="322"/>
      <c r="M173" s="322"/>
    </row>
    <row r="174" spans="1:13" s="233" customFormat="1" ht="12.75" x14ac:dyDescent="0.2">
      <c r="A174" s="322"/>
      <c r="B174" s="322"/>
      <c r="C174" s="322"/>
      <c r="D174" s="322"/>
      <c r="E174" s="322"/>
      <c r="F174" s="322"/>
      <c r="G174" s="322"/>
      <c r="H174" s="322"/>
      <c r="I174" s="322"/>
      <c r="J174" s="322"/>
      <c r="K174" s="322"/>
      <c r="L174" s="322"/>
      <c r="M174" s="322"/>
    </row>
    <row r="175" spans="1:13" s="233" customFormat="1" ht="12.75" x14ac:dyDescent="0.2">
      <c r="A175" s="322"/>
      <c r="B175" s="322" t="s">
        <v>216</v>
      </c>
      <c r="C175" s="322"/>
      <c r="D175" s="322"/>
      <c r="E175" s="322"/>
      <c r="F175" s="322"/>
      <c r="G175" s="322"/>
      <c r="H175" s="322"/>
      <c r="I175" s="322"/>
      <c r="J175" s="322" t="s">
        <v>216</v>
      </c>
      <c r="K175" s="322"/>
      <c r="L175" s="322"/>
      <c r="M175" s="322"/>
    </row>
    <row r="176" spans="1:13" s="233" customFormat="1" ht="12.75" x14ac:dyDescent="0.2">
      <c r="B176" s="322"/>
      <c r="C176" s="322"/>
      <c r="D176" s="322"/>
      <c r="E176" s="322"/>
      <c r="F176" s="322"/>
      <c r="G176" s="322"/>
      <c r="H176" s="322"/>
      <c r="I176" s="322"/>
      <c r="J176" s="322"/>
      <c r="K176" s="322"/>
      <c r="L176" s="322"/>
      <c r="M176" s="322"/>
    </row>
    <row r="177" spans="1:14" s="233" customFormat="1" ht="12.75" x14ac:dyDescent="0.2">
      <c r="B177" s="322" t="s">
        <v>217</v>
      </c>
      <c r="C177" s="322"/>
      <c r="D177" s="322"/>
      <c r="E177" s="322"/>
      <c r="F177" s="322"/>
      <c r="G177" s="322"/>
      <c r="H177" s="322"/>
      <c r="I177" s="322"/>
      <c r="J177" s="322" t="s">
        <v>218</v>
      </c>
      <c r="K177" s="322"/>
      <c r="L177" s="322"/>
      <c r="M177" s="322"/>
    </row>
    <row r="178" spans="1:14" s="233" customFormat="1" ht="12.75" x14ac:dyDescent="0.2">
      <c r="B178" s="1459"/>
      <c r="C178" s="1459"/>
      <c r="D178" s="1459"/>
      <c r="E178" s="1459"/>
      <c r="F178" s="1459"/>
      <c r="G178" s="1459"/>
      <c r="H178" s="1459"/>
      <c r="I178" s="1459"/>
      <c r="J178" s="1459"/>
      <c r="K178" s="1459"/>
      <c r="L178" s="1459"/>
      <c r="M178" s="1459"/>
    </row>
    <row r="179" spans="1:14" x14ac:dyDescent="0.25">
      <c r="B179" s="597"/>
      <c r="C179" s="597"/>
      <c r="D179" s="597"/>
      <c r="E179" s="597"/>
      <c r="F179" s="597"/>
      <c r="G179" s="597"/>
      <c r="H179" s="597"/>
      <c r="I179" s="597"/>
      <c r="J179" s="597"/>
      <c r="K179" s="597"/>
      <c r="L179" s="597"/>
      <c r="M179" s="597"/>
    </row>
    <row r="180" spans="1:14" ht="18.75" x14ac:dyDescent="0.3">
      <c r="A180" s="651" t="s">
        <v>356</v>
      </c>
      <c r="B180" s="651"/>
      <c r="C180" s="399"/>
      <c r="D180" s="322"/>
      <c r="E180" s="322"/>
      <c r="F180" s="323"/>
      <c r="G180" s="324"/>
      <c r="H180" s="322"/>
      <c r="I180" s="325"/>
      <c r="J180" s="322"/>
      <c r="K180" s="322"/>
      <c r="L180" s="322"/>
      <c r="M180" s="322"/>
      <c r="N180" s="322"/>
    </row>
    <row r="181" spans="1:14" x14ac:dyDescent="0.25">
      <c r="A181" s="322"/>
      <c r="B181" s="322"/>
      <c r="C181" s="322"/>
      <c r="D181" s="1454"/>
      <c r="E181" s="1454"/>
      <c r="F181" s="401"/>
      <c r="G181" s="402"/>
      <c r="H181" s="1454"/>
      <c r="I181" s="403"/>
      <c r="J181" s="1454"/>
      <c r="K181" s="322"/>
      <c r="L181" s="322"/>
      <c r="M181" s="322"/>
      <c r="N181" s="322"/>
    </row>
    <row r="182" spans="1:14" ht="18.75" x14ac:dyDescent="0.3">
      <c r="A182" s="3215" t="s">
        <v>942</v>
      </c>
      <c r="B182" s="3216"/>
      <c r="C182" s="3216"/>
      <c r="D182" s="3216"/>
      <c r="E182" s="3216"/>
      <c r="F182" s="3216"/>
      <c r="G182" s="3216"/>
      <c r="H182" s="3216"/>
      <c r="I182" s="3216"/>
      <c r="J182" s="3216"/>
      <c r="K182" s="3216"/>
      <c r="L182" s="3216"/>
      <c r="M182" s="651"/>
      <c r="N182" s="651"/>
    </row>
    <row r="183" spans="1:14" x14ac:dyDescent="0.25">
      <c r="A183" s="651"/>
      <c r="B183" s="651"/>
      <c r="C183" s="651"/>
      <c r="D183" s="652"/>
      <c r="E183" s="652"/>
      <c r="F183" s="653"/>
      <c r="G183" s="654"/>
      <c r="H183" s="652"/>
      <c r="I183" s="655"/>
      <c r="J183" s="652"/>
      <c r="K183" s="651"/>
      <c r="L183" s="651"/>
      <c r="M183" s="651"/>
      <c r="N183" s="651"/>
    </row>
    <row r="184" spans="1:14" x14ac:dyDescent="0.25">
      <c r="A184" s="504" t="s">
        <v>358</v>
      </c>
      <c r="B184" s="505"/>
      <c r="C184" s="505"/>
      <c r="D184" s="505"/>
      <c r="E184" s="505"/>
      <c r="F184" s="653"/>
      <c r="G184" s="656"/>
      <c r="H184" s="651"/>
      <c r="I184" s="657"/>
      <c r="J184" s="651"/>
      <c r="K184" s="651"/>
      <c r="L184" s="651"/>
      <c r="M184" s="651"/>
      <c r="N184" s="651"/>
    </row>
    <row r="185" spans="1:14" ht="15.75" thickBot="1" x14ac:dyDescent="0.3">
      <c r="A185" s="658"/>
      <c r="B185" s="651"/>
      <c r="C185" s="651"/>
      <c r="D185" s="651"/>
      <c r="E185" s="651"/>
      <c r="F185" s="659"/>
      <c r="G185" s="656"/>
      <c r="H185" s="651"/>
      <c r="I185" s="657"/>
      <c r="J185" s="651"/>
      <c r="K185" s="404"/>
      <c r="L185" s="660" t="s">
        <v>4</v>
      </c>
      <c r="M185" s="651"/>
      <c r="N185" s="651"/>
    </row>
    <row r="186" spans="1:14" s="233" customFormat="1" ht="26.25" thickBot="1" x14ac:dyDescent="0.25">
      <c r="A186" s="408" t="s">
        <v>5</v>
      </c>
      <c r="B186" s="409" t="s">
        <v>6</v>
      </c>
      <c r="C186" s="409" t="s">
        <v>7</v>
      </c>
      <c r="D186" s="409" t="s">
        <v>8</v>
      </c>
      <c r="E186" s="409" t="s">
        <v>9</v>
      </c>
      <c r="F186" s="410" t="s">
        <v>10</v>
      </c>
      <c r="G186" s="411" t="s">
        <v>11</v>
      </c>
      <c r="H186" s="409" t="s">
        <v>12</v>
      </c>
      <c r="I186" s="412" t="s">
        <v>13</v>
      </c>
      <c r="J186" s="413" t="s">
        <v>14</v>
      </c>
      <c r="K186" s="413" t="s">
        <v>15</v>
      </c>
      <c r="L186" s="413" t="s">
        <v>16</v>
      </c>
      <c r="M186" s="487" t="s">
        <v>17</v>
      </c>
      <c r="N186" s="322"/>
    </row>
    <row r="187" spans="1:14" s="233" customFormat="1" ht="12.75" x14ac:dyDescent="0.2">
      <c r="A187" s="1349">
        <v>231</v>
      </c>
      <c r="B187" s="1350">
        <v>63</v>
      </c>
      <c r="C187" s="1351">
        <v>3713</v>
      </c>
      <c r="D187" s="1350">
        <v>5909</v>
      </c>
      <c r="E187" s="1352">
        <v>0</v>
      </c>
      <c r="F187" s="1353">
        <v>106515011</v>
      </c>
      <c r="G187" s="1350">
        <v>900</v>
      </c>
      <c r="H187" s="1354">
        <v>4377000000</v>
      </c>
      <c r="I187" s="1355">
        <v>0</v>
      </c>
      <c r="J187" s="1356">
        <v>2460000</v>
      </c>
      <c r="K187" s="1356">
        <v>-2460000</v>
      </c>
      <c r="L187" s="1356">
        <v>0</v>
      </c>
      <c r="M187" s="1357" t="s">
        <v>359</v>
      </c>
      <c r="N187" s="499"/>
    </row>
    <row r="188" spans="1:14" s="233" customFormat="1" ht="12.75" x14ac:dyDescent="0.2">
      <c r="A188" s="1358">
        <v>231</v>
      </c>
      <c r="B188" s="1359">
        <v>63</v>
      </c>
      <c r="C188" s="1360">
        <v>3713</v>
      </c>
      <c r="D188" s="1359">
        <v>5011</v>
      </c>
      <c r="E188" s="1361">
        <v>0</v>
      </c>
      <c r="F188" s="1362">
        <v>106515011</v>
      </c>
      <c r="G188" s="1359">
        <v>900</v>
      </c>
      <c r="H188" s="1363">
        <v>4377000000</v>
      </c>
      <c r="I188" s="1364">
        <v>0</v>
      </c>
      <c r="J188" s="1365">
        <v>1000000</v>
      </c>
      <c r="K188" s="1366">
        <v>1741000</v>
      </c>
      <c r="L188" s="1365">
        <v>2741000</v>
      </c>
      <c r="M188" s="1367" t="s">
        <v>360</v>
      </c>
      <c r="N188" s="661"/>
    </row>
    <row r="189" spans="1:14" s="233" customFormat="1" ht="12.75" x14ac:dyDescent="0.2">
      <c r="A189" s="1368">
        <v>231</v>
      </c>
      <c r="B189" s="1369">
        <v>63</v>
      </c>
      <c r="C189" s="1370">
        <v>3713</v>
      </c>
      <c r="D189" s="1369">
        <v>5021</v>
      </c>
      <c r="E189" s="1371">
        <v>0</v>
      </c>
      <c r="F189" s="1372">
        <v>106515011</v>
      </c>
      <c r="G189" s="1369">
        <v>900</v>
      </c>
      <c r="H189" s="1373">
        <v>4377000000</v>
      </c>
      <c r="I189" s="1374">
        <v>0</v>
      </c>
      <c r="J189" s="1375">
        <v>145372.14000000001</v>
      </c>
      <c r="K189" s="1366">
        <v>132000</v>
      </c>
      <c r="L189" s="1375">
        <v>277372.14</v>
      </c>
      <c r="M189" s="1376" t="s">
        <v>361</v>
      </c>
      <c r="N189" s="661"/>
    </row>
    <row r="190" spans="1:14" s="233" customFormat="1" ht="12.75" x14ac:dyDescent="0.2">
      <c r="A190" s="1358">
        <v>231</v>
      </c>
      <c r="B190" s="1359">
        <v>63</v>
      </c>
      <c r="C190" s="1360">
        <v>3713</v>
      </c>
      <c r="D190" s="1359">
        <v>5031</v>
      </c>
      <c r="E190" s="1361">
        <v>0</v>
      </c>
      <c r="F190" s="1362">
        <v>106515011</v>
      </c>
      <c r="G190" s="1359">
        <v>900</v>
      </c>
      <c r="H190" s="1363">
        <v>4377000000</v>
      </c>
      <c r="I190" s="1364">
        <v>0</v>
      </c>
      <c r="J190" s="1365">
        <v>300000</v>
      </c>
      <c r="K190" s="1366">
        <v>417000</v>
      </c>
      <c r="L190" s="1365">
        <v>717000</v>
      </c>
      <c r="M190" s="1367" t="s">
        <v>362</v>
      </c>
      <c r="N190" s="661"/>
    </row>
    <row r="191" spans="1:14" s="233" customFormat="1" ht="13.5" thickBot="1" x14ac:dyDescent="0.25">
      <c r="A191" s="1368">
        <v>231</v>
      </c>
      <c r="B191" s="1369">
        <v>63</v>
      </c>
      <c r="C191" s="1370">
        <v>3713</v>
      </c>
      <c r="D191" s="1369">
        <v>5032</v>
      </c>
      <c r="E191" s="1371">
        <v>0</v>
      </c>
      <c r="F191" s="1372">
        <v>106515011</v>
      </c>
      <c r="G191" s="1369">
        <v>900</v>
      </c>
      <c r="H191" s="1373">
        <v>4377000000</v>
      </c>
      <c r="I191" s="1374">
        <v>0</v>
      </c>
      <c r="J191" s="1375">
        <v>110000</v>
      </c>
      <c r="K191" s="1377">
        <v>170000</v>
      </c>
      <c r="L191" s="1375">
        <v>280000</v>
      </c>
      <c r="M191" s="1376" t="s">
        <v>363</v>
      </c>
      <c r="N191" s="661"/>
    </row>
    <row r="192" spans="1:14" s="233" customFormat="1" ht="16.5" thickBot="1" x14ac:dyDescent="0.3">
      <c r="A192" s="435"/>
      <c r="B192" s="436" t="s">
        <v>23</v>
      </c>
      <c r="C192" s="438"/>
      <c r="D192" s="438"/>
      <c r="E192" s="438"/>
      <c r="F192" s="439"/>
      <c r="G192" s="440"/>
      <c r="H192" s="438"/>
      <c r="I192" s="695">
        <f>SUM(I187:I191)</f>
        <v>0</v>
      </c>
      <c r="J192" s="695">
        <f t="shared" ref="J192:L192" si="6">SUM(J187:J191)</f>
        <v>4015372.14</v>
      </c>
      <c r="K192" s="695">
        <f t="shared" si="6"/>
        <v>0</v>
      </c>
      <c r="L192" s="695">
        <f t="shared" si="6"/>
        <v>4015372.14</v>
      </c>
      <c r="M192" s="1378"/>
      <c r="N192" s="661"/>
    </row>
    <row r="193" spans="1:14" s="233" customFormat="1" ht="12.75" x14ac:dyDescent="0.2">
      <c r="A193" s="499"/>
      <c r="B193" s="499"/>
      <c r="C193" s="499"/>
      <c r="D193" s="499"/>
      <c r="E193" s="499"/>
      <c r="F193" s="1379"/>
      <c r="G193" s="1380"/>
      <c r="H193" s="499"/>
      <c r="I193" s="500"/>
      <c r="J193" s="499"/>
      <c r="K193" s="501"/>
      <c r="L193" s="499"/>
      <c r="M193" s="322"/>
      <c r="N193" s="661"/>
    </row>
    <row r="194" spans="1:14" s="233" customFormat="1" ht="12.75" x14ac:dyDescent="0.2">
      <c r="A194" s="322"/>
      <c r="B194" s="499" t="s">
        <v>364</v>
      </c>
      <c r="C194" s="499"/>
      <c r="D194" s="499"/>
      <c r="E194" s="499"/>
      <c r="F194" s="1379"/>
      <c r="G194" s="1380"/>
      <c r="H194" s="499"/>
      <c r="I194" s="500"/>
      <c r="J194" s="502" t="s">
        <v>25</v>
      </c>
      <c r="K194" s="503">
        <v>43542</v>
      </c>
      <c r="L194" s="499"/>
      <c r="M194" s="322"/>
      <c r="N194" s="661"/>
    </row>
    <row r="195" spans="1:14" s="233" customFormat="1" ht="12.75" x14ac:dyDescent="0.2">
      <c r="A195" s="499"/>
      <c r="B195" s="499"/>
      <c r="C195" s="499"/>
      <c r="D195" s="499"/>
      <c r="E195" s="499"/>
      <c r="F195" s="1379"/>
      <c r="G195" s="1380"/>
      <c r="H195" s="499"/>
      <c r="I195" s="500"/>
      <c r="J195" s="499"/>
      <c r="K195" s="501"/>
      <c r="L195" s="499"/>
      <c r="M195" s="322"/>
      <c r="N195" s="661"/>
    </row>
    <row r="196" spans="1:14" s="233" customFormat="1" ht="12.75" x14ac:dyDescent="0.2">
      <c r="A196" s="322"/>
      <c r="B196" s="322" t="s">
        <v>216</v>
      </c>
      <c r="C196" s="322"/>
      <c r="D196" s="322"/>
      <c r="E196" s="322"/>
      <c r="F196" s="323"/>
      <c r="G196" s="324"/>
      <c r="H196" s="322"/>
      <c r="I196" s="325"/>
      <c r="J196" s="322" t="s">
        <v>216</v>
      </c>
      <c r="K196" s="322"/>
      <c r="L196" s="322"/>
      <c r="M196" s="322"/>
      <c r="N196" s="445"/>
    </row>
    <row r="197" spans="1:14" s="233" customFormat="1" ht="12.75" x14ac:dyDescent="0.2">
      <c r="A197" s="322"/>
      <c r="B197" s="325"/>
      <c r="C197" s="325"/>
      <c r="D197" s="322"/>
      <c r="E197" s="322"/>
      <c r="F197" s="322"/>
      <c r="G197" s="323"/>
      <c r="H197" s="322"/>
      <c r="I197" s="325"/>
      <c r="J197" s="325"/>
      <c r="K197" s="322"/>
      <c r="L197" s="322"/>
      <c r="M197" s="499"/>
      <c r="N197" s="322"/>
    </row>
    <row r="198" spans="1:14" s="233" customFormat="1" ht="12.75" x14ac:dyDescent="0.2">
      <c r="A198" s="322"/>
      <c r="B198" s="322" t="s">
        <v>365</v>
      </c>
      <c r="C198" s="322"/>
      <c r="D198" s="322"/>
      <c r="E198" s="322"/>
      <c r="F198" s="322"/>
      <c r="G198" s="322"/>
      <c r="H198" s="322"/>
      <c r="I198" s="325"/>
      <c r="J198" s="322" t="s">
        <v>218</v>
      </c>
      <c r="K198" s="322"/>
      <c r="L198" s="322"/>
      <c r="M198" s="322"/>
      <c r="N198" s="322"/>
    </row>
    <row r="199" spans="1:14" s="233" customFormat="1" ht="12.75" x14ac:dyDescent="0.2">
      <c r="A199" s="322"/>
      <c r="B199" s="322"/>
      <c r="C199" s="322"/>
      <c r="D199" s="322"/>
      <c r="E199" s="322"/>
      <c r="F199" s="322"/>
      <c r="G199" s="322"/>
      <c r="H199" s="322"/>
      <c r="I199" s="325"/>
      <c r="J199" s="322"/>
      <c r="K199" s="322"/>
      <c r="L199" s="322"/>
      <c r="M199" s="322"/>
      <c r="N199" s="322"/>
    </row>
    <row r="201" spans="1:14" ht="18.75" x14ac:dyDescent="0.3">
      <c r="A201" s="1" t="s">
        <v>174</v>
      </c>
      <c r="B201" s="1"/>
      <c r="C201" s="306" t="s">
        <v>175</v>
      </c>
      <c r="F201" s="467"/>
      <c r="G201" s="468"/>
      <c r="I201" s="469"/>
    </row>
    <row r="202" spans="1:14" s="233" customFormat="1" ht="12.75" x14ac:dyDescent="0.2">
      <c r="A202" s="1459"/>
      <c r="B202" s="1459"/>
      <c r="C202" s="4"/>
      <c r="F202" s="786"/>
      <c r="G202" s="787"/>
      <c r="I202" s="234"/>
    </row>
    <row r="203" spans="1:14" ht="18.75" x14ac:dyDescent="0.3">
      <c r="A203" s="3102" t="s">
        <v>1048</v>
      </c>
      <c r="B203" s="3102"/>
      <c r="C203" s="3102"/>
      <c r="D203" s="3102"/>
      <c r="E203" s="3102"/>
      <c r="F203" s="3102"/>
      <c r="G203" s="3102"/>
      <c r="H203" s="3102"/>
      <c r="I203" s="3102"/>
      <c r="J203" s="3102"/>
      <c r="K203" s="3102"/>
      <c r="L203" s="3102"/>
      <c r="M203" s="3102"/>
    </row>
    <row r="204" spans="1:14" s="233" customFormat="1" ht="12.75" x14ac:dyDescent="0.2">
      <c r="A204" s="1463"/>
      <c r="B204" s="577"/>
      <c r="C204" s="577"/>
      <c r="D204" s="577"/>
      <c r="E204" s="577"/>
      <c r="F204" s="577"/>
      <c r="G204" s="577"/>
      <c r="H204" s="577"/>
      <c r="I204" s="577"/>
      <c r="J204" s="577"/>
      <c r="K204" s="577"/>
      <c r="L204" s="577"/>
    </row>
    <row r="205" spans="1:14" x14ac:dyDescent="0.25">
      <c r="A205" s="3217" t="s">
        <v>1049</v>
      </c>
      <c r="B205" s="3217"/>
      <c r="C205" s="3217"/>
      <c r="D205" s="3217"/>
      <c r="E205" s="3217"/>
      <c r="F205" s="3217"/>
      <c r="G205" s="3217"/>
      <c r="H205" s="3217"/>
      <c r="I205" s="3217"/>
      <c r="J205" s="3217"/>
      <c r="K205" s="3217"/>
      <c r="L205" s="3217"/>
      <c r="M205" s="3217"/>
    </row>
    <row r="206" spans="1:14" ht="15.75" thickBot="1" x14ac:dyDescent="0.3">
      <c r="A206" s="1462"/>
      <c r="B206" s="1462"/>
      <c r="C206" s="1462"/>
      <c r="D206" s="1462"/>
      <c r="E206" s="1462"/>
      <c r="F206" s="1462"/>
      <c r="G206" s="1462"/>
      <c r="H206" s="1462"/>
      <c r="I206" s="1462"/>
      <c r="J206" s="1462"/>
      <c r="K206" s="1462"/>
      <c r="L206" s="1462"/>
      <c r="M206" s="1462"/>
    </row>
    <row r="207" spans="1:14" ht="27" thickBot="1" x14ac:dyDescent="0.3">
      <c r="A207" s="15" t="s">
        <v>5</v>
      </c>
      <c r="B207" s="16" t="s">
        <v>6</v>
      </c>
      <c r="C207" s="16" t="s">
        <v>7</v>
      </c>
      <c r="D207" s="16" t="s">
        <v>8</v>
      </c>
      <c r="E207" s="16" t="s">
        <v>9</v>
      </c>
      <c r="F207" s="17" t="s">
        <v>10</v>
      </c>
      <c r="G207" s="18" t="s">
        <v>11</v>
      </c>
      <c r="H207" s="16" t="s">
        <v>12</v>
      </c>
      <c r="I207" s="19" t="s">
        <v>13</v>
      </c>
      <c r="J207" s="20" t="s">
        <v>14</v>
      </c>
      <c r="K207" s="20" t="s">
        <v>15</v>
      </c>
      <c r="L207" s="20" t="s">
        <v>16</v>
      </c>
      <c r="M207" s="21" t="s">
        <v>17</v>
      </c>
    </row>
    <row r="208" spans="1:14" x14ac:dyDescent="0.25">
      <c r="A208" s="333">
        <v>231</v>
      </c>
      <c r="B208" s="334">
        <v>0</v>
      </c>
      <c r="C208" s="336">
        <v>3636</v>
      </c>
      <c r="D208" s="662">
        <v>6341</v>
      </c>
      <c r="E208" s="337">
        <v>0</v>
      </c>
      <c r="F208" s="699">
        <v>813</v>
      </c>
      <c r="G208" s="334">
        <v>900</v>
      </c>
      <c r="H208" s="592">
        <v>3956000000</v>
      </c>
      <c r="I208" s="340">
        <v>0</v>
      </c>
      <c r="J208" s="340">
        <v>41740443.5</v>
      </c>
      <c r="K208" s="670">
        <v>-35740443.5</v>
      </c>
      <c r="L208" s="669">
        <f>SUM(J208+K208)</f>
        <v>6000000</v>
      </c>
      <c r="M208" s="697" t="s">
        <v>944</v>
      </c>
    </row>
    <row r="209" spans="1:13" x14ac:dyDescent="0.25">
      <c r="A209" s="333">
        <v>231</v>
      </c>
      <c r="B209" s="334">
        <v>0</v>
      </c>
      <c r="C209" s="336">
        <v>3113</v>
      </c>
      <c r="D209" s="662">
        <v>6341</v>
      </c>
      <c r="E209" s="337">
        <v>0</v>
      </c>
      <c r="F209" s="699">
        <v>813</v>
      </c>
      <c r="G209" s="334">
        <v>900</v>
      </c>
      <c r="H209" s="592">
        <v>3956020312</v>
      </c>
      <c r="I209" s="340">
        <v>0</v>
      </c>
      <c r="J209" s="340">
        <v>0</v>
      </c>
      <c r="K209" s="670">
        <v>2500000</v>
      </c>
      <c r="L209" s="698">
        <v>2500000</v>
      </c>
      <c r="M209" s="697" t="s">
        <v>1050</v>
      </c>
    </row>
    <row r="210" spans="1:13" x14ac:dyDescent="0.25">
      <c r="A210" s="333">
        <v>231</v>
      </c>
      <c r="B210" s="334">
        <v>0</v>
      </c>
      <c r="C210" s="336">
        <v>3113</v>
      </c>
      <c r="D210" s="662">
        <v>6341</v>
      </c>
      <c r="E210" s="337">
        <v>0</v>
      </c>
      <c r="F210" s="699">
        <v>813</v>
      </c>
      <c r="G210" s="334">
        <v>900</v>
      </c>
      <c r="H210" s="592">
        <v>3956020523</v>
      </c>
      <c r="I210" s="340">
        <v>0</v>
      </c>
      <c r="J210" s="340">
        <v>0</v>
      </c>
      <c r="K210" s="670">
        <v>2500000</v>
      </c>
      <c r="L210" s="669">
        <v>2500000</v>
      </c>
      <c r="M210" s="697" t="s">
        <v>1051</v>
      </c>
    </row>
    <row r="211" spans="1:13" x14ac:dyDescent="0.25">
      <c r="A211" s="333">
        <v>231</v>
      </c>
      <c r="B211" s="334">
        <v>0</v>
      </c>
      <c r="C211" s="336">
        <v>3113</v>
      </c>
      <c r="D211" s="662">
        <v>6341</v>
      </c>
      <c r="E211" s="337">
        <v>0</v>
      </c>
      <c r="F211" s="699">
        <v>813</v>
      </c>
      <c r="G211" s="334">
        <v>900</v>
      </c>
      <c r="H211" s="592">
        <v>3956020529</v>
      </c>
      <c r="I211" s="340">
        <v>0</v>
      </c>
      <c r="J211" s="340">
        <v>0</v>
      </c>
      <c r="K211" s="670">
        <v>2500000</v>
      </c>
      <c r="L211" s="698">
        <v>2500000</v>
      </c>
      <c r="M211" s="697" t="s">
        <v>1052</v>
      </c>
    </row>
    <row r="212" spans="1:13" x14ac:dyDescent="0.25">
      <c r="A212" s="333">
        <v>231</v>
      </c>
      <c r="B212" s="334">
        <v>0</v>
      </c>
      <c r="C212" s="336">
        <v>3113</v>
      </c>
      <c r="D212" s="662">
        <v>6341</v>
      </c>
      <c r="E212" s="337">
        <v>0</v>
      </c>
      <c r="F212" s="699">
        <v>813</v>
      </c>
      <c r="G212" s="334">
        <v>900</v>
      </c>
      <c r="H212" s="592">
        <v>3956021610</v>
      </c>
      <c r="I212" s="340">
        <v>0</v>
      </c>
      <c r="J212" s="340">
        <v>0</v>
      </c>
      <c r="K212" s="670">
        <v>2500000</v>
      </c>
      <c r="L212" s="698">
        <v>2500000</v>
      </c>
      <c r="M212" s="697" t="s">
        <v>1053</v>
      </c>
    </row>
    <row r="213" spans="1:13" x14ac:dyDescent="0.25">
      <c r="A213" s="333">
        <v>231</v>
      </c>
      <c r="B213" s="334">
        <v>0</v>
      </c>
      <c r="C213" s="336">
        <v>3113</v>
      </c>
      <c r="D213" s="662">
        <v>6341</v>
      </c>
      <c r="E213" s="337">
        <v>0</v>
      </c>
      <c r="F213" s="699">
        <v>813</v>
      </c>
      <c r="G213" s="334">
        <v>900</v>
      </c>
      <c r="H213" s="592">
        <v>3956020215</v>
      </c>
      <c r="I213" s="340">
        <v>0</v>
      </c>
      <c r="J213" s="340">
        <v>0</v>
      </c>
      <c r="K213" s="670">
        <v>2500000</v>
      </c>
      <c r="L213" s="698">
        <v>2500000</v>
      </c>
      <c r="M213" s="697" t="s">
        <v>1054</v>
      </c>
    </row>
    <row r="214" spans="1:13" x14ac:dyDescent="0.25">
      <c r="A214" s="333">
        <v>231</v>
      </c>
      <c r="B214" s="334">
        <v>0</v>
      </c>
      <c r="C214" s="336">
        <v>3113</v>
      </c>
      <c r="D214" s="662">
        <v>6341</v>
      </c>
      <c r="E214" s="337">
        <v>0</v>
      </c>
      <c r="F214" s="699">
        <v>813</v>
      </c>
      <c r="G214" s="334">
        <v>900</v>
      </c>
      <c r="H214" s="592">
        <v>3956022143</v>
      </c>
      <c r="I214" s="340">
        <v>0</v>
      </c>
      <c r="J214" s="340">
        <v>0</v>
      </c>
      <c r="K214" s="670">
        <v>2500000</v>
      </c>
      <c r="L214" s="698">
        <v>2500000</v>
      </c>
      <c r="M214" s="697" t="s">
        <v>1055</v>
      </c>
    </row>
    <row r="215" spans="1:13" x14ac:dyDescent="0.25">
      <c r="A215" s="333">
        <v>231</v>
      </c>
      <c r="B215" s="334">
        <v>0</v>
      </c>
      <c r="C215" s="336">
        <v>3113</v>
      </c>
      <c r="D215" s="662">
        <v>6341</v>
      </c>
      <c r="E215" s="337">
        <v>0</v>
      </c>
      <c r="F215" s="699">
        <v>813</v>
      </c>
      <c r="G215" s="334">
        <v>900</v>
      </c>
      <c r="H215" s="592">
        <v>3956022242</v>
      </c>
      <c r="I215" s="340">
        <v>0</v>
      </c>
      <c r="J215" s="340">
        <v>0</v>
      </c>
      <c r="K215" s="670">
        <v>740443.5</v>
      </c>
      <c r="L215" s="698">
        <v>740443.5</v>
      </c>
      <c r="M215" s="697" t="s">
        <v>1056</v>
      </c>
    </row>
    <row r="216" spans="1:13" x14ac:dyDescent="0.25">
      <c r="A216" s="333">
        <v>231</v>
      </c>
      <c r="B216" s="334">
        <v>0</v>
      </c>
      <c r="C216" s="336">
        <v>3113</v>
      </c>
      <c r="D216" s="662">
        <v>6341</v>
      </c>
      <c r="E216" s="337">
        <v>0</v>
      </c>
      <c r="F216" s="699">
        <v>813</v>
      </c>
      <c r="G216" s="334">
        <v>900</v>
      </c>
      <c r="H216" s="592">
        <v>3956020565</v>
      </c>
      <c r="I216" s="340">
        <v>0</v>
      </c>
      <c r="J216" s="340">
        <v>0</v>
      </c>
      <c r="K216" s="670">
        <v>10000000</v>
      </c>
      <c r="L216" s="698">
        <v>10000000</v>
      </c>
      <c r="M216" s="697" t="s">
        <v>1057</v>
      </c>
    </row>
    <row r="217" spans="1:13" x14ac:dyDescent="0.25">
      <c r="A217" s="333">
        <v>231</v>
      </c>
      <c r="B217" s="334">
        <v>0</v>
      </c>
      <c r="C217" s="336">
        <v>3113</v>
      </c>
      <c r="D217" s="662">
        <v>6341</v>
      </c>
      <c r="E217" s="337">
        <v>0</v>
      </c>
      <c r="F217" s="699">
        <v>813</v>
      </c>
      <c r="G217" s="334">
        <v>900</v>
      </c>
      <c r="H217" s="592">
        <v>3956020348</v>
      </c>
      <c r="I217" s="340">
        <v>0</v>
      </c>
      <c r="J217" s="340">
        <v>0</v>
      </c>
      <c r="K217" s="670">
        <v>10000000</v>
      </c>
      <c r="L217" s="698">
        <v>10000000</v>
      </c>
      <c r="M217" s="697" t="s">
        <v>1058</v>
      </c>
    </row>
    <row r="218" spans="1:13" x14ac:dyDescent="0.25">
      <c r="A218" s="333"/>
      <c r="B218" s="334"/>
      <c r="C218" s="336"/>
      <c r="D218" s="662"/>
      <c r="E218" s="337"/>
      <c r="F218" s="699"/>
      <c r="G218" s="334"/>
      <c r="H218" s="592"/>
      <c r="I218" s="340"/>
      <c r="J218" s="340"/>
      <c r="K218" s="670"/>
      <c r="L218" s="698"/>
      <c r="M218" s="697"/>
    </row>
    <row r="219" spans="1:13" x14ac:dyDescent="0.25">
      <c r="A219" s="333">
        <v>231</v>
      </c>
      <c r="B219" s="334">
        <v>0</v>
      </c>
      <c r="C219" s="664">
        <v>3635</v>
      </c>
      <c r="D219" s="662">
        <v>6341</v>
      </c>
      <c r="E219" s="337">
        <v>0</v>
      </c>
      <c r="F219" s="699">
        <v>0</v>
      </c>
      <c r="G219" s="334">
        <v>900</v>
      </c>
      <c r="H219" s="592">
        <v>3813000000</v>
      </c>
      <c r="I219" s="340">
        <v>0</v>
      </c>
      <c r="J219" s="340">
        <v>383306</v>
      </c>
      <c r="K219" s="670">
        <v>-16800</v>
      </c>
      <c r="L219" s="698">
        <f>SUM(J219+K219)</f>
        <v>366506</v>
      </c>
      <c r="M219" s="697" t="s">
        <v>1059</v>
      </c>
    </row>
    <row r="220" spans="1:13" ht="15.75" thickBot="1" x14ac:dyDescent="0.3">
      <c r="A220" s="333">
        <v>231</v>
      </c>
      <c r="B220" s="334">
        <v>0</v>
      </c>
      <c r="C220" s="336">
        <v>3635</v>
      </c>
      <c r="D220" s="662">
        <v>6341</v>
      </c>
      <c r="E220" s="337">
        <v>0</v>
      </c>
      <c r="F220" s="699">
        <v>0</v>
      </c>
      <c r="G220" s="334">
        <v>900</v>
      </c>
      <c r="H220" s="592">
        <v>3813022053</v>
      </c>
      <c r="I220" s="340">
        <v>0</v>
      </c>
      <c r="J220" s="340">
        <v>0</v>
      </c>
      <c r="K220" s="670">
        <v>16800</v>
      </c>
      <c r="L220" s="698">
        <v>16800</v>
      </c>
      <c r="M220" s="697" t="s">
        <v>1060</v>
      </c>
    </row>
    <row r="221" spans="1:13" ht="16.5" thickBot="1" x14ac:dyDescent="0.3">
      <c r="A221" s="593"/>
      <c r="B221" s="2159" t="s">
        <v>594</v>
      </c>
      <c r="C221" s="595"/>
      <c r="D221" s="595"/>
      <c r="E221" s="595"/>
      <c r="F221" s="595"/>
      <c r="G221" s="595"/>
      <c r="H221" s="595"/>
      <c r="I221" s="695">
        <f>SUM(I208:I220)</f>
        <v>0</v>
      </c>
      <c r="J221" s="695">
        <f>SUM(J208:J220)</f>
        <v>42123749.5</v>
      </c>
      <c r="K221" s="695">
        <f>SUM(K208:K220)</f>
        <v>0</v>
      </c>
      <c r="L221" s="695">
        <f>SUM(L208:L220)</f>
        <v>42123749.5</v>
      </c>
      <c r="M221" s="665"/>
    </row>
    <row r="222" spans="1:13" s="233" customFormat="1" ht="12.75" x14ac:dyDescent="0.2">
      <c r="B222" s="1459" t="s">
        <v>212</v>
      </c>
      <c r="C222" s="1459"/>
      <c r="D222" s="1459"/>
      <c r="E222" s="1459" t="s">
        <v>213</v>
      </c>
      <c r="F222" s="1459"/>
      <c r="G222" s="1459"/>
      <c r="H222" s="1459"/>
      <c r="I222" s="1459"/>
      <c r="J222" s="1459" t="s">
        <v>214</v>
      </c>
      <c r="K222" s="173">
        <v>43559</v>
      </c>
      <c r="L222" s="1459"/>
      <c r="M222" s="1459"/>
    </row>
    <row r="223" spans="1:13" s="233" customFormat="1" ht="12.75" x14ac:dyDescent="0.2">
      <c r="B223" s="1459"/>
      <c r="C223" s="1459"/>
      <c r="D223" s="1459"/>
      <c r="E223" s="1459" t="s">
        <v>215</v>
      </c>
      <c r="F223" s="1459"/>
      <c r="G223" s="1459"/>
      <c r="H223" s="1459"/>
      <c r="I223" s="1459"/>
      <c r="J223" s="1459"/>
      <c r="K223" s="1459"/>
      <c r="L223" s="1459"/>
      <c r="M223" s="1459"/>
    </row>
    <row r="224" spans="1:13" s="233" customFormat="1" ht="12.75" x14ac:dyDescent="0.2">
      <c r="B224" s="1459"/>
      <c r="C224" s="1459"/>
      <c r="D224" s="1459"/>
      <c r="E224" s="1459"/>
      <c r="F224" s="1459"/>
      <c r="G224" s="1459"/>
      <c r="H224" s="1459"/>
      <c r="I224" s="1459"/>
      <c r="J224" s="1459"/>
      <c r="K224" s="1459"/>
      <c r="L224" s="1459"/>
      <c r="M224" s="1459"/>
    </row>
    <row r="225" spans="1:13" s="233" customFormat="1" ht="12.75" x14ac:dyDescent="0.2">
      <c r="B225" s="1459"/>
      <c r="C225" s="1459"/>
      <c r="D225" s="1459"/>
      <c r="E225" s="1459"/>
      <c r="F225" s="1459"/>
      <c r="G225" s="1459"/>
      <c r="H225" s="1459"/>
      <c r="I225" s="1459"/>
      <c r="J225" s="1459"/>
      <c r="K225" s="1459"/>
      <c r="L225" s="1459"/>
      <c r="M225" s="1459"/>
    </row>
    <row r="226" spans="1:13" s="233" customFormat="1" ht="12.75" x14ac:dyDescent="0.2">
      <c r="B226" s="1459" t="s">
        <v>216</v>
      </c>
      <c r="C226" s="1459"/>
      <c r="D226" s="1459"/>
      <c r="E226" s="1459"/>
      <c r="F226" s="1459"/>
      <c r="G226" s="1459"/>
      <c r="H226" s="1459"/>
      <c r="I226" s="1459"/>
      <c r="J226" s="1459" t="s">
        <v>216</v>
      </c>
      <c r="K226" s="1459"/>
      <c r="L226" s="1459"/>
      <c r="M226" s="1459"/>
    </row>
    <row r="227" spans="1:13" s="233" customFormat="1" ht="12.75" x14ac:dyDescent="0.2">
      <c r="B227" s="1459"/>
      <c r="C227" s="1459"/>
      <c r="D227" s="1459"/>
      <c r="E227" s="1459"/>
      <c r="F227" s="1459"/>
      <c r="G227" s="1459"/>
      <c r="H227" s="1459"/>
      <c r="I227" s="1459"/>
      <c r="J227" s="1459"/>
      <c r="K227" s="1459"/>
      <c r="L227" s="1459"/>
      <c r="M227" s="1459"/>
    </row>
    <row r="228" spans="1:13" s="233" customFormat="1" ht="12.75" x14ac:dyDescent="0.2">
      <c r="B228" s="1459" t="s">
        <v>217</v>
      </c>
      <c r="C228" s="1459"/>
      <c r="D228" s="1459"/>
      <c r="E228" s="1459"/>
      <c r="F228" s="1459"/>
      <c r="G228" s="1459"/>
      <c r="H228" s="1459"/>
      <c r="I228" s="1459"/>
      <c r="J228" s="1459" t="s">
        <v>218</v>
      </c>
      <c r="K228" s="1459"/>
      <c r="L228" s="1459"/>
      <c r="M228" s="1459"/>
    </row>
    <row r="229" spans="1:13" s="233" customFormat="1" ht="12.75" x14ac:dyDescent="0.2"/>
    <row r="231" spans="1:13" ht="18.75" x14ac:dyDescent="0.3">
      <c r="A231" s="1" t="s">
        <v>174</v>
      </c>
      <c r="B231" s="1"/>
      <c r="C231" s="306" t="s">
        <v>175</v>
      </c>
      <c r="F231" s="467"/>
      <c r="G231" s="468"/>
      <c r="I231" s="469"/>
    </row>
    <row r="232" spans="1:13" s="233" customFormat="1" ht="12.75" x14ac:dyDescent="0.2">
      <c r="A232" s="1459"/>
      <c r="B232" s="1459"/>
      <c r="C232" s="4"/>
      <c r="F232" s="786"/>
      <c r="G232" s="787"/>
      <c r="I232" s="234"/>
    </row>
    <row r="233" spans="1:13" ht="18.75" x14ac:dyDescent="0.3">
      <c r="A233" s="3102" t="s">
        <v>1044</v>
      </c>
      <c r="B233" s="3102"/>
      <c r="C233" s="3102"/>
      <c r="D233" s="3102"/>
      <c r="E233" s="3102"/>
      <c r="F233" s="3102"/>
      <c r="G233" s="3102"/>
      <c r="H233" s="3102"/>
      <c r="I233" s="3102"/>
      <c r="J233" s="3102"/>
      <c r="K233" s="3102"/>
      <c r="L233" s="3102"/>
      <c r="M233" s="3102"/>
    </row>
    <row r="234" spans="1:13" s="233" customFormat="1" ht="12.75" x14ac:dyDescent="0.2">
      <c r="A234" s="1463"/>
      <c r="B234" s="577"/>
      <c r="C234" s="577"/>
      <c r="D234" s="577"/>
      <c r="E234" s="577"/>
      <c r="F234" s="577"/>
      <c r="G234" s="577"/>
      <c r="H234" s="577"/>
      <c r="I234" s="577"/>
      <c r="J234" s="577"/>
      <c r="K234" s="577"/>
      <c r="L234" s="577"/>
    </row>
    <row r="235" spans="1:13" s="233" customFormat="1" x14ac:dyDescent="0.25">
      <c r="A235" s="3218" t="s">
        <v>1045</v>
      </c>
      <c r="B235" s="3218"/>
      <c r="C235" s="3218"/>
      <c r="D235" s="3218"/>
      <c r="E235" s="3218"/>
      <c r="F235" s="3218"/>
      <c r="G235" s="3218"/>
      <c r="H235" s="3218"/>
      <c r="I235" s="3218"/>
      <c r="J235" s="3218"/>
      <c r="K235" s="3218"/>
      <c r="L235" s="3218"/>
      <c r="M235" s="3218"/>
    </row>
    <row r="236" spans="1:13" ht="15.75" thickBot="1" x14ac:dyDescent="0.3"/>
    <row r="237" spans="1:13" ht="27" thickBot="1" x14ac:dyDescent="0.3">
      <c r="A237" s="15" t="s">
        <v>5</v>
      </c>
      <c r="B237" s="16" t="s">
        <v>6</v>
      </c>
      <c r="C237" s="16" t="s">
        <v>7</v>
      </c>
      <c r="D237" s="16" t="s">
        <v>8</v>
      </c>
      <c r="E237" s="16" t="s">
        <v>9</v>
      </c>
      <c r="F237" s="17" t="s">
        <v>10</v>
      </c>
      <c r="G237" s="18" t="s">
        <v>11</v>
      </c>
      <c r="H237" s="16" t="s">
        <v>12</v>
      </c>
      <c r="I237" s="19" t="s">
        <v>13</v>
      </c>
      <c r="J237" s="20" t="s">
        <v>14</v>
      </c>
      <c r="K237" s="20" t="s">
        <v>15</v>
      </c>
      <c r="L237" s="20" t="s">
        <v>16</v>
      </c>
      <c r="M237" s="152" t="s">
        <v>17</v>
      </c>
    </row>
    <row r="238" spans="1:13" x14ac:dyDescent="0.25">
      <c r="A238" s="333">
        <v>231</v>
      </c>
      <c r="B238" s="334">
        <v>0</v>
      </c>
      <c r="C238" s="336">
        <v>3713</v>
      </c>
      <c r="D238" s="662">
        <v>5909</v>
      </c>
      <c r="E238" s="337">
        <v>0</v>
      </c>
      <c r="F238" s="663">
        <v>0</v>
      </c>
      <c r="G238" s="334">
        <v>900</v>
      </c>
      <c r="H238" s="666">
        <v>9000000</v>
      </c>
      <c r="I238" s="340">
        <v>0</v>
      </c>
      <c r="J238" s="340">
        <v>274922.03000000003</v>
      </c>
      <c r="K238" s="340">
        <v>-4079.88</v>
      </c>
      <c r="L238" s="669">
        <f>SUM(J238+K238)</f>
        <v>270842.15000000002</v>
      </c>
      <c r="M238" s="700" t="s">
        <v>1046</v>
      </c>
    </row>
    <row r="239" spans="1:13" ht="15.75" thickBot="1" x14ac:dyDescent="0.3">
      <c r="A239" s="333">
        <v>231</v>
      </c>
      <c r="B239" s="334">
        <v>0</v>
      </c>
      <c r="C239" s="336">
        <v>3713</v>
      </c>
      <c r="D239" s="662">
        <v>5175</v>
      </c>
      <c r="E239" s="337">
        <v>0</v>
      </c>
      <c r="F239" s="663">
        <v>0</v>
      </c>
      <c r="G239" s="334">
        <v>900</v>
      </c>
      <c r="H239" s="667">
        <v>5183000000</v>
      </c>
      <c r="I239" s="340">
        <v>0</v>
      </c>
      <c r="J239" s="340">
        <v>0</v>
      </c>
      <c r="K239" s="340">
        <v>4079.88</v>
      </c>
      <c r="L239" s="698">
        <v>4079.88</v>
      </c>
      <c r="M239" s="700" t="s">
        <v>1047</v>
      </c>
    </row>
    <row r="240" spans="1:13" ht="16.5" thickBot="1" x14ac:dyDescent="0.3">
      <c r="A240" s="593"/>
      <c r="B240" s="2159" t="s">
        <v>594</v>
      </c>
      <c r="C240" s="595"/>
      <c r="D240" s="595"/>
      <c r="E240" s="595"/>
      <c r="F240" s="595"/>
      <c r="G240" s="595"/>
      <c r="H240" s="595"/>
      <c r="I240" s="695">
        <f>SUM(I238:I239)</f>
        <v>0</v>
      </c>
      <c r="J240" s="695">
        <f>SUM(J238:J239)</f>
        <v>274922.03000000003</v>
      </c>
      <c r="K240" s="695">
        <f>SUM(K238:K239)</f>
        <v>0</v>
      </c>
      <c r="L240" s="695">
        <f>SUM(L238:L239)</f>
        <v>274922.03000000003</v>
      </c>
      <c r="M240" s="665"/>
    </row>
    <row r="241" spans="1:13" s="233" customFormat="1" ht="12.75" x14ac:dyDescent="0.2">
      <c r="B241" s="1459" t="s">
        <v>212</v>
      </c>
      <c r="C241" s="1459"/>
      <c r="D241" s="1459"/>
      <c r="E241" s="1459" t="s">
        <v>213</v>
      </c>
      <c r="F241" s="1459"/>
      <c r="G241" s="1459"/>
      <c r="H241" s="1459"/>
      <c r="I241" s="1459"/>
      <c r="J241" s="1459" t="s">
        <v>214</v>
      </c>
      <c r="K241" s="173">
        <v>43559</v>
      </c>
      <c r="L241" s="1459"/>
      <c r="M241" s="1459"/>
    </row>
    <row r="242" spans="1:13" s="233" customFormat="1" ht="12.75" x14ac:dyDescent="0.2">
      <c r="B242" s="1459"/>
      <c r="C242" s="1459"/>
      <c r="D242" s="1459"/>
      <c r="E242" s="1459" t="s">
        <v>215</v>
      </c>
      <c r="F242" s="1459"/>
      <c r="G242" s="1459"/>
      <c r="H242" s="1459"/>
      <c r="I242" s="1459"/>
      <c r="J242" s="1459"/>
      <c r="K242" s="1459"/>
      <c r="L242" s="1459"/>
      <c r="M242" s="1459"/>
    </row>
    <row r="243" spans="1:13" s="233" customFormat="1" ht="12.75" x14ac:dyDescent="0.2">
      <c r="B243" s="1459"/>
      <c r="C243" s="1459"/>
      <c r="D243" s="1459"/>
      <c r="E243" s="1459"/>
      <c r="F243" s="1459"/>
      <c r="G243" s="1459"/>
      <c r="H243" s="1459"/>
      <c r="I243" s="1459"/>
      <c r="J243" s="1459"/>
      <c r="K243" s="1459"/>
      <c r="L243" s="1459"/>
      <c r="M243" s="1459"/>
    </row>
    <row r="244" spans="1:13" s="233" customFormat="1" ht="12.75" x14ac:dyDescent="0.2">
      <c r="B244" s="1459"/>
      <c r="C244" s="1459"/>
      <c r="D244" s="1459"/>
      <c r="E244" s="1459"/>
      <c r="F244" s="1459"/>
      <c r="G244" s="1459"/>
      <c r="H244" s="1459"/>
      <c r="I244" s="1459"/>
      <c r="J244" s="1459"/>
      <c r="K244" s="1459"/>
      <c r="L244" s="1459"/>
      <c r="M244" s="1459"/>
    </row>
    <row r="245" spans="1:13" s="233" customFormat="1" ht="12.75" x14ac:dyDescent="0.2">
      <c r="B245" s="1459" t="s">
        <v>216</v>
      </c>
      <c r="C245" s="1459"/>
      <c r="D245" s="1459"/>
      <c r="E245" s="1459"/>
      <c r="F245" s="1459"/>
      <c r="G245" s="1459"/>
      <c r="H245" s="1459"/>
      <c r="I245" s="1459"/>
      <c r="J245" s="1459" t="s">
        <v>216</v>
      </c>
      <c r="K245" s="1459"/>
      <c r="L245" s="1459"/>
      <c r="M245" s="1459"/>
    </row>
    <row r="246" spans="1:13" s="233" customFormat="1" ht="12.75" x14ac:dyDescent="0.2">
      <c r="B246" s="1459"/>
      <c r="C246" s="1459"/>
      <c r="D246" s="1459"/>
      <c r="E246" s="1459"/>
      <c r="F246" s="1459"/>
      <c r="G246" s="1459"/>
      <c r="H246" s="1459"/>
      <c r="I246" s="1459"/>
      <c r="J246" s="1459"/>
      <c r="K246" s="1459"/>
      <c r="L246" s="1459"/>
      <c r="M246" s="1459"/>
    </row>
    <row r="247" spans="1:13" s="233" customFormat="1" ht="12.75" x14ac:dyDescent="0.2">
      <c r="B247" s="1459" t="s">
        <v>217</v>
      </c>
      <c r="C247" s="1459"/>
      <c r="D247" s="1459"/>
      <c r="E247" s="1459"/>
      <c r="F247" s="1459"/>
      <c r="G247" s="1459"/>
      <c r="H247" s="1459"/>
      <c r="I247" s="1459"/>
      <c r="J247" s="1459" t="s">
        <v>218</v>
      </c>
      <c r="K247" s="1459"/>
      <c r="L247" s="1459"/>
      <c r="M247" s="1459"/>
    </row>
    <row r="250" spans="1:13" ht="18.75" x14ac:dyDescent="0.3">
      <c r="A250" s="1" t="s">
        <v>174</v>
      </c>
      <c r="B250" s="1"/>
      <c r="C250" s="306" t="s">
        <v>175</v>
      </c>
      <c r="F250" s="467"/>
      <c r="G250" s="468"/>
      <c r="I250" s="469"/>
    </row>
    <row r="251" spans="1:13" s="233" customFormat="1" ht="12.75" x14ac:dyDescent="0.2">
      <c r="A251" s="1459"/>
      <c r="B251" s="1459"/>
      <c r="C251" s="4"/>
      <c r="F251" s="786"/>
      <c r="G251" s="787"/>
      <c r="I251" s="234"/>
    </row>
    <row r="252" spans="1:13" ht="18.75" x14ac:dyDescent="0.3">
      <c r="A252" s="3102" t="s">
        <v>1217</v>
      </c>
      <c r="B252" s="3102"/>
      <c r="C252" s="3102"/>
      <c r="D252" s="3102"/>
      <c r="E252" s="3102"/>
      <c r="F252" s="3102"/>
      <c r="G252" s="3102"/>
      <c r="H252" s="3102"/>
      <c r="I252" s="3102"/>
      <c r="J252" s="3102"/>
      <c r="K252" s="3102"/>
      <c r="L252" s="3102"/>
      <c r="M252" s="3102"/>
    </row>
    <row r="253" spans="1:13" s="233" customFormat="1" ht="12.75" x14ac:dyDescent="0.2">
      <c r="A253" s="1463"/>
      <c r="B253" s="577"/>
      <c r="C253" s="577"/>
      <c r="D253" s="577"/>
      <c r="E253" s="577"/>
      <c r="F253" s="577"/>
      <c r="G253" s="577"/>
      <c r="H253" s="577"/>
      <c r="I253" s="577"/>
      <c r="J253" s="577"/>
      <c r="K253" s="577"/>
      <c r="L253" s="577"/>
    </row>
    <row r="254" spans="1:13" x14ac:dyDescent="0.25">
      <c r="A254" s="3217" t="s">
        <v>1218</v>
      </c>
      <c r="B254" s="3217"/>
      <c r="C254" s="3217"/>
      <c r="D254" s="3217"/>
      <c r="E254" s="3217"/>
      <c r="F254" s="3217"/>
      <c r="G254" s="3217"/>
      <c r="H254" s="3217"/>
      <c r="I254" s="3217"/>
      <c r="J254" s="3217"/>
      <c r="K254" s="3217"/>
      <c r="L254" s="3217"/>
      <c r="M254" s="3217"/>
    </row>
    <row r="255" spans="1:13" ht="15.75" thickBot="1" x14ac:dyDescent="0.3">
      <c r="A255" s="1282"/>
      <c r="B255" s="1282"/>
      <c r="C255" s="1282"/>
      <c r="D255" s="1282"/>
      <c r="E255" s="1282"/>
      <c r="F255" s="1282"/>
      <c r="G255" s="1282"/>
      <c r="H255" s="1282"/>
      <c r="I255" s="1282"/>
      <c r="J255" s="1282"/>
      <c r="K255" s="1282"/>
      <c r="L255" s="1282"/>
      <c r="M255" s="1282"/>
    </row>
    <row r="256" spans="1:13" ht="27" thickBot="1" x14ac:dyDescent="0.3">
      <c r="A256" s="15" t="s">
        <v>5</v>
      </c>
      <c r="B256" s="16" t="s">
        <v>6</v>
      </c>
      <c r="C256" s="16" t="s">
        <v>7</v>
      </c>
      <c r="D256" s="16" t="s">
        <v>8</v>
      </c>
      <c r="E256" s="16" t="s">
        <v>9</v>
      </c>
      <c r="F256" s="17" t="s">
        <v>10</v>
      </c>
      <c r="G256" s="18" t="s">
        <v>11</v>
      </c>
      <c r="H256" s="16" t="s">
        <v>12</v>
      </c>
      <c r="I256" s="19" t="s">
        <v>13</v>
      </c>
      <c r="J256" s="20" t="s">
        <v>14</v>
      </c>
      <c r="K256" s="20" t="s">
        <v>15</v>
      </c>
      <c r="L256" s="20" t="s">
        <v>16</v>
      </c>
      <c r="M256" s="21" t="s">
        <v>17</v>
      </c>
    </row>
    <row r="257" spans="1:13" x14ac:dyDescent="0.25">
      <c r="A257" s="583">
        <v>231</v>
      </c>
      <c r="B257" s="584">
        <v>0</v>
      </c>
      <c r="C257" s="585">
        <v>6409</v>
      </c>
      <c r="D257" s="584">
        <v>6341</v>
      </c>
      <c r="E257" s="586">
        <v>0</v>
      </c>
      <c r="F257" s="587">
        <v>908</v>
      </c>
      <c r="G257" s="584">
        <v>900</v>
      </c>
      <c r="H257" s="588">
        <v>9000000</v>
      </c>
      <c r="I257" s="669">
        <v>0</v>
      </c>
      <c r="J257" s="669">
        <v>50000000</v>
      </c>
      <c r="K257" s="669">
        <v>-50000000</v>
      </c>
      <c r="L257" s="669">
        <f>SUM(J257+K257)</f>
        <v>0</v>
      </c>
      <c r="M257" s="668" t="s">
        <v>1219</v>
      </c>
    </row>
    <row r="258" spans="1:13" ht="15.75" thickBot="1" x14ac:dyDescent="0.3">
      <c r="A258" s="583">
        <v>231</v>
      </c>
      <c r="B258" s="584">
        <v>0</v>
      </c>
      <c r="C258" s="59">
        <v>6409</v>
      </c>
      <c r="D258" s="584">
        <v>6441</v>
      </c>
      <c r="E258" s="586">
        <v>0</v>
      </c>
      <c r="F258" s="589">
        <v>908</v>
      </c>
      <c r="G258" s="58">
        <v>900</v>
      </c>
      <c r="H258" s="590">
        <v>9000000</v>
      </c>
      <c r="I258" s="669">
        <v>0</v>
      </c>
      <c r="J258" s="66">
        <v>0</v>
      </c>
      <c r="K258" s="232">
        <v>50000000</v>
      </c>
      <c r="L258" s="232">
        <v>50000000</v>
      </c>
      <c r="M258" s="668" t="s">
        <v>1220</v>
      </c>
    </row>
    <row r="259" spans="1:13" ht="16.5" thickBot="1" x14ac:dyDescent="0.3">
      <c r="A259" s="593"/>
      <c r="B259" s="2159" t="s">
        <v>594</v>
      </c>
      <c r="C259" s="595"/>
      <c r="D259" s="595"/>
      <c r="E259" s="595"/>
      <c r="F259" s="595"/>
      <c r="G259" s="595"/>
      <c r="H259" s="595"/>
      <c r="I259" s="988">
        <f>SUM(I257:I258)</f>
        <v>0</v>
      </c>
      <c r="J259" s="988">
        <f>SUM(J257:J258)</f>
        <v>50000000</v>
      </c>
      <c r="K259" s="989">
        <f>SUM(K257:K258)</f>
        <v>0</v>
      </c>
      <c r="L259" s="988">
        <f>SUM(L257:L258)</f>
        <v>50000000</v>
      </c>
      <c r="M259" s="665"/>
    </row>
    <row r="260" spans="1:13" s="233" customFormat="1" ht="12.75" x14ac:dyDescent="0.2">
      <c r="B260" s="1459" t="s">
        <v>212</v>
      </c>
      <c r="C260" s="1459"/>
      <c r="D260" s="1459"/>
      <c r="E260" s="1459" t="s">
        <v>213</v>
      </c>
      <c r="F260" s="1459"/>
      <c r="G260" s="1459"/>
      <c r="H260" s="1459"/>
      <c r="I260" s="1459"/>
      <c r="J260" s="1459" t="s">
        <v>214</v>
      </c>
      <c r="K260" s="173">
        <v>43571</v>
      </c>
      <c r="L260" s="1459"/>
      <c r="M260" s="1459"/>
    </row>
    <row r="261" spans="1:13" s="233" customFormat="1" ht="12.75" x14ac:dyDescent="0.2">
      <c r="B261" s="1459"/>
      <c r="C261" s="1459"/>
      <c r="D261" s="1459"/>
      <c r="E261" s="1459" t="s">
        <v>215</v>
      </c>
      <c r="F261" s="1459"/>
      <c r="G261" s="1459"/>
      <c r="H261" s="1459"/>
      <c r="I261" s="1459"/>
      <c r="J261" s="1459"/>
      <c r="K261" s="1459"/>
      <c r="L261" s="1459"/>
      <c r="M261" s="1459"/>
    </row>
    <row r="262" spans="1:13" s="233" customFormat="1" ht="12.75" x14ac:dyDescent="0.2">
      <c r="B262" s="1459"/>
      <c r="C262" s="1459"/>
      <c r="D262" s="1459"/>
      <c r="E262" s="1459"/>
      <c r="F262" s="1459"/>
      <c r="G262" s="1459"/>
      <c r="H262" s="1459"/>
      <c r="I262" s="1459"/>
      <c r="J262" s="1459"/>
      <c r="K262" s="1459"/>
      <c r="L262" s="1459"/>
      <c r="M262" s="1459"/>
    </row>
    <row r="263" spans="1:13" s="233" customFormat="1" ht="12.75" x14ac:dyDescent="0.2">
      <c r="B263" s="1459"/>
      <c r="C263" s="1459"/>
      <c r="D263" s="1459"/>
      <c r="E263" s="1459"/>
      <c r="F263" s="1459"/>
      <c r="G263" s="1459"/>
      <c r="H263" s="1459"/>
      <c r="I263" s="1459"/>
      <c r="J263" s="1459"/>
      <c r="K263" s="1459"/>
      <c r="L263" s="1459"/>
      <c r="M263" s="1459"/>
    </row>
    <row r="264" spans="1:13" s="233" customFormat="1" ht="12.75" x14ac:dyDescent="0.2">
      <c r="B264" s="1459" t="s">
        <v>216</v>
      </c>
      <c r="C264" s="1459"/>
      <c r="D264" s="1459"/>
      <c r="E264" s="1459"/>
      <c r="F264" s="1459"/>
      <c r="G264" s="1459"/>
      <c r="H264" s="1459"/>
      <c r="I264" s="1459"/>
      <c r="J264" s="1459" t="s">
        <v>216</v>
      </c>
      <c r="K264" s="1459"/>
      <c r="L264" s="1459"/>
      <c r="M264" s="1459"/>
    </row>
    <row r="265" spans="1:13" s="233" customFormat="1" ht="12.75" x14ac:dyDescent="0.2">
      <c r="B265" s="1459"/>
      <c r="C265" s="1459"/>
      <c r="D265" s="1459"/>
      <c r="E265" s="1459"/>
      <c r="F265" s="1459"/>
      <c r="G265" s="1459"/>
      <c r="H265" s="1459"/>
      <c r="I265" s="1459"/>
      <c r="J265" s="1459"/>
      <c r="K265" s="1459"/>
      <c r="L265" s="1459"/>
      <c r="M265" s="1459"/>
    </row>
    <row r="266" spans="1:13" s="233" customFormat="1" ht="12.75" x14ac:dyDescent="0.2">
      <c r="B266" s="1459" t="s">
        <v>217</v>
      </c>
      <c r="C266" s="1459"/>
      <c r="D266" s="1459"/>
      <c r="E266" s="1459"/>
      <c r="F266" s="1459"/>
      <c r="G266" s="1459"/>
      <c r="H266" s="1459"/>
      <c r="I266" s="1459"/>
      <c r="J266" s="1459" t="s">
        <v>218</v>
      </c>
      <c r="K266" s="1459"/>
      <c r="L266" s="1459"/>
      <c r="M266" s="1459"/>
    </row>
    <row r="267" spans="1:13" s="233" customFormat="1" ht="12.75" x14ac:dyDescent="0.2">
      <c r="A267" s="3219"/>
      <c r="B267" s="3219"/>
      <c r="C267" s="3219"/>
      <c r="D267" s="3219"/>
      <c r="E267" s="3219"/>
      <c r="F267" s="3219"/>
      <c r="G267" s="3219"/>
      <c r="H267" s="3219"/>
      <c r="I267" s="3219"/>
      <c r="J267" s="3219"/>
      <c r="K267" s="3219"/>
      <c r="L267" s="3219"/>
      <c r="M267" s="3219"/>
    </row>
    <row r="268" spans="1:13" ht="18.75" x14ac:dyDescent="0.3">
      <c r="A268" s="1451"/>
      <c r="B268" s="1464"/>
      <c r="C268" s="1464"/>
      <c r="D268" s="1464"/>
      <c r="E268" s="1464"/>
      <c r="F268" s="1464"/>
      <c r="G268" s="1464"/>
      <c r="H268" s="1464"/>
      <c r="I268" s="1464"/>
      <c r="J268" s="1464"/>
      <c r="K268" s="1464"/>
      <c r="L268" s="1464"/>
    </row>
    <row r="269" spans="1:13" ht="18.75" x14ac:dyDescent="0.3">
      <c r="A269" s="1" t="s">
        <v>174</v>
      </c>
      <c r="B269" s="1"/>
      <c r="C269" s="306" t="s">
        <v>175</v>
      </c>
      <c r="F269" s="467"/>
      <c r="G269" s="468"/>
      <c r="I269" s="469"/>
    </row>
    <row r="270" spans="1:13" s="233" customFormat="1" ht="12.75" x14ac:dyDescent="0.2">
      <c r="A270" s="1459"/>
      <c r="B270" s="1459"/>
      <c r="C270" s="4"/>
      <c r="F270" s="786"/>
      <c r="G270" s="787"/>
      <c r="I270" s="234"/>
    </row>
    <row r="271" spans="1:13" ht="18.75" x14ac:dyDescent="0.3">
      <c r="A271" s="3102" t="s">
        <v>1226</v>
      </c>
      <c r="B271" s="3102"/>
      <c r="C271" s="3102"/>
      <c r="D271" s="3102"/>
      <c r="E271" s="3102"/>
      <c r="F271" s="3102"/>
      <c r="G271" s="3102"/>
      <c r="H271" s="3102"/>
      <c r="I271" s="3102"/>
      <c r="J271" s="3102"/>
      <c r="K271" s="3102"/>
      <c r="L271" s="3102"/>
      <c r="M271" s="3102"/>
    </row>
    <row r="272" spans="1:13" s="233" customFormat="1" ht="12.75" x14ac:dyDescent="0.2">
      <c r="A272" s="1463"/>
      <c r="B272" s="577"/>
      <c r="C272" s="577"/>
      <c r="D272" s="577"/>
      <c r="E272" s="577"/>
      <c r="F272" s="577"/>
      <c r="G272" s="577"/>
      <c r="H272" s="577"/>
      <c r="I272" s="577"/>
      <c r="J272" s="577"/>
      <c r="K272" s="577"/>
      <c r="L272" s="577"/>
    </row>
    <row r="273" spans="1:13" x14ac:dyDescent="0.25">
      <c r="A273" s="3217" t="s">
        <v>1227</v>
      </c>
      <c r="B273" s="3217"/>
      <c r="C273" s="3217"/>
      <c r="D273" s="3217"/>
      <c r="E273" s="3217"/>
      <c r="F273" s="3217"/>
      <c r="G273" s="3217"/>
      <c r="H273" s="3217"/>
      <c r="I273" s="3217"/>
      <c r="J273" s="3217"/>
      <c r="K273" s="3217"/>
      <c r="L273" s="3217"/>
      <c r="M273" s="3217"/>
    </row>
    <row r="274" spans="1:13" s="482" customFormat="1" ht="15.75" thickBot="1" x14ac:dyDescent="0.3">
      <c r="A274" s="1462"/>
      <c r="B274" s="1462"/>
      <c r="C274" s="1462"/>
      <c r="D274" s="1462"/>
      <c r="E274" s="1462"/>
      <c r="F274" s="1462"/>
      <c r="G274" s="1462"/>
      <c r="H274" s="1462"/>
      <c r="I274" s="1462"/>
      <c r="J274" s="1462"/>
      <c r="K274" s="1462"/>
      <c r="L274" s="1462"/>
      <c r="M274" s="1462"/>
    </row>
    <row r="275" spans="1:13" ht="27" thickBot="1" x14ac:dyDescent="0.3">
      <c r="A275" s="15" t="s">
        <v>5</v>
      </c>
      <c r="B275" s="16" t="s">
        <v>6</v>
      </c>
      <c r="C275" s="16" t="s">
        <v>7</v>
      </c>
      <c r="D275" s="16" t="s">
        <v>8</v>
      </c>
      <c r="E275" s="16" t="s">
        <v>9</v>
      </c>
      <c r="F275" s="17" t="s">
        <v>10</v>
      </c>
      <c r="G275" s="18" t="s">
        <v>11</v>
      </c>
      <c r="H275" s="16" t="s">
        <v>12</v>
      </c>
      <c r="I275" s="19" t="s">
        <v>13</v>
      </c>
      <c r="J275" s="20" t="s">
        <v>14</v>
      </c>
      <c r="K275" s="20" t="s">
        <v>15</v>
      </c>
      <c r="L275" s="20" t="s">
        <v>16</v>
      </c>
      <c r="M275" s="21" t="s">
        <v>17</v>
      </c>
    </row>
    <row r="276" spans="1:13" x14ac:dyDescent="0.25">
      <c r="A276" s="583">
        <v>231</v>
      </c>
      <c r="B276" s="584">
        <v>0</v>
      </c>
      <c r="C276" s="973">
        <v>2212</v>
      </c>
      <c r="D276" s="584">
        <v>5321</v>
      </c>
      <c r="E276" s="586">
        <v>0</v>
      </c>
      <c r="F276" s="644">
        <v>812</v>
      </c>
      <c r="G276" s="584">
        <v>900</v>
      </c>
      <c r="H276" s="591">
        <v>3957022609</v>
      </c>
      <c r="I276" s="669">
        <v>0</v>
      </c>
      <c r="J276" s="669">
        <v>145000</v>
      </c>
      <c r="K276" s="669">
        <v>-145000</v>
      </c>
      <c r="L276" s="669">
        <f>SUM(J276+K276)</f>
        <v>0</v>
      </c>
      <c r="M276" s="668" t="s">
        <v>1228</v>
      </c>
    </row>
    <row r="277" spans="1:13" ht="15.75" thickBot="1" x14ac:dyDescent="0.3">
      <c r="A277" s="583">
        <v>231</v>
      </c>
      <c r="B277" s="584">
        <v>0</v>
      </c>
      <c r="C277" s="974">
        <v>3745</v>
      </c>
      <c r="D277" s="584">
        <v>5321</v>
      </c>
      <c r="E277" s="586">
        <v>0</v>
      </c>
      <c r="F277" s="589">
        <v>812</v>
      </c>
      <c r="G277" s="58">
        <v>900</v>
      </c>
      <c r="H277" s="590">
        <v>3957022609</v>
      </c>
      <c r="I277" s="669">
        <v>0</v>
      </c>
      <c r="J277" s="66">
        <v>0</v>
      </c>
      <c r="K277" s="232">
        <v>145000</v>
      </c>
      <c r="L277" s="232">
        <v>145000</v>
      </c>
      <c r="M277" s="668" t="s">
        <v>1229</v>
      </c>
    </row>
    <row r="278" spans="1:13" ht="16.5" thickBot="1" x14ac:dyDescent="0.3">
      <c r="A278" s="593"/>
      <c r="B278" s="2159" t="s">
        <v>594</v>
      </c>
      <c r="C278" s="595"/>
      <c r="D278" s="595"/>
      <c r="E278" s="595"/>
      <c r="F278" s="595"/>
      <c r="G278" s="595"/>
      <c r="H278" s="595"/>
      <c r="I278" s="988">
        <f>SUM(I276:I277)</f>
        <v>0</v>
      </c>
      <c r="J278" s="988">
        <f>SUM(J276:J277)</f>
        <v>145000</v>
      </c>
      <c r="K278" s="989">
        <f>SUM(K276:K277)</f>
        <v>0</v>
      </c>
      <c r="L278" s="988">
        <f>SUM(L276:L277)</f>
        <v>145000</v>
      </c>
      <c r="M278" s="665"/>
    </row>
    <row r="279" spans="1:13" s="233" customFormat="1" ht="12.75" x14ac:dyDescent="0.2">
      <c r="B279" s="1459" t="s">
        <v>212</v>
      </c>
      <c r="C279" s="1459"/>
      <c r="D279" s="1459"/>
      <c r="E279" s="1459" t="s">
        <v>213</v>
      </c>
      <c r="F279" s="1459"/>
      <c r="G279" s="1459"/>
      <c r="H279" s="1459"/>
      <c r="I279" s="1459"/>
      <c r="J279" s="1459" t="s">
        <v>214</v>
      </c>
      <c r="K279" s="173">
        <v>43580</v>
      </c>
      <c r="L279" s="1459"/>
      <c r="M279" s="1459"/>
    </row>
    <row r="280" spans="1:13" s="233" customFormat="1" ht="12.75" x14ac:dyDescent="0.2">
      <c r="B280" s="1459"/>
      <c r="C280" s="1459"/>
      <c r="D280" s="1459"/>
      <c r="E280" s="1459" t="s">
        <v>215</v>
      </c>
      <c r="F280" s="1459"/>
      <c r="G280" s="1459"/>
      <c r="H280" s="1459"/>
      <c r="I280" s="1459"/>
      <c r="J280" s="1459"/>
      <c r="K280" s="1459"/>
      <c r="L280" s="1459"/>
      <c r="M280" s="1459"/>
    </row>
    <row r="281" spans="1:13" s="233" customFormat="1" ht="12.75" x14ac:dyDescent="0.2">
      <c r="B281" s="1459"/>
      <c r="C281" s="1459"/>
      <c r="D281" s="1459"/>
      <c r="E281" s="1459"/>
      <c r="F281" s="1459"/>
      <c r="G281" s="1459"/>
      <c r="H281" s="1459"/>
      <c r="I281" s="1459"/>
      <c r="J281" s="1459"/>
      <c r="K281" s="1459"/>
      <c r="L281" s="1459"/>
      <c r="M281" s="1459"/>
    </row>
    <row r="282" spans="1:13" s="233" customFormat="1" ht="12.75" x14ac:dyDescent="0.2">
      <c r="B282" s="1459"/>
      <c r="C282" s="1459"/>
      <c r="D282" s="1459"/>
      <c r="E282" s="1459"/>
      <c r="F282" s="1459"/>
      <c r="G282" s="1459"/>
      <c r="H282" s="1459"/>
      <c r="I282" s="1459"/>
      <c r="J282" s="1459"/>
      <c r="K282" s="1459"/>
      <c r="L282" s="1459"/>
      <c r="M282" s="1459"/>
    </row>
    <row r="283" spans="1:13" s="233" customFormat="1" ht="12.75" x14ac:dyDescent="0.2">
      <c r="B283" s="1459" t="s">
        <v>216</v>
      </c>
      <c r="C283" s="1459"/>
      <c r="D283" s="1459"/>
      <c r="E283" s="1459"/>
      <c r="F283" s="1459"/>
      <c r="G283" s="1459"/>
      <c r="H283" s="1459"/>
      <c r="I283" s="1459"/>
      <c r="J283" s="1459" t="s">
        <v>216</v>
      </c>
      <c r="K283" s="1459"/>
      <c r="L283" s="1459"/>
      <c r="M283" s="1459"/>
    </row>
    <row r="284" spans="1:13" s="233" customFormat="1" ht="12.75" x14ac:dyDescent="0.2">
      <c r="B284" s="1459"/>
      <c r="C284" s="1459"/>
      <c r="D284" s="1459"/>
      <c r="E284" s="1459"/>
      <c r="F284" s="1459"/>
      <c r="G284" s="1459"/>
      <c r="H284" s="1459"/>
      <c r="I284" s="1459"/>
      <c r="J284" s="1459"/>
      <c r="K284" s="1459"/>
      <c r="L284" s="1459"/>
      <c r="M284" s="1459"/>
    </row>
    <row r="285" spans="1:13" s="233" customFormat="1" ht="12.75" x14ac:dyDescent="0.2">
      <c r="B285" s="1459" t="s">
        <v>217</v>
      </c>
      <c r="C285" s="1459"/>
      <c r="D285" s="1459"/>
      <c r="E285" s="1459"/>
      <c r="F285" s="1459"/>
      <c r="G285" s="1459"/>
      <c r="H285" s="1459"/>
      <c r="I285" s="1459"/>
      <c r="J285" s="1459" t="s">
        <v>218</v>
      </c>
      <c r="K285" s="1459"/>
      <c r="L285" s="1459"/>
      <c r="M285" s="1459"/>
    </row>
    <row r="288" spans="1:13" ht="18.75" x14ac:dyDescent="0.3">
      <c r="A288" s="1" t="s">
        <v>174</v>
      </c>
      <c r="B288" s="1"/>
      <c r="C288" s="306" t="s">
        <v>175</v>
      </c>
      <c r="F288" s="467"/>
      <c r="G288" s="468"/>
      <c r="I288" s="469"/>
    </row>
    <row r="289" spans="1:13" s="233" customFormat="1" ht="12.75" x14ac:dyDescent="0.2">
      <c r="A289" s="1459"/>
      <c r="B289" s="1459"/>
      <c r="C289" s="4"/>
      <c r="F289" s="786"/>
      <c r="G289" s="787"/>
      <c r="I289" s="234"/>
    </row>
    <row r="290" spans="1:13" ht="18.75" x14ac:dyDescent="0.3">
      <c r="A290" s="3102" t="s">
        <v>1230</v>
      </c>
      <c r="B290" s="3102"/>
      <c r="C290" s="3102"/>
      <c r="D290" s="3102"/>
      <c r="E290" s="3102"/>
      <c r="F290" s="3102"/>
      <c r="G290" s="3102"/>
      <c r="H290" s="3102"/>
      <c r="I290" s="3102"/>
      <c r="J290" s="3102"/>
      <c r="K290" s="3102"/>
      <c r="L290" s="3102"/>
      <c r="M290" s="3102"/>
    </row>
    <row r="291" spans="1:13" s="233" customFormat="1" ht="12.75" x14ac:dyDescent="0.2">
      <c r="A291" s="1463"/>
      <c r="B291" s="577"/>
      <c r="C291" s="577"/>
      <c r="D291" s="577"/>
      <c r="E291" s="577"/>
      <c r="F291" s="577"/>
      <c r="G291" s="577"/>
      <c r="H291" s="577"/>
      <c r="I291" s="577"/>
      <c r="J291" s="577"/>
      <c r="K291" s="577"/>
      <c r="L291" s="577"/>
    </row>
    <row r="292" spans="1:13" s="482" customFormat="1" x14ac:dyDescent="0.25">
      <c r="A292" s="3217" t="s">
        <v>1231</v>
      </c>
      <c r="B292" s="3217"/>
      <c r="C292" s="3217"/>
      <c r="D292" s="3217"/>
      <c r="E292" s="3217"/>
      <c r="F292" s="3217"/>
      <c r="G292" s="3217"/>
      <c r="H292" s="3217"/>
      <c r="I292" s="3217"/>
      <c r="J292" s="3217"/>
      <c r="K292" s="3217"/>
      <c r="L292" s="3217"/>
      <c r="M292" s="3217"/>
    </row>
    <row r="293" spans="1:13" ht="15.75" thickBot="1" x14ac:dyDescent="0.3">
      <c r="A293" s="1282"/>
      <c r="B293" s="1282"/>
      <c r="C293" s="1282"/>
      <c r="D293" s="1282"/>
      <c r="E293" s="1282"/>
      <c r="F293" s="1282"/>
      <c r="G293" s="1282"/>
      <c r="H293" s="1282"/>
      <c r="I293" s="1282"/>
      <c r="J293" s="1282"/>
      <c r="K293" s="1282"/>
      <c r="L293" s="1282"/>
      <c r="M293" s="1282"/>
    </row>
    <row r="294" spans="1:13" ht="27" thickBot="1" x14ac:dyDescent="0.3">
      <c r="A294" s="15" t="s">
        <v>5</v>
      </c>
      <c r="B294" s="16" t="s">
        <v>6</v>
      </c>
      <c r="C294" s="16" t="s">
        <v>7</v>
      </c>
      <c r="D294" s="16" t="s">
        <v>8</v>
      </c>
      <c r="E294" s="16" t="s">
        <v>9</v>
      </c>
      <c r="F294" s="17" t="s">
        <v>10</v>
      </c>
      <c r="G294" s="18" t="s">
        <v>11</v>
      </c>
      <c r="H294" s="16" t="s">
        <v>12</v>
      </c>
      <c r="I294" s="19" t="s">
        <v>13</v>
      </c>
      <c r="J294" s="20" t="s">
        <v>14</v>
      </c>
      <c r="K294" s="20" t="s">
        <v>15</v>
      </c>
      <c r="L294" s="20" t="s">
        <v>16</v>
      </c>
      <c r="M294" s="21" t="s">
        <v>17</v>
      </c>
    </row>
    <row r="295" spans="1:13" x14ac:dyDescent="0.25">
      <c r="A295" s="333">
        <v>231</v>
      </c>
      <c r="B295" s="334">
        <v>0</v>
      </c>
      <c r="C295" s="336">
        <v>2143</v>
      </c>
      <c r="D295" s="975">
        <v>5321</v>
      </c>
      <c r="E295" s="337">
        <v>0</v>
      </c>
      <c r="F295" s="699">
        <v>808</v>
      </c>
      <c r="G295" s="334">
        <v>900</v>
      </c>
      <c r="H295" s="592">
        <v>2776000000</v>
      </c>
      <c r="I295" s="340">
        <v>1000000</v>
      </c>
      <c r="J295" s="340">
        <v>1000000</v>
      </c>
      <c r="K295" s="670">
        <v>-15000</v>
      </c>
      <c r="L295" s="669">
        <f>SUM(J295+K295)</f>
        <v>985000</v>
      </c>
      <c r="M295" s="697" t="s">
        <v>1232</v>
      </c>
    </row>
    <row r="296" spans="1:13" ht="27" thickBot="1" x14ac:dyDescent="0.3">
      <c r="A296" s="333">
        <v>231</v>
      </c>
      <c r="B296" s="334">
        <v>0</v>
      </c>
      <c r="C296" s="336">
        <v>2143</v>
      </c>
      <c r="D296" s="975">
        <v>5175</v>
      </c>
      <c r="E296" s="337">
        <v>0</v>
      </c>
      <c r="F296" s="699">
        <v>808</v>
      </c>
      <c r="G296" s="334">
        <v>900</v>
      </c>
      <c r="H296" s="592">
        <v>2776000000</v>
      </c>
      <c r="I296" s="340">
        <v>0</v>
      </c>
      <c r="J296" s="340">
        <v>0</v>
      </c>
      <c r="K296" s="670">
        <v>15000</v>
      </c>
      <c r="L296" s="698">
        <v>15000</v>
      </c>
      <c r="M296" s="697" t="s">
        <v>1233</v>
      </c>
    </row>
    <row r="297" spans="1:13" ht="16.5" thickBot="1" x14ac:dyDescent="0.3">
      <c r="A297" s="593"/>
      <c r="B297" s="2159" t="s">
        <v>594</v>
      </c>
      <c r="C297" s="595"/>
      <c r="D297" s="595"/>
      <c r="E297" s="595"/>
      <c r="F297" s="595"/>
      <c r="G297" s="595"/>
      <c r="H297" s="595"/>
      <c r="I297" s="988">
        <f>SUM(I295:I296)</f>
        <v>1000000</v>
      </c>
      <c r="J297" s="988">
        <f>SUM(J295:J296)</f>
        <v>1000000</v>
      </c>
      <c r="K297" s="989">
        <f>SUM(K295:K296)</f>
        <v>0</v>
      </c>
      <c r="L297" s="988">
        <f>SUM(L295:L296)</f>
        <v>1000000</v>
      </c>
      <c r="M297" s="665"/>
    </row>
    <row r="298" spans="1:13" x14ac:dyDescent="0.25">
      <c r="B298" s="597" t="s">
        <v>212</v>
      </c>
      <c r="C298" s="597"/>
      <c r="D298" s="597"/>
      <c r="E298" s="597" t="s">
        <v>213</v>
      </c>
      <c r="F298" s="597"/>
      <c r="G298" s="597"/>
      <c r="H298" s="597"/>
      <c r="I298" s="597"/>
      <c r="J298" s="597" t="s">
        <v>214</v>
      </c>
      <c r="K298" s="598">
        <v>43585</v>
      </c>
      <c r="L298" s="597"/>
      <c r="M298" s="597"/>
    </row>
    <row r="299" spans="1:13" x14ac:dyDescent="0.25">
      <c r="B299" s="597"/>
      <c r="C299" s="597"/>
      <c r="D299" s="597"/>
      <c r="E299" s="597" t="s">
        <v>215</v>
      </c>
      <c r="F299" s="597"/>
      <c r="G299" s="597"/>
      <c r="H299" s="597"/>
      <c r="I299" s="597"/>
      <c r="J299" s="597"/>
      <c r="K299" s="597"/>
      <c r="L299" s="597"/>
      <c r="M299" s="597"/>
    </row>
    <row r="300" spans="1:13" x14ac:dyDescent="0.25">
      <c r="B300" s="597"/>
      <c r="C300" s="597"/>
      <c r="D300" s="597"/>
      <c r="E300" s="597"/>
      <c r="F300" s="597"/>
      <c r="G300" s="597"/>
      <c r="H300" s="597"/>
      <c r="I300" s="597"/>
      <c r="J300" s="597"/>
      <c r="K300" s="597"/>
      <c r="L300" s="597"/>
      <c r="M300" s="597"/>
    </row>
    <row r="301" spans="1:13" x14ac:dyDescent="0.25">
      <c r="B301" s="597"/>
      <c r="C301" s="597"/>
      <c r="D301" s="597"/>
      <c r="E301" s="597"/>
      <c r="F301" s="597"/>
      <c r="G301" s="597"/>
      <c r="H301" s="597"/>
      <c r="I301" s="597"/>
      <c r="J301" s="597"/>
      <c r="K301" s="597"/>
      <c r="L301" s="597"/>
      <c r="M301" s="597"/>
    </row>
    <row r="302" spans="1:13" x14ac:dyDescent="0.25">
      <c r="B302" s="597" t="s">
        <v>216</v>
      </c>
      <c r="C302" s="597"/>
      <c r="D302" s="597"/>
      <c r="E302" s="597"/>
      <c r="F302" s="597"/>
      <c r="G302" s="597"/>
      <c r="H302" s="597"/>
      <c r="I302" s="597"/>
      <c r="J302" s="597" t="s">
        <v>216</v>
      </c>
      <c r="K302" s="597"/>
      <c r="L302" s="597"/>
      <c r="M302" s="597"/>
    </row>
    <row r="303" spans="1:13" x14ac:dyDescent="0.25">
      <c r="B303" s="597"/>
      <c r="C303" s="597"/>
      <c r="D303" s="597"/>
      <c r="E303" s="597"/>
      <c r="F303" s="597"/>
      <c r="G303" s="597"/>
      <c r="H303" s="597"/>
      <c r="I303" s="597"/>
      <c r="J303" s="597"/>
      <c r="K303" s="597"/>
      <c r="L303" s="597"/>
      <c r="M303" s="597"/>
    </row>
    <row r="304" spans="1:13" x14ac:dyDescent="0.25">
      <c r="B304" s="597" t="s">
        <v>217</v>
      </c>
      <c r="C304" s="597"/>
      <c r="D304" s="597"/>
      <c r="E304" s="597"/>
      <c r="F304" s="597"/>
      <c r="G304" s="597"/>
      <c r="H304" s="597"/>
      <c r="I304" s="597"/>
      <c r="J304" s="597" t="s">
        <v>218</v>
      </c>
      <c r="K304" s="597"/>
      <c r="L304" s="597"/>
      <c r="M304" s="597"/>
    </row>
    <row r="307" spans="1:13" ht="18.75" x14ac:dyDescent="0.3">
      <c r="A307" s="1" t="s">
        <v>174</v>
      </c>
      <c r="B307" s="1"/>
      <c r="C307" s="306" t="s">
        <v>175</v>
      </c>
      <c r="F307" s="467"/>
      <c r="G307" s="468"/>
      <c r="I307" s="469"/>
    </row>
    <row r="308" spans="1:13" s="233" customFormat="1" ht="12.75" x14ac:dyDescent="0.2">
      <c r="A308" s="1459"/>
      <c r="B308" s="1459"/>
      <c r="C308" s="4"/>
      <c r="F308" s="786"/>
      <c r="G308" s="787"/>
      <c r="I308" s="234"/>
    </row>
    <row r="309" spans="1:13" ht="18.75" x14ac:dyDescent="0.3">
      <c r="A309" s="3102" t="s">
        <v>1309</v>
      </c>
      <c r="B309" s="3102"/>
      <c r="C309" s="3102"/>
      <c r="D309" s="3102"/>
      <c r="E309" s="3102"/>
      <c r="F309" s="3102"/>
      <c r="G309" s="3102"/>
      <c r="H309" s="3102"/>
      <c r="I309" s="3102"/>
      <c r="J309" s="3102"/>
      <c r="K309" s="3102"/>
      <c r="L309" s="3102"/>
      <c r="M309" s="3102"/>
    </row>
    <row r="310" spans="1:13" s="233" customFormat="1" ht="12.75" x14ac:dyDescent="0.2">
      <c r="A310" s="1463"/>
      <c r="B310" s="577"/>
      <c r="C310" s="577"/>
      <c r="D310" s="577"/>
      <c r="E310" s="577"/>
      <c r="F310" s="577"/>
      <c r="G310" s="577"/>
      <c r="H310" s="577"/>
      <c r="I310" s="577"/>
      <c r="J310" s="577"/>
      <c r="K310" s="577"/>
      <c r="L310" s="577"/>
    </row>
    <row r="311" spans="1:13" s="482" customFormat="1" x14ac:dyDescent="0.25">
      <c r="A311" s="3217" t="s">
        <v>1310</v>
      </c>
      <c r="B311" s="3217"/>
      <c r="C311" s="3217"/>
      <c r="D311" s="3217"/>
      <c r="E311" s="3217"/>
      <c r="F311" s="3217"/>
      <c r="G311" s="3217"/>
      <c r="H311" s="3217"/>
      <c r="I311" s="3217"/>
      <c r="J311" s="3217"/>
      <c r="K311" s="3217"/>
      <c r="L311" s="3217"/>
      <c r="M311" s="3217"/>
    </row>
    <row r="312" spans="1:13" ht="15.75" thickBot="1" x14ac:dyDescent="0.3">
      <c r="A312" s="1282"/>
      <c r="B312" s="1282"/>
      <c r="C312" s="1282"/>
      <c r="D312" s="1282"/>
      <c r="E312" s="1282"/>
      <c r="F312" s="1282"/>
      <c r="G312" s="1282"/>
      <c r="H312" s="1282"/>
      <c r="I312" s="1282"/>
      <c r="J312" s="1282"/>
      <c r="K312" s="1282"/>
      <c r="L312" s="1282"/>
      <c r="M312" s="1282"/>
    </row>
    <row r="313" spans="1:13" ht="27" thickBot="1" x14ac:dyDescent="0.3">
      <c r="A313" s="15" t="s">
        <v>5</v>
      </c>
      <c r="B313" s="16" t="s">
        <v>6</v>
      </c>
      <c r="C313" s="16" t="s">
        <v>7</v>
      </c>
      <c r="D313" s="16" t="s">
        <v>8</v>
      </c>
      <c r="E313" s="16" t="s">
        <v>9</v>
      </c>
      <c r="F313" s="17" t="s">
        <v>10</v>
      </c>
      <c r="G313" s="18" t="s">
        <v>11</v>
      </c>
      <c r="H313" s="16" t="s">
        <v>12</v>
      </c>
      <c r="I313" s="19" t="s">
        <v>13</v>
      </c>
      <c r="J313" s="20" t="s">
        <v>14</v>
      </c>
      <c r="K313" s="20" t="s">
        <v>15</v>
      </c>
      <c r="L313" s="20" t="s">
        <v>16</v>
      </c>
      <c r="M313" s="21" t="s">
        <v>17</v>
      </c>
    </row>
    <row r="314" spans="1:13" x14ac:dyDescent="0.25">
      <c r="A314" s="333">
        <v>231</v>
      </c>
      <c r="B314" s="334">
        <v>43</v>
      </c>
      <c r="C314" s="336">
        <v>3299</v>
      </c>
      <c r="D314" s="975">
        <v>5909</v>
      </c>
      <c r="E314" s="337">
        <v>0</v>
      </c>
      <c r="F314" s="699">
        <v>32133006</v>
      </c>
      <c r="G314" s="334">
        <v>900</v>
      </c>
      <c r="H314" s="592">
        <v>9000000</v>
      </c>
      <c r="I314" s="340">
        <v>0</v>
      </c>
      <c r="J314" s="340">
        <v>42713.55</v>
      </c>
      <c r="K314" s="670">
        <v>-21236.25</v>
      </c>
      <c r="L314" s="669">
        <f>SUM(J314+K314)</f>
        <v>21477.300000000003</v>
      </c>
      <c r="M314" s="697" t="s">
        <v>1311</v>
      </c>
    </row>
    <row r="315" spans="1:13" x14ac:dyDescent="0.25">
      <c r="A315" s="333">
        <v>231</v>
      </c>
      <c r="B315" s="334">
        <v>0</v>
      </c>
      <c r="C315" s="336">
        <v>3299</v>
      </c>
      <c r="D315" s="975">
        <v>5363</v>
      </c>
      <c r="E315" s="337">
        <v>0</v>
      </c>
      <c r="F315" s="699">
        <v>32133006</v>
      </c>
      <c r="G315" s="334">
        <v>900</v>
      </c>
      <c r="H315" s="592">
        <v>2058000000</v>
      </c>
      <c r="I315" s="340">
        <v>0</v>
      </c>
      <c r="J315" s="340">
        <v>0</v>
      </c>
      <c r="K315" s="670">
        <v>21236.25</v>
      </c>
      <c r="L315" s="698">
        <v>21236.25</v>
      </c>
      <c r="M315" s="697" t="s">
        <v>1312</v>
      </c>
    </row>
    <row r="316" spans="1:13" x14ac:dyDescent="0.25">
      <c r="A316" s="333">
        <v>231</v>
      </c>
      <c r="B316" s="334">
        <v>43</v>
      </c>
      <c r="C316" s="336">
        <v>3299</v>
      </c>
      <c r="D316" s="975">
        <v>5909</v>
      </c>
      <c r="E316" s="337">
        <v>0</v>
      </c>
      <c r="F316" s="699">
        <v>32533006</v>
      </c>
      <c r="G316" s="334">
        <v>900</v>
      </c>
      <c r="H316" s="592">
        <v>9000000</v>
      </c>
      <c r="I316" s="340">
        <v>0</v>
      </c>
      <c r="J316" s="340">
        <v>242043.41</v>
      </c>
      <c r="K316" s="670">
        <v>-120338.75</v>
      </c>
      <c r="L316" s="669">
        <f>SUM(J316+K316)</f>
        <v>121704.66</v>
      </c>
      <c r="M316" s="697" t="s">
        <v>1311</v>
      </c>
    </row>
    <row r="317" spans="1:13" ht="15.75" thickBot="1" x14ac:dyDescent="0.3">
      <c r="A317" s="333">
        <v>231</v>
      </c>
      <c r="B317" s="334">
        <v>0</v>
      </c>
      <c r="C317" s="336">
        <v>3299</v>
      </c>
      <c r="D317" s="975">
        <v>5363</v>
      </c>
      <c r="E317" s="337">
        <v>0</v>
      </c>
      <c r="F317" s="699">
        <v>32533006</v>
      </c>
      <c r="G317" s="334">
        <v>900</v>
      </c>
      <c r="H317" s="592">
        <v>2058000000</v>
      </c>
      <c r="I317" s="340">
        <v>0</v>
      </c>
      <c r="J317" s="340">
        <v>0</v>
      </c>
      <c r="K317" s="670">
        <v>120338.75</v>
      </c>
      <c r="L317" s="669">
        <f>SUM(J317+K317)</f>
        <v>120338.75</v>
      </c>
      <c r="M317" s="697" t="s">
        <v>1313</v>
      </c>
    </row>
    <row r="318" spans="1:13" ht="16.5" thickBot="1" x14ac:dyDescent="0.3">
      <c r="A318" s="593"/>
      <c r="B318" s="2159" t="s">
        <v>594</v>
      </c>
      <c r="C318" s="595"/>
      <c r="D318" s="595"/>
      <c r="E318" s="595"/>
      <c r="F318" s="595"/>
      <c r="G318" s="595"/>
      <c r="H318" s="595"/>
      <c r="I318" s="988">
        <f>SUM(I314:I317)</f>
        <v>0</v>
      </c>
      <c r="J318" s="988">
        <f>SUM(J314:J317)</f>
        <v>284756.96000000002</v>
      </c>
      <c r="K318" s="989">
        <f>SUM(K314:K317)</f>
        <v>0</v>
      </c>
      <c r="L318" s="988">
        <f>SUM(L314:L317)</f>
        <v>284756.96000000002</v>
      </c>
      <c r="M318" s="665"/>
    </row>
    <row r="319" spans="1:13" s="233" customFormat="1" ht="12.75" x14ac:dyDescent="0.2">
      <c r="B319" s="1459" t="s">
        <v>212</v>
      </c>
      <c r="C319" s="1459"/>
      <c r="D319" s="1459"/>
      <c r="E319" s="1459" t="s">
        <v>213</v>
      </c>
      <c r="F319" s="1459"/>
      <c r="G319" s="1459"/>
      <c r="H319" s="1459"/>
      <c r="I319" s="1459"/>
      <c r="J319" s="1459" t="s">
        <v>214</v>
      </c>
      <c r="K319" s="173">
        <v>43592</v>
      </c>
      <c r="L319" s="1459"/>
      <c r="M319" s="1459"/>
    </row>
    <row r="320" spans="1:13" s="233" customFormat="1" ht="12.75" x14ac:dyDescent="0.2">
      <c r="B320" s="1459"/>
      <c r="C320" s="1459"/>
      <c r="D320" s="1459"/>
      <c r="E320" s="1459" t="s">
        <v>215</v>
      </c>
      <c r="F320" s="1459"/>
      <c r="G320" s="1459"/>
      <c r="H320" s="1459"/>
      <c r="I320" s="1459"/>
      <c r="J320" s="1459"/>
      <c r="K320" s="1459"/>
      <c r="L320" s="1459"/>
      <c r="M320" s="1459"/>
    </row>
    <row r="321" spans="1:13" s="233" customFormat="1" ht="12.75" x14ac:dyDescent="0.2">
      <c r="B321" s="1459"/>
      <c r="C321" s="1459"/>
      <c r="D321" s="1459"/>
      <c r="E321" s="1459"/>
      <c r="F321" s="1459"/>
      <c r="G321" s="1459"/>
      <c r="H321" s="1459"/>
      <c r="I321" s="1459"/>
      <c r="J321" s="1459"/>
      <c r="K321" s="1459"/>
      <c r="L321" s="1459"/>
      <c r="M321" s="1459"/>
    </row>
    <row r="322" spans="1:13" s="233" customFormat="1" ht="12.75" x14ac:dyDescent="0.2">
      <c r="B322" s="1459"/>
      <c r="C322" s="1459"/>
      <c r="D322" s="1459"/>
      <c r="E322" s="1459"/>
      <c r="F322" s="1459"/>
      <c r="G322" s="1459"/>
      <c r="H322" s="1459"/>
      <c r="I322" s="1459"/>
      <c r="J322" s="1459"/>
      <c r="K322" s="1459"/>
      <c r="L322" s="1459"/>
      <c r="M322" s="1459"/>
    </row>
    <row r="323" spans="1:13" s="233" customFormat="1" ht="12.75" x14ac:dyDescent="0.2">
      <c r="B323" s="1459" t="s">
        <v>216</v>
      </c>
      <c r="C323" s="1459"/>
      <c r="D323" s="1459"/>
      <c r="E323" s="1459"/>
      <c r="F323" s="1459"/>
      <c r="G323" s="1459"/>
      <c r="H323" s="1459"/>
      <c r="I323" s="1459"/>
      <c r="J323" s="1459" t="s">
        <v>216</v>
      </c>
      <c r="K323" s="1459"/>
      <c r="L323" s="1459"/>
      <c r="M323" s="1459"/>
    </row>
    <row r="324" spans="1:13" s="233" customFormat="1" ht="12.75" x14ac:dyDescent="0.2">
      <c r="B324" s="1459"/>
      <c r="C324" s="1459"/>
      <c r="D324" s="1459"/>
      <c r="E324" s="1459"/>
      <c r="F324" s="1459"/>
      <c r="G324" s="1459"/>
      <c r="H324" s="1459"/>
      <c r="I324" s="1459"/>
      <c r="J324" s="1459"/>
      <c r="K324" s="1459"/>
      <c r="L324" s="1459"/>
      <c r="M324" s="1459"/>
    </row>
    <row r="325" spans="1:13" s="233" customFormat="1" ht="12.75" x14ac:dyDescent="0.2">
      <c r="B325" s="1459" t="s">
        <v>217</v>
      </c>
      <c r="C325" s="1459"/>
      <c r="D325" s="1459"/>
      <c r="E325" s="1459"/>
      <c r="F325" s="1459"/>
      <c r="G325" s="1459"/>
      <c r="H325" s="1459"/>
      <c r="I325" s="1459"/>
      <c r="J325" s="1459" t="s">
        <v>218</v>
      </c>
      <c r="K325" s="1459"/>
      <c r="L325" s="1459"/>
      <c r="M325" s="1459"/>
    </row>
    <row r="328" spans="1:13" ht="18.75" x14ac:dyDescent="0.3">
      <c r="A328" s="1" t="s">
        <v>174</v>
      </c>
      <c r="B328" s="1"/>
      <c r="C328" s="306" t="s">
        <v>175</v>
      </c>
      <c r="F328" s="467"/>
      <c r="G328" s="468"/>
      <c r="I328" s="469"/>
    </row>
    <row r="329" spans="1:13" s="233" customFormat="1" ht="12.75" x14ac:dyDescent="0.2">
      <c r="A329" s="1459"/>
      <c r="B329" s="1459"/>
      <c r="C329" s="4"/>
      <c r="F329" s="786"/>
      <c r="G329" s="787"/>
      <c r="I329" s="234"/>
    </row>
    <row r="330" spans="1:13" ht="18.75" x14ac:dyDescent="0.3">
      <c r="A330" s="3102" t="s">
        <v>1314</v>
      </c>
      <c r="B330" s="3102"/>
      <c r="C330" s="3102"/>
      <c r="D330" s="3102"/>
      <c r="E330" s="3102"/>
      <c r="F330" s="3102"/>
      <c r="G330" s="3102"/>
      <c r="H330" s="3102"/>
      <c r="I330" s="3102"/>
      <c r="J330" s="3102"/>
      <c r="K330" s="3102"/>
      <c r="L330" s="3102"/>
      <c r="M330" s="3102"/>
    </row>
    <row r="331" spans="1:13" s="233" customFormat="1" ht="12.75" x14ac:dyDescent="0.2">
      <c r="A331" s="1463"/>
      <c r="B331" s="577"/>
      <c r="C331" s="577"/>
      <c r="D331" s="577"/>
      <c r="E331" s="577"/>
      <c r="F331" s="577"/>
      <c r="G331" s="577"/>
      <c r="H331" s="577"/>
      <c r="I331" s="577"/>
      <c r="J331" s="577"/>
      <c r="K331" s="577"/>
      <c r="L331" s="577"/>
    </row>
    <row r="332" spans="1:13" s="482" customFormat="1" x14ac:dyDescent="0.25">
      <c r="A332" s="3217" t="s">
        <v>1315</v>
      </c>
      <c r="B332" s="3217"/>
      <c r="C332" s="3217"/>
      <c r="D332" s="3217"/>
      <c r="E332" s="3217"/>
      <c r="F332" s="3217"/>
      <c r="G332" s="3217"/>
      <c r="H332" s="3217"/>
      <c r="I332" s="3217"/>
      <c r="J332" s="3217"/>
      <c r="K332" s="3217"/>
      <c r="L332" s="3217"/>
      <c r="M332" s="3217"/>
    </row>
    <row r="333" spans="1:13" ht="15.75" thickBot="1" x14ac:dyDescent="0.3">
      <c r="A333" s="1282"/>
      <c r="B333" s="1282"/>
      <c r="C333" s="1282"/>
      <c r="D333" s="1282"/>
      <c r="E333" s="1282"/>
      <c r="F333" s="1282"/>
      <c r="G333" s="1282"/>
      <c r="H333" s="1282"/>
      <c r="I333" s="1282"/>
      <c r="J333" s="1282"/>
      <c r="K333" s="1282"/>
      <c r="L333" s="1282"/>
      <c r="M333" s="1282"/>
    </row>
    <row r="334" spans="1:13" ht="27" thickBot="1" x14ac:dyDescent="0.3">
      <c r="A334" s="15" t="s">
        <v>5</v>
      </c>
      <c r="B334" s="16" t="s">
        <v>6</v>
      </c>
      <c r="C334" s="16" t="s">
        <v>7</v>
      </c>
      <c r="D334" s="16" t="s">
        <v>8</v>
      </c>
      <c r="E334" s="16" t="s">
        <v>9</v>
      </c>
      <c r="F334" s="17" t="s">
        <v>10</v>
      </c>
      <c r="G334" s="18" t="s">
        <v>11</v>
      </c>
      <c r="H334" s="16" t="s">
        <v>12</v>
      </c>
      <c r="I334" s="19" t="s">
        <v>13</v>
      </c>
      <c r="J334" s="20" t="s">
        <v>14</v>
      </c>
      <c r="K334" s="20" t="s">
        <v>15</v>
      </c>
      <c r="L334" s="20" t="s">
        <v>16</v>
      </c>
      <c r="M334" s="21" t="s">
        <v>17</v>
      </c>
    </row>
    <row r="335" spans="1:13" x14ac:dyDescent="0.25">
      <c r="A335" s="333">
        <v>231</v>
      </c>
      <c r="B335" s="334">
        <v>0</v>
      </c>
      <c r="C335" s="336">
        <v>2143</v>
      </c>
      <c r="D335" s="975">
        <v>5321</v>
      </c>
      <c r="E335" s="337">
        <v>0</v>
      </c>
      <c r="F335" s="699">
        <v>808</v>
      </c>
      <c r="G335" s="334">
        <v>900</v>
      </c>
      <c r="H335" s="592">
        <v>2776000000</v>
      </c>
      <c r="I335" s="340">
        <v>1000000</v>
      </c>
      <c r="J335" s="340">
        <v>985000</v>
      </c>
      <c r="K335" s="670">
        <v>-55500</v>
      </c>
      <c r="L335" s="669">
        <f>SUM(J335+K335)</f>
        <v>929500</v>
      </c>
      <c r="M335" s="697" t="s">
        <v>1316</v>
      </c>
    </row>
    <row r="336" spans="1:13" x14ac:dyDescent="0.25">
      <c r="A336" s="333">
        <v>231</v>
      </c>
      <c r="B336" s="334">
        <v>0</v>
      </c>
      <c r="C336" s="336">
        <v>2143</v>
      </c>
      <c r="D336" s="975">
        <v>5139</v>
      </c>
      <c r="E336" s="337">
        <v>0</v>
      </c>
      <c r="F336" s="699">
        <v>808</v>
      </c>
      <c r="G336" s="334">
        <v>900</v>
      </c>
      <c r="H336" s="592">
        <v>2776000000</v>
      </c>
      <c r="I336" s="340">
        <v>0</v>
      </c>
      <c r="J336" s="340">
        <v>0</v>
      </c>
      <c r="K336" s="670">
        <v>35000</v>
      </c>
      <c r="L336" s="698">
        <v>35000</v>
      </c>
      <c r="M336" s="697" t="s">
        <v>1317</v>
      </c>
    </row>
    <row r="337" spans="1:14" x14ac:dyDescent="0.25">
      <c r="A337" s="333">
        <v>231</v>
      </c>
      <c r="B337" s="334">
        <v>0</v>
      </c>
      <c r="C337" s="336">
        <v>2143</v>
      </c>
      <c r="D337" s="975">
        <v>5139</v>
      </c>
      <c r="E337" s="337">
        <v>0</v>
      </c>
      <c r="F337" s="699">
        <v>808</v>
      </c>
      <c r="G337" s="334">
        <v>900</v>
      </c>
      <c r="H337" s="592">
        <v>2776000000</v>
      </c>
      <c r="I337" s="340">
        <v>0</v>
      </c>
      <c r="J337" s="340">
        <v>0</v>
      </c>
      <c r="K337" s="670">
        <v>7500</v>
      </c>
      <c r="L337" s="698">
        <v>7500</v>
      </c>
      <c r="M337" s="697" t="s">
        <v>1318</v>
      </c>
    </row>
    <row r="338" spans="1:14" ht="15.75" thickBot="1" x14ac:dyDescent="0.3">
      <c r="A338" s="333">
        <v>231</v>
      </c>
      <c r="B338" s="334">
        <v>0</v>
      </c>
      <c r="C338" s="336">
        <v>2143</v>
      </c>
      <c r="D338" s="975">
        <v>5194</v>
      </c>
      <c r="E338" s="337">
        <v>0</v>
      </c>
      <c r="F338" s="699">
        <v>808</v>
      </c>
      <c r="G338" s="334">
        <v>900</v>
      </c>
      <c r="H338" s="592">
        <v>2776000000</v>
      </c>
      <c r="I338" s="340">
        <v>0</v>
      </c>
      <c r="J338" s="340">
        <v>0</v>
      </c>
      <c r="K338" s="670">
        <v>13000</v>
      </c>
      <c r="L338" s="698">
        <v>13000</v>
      </c>
      <c r="M338" s="697" t="s">
        <v>1319</v>
      </c>
    </row>
    <row r="339" spans="1:14" ht="16.5" thickBot="1" x14ac:dyDescent="0.3">
      <c r="A339" s="593"/>
      <c r="B339" s="2159" t="s">
        <v>594</v>
      </c>
      <c r="C339" s="595"/>
      <c r="D339" s="595"/>
      <c r="E339" s="595"/>
      <c r="F339" s="595"/>
      <c r="G339" s="595"/>
      <c r="H339" s="595"/>
      <c r="I339" s="988">
        <f>SUM(I335:I338)</f>
        <v>1000000</v>
      </c>
      <c r="J339" s="988">
        <f>SUM(J335:J338)</f>
        <v>985000</v>
      </c>
      <c r="K339" s="989">
        <f>SUM(K335:K338)</f>
        <v>0</v>
      </c>
      <c r="L339" s="988">
        <f>SUM(L335:L338)</f>
        <v>985000</v>
      </c>
      <c r="M339" s="665"/>
    </row>
    <row r="340" spans="1:14" s="233" customFormat="1" ht="12.75" x14ac:dyDescent="0.2">
      <c r="B340" s="1459" t="s">
        <v>212</v>
      </c>
      <c r="C340" s="1459"/>
      <c r="D340" s="1459"/>
      <c r="E340" s="1459" t="s">
        <v>213</v>
      </c>
      <c r="F340" s="1459"/>
      <c r="G340" s="1459"/>
      <c r="H340" s="1459"/>
      <c r="I340" s="1459"/>
      <c r="J340" s="1459" t="s">
        <v>214</v>
      </c>
      <c r="K340" s="173">
        <v>43592</v>
      </c>
      <c r="L340" s="1459"/>
      <c r="M340" s="1459"/>
    </row>
    <row r="341" spans="1:14" s="233" customFormat="1" ht="12.75" x14ac:dyDescent="0.2">
      <c r="B341" s="1459"/>
      <c r="C341" s="1459"/>
      <c r="D341" s="1459"/>
      <c r="E341" s="1459" t="s">
        <v>215</v>
      </c>
      <c r="F341" s="1459"/>
      <c r="G341" s="1459"/>
      <c r="H341" s="1459"/>
      <c r="I341" s="1459"/>
      <c r="J341" s="1459"/>
      <c r="K341" s="1459"/>
      <c r="L341" s="1459"/>
      <c r="M341" s="1459"/>
    </row>
    <row r="342" spans="1:14" s="233" customFormat="1" ht="12.75" x14ac:dyDescent="0.2">
      <c r="B342" s="1459"/>
      <c r="C342" s="1459"/>
      <c r="D342" s="1459"/>
      <c r="E342" s="1459"/>
      <c r="F342" s="1459"/>
      <c r="G342" s="1459"/>
      <c r="H342" s="1459"/>
      <c r="I342" s="1459"/>
      <c r="J342" s="1459"/>
      <c r="K342" s="1459"/>
      <c r="L342" s="1459"/>
      <c r="M342" s="1459"/>
    </row>
    <row r="343" spans="1:14" s="233" customFormat="1" ht="12.75" x14ac:dyDescent="0.2">
      <c r="B343" s="1459"/>
      <c r="C343" s="1459"/>
      <c r="D343" s="1459"/>
      <c r="E343" s="1459"/>
      <c r="F343" s="1459"/>
      <c r="G343" s="1459"/>
      <c r="H343" s="1459"/>
      <c r="I343" s="1459"/>
      <c r="J343" s="1459"/>
      <c r="K343" s="1459"/>
      <c r="L343" s="1459"/>
      <c r="M343" s="1459"/>
    </row>
    <row r="344" spans="1:14" s="233" customFormat="1" ht="12.75" x14ac:dyDescent="0.2">
      <c r="B344" s="1459" t="s">
        <v>216</v>
      </c>
      <c r="C344" s="1459"/>
      <c r="D344" s="1459"/>
      <c r="E344" s="1459"/>
      <c r="F344" s="1459"/>
      <c r="G344" s="1459"/>
      <c r="H344" s="1459"/>
      <c r="I344" s="1459"/>
      <c r="J344" s="1459" t="s">
        <v>216</v>
      </c>
      <c r="K344" s="1459"/>
      <c r="L344" s="1459"/>
      <c r="M344" s="1459"/>
    </row>
    <row r="345" spans="1:14" s="233" customFormat="1" ht="12.75" x14ac:dyDescent="0.2">
      <c r="B345" s="1459"/>
      <c r="C345" s="1459"/>
      <c r="D345" s="1459"/>
      <c r="E345" s="1459"/>
      <c r="F345" s="1459"/>
      <c r="G345" s="1459"/>
      <c r="H345" s="1459"/>
      <c r="I345" s="1459"/>
      <c r="J345" s="1459"/>
      <c r="K345" s="1459"/>
      <c r="L345" s="1459"/>
      <c r="M345" s="1459"/>
    </row>
    <row r="346" spans="1:14" s="233" customFormat="1" ht="12.75" x14ac:dyDescent="0.2">
      <c r="B346" s="1459" t="s">
        <v>217</v>
      </c>
      <c r="C346" s="1459"/>
      <c r="D346" s="1459"/>
      <c r="E346" s="1459"/>
      <c r="F346" s="1459"/>
      <c r="G346" s="1459"/>
      <c r="H346" s="1459"/>
      <c r="I346" s="1459"/>
      <c r="J346" s="1459" t="s">
        <v>218</v>
      </c>
      <c r="K346" s="1459"/>
      <c r="L346" s="1459"/>
      <c r="M346" s="1459"/>
    </row>
    <row r="349" spans="1:14" ht="18.75" x14ac:dyDescent="0.3">
      <c r="A349" s="958" t="s">
        <v>356</v>
      </c>
      <c r="B349" s="958"/>
      <c r="C349" s="1"/>
      <c r="D349" s="1459"/>
      <c r="E349" s="1459"/>
      <c r="F349" s="2"/>
      <c r="G349" s="3"/>
      <c r="H349" s="1459"/>
      <c r="I349" s="4"/>
      <c r="J349" s="1459"/>
      <c r="K349" s="1459"/>
      <c r="L349" s="1459"/>
      <c r="M349" s="1459"/>
      <c r="N349" s="1459"/>
    </row>
    <row r="350" spans="1:14" x14ac:dyDescent="0.25">
      <c r="A350" s="1459"/>
      <c r="B350" s="1459"/>
      <c r="C350" s="1459"/>
      <c r="D350" s="1455"/>
      <c r="E350" s="1455"/>
      <c r="F350" s="6"/>
      <c r="G350" s="7"/>
      <c r="H350" s="1455"/>
      <c r="I350" s="8"/>
      <c r="J350" s="1455"/>
      <c r="K350" s="1459"/>
      <c r="L350" s="1459"/>
      <c r="M350" s="1459"/>
      <c r="N350" s="1459"/>
    </row>
    <row r="351" spans="1:14" ht="18.75" x14ac:dyDescent="0.3">
      <c r="A351" s="3157" t="s">
        <v>1320</v>
      </c>
      <c r="B351" s="3205"/>
      <c r="C351" s="3205"/>
      <c r="D351" s="3205"/>
      <c r="E351" s="3205"/>
      <c r="F351" s="3205"/>
      <c r="G351" s="3205"/>
      <c r="H351" s="3205"/>
      <c r="I351" s="3205"/>
      <c r="J351" s="3205"/>
      <c r="K351" s="3205"/>
      <c r="L351" s="3205"/>
      <c r="M351" s="958"/>
      <c r="N351" s="958"/>
    </row>
    <row r="352" spans="1:14" x14ac:dyDescent="0.25">
      <c r="A352" s="958"/>
      <c r="B352" s="958"/>
      <c r="C352" s="958"/>
      <c r="D352" s="976"/>
      <c r="E352" s="976"/>
      <c r="F352" s="977"/>
      <c r="G352" s="978"/>
      <c r="H352" s="976"/>
      <c r="I352" s="979"/>
      <c r="J352" s="976"/>
      <c r="K352" s="958"/>
      <c r="L352" s="958"/>
      <c r="M352" s="958"/>
      <c r="N352" s="958"/>
    </row>
    <row r="353" spans="1:14" x14ac:dyDescent="0.25">
      <c r="A353" s="10" t="s">
        <v>1321</v>
      </c>
      <c r="B353" s="925"/>
      <c r="C353" s="925"/>
      <c r="D353" s="925"/>
      <c r="E353" s="925"/>
      <c r="F353" s="977"/>
      <c r="G353" s="962"/>
      <c r="H353" s="958"/>
      <c r="I353" s="963"/>
      <c r="J353" s="958"/>
      <c r="K353" s="958"/>
      <c r="L353" s="958"/>
      <c r="M353" s="958"/>
      <c r="N353" s="958"/>
    </row>
    <row r="354" spans="1:14" ht="15.75" thickBot="1" x14ac:dyDescent="0.3">
      <c r="A354" s="980"/>
      <c r="B354" s="958"/>
      <c r="C354" s="958"/>
      <c r="D354" s="958"/>
      <c r="E354" s="958"/>
      <c r="F354" s="961"/>
      <c r="G354" s="962"/>
      <c r="H354" s="958"/>
      <c r="I354" s="963"/>
      <c r="J354" s="958"/>
      <c r="K354" s="151"/>
      <c r="M354" s="981" t="s">
        <v>4</v>
      </c>
      <c r="N354" s="958"/>
    </row>
    <row r="355" spans="1:14" s="233" customFormat="1" ht="26.25" thickBot="1" x14ac:dyDescent="0.25">
      <c r="A355" s="15" t="s">
        <v>5</v>
      </c>
      <c r="B355" s="16" t="s">
        <v>6</v>
      </c>
      <c r="C355" s="16" t="s">
        <v>7</v>
      </c>
      <c r="D355" s="16" t="s">
        <v>8</v>
      </c>
      <c r="E355" s="16" t="s">
        <v>9</v>
      </c>
      <c r="F355" s="17" t="s">
        <v>10</v>
      </c>
      <c r="G355" s="18" t="s">
        <v>11</v>
      </c>
      <c r="H355" s="16" t="s">
        <v>12</v>
      </c>
      <c r="I355" s="19" t="s">
        <v>13</v>
      </c>
      <c r="J355" s="20" t="s">
        <v>14</v>
      </c>
      <c r="K355" s="20" t="s">
        <v>271</v>
      </c>
      <c r="L355" s="20" t="s">
        <v>16</v>
      </c>
      <c r="M355" s="21" t="s">
        <v>17</v>
      </c>
      <c r="N355" s="1459"/>
    </row>
    <row r="356" spans="1:14" s="233" customFormat="1" ht="12.75" x14ac:dyDescent="0.2">
      <c r="A356" s="1381">
        <v>231</v>
      </c>
      <c r="B356" s="1382">
        <v>95</v>
      </c>
      <c r="C356" s="1383">
        <v>3713</v>
      </c>
      <c r="D356" s="1382">
        <v>5909</v>
      </c>
      <c r="E356" s="1384">
        <v>0</v>
      </c>
      <c r="F356" s="1385">
        <v>106515011</v>
      </c>
      <c r="G356" s="1382">
        <v>900</v>
      </c>
      <c r="H356" s="1386">
        <v>5183000000</v>
      </c>
      <c r="I356" s="1031">
        <v>0</v>
      </c>
      <c r="J356" s="1010">
        <v>10810325.560000001</v>
      </c>
      <c r="K356" s="1010">
        <v>-9810325.5600000005</v>
      </c>
      <c r="L356" s="1010">
        <f>SUM(J356+K356)</f>
        <v>1000000</v>
      </c>
      <c r="M356" s="1387" t="s">
        <v>359</v>
      </c>
      <c r="N356" s="29"/>
    </row>
    <row r="357" spans="1:14" s="233" customFormat="1" ht="12.75" x14ac:dyDescent="0.2">
      <c r="A357" s="1388">
        <v>231</v>
      </c>
      <c r="B357" s="1389">
        <v>95</v>
      </c>
      <c r="C357" s="1390">
        <v>3713</v>
      </c>
      <c r="D357" s="1389">
        <v>5011</v>
      </c>
      <c r="E357" s="1391">
        <v>0</v>
      </c>
      <c r="F357" s="1392">
        <v>106515011</v>
      </c>
      <c r="G357" s="1389">
        <v>900</v>
      </c>
      <c r="H357" s="1393">
        <v>5183000000</v>
      </c>
      <c r="I357" s="1031">
        <v>0</v>
      </c>
      <c r="J357" s="1013">
        <v>0</v>
      </c>
      <c r="K357" s="1013">
        <v>5010325.5599999996</v>
      </c>
      <c r="L357" s="1013">
        <f>SUM(J357+K357)</f>
        <v>5010325.5599999996</v>
      </c>
      <c r="M357" s="1394" t="s">
        <v>360</v>
      </c>
      <c r="N357" s="982"/>
    </row>
    <row r="358" spans="1:14" s="233" customFormat="1" ht="12.75" x14ac:dyDescent="0.2">
      <c r="A358" s="1395">
        <v>231</v>
      </c>
      <c r="B358" s="1396">
        <v>95</v>
      </c>
      <c r="C358" s="1397">
        <v>3713</v>
      </c>
      <c r="D358" s="1396">
        <v>5021</v>
      </c>
      <c r="E358" s="1398">
        <v>0</v>
      </c>
      <c r="F358" s="1399">
        <v>106515011</v>
      </c>
      <c r="G358" s="1396">
        <v>900</v>
      </c>
      <c r="H358" s="1400">
        <v>5183000000</v>
      </c>
      <c r="I358" s="1031">
        <v>0</v>
      </c>
      <c r="J358" s="1031">
        <v>0</v>
      </c>
      <c r="K358" s="1031">
        <v>1500000</v>
      </c>
      <c r="L358" s="1031">
        <f>SUM(J358+K358)</f>
        <v>1500000</v>
      </c>
      <c r="M358" s="1401" t="s">
        <v>361</v>
      </c>
      <c r="N358" s="982"/>
    </row>
    <row r="359" spans="1:14" s="233" customFormat="1" ht="12.75" x14ac:dyDescent="0.2">
      <c r="A359" s="1388">
        <v>231</v>
      </c>
      <c r="B359" s="1389">
        <v>95</v>
      </c>
      <c r="C359" s="1390">
        <v>3713</v>
      </c>
      <c r="D359" s="1389">
        <v>5031</v>
      </c>
      <c r="E359" s="1391">
        <v>0</v>
      </c>
      <c r="F359" s="1392">
        <v>106515011</v>
      </c>
      <c r="G359" s="1389">
        <v>900</v>
      </c>
      <c r="H359" s="1393">
        <v>5183000000</v>
      </c>
      <c r="I359" s="1031">
        <v>0</v>
      </c>
      <c r="J359" s="1013">
        <v>0</v>
      </c>
      <c r="K359" s="1013">
        <v>2000000</v>
      </c>
      <c r="L359" s="1013">
        <f>SUM(J359+K359)</f>
        <v>2000000</v>
      </c>
      <c r="M359" s="1394" t="s">
        <v>362</v>
      </c>
      <c r="N359" s="982"/>
    </row>
    <row r="360" spans="1:14" s="233" customFormat="1" ht="12.75" x14ac:dyDescent="0.2">
      <c r="A360" s="1395">
        <v>231</v>
      </c>
      <c r="B360" s="1396">
        <v>95</v>
      </c>
      <c r="C360" s="1397">
        <v>3713</v>
      </c>
      <c r="D360" s="1396">
        <v>5032</v>
      </c>
      <c r="E360" s="1398">
        <v>0</v>
      </c>
      <c r="F360" s="1399">
        <v>106515011</v>
      </c>
      <c r="G360" s="1396">
        <v>900</v>
      </c>
      <c r="H360" s="1400">
        <v>5183000000</v>
      </c>
      <c r="I360" s="1031">
        <v>0</v>
      </c>
      <c r="J360" s="1031">
        <v>0</v>
      </c>
      <c r="K360" s="1031">
        <v>500000</v>
      </c>
      <c r="L360" s="1031">
        <f>J360+K360</f>
        <v>500000</v>
      </c>
      <c r="M360" s="1401" t="s">
        <v>363</v>
      </c>
      <c r="N360" s="982"/>
    </row>
    <row r="361" spans="1:14" s="233" customFormat="1" ht="12.75" x14ac:dyDescent="0.2">
      <c r="A361" s="1395">
        <v>231</v>
      </c>
      <c r="B361" s="1396">
        <v>95</v>
      </c>
      <c r="C361" s="1397">
        <v>3713</v>
      </c>
      <c r="D361" s="1396">
        <v>5038</v>
      </c>
      <c r="E361" s="1398">
        <v>0</v>
      </c>
      <c r="F361" s="1399">
        <v>106515011</v>
      </c>
      <c r="G361" s="1396">
        <v>900</v>
      </c>
      <c r="H361" s="1400">
        <v>5183000000</v>
      </c>
      <c r="I361" s="1031">
        <v>0</v>
      </c>
      <c r="J361" s="1031">
        <v>0</v>
      </c>
      <c r="K361" s="1031">
        <v>300000</v>
      </c>
      <c r="L361" s="1031">
        <f>J361+K361</f>
        <v>300000</v>
      </c>
      <c r="M361" s="1401" t="s">
        <v>1322</v>
      </c>
      <c r="N361" s="982"/>
    </row>
    <row r="362" spans="1:14" s="233" customFormat="1" ht="12.75" x14ac:dyDescent="0.2">
      <c r="A362" s="1395">
        <v>231</v>
      </c>
      <c r="B362" s="1396">
        <v>95</v>
      </c>
      <c r="C362" s="1397">
        <v>3713</v>
      </c>
      <c r="D362" s="1396">
        <v>5173</v>
      </c>
      <c r="E362" s="1398">
        <v>0</v>
      </c>
      <c r="F362" s="1399">
        <v>106515011</v>
      </c>
      <c r="G362" s="1396">
        <v>900</v>
      </c>
      <c r="H362" s="1400">
        <v>5183000000</v>
      </c>
      <c r="I362" s="1031">
        <v>0</v>
      </c>
      <c r="J362" s="1031">
        <v>0</v>
      </c>
      <c r="K362" s="1031">
        <v>200000</v>
      </c>
      <c r="L362" s="1031">
        <f>J362+K362</f>
        <v>200000</v>
      </c>
      <c r="M362" s="1401" t="s">
        <v>951</v>
      </c>
      <c r="N362" s="982"/>
    </row>
    <row r="363" spans="1:14" s="233" customFormat="1" ht="13.5" thickBot="1" x14ac:dyDescent="0.25">
      <c r="A363" s="1395">
        <v>231</v>
      </c>
      <c r="B363" s="1396">
        <v>95</v>
      </c>
      <c r="C363" s="1397">
        <v>3713</v>
      </c>
      <c r="D363" s="1396">
        <v>5424</v>
      </c>
      <c r="E363" s="1398">
        <v>0</v>
      </c>
      <c r="F363" s="1399">
        <v>106515011</v>
      </c>
      <c r="G363" s="1396">
        <v>900</v>
      </c>
      <c r="H363" s="1400">
        <v>5183000000</v>
      </c>
      <c r="I363" s="1031">
        <v>0</v>
      </c>
      <c r="J363" s="1031">
        <v>0</v>
      </c>
      <c r="K363" s="1031">
        <v>300000</v>
      </c>
      <c r="L363" s="1031">
        <f>J363+K363</f>
        <v>300000</v>
      </c>
      <c r="M363" s="1401" t="s">
        <v>1323</v>
      </c>
      <c r="N363" s="982"/>
    </row>
    <row r="364" spans="1:14" s="233" customFormat="1" ht="16.5" thickBot="1" x14ac:dyDescent="0.3">
      <c r="A364" s="1402"/>
      <c r="B364" s="2175" t="s">
        <v>23</v>
      </c>
      <c r="C364" s="1403"/>
      <c r="D364" s="1403"/>
      <c r="E364" s="1403"/>
      <c r="F364" s="1404"/>
      <c r="G364" s="1405"/>
      <c r="H364" s="1403"/>
      <c r="I364" s="1406">
        <f>SUM(I356:I357)</f>
        <v>0</v>
      </c>
      <c r="J364" s="1407">
        <f>SUM(J356:J363)</f>
        <v>10810325.560000001</v>
      </c>
      <c r="K364" s="1408">
        <f>SUM(K356:K363)</f>
        <v>-9.3132257461547852E-10</v>
      </c>
      <c r="L364" s="1407">
        <f>SUM(L356:L363)</f>
        <v>10810325.559999999</v>
      </c>
      <c r="M364" s="213"/>
      <c r="N364" s="982"/>
    </row>
    <row r="365" spans="1:14" s="233" customFormat="1" ht="12.75" x14ac:dyDescent="0.2">
      <c r="A365" s="29"/>
      <c r="B365" s="29"/>
      <c r="C365" s="29"/>
      <c r="D365" s="29"/>
      <c r="E365" s="29"/>
      <c r="F365" s="30"/>
      <c r="G365" s="31"/>
      <c r="H365" s="29"/>
      <c r="I365" s="32"/>
      <c r="J365" s="29"/>
      <c r="K365" s="33"/>
      <c r="L365" s="29"/>
      <c r="M365" s="1459"/>
      <c r="N365" s="982"/>
    </row>
    <row r="366" spans="1:14" s="233" customFormat="1" ht="12.75" x14ac:dyDescent="0.2">
      <c r="A366" s="1459"/>
      <c r="B366" s="29" t="s">
        <v>364</v>
      </c>
      <c r="C366" s="29"/>
      <c r="D366" s="29"/>
      <c r="E366" s="29"/>
      <c r="F366" s="30"/>
      <c r="G366" s="31"/>
      <c r="H366" s="29"/>
      <c r="I366" s="32"/>
      <c r="J366" s="34" t="s">
        <v>25</v>
      </c>
      <c r="K366" s="35">
        <v>43595</v>
      </c>
      <c r="L366" s="29"/>
      <c r="M366" s="1459"/>
      <c r="N366" s="982"/>
    </row>
    <row r="367" spans="1:14" s="233" customFormat="1" ht="12.75" x14ac:dyDescent="0.2">
      <c r="A367" s="29"/>
      <c r="B367" s="29"/>
      <c r="C367" s="29"/>
      <c r="D367" s="29"/>
      <c r="E367" s="29"/>
      <c r="F367" s="30"/>
      <c r="G367" s="31"/>
      <c r="H367" s="29"/>
      <c r="I367" s="32"/>
      <c r="J367" s="29"/>
      <c r="K367" s="33"/>
      <c r="L367" s="29"/>
      <c r="M367" s="1459"/>
      <c r="N367" s="982"/>
    </row>
    <row r="368" spans="1:14" s="233" customFormat="1" ht="12.75" x14ac:dyDescent="0.2">
      <c r="A368" s="1459"/>
      <c r="B368" s="1459" t="s">
        <v>216</v>
      </c>
      <c r="C368" s="1459"/>
      <c r="D368" s="1459"/>
      <c r="E368" s="1459"/>
      <c r="F368" s="2"/>
      <c r="G368" s="3"/>
      <c r="H368" s="1459"/>
      <c r="I368" s="4"/>
      <c r="J368" s="1459" t="s">
        <v>216</v>
      </c>
      <c r="K368" s="1459"/>
      <c r="L368" s="1459"/>
      <c r="M368" s="1459"/>
      <c r="N368" s="55"/>
    </row>
    <row r="369" spans="1:14" s="233" customFormat="1" ht="12.75" x14ac:dyDescent="0.2">
      <c r="A369" s="1459"/>
      <c r="B369" s="4"/>
      <c r="C369" s="4"/>
      <c r="D369" s="1459"/>
      <c r="E369" s="1459"/>
      <c r="F369" s="1459"/>
      <c r="G369" s="2"/>
      <c r="H369" s="1459"/>
      <c r="I369" s="4"/>
      <c r="J369" s="4"/>
      <c r="K369" s="1459"/>
      <c r="L369" s="1459"/>
      <c r="M369" s="29"/>
      <c r="N369" s="1459"/>
    </row>
    <row r="370" spans="1:14" s="233" customFormat="1" ht="12.75" x14ac:dyDescent="0.2">
      <c r="A370" s="1459"/>
      <c r="B370" s="1459" t="s">
        <v>365</v>
      </c>
      <c r="C370" s="1459"/>
      <c r="D370" s="1459"/>
      <c r="E370" s="1459"/>
      <c r="F370" s="1459"/>
      <c r="G370" s="1459"/>
      <c r="H370" s="1459"/>
      <c r="I370" s="4"/>
      <c r="J370" s="1459" t="s">
        <v>218</v>
      </c>
      <c r="K370" s="1459"/>
      <c r="L370" s="1459"/>
      <c r="M370" s="1459"/>
      <c r="N370" s="1459"/>
    </row>
    <row r="373" spans="1:14" ht="18.75" x14ac:dyDescent="0.3">
      <c r="A373" s="1" t="s">
        <v>174</v>
      </c>
      <c r="B373" s="1"/>
      <c r="C373" s="306" t="s">
        <v>175</v>
      </c>
      <c r="F373" s="467"/>
      <c r="G373" s="468"/>
      <c r="I373" s="469"/>
    </row>
    <row r="374" spans="1:14" s="233" customFormat="1" ht="12.75" x14ac:dyDescent="0.2">
      <c r="A374" s="1459"/>
      <c r="B374" s="1459"/>
      <c r="C374" s="4"/>
      <c r="F374" s="786"/>
      <c r="G374" s="787"/>
      <c r="I374" s="234"/>
    </row>
    <row r="375" spans="1:14" ht="18.75" x14ac:dyDescent="0.3">
      <c r="A375" s="3102" t="s">
        <v>1386</v>
      </c>
      <c r="B375" s="3102"/>
      <c r="C375" s="3102"/>
      <c r="D375" s="3102"/>
      <c r="E375" s="3102"/>
      <c r="F375" s="3102"/>
      <c r="G375" s="3102"/>
      <c r="H375" s="3102"/>
      <c r="I375" s="3102"/>
      <c r="J375" s="3102"/>
      <c r="K375" s="3102"/>
      <c r="L375" s="3102"/>
      <c r="M375" s="3102"/>
    </row>
    <row r="376" spans="1:14" s="233" customFormat="1" ht="12.75" x14ac:dyDescent="0.2">
      <c r="A376" s="1463"/>
      <c r="B376" s="577"/>
      <c r="C376" s="577"/>
      <c r="D376" s="577"/>
      <c r="E376" s="577"/>
      <c r="F376" s="577"/>
      <c r="G376" s="577"/>
      <c r="H376" s="577"/>
      <c r="I376" s="577"/>
      <c r="J376" s="577"/>
      <c r="K376" s="577"/>
      <c r="L376" s="577"/>
    </row>
    <row r="377" spans="1:14" x14ac:dyDescent="0.25">
      <c r="A377" s="3207" t="s">
        <v>1473</v>
      </c>
      <c r="B377" s="3207"/>
      <c r="C377" s="3207"/>
      <c r="D377" s="3207"/>
      <c r="E377" s="3207"/>
      <c r="F377" s="3207"/>
      <c r="G377" s="3207"/>
      <c r="H377" s="3207"/>
      <c r="I377" s="3207"/>
      <c r="J377" s="3207"/>
      <c r="K377" s="3207"/>
      <c r="L377" s="3207"/>
      <c r="M377" s="3207"/>
    </row>
    <row r="378" spans="1:14" ht="15.75" thickBot="1" x14ac:dyDescent="0.3">
      <c r="A378" s="1282"/>
      <c r="B378" s="1282"/>
      <c r="C378" s="1282"/>
      <c r="D378" s="1282"/>
      <c r="E378" s="1282"/>
      <c r="F378" s="1282"/>
      <c r="G378" s="1282"/>
      <c r="H378" s="1282"/>
      <c r="I378" s="1282"/>
      <c r="J378" s="1282"/>
      <c r="K378" s="1282"/>
      <c r="L378" s="1282"/>
      <c r="M378" s="684" t="s">
        <v>270</v>
      </c>
    </row>
    <row r="379" spans="1:14" ht="27" thickBot="1" x14ac:dyDescent="0.3">
      <c r="A379" s="15" t="s">
        <v>5</v>
      </c>
      <c r="B379" s="16" t="s">
        <v>6</v>
      </c>
      <c r="C379" s="16" t="s">
        <v>7</v>
      </c>
      <c r="D379" s="16" t="s">
        <v>8</v>
      </c>
      <c r="E379" s="16" t="s">
        <v>9</v>
      </c>
      <c r="F379" s="17" t="s">
        <v>10</v>
      </c>
      <c r="G379" s="18" t="s">
        <v>11</v>
      </c>
      <c r="H379" s="16" t="s">
        <v>12</v>
      </c>
      <c r="I379" s="19" t="s">
        <v>13</v>
      </c>
      <c r="J379" s="20" t="s">
        <v>14</v>
      </c>
      <c r="K379" s="20" t="s">
        <v>15</v>
      </c>
      <c r="L379" s="20" t="s">
        <v>16</v>
      </c>
      <c r="M379" s="21" t="s">
        <v>17</v>
      </c>
    </row>
    <row r="380" spans="1:14" x14ac:dyDescent="0.25">
      <c r="A380" s="583">
        <v>231</v>
      </c>
      <c r="B380" s="584">
        <v>0</v>
      </c>
      <c r="C380" s="585">
        <v>6409</v>
      </c>
      <c r="D380" s="584">
        <v>6441</v>
      </c>
      <c r="E380" s="586">
        <v>0</v>
      </c>
      <c r="F380" s="644">
        <v>908</v>
      </c>
      <c r="G380" s="584">
        <v>900</v>
      </c>
      <c r="H380" s="591">
        <v>9000000</v>
      </c>
      <c r="I380" s="669">
        <v>0</v>
      </c>
      <c r="J380" s="669">
        <v>50000000</v>
      </c>
      <c r="K380" s="669">
        <v>-50000000</v>
      </c>
      <c r="L380" s="669">
        <f>SUM(J380+K380)</f>
        <v>0</v>
      </c>
      <c r="M380" s="668" t="s">
        <v>1387</v>
      </c>
    </row>
    <row r="381" spans="1:14" ht="15.75" thickBot="1" x14ac:dyDescent="0.3">
      <c r="A381" s="583">
        <v>236</v>
      </c>
      <c r="B381" s="584">
        <v>0</v>
      </c>
      <c r="C381" s="59">
        <v>6409</v>
      </c>
      <c r="D381" s="584">
        <v>6441</v>
      </c>
      <c r="E381" s="586">
        <v>0</v>
      </c>
      <c r="F381" s="589">
        <v>908</v>
      </c>
      <c r="G381" s="58">
        <v>900</v>
      </c>
      <c r="H381" s="590">
        <v>5211000000</v>
      </c>
      <c r="I381" s="669">
        <v>0</v>
      </c>
      <c r="J381" s="66">
        <v>0</v>
      </c>
      <c r="K381" s="232">
        <v>50000000</v>
      </c>
      <c r="L381" s="232">
        <v>50000000</v>
      </c>
      <c r="M381" s="668" t="s">
        <v>1388</v>
      </c>
    </row>
    <row r="382" spans="1:14" ht="16.5" thickBot="1" x14ac:dyDescent="0.3">
      <c r="A382" s="593"/>
      <c r="B382" s="2159" t="s">
        <v>594</v>
      </c>
      <c r="C382" s="595"/>
      <c r="D382" s="595"/>
      <c r="E382" s="595"/>
      <c r="F382" s="595"/>
      <c r="G382" s="595"/>
      <c r="H382" s="595"/>
      <c r="I382" s="984">
        <f>SUM(I380:I381)</f>
        <v>0</v>
      </c>
      <c r="J382" s="988">
        <f>SUM(J380:J381)</f>
        <v>50000000</v>
      </c>
      <c r="K382" s="989">
        <f>SUM(K380:K381)</f>
        <v>0</v>
      </c>
      <c r="L382" s="988">
        <f>SUM(L380:L381)</f>
        <v>50000000</v>
      </c>
      <c r="M382" s="665"/>
    </row>
    <row r="383" spans="1:14" s="233" customFormat="1" ht="12.75" x14ac:dyDescent="0.2">
      <c r="B383" s="1459" t="s">
        <v>212</v>
      </c>
      <c r="C383" s="1459"/>
      <c r="D383" s="1459"/>
      <c r="E383" s="1459" t="s">
        <v>213</v>
      </c>
      <c r="F383" s="1459"/>
      <c r="G383" s="1459"/>
      <c r="H383" s="1459"/>
      <c r="I383" s="1459"/>
      <c r="J383" s="1459" t="s">
        <v>214</v>
      </c>
      <c r="K383" s="173">
        <v>43601</v>
      </c>
      <c r="L383" s="1459"/>
      <c r="M383" s="1459"/>
    </row>
    <row r="384" spans="1:14" s="233" customFormat="1" ht="12.75" x14ac:dyDescent="0.2">
      <c r="B384" s="1459"/>
      <c r="C384" s="1459"/>
      <c r="D384" s="1459"/>
      <c r="E384" s="1459" t="s">
        <v>215</v>
      </c>
      <c r="F384" s="1459"/>
      <c r="G384" s="1459"/>
      <c r="H384" s="1459"/>
      <c r="I384" s="1459"/>
      <c r="J384" s="1459"/>
      <c r="K384" s="1459"/>
      <c r="L384" s="1459"/>
      <c r="M384" s="1459"/>
    </row>
    <row r="385" spans="1:13" s="233" customFormat="1" ht="12.75" x14ac:dyDescent="0.2">
      <c r="B385" s="1459" t="s">
        <v>216</v>
      </c>
      <c r="C385" s="1459"/>
      <c r="D385" s="1459"/>
      <c r="E385" s="1459"/>
      <c r="F385" s="1459"/>
      <c r="G385" s="1459"/>
      <c r="H385" s="1459"/>
      <c r="I385" s="1459"/>
      <c r="J385" s="1459" t="s">
        <v>216</v>
      </c>
      <c r="K385" s="1459"/>
      <c r="L385" s="1459"/>
      <c r="M385" s="1459"/>
    </row>
    <row r="386" spans="1:13" s="233" customFormat="1" ht="12.75" x14ac:dyDescent="0.2">
      <c r="B386" s="1459"/>
      <c r="C386" s="1459"/>
      <c r="D386" s="1459"/>
      <c r="E386" s="1459"/>
      <c r="F386" s="1459"/>
      <c r="G386" s="1459"/>
      <c r="H386" s="1459"/>
      <c r="I386" s="1459"/>
      <c r="J386" s="1459"/>
      <c r="K386" s="1459"/>
      <c r="L386" s="1459"/>
      <c r="M386" s="1459"/>
    </row>
    <row r="387" spans="1:13" s="233" customFormat="1" ht="12.75" x14ac:dyDescent="0.2">
      <c r="B387" s="1459" t="s">
        <v>217</v>
      </c>
      <c r="C387" s="1459"/>
      <c r="D387" s="1459"/>
      <c r="E387" s="1459"/>
      <c r="F387" s="1459"/>
      <c r="G387" s="1459"/>
      <c r="H387" s="1459"/>
      <c r="I387" s="1459"/>
      <c r="J387" s="1459" t="s">
        <v>218</v>
      </c>
      <c r="K387" s="1459"/>
      <c r="L387" s="1459"/>
      <c r="M387" s="1459"/>
    </row>
    <row r="390" spans="1:13" ht="18.75" x14ac:dyDescent="0.3">
      <c r="A390" s="1" t="s">
        <v>174</v>
      </c>
      <c r="B390" s="1"/>
      <c r="C390" s="306" t="s">
        <v>175</v>
      </c>
      <c r="F390" s="467"/>
      <c r="G390" s="468"/>
      <c r="I390" s="469"/>
    </row>
    <row r="391" spans="1:13" s="233" customFormat="1" ht="12.75" x14ac:dyDescent="0.2">
      <c r="A391" s="1459"/>
      <c r="B391" s="1459"/>
      <c r="C391" s="4"/>
      <c r="F391" s="786"/>
      <c r="G391" s="787"/>
      <c r="I391" s="234"/>
    </row>
    <row r="392" spans="1:13" ht="18.75" x14ac:dyDescent="0.3">
      <c r="A392" s="3102" t="s">
        <v>1389</v>
      </c>
      <c r="B392" s="3102"/>
      <c r="C392" s="3102"/>
      <c r="D392" s="3102"/>
      <c r="E392" s="3102"/>
      <c r="F392" s="3102"/>
      <c r="G392" s="3102"/>
      <c r="H392" s="3102"/>
      <c r="I392" s="3102"/>
      <c r="J392" s="3102"/>
      <c r="K392" s="3102"/>
      <c r="L392" s="3102"/>
      <c r="M392" s="3102"/>
    </row>
    <row r="393" spans="1:13" s="233" customFormat="1" ht="12.75" x14ac:dyDescent="0.2">
      <c r="A393" s="1463"/>
      <c r="B393" s="577"/>
      <c r="C393" s="577"/>
      <c r="D393" s="577"/>
      <c r="E393" s="577"/>
      <c r="F393" s="577"/>
      <c r="G393" s="577"/>
      <c r="H393" s="577"/>
      <c r="I393" s="577"/>
      <c r="J393" s="577"/>
      <c r="K393" s="577"/>
      <c r="L393" s="577"/>
    </row>
    <row r="394" spans="1:13" x14ac:dyDescent="0.25">
      <c r="A394" s="3207" t="s">
        <v>1179</v>
      </c>
      <c r="B394" s="3207"/>
      <c r="C394" s="3207"/>
      <c r="D394" s="3207"/>
      <c r="E394" s="3207"/>
      <c r="F394" s="3207"/>
      <c r="G394" s="3207"/>
      <c r="H394" s="3207"/>
      <c r="I394" s="3207"/>
      <c r="J394" s="3207"/>
      <c r="K394" s="3207"/>
      <c r="L394" s="3207"/>
      <c r="M394" s="3207"/>
    </row>
    <row r="395" spans="1:13" ht="15.75" thickBot="1" x14ac:dyDescent="0.3">
      <c r="A395" s="1461"/>
      <c r="B395" s="1461"/>
      <c r="C395" s="1461"/>
      <c r="D395" s="1461"/>
      <c r="E395" s="1461"/>
      <c r="F395" s="1461"/>
      <c r="G395" s="1461"/>
      <c r="H395" s="1461"/>
      <c r="I395" s="1461"/>
      <c r="J395" s="1461"/>
      <c r="K395" s="1461"/>
      <c r="L395" s="1461"/>
      <c r="M395" s="684" t="s">
        <v>270</v>
      </c>
    </row>
    <row r="396" spans="1:13" ht="27" thickBot="1" x14ac:dyDescent="0.3">
      <c r="A396" s="15" t="s">
        <v>5</v>
      </c>
      <c r="B396" s="16" t="s">
        <v>6</v>
      </c>
      <c r="C396" s="16" t="s">
        <v>7</v>
      </c>
      <c r="D396" s="16" t="s">
        <v>8</v>
      </c>
      <c r="E396" s="16" t="s">
        <v>9</v>
      </c>
      <c r="F396" s="17" t="s">
        <v>10</v>
      </c>
      <c r="G396" s="18" t="s">
        <v>11</v>
      </c>
      <c r="H396" s="16" t="s">
        <v>12</v>
      </c>
      <c r="I396" s="19" t="s">
        <v>13</v>
      </c>
      <c r="J396" s="20" t="s">
        <v>14</v>
      </c>
      <c r="K396" s="20" t="s">
        <v>15</v>
      </c>
      <c r="L396" s="20" t="s">
        <v>16</v>
      </c>
      <c r="M396" s="21" t="s">
        <v>17</v>
      </c>
    </row>
    <row r="397" spans="1:13" x14ac:dyDescent="0.25">
      <c r="A397" s="583">
        <v>231</v>
      </c>
      <c r="B397" s="584">
        <v>0</v>
      </c>
      <c r="C397" s="585">
        <v>3636</v>
      </c>
      <c r="D397" s="584">
        <v>6341</v>
      </c>
      <c r="E397" s="586">
        <v>0</v>
      </c>
      <c r="F397" s="587">
        <v>812</v>
      </c>
      <c r="G397" s="584">
        <v>900</v>
      </c>
      <c r="H397" s="588">
        <v>3957000000</v>
      </c>
      <c r="I397" s="669">
        <v>120000000</v>
      </c>
      <c r="J397" s="669">
        <v>169252161</v>
      </c>
      <c r="K397" s="669">
        <v>-3568070</v>
      </c>
      <c r="L397" s="669">
        <f>SUM(J397+K397)</f>
        <v>165684091</v>
      </c>
      <c r="M397" s="668" t="s">
        <v>177</v>
      </c>
    </row>
    <row r="398" spans="1:13" x14ac:dyDescent="0.25">
      <c r="A398" s="583">
        <v>231</v>
      </c>
      <c r="B398" s="584">
        <v>0</v>
      </c>
      <c r="C398" s="59">
        <v>3412</v>
      </c>
      <c r="D398" s="584">
        <v>6341</v>
      </c>
      <c r="E398" s="586">
        <v>0</v>
      </c>
      <c r="F398" s="589">
        <v>812</v>
      </c>
      <c r="G398" s="58">
        <v>900</v>
      </c>
      <c r="H398" s="590">
        <v>3957021550</v>
      </c>
      <c r="I398" s="669">
        <v>0</v>
      </c>
      <c r="J398" s="66">
        <v>0</v>
      </c>
      <c r="K398" s="232">
        <v>330000</v>
      </c>
      <c r="L398" s="232">
        <v>330000</v>
      </c>
      <c r="M398" s="668" t="s">
        <v>1390</v>
      </c>
    </row>
    <row r="399" spans="1:13" x14ac:dyDescent="0.25">
      <c r="A399" s="583">
        <v>231</v>
      </c>
      <c r="B399" s="584">
        <v>0</v>
      </c>
      <c r="C399" s="585">
        <v>2212</v>
      </c>
      <c r="D399" s="584">
        <v>5321</v>
      </c>
      <c r="E399" s="586">
        <v>0</v>
      </c>
      <c r="F399" s="589">
        <v>812</v>
      </c>
      <c r="G399" s="584">
        <v>900</v>
      </c>
      <c r="H399" s="591">
        <v>3957020127</v>
      </c>
      <c r="I399" s="669">
        <v>0</v>
      </c>
      <c r="J399" s="669">
        <v>0</v>
      </c>
      <c r="K399" s="669">
        <v>695000</v>
      </c>
      <c r="L399" s="232">
        <v>695000</v>
      </c>
      <c r="M399" s="668" t="s">
        <v>1391</v>
      </c>
    </row>
    <row r="400" spans="1:13" x14ac:dyDescent="0.25">
      <c r="A400" s="57">
        <v>231</v>
      </c>
      <c r="B400" s="58">
        <v>0</v>
      </c>
      <c r="C400" s="59">
        <v>3412</v>
      </c>
      <c r="D400" s="584">
        <v>6341</v>
      </c>
      <c r="E400" s="61">
        <v>0</v>
      </c>
      <c r="F400" s="589">
        <v>812</v>
      </c>
      <c r="G400" s="58">
        <v>900</v>
      </c>
      <c r="H400" s="591">
        <v>3957021920</v>
      </c>
      <c r="I400" s="66">
        <v>0</v>
      </c>
      <c r="J400" s="66">
        <v>0</v>
      </c>
      <c r="K400" s="232">
        <v>726070</v>
      </c>
      <c r="L400" s="232">
        <v>726070</v>
      </c>
      <c r="M400" s="668" t="s">
        <v>1392</v>
      </c>
    </row>
    <row r="401" spans="1:13" x14ac:dyDescent="0.25">
      <c r="A401" s="57">
        <v>231</v>
      </c>
      <c r="B401" s="58">
        <v>0</v>
      </c>
      <c r="C401" s="59">
        <v>3113</v>
      </c>
      <c r="D401" s="584">
        <v>6341</v>
      </c>
      <c r="E401" s="61">
        <v>0</v>
      </c>
      <c r="F401" s="589">
        <v>812</v>
      </c>
      <c r="G401" s="58">
        <v>900</v>
      </c>
      <c r="H401" s="590">
        <v>3957022148</v>
      </c>
      <c r="I401" s="66">
        <v>0</v>
      </c>
      <c r="J401" s="66">
        <v>0</v>
      </c>
      <c r="K401" s="232">
        <v>600000</v>
      </c>
      <c r="L401" s="232">
        <v>600000</v>
      </c>
      <c r="M401" s="297" t="s">
        <v>1393</v>
      </c>
    </row>
    <row r="402" spans="1:13" x14ac:dyDescent="0.25">
      <c r="A402" s="57">
        <v>231</v>
      </c>
      <c r="B402" s="58">
        <v>0</v>
      </c>
      <c r="C402" s="59">
        <v>3639</v>
      </c>
      <c r="D402" s="584">
        <v>6341</v>
      </c>
      <c r="E402" s="61">
        <v>0</v>
      </c>
      <c r="F402" s="589">
        <v>812</v>
      </c>
      <c r="G402" s="58">
        <v>900</v>
      </c>
      <c r="H402" s="590">
        <v>3957022529</v>
      </c>
      <c r="I402" s="66">
        <v>0</v>
      </c>
      <c r="J402" s="66">
        <v>0</v>
      </c>
      <c r="K402" s="232">
        <v>207000</v>
      </c>
      <c r="L402" s="232">
        <v>207000</v>
      </c>
      <c r="M402" s="668" t="s">
        <v>1394</v>
      </c>
    </row>
    <row r="403" spans="1:13" ht="26.25" x14ac:dyDescent="0.25">
      <c r="A403" s="57">
        <v>231</v>
      </c>
      <c r="B403" s="58">
        <v>0</v>
      </c>
      <c r="C403" s="59">
        <v>3412</v>
      </c>
      <c r="D403" s="584">
        <v>6341</v>
      </c>
      <c r="E403" s="61">
        <v>0</v>
      </c>
      <c r="F403" s="589">
        <v>812</v>
      </c>
      <c r="G403" s="58">
        <v>900</v>
      </c>
      <c r="H403" s="590">
        <v>3957021565</v>
      </c>
      <c r="I403" s="66">
        <v>0</v>
      </c>
      <c r="J403" s="66">
        <v>0</v>
      </c>
      <c r="K403" s="232">
        <v>159000</v>
      </c>
      <c r="L403" s="232">
        <v>159000</v>
      </c>
      <c r="M403" s="297" t="s">
        <v>1395</v>
      </c>
    </row>
    <row r="404" spans="1:13" x14ac:dyDescent="0.25">
      <c r="A404" s="57">
        <v>231</v>
      </c>
      <c r="B404" s="58">
        <v>0</v>
      </c>
      <c r="C404" s="59">
        <v>5512</v>
      </c>
      <c r="D404" s="584">
        <v>6341</v>
      </c>
      <c r="E404" s="61">
        <v>0</v>
      </c>
      <c r="F404" s="589">
        <v>812</v>
      </c>
      <c r="G404" s="58">
        <v>900</v>
      </c>
      <c r="H404" s="590">
        <v>3957022430</v>
      </c>
      <c r="I404" s="66">
        <v>0</v>
      </c>
      <c r="J404" s="66">
        <v>0</v>
      </c>
      <c r="K404" s="232">
        <v>170000</v>
      </c>
      <c r="L404" s="232">
        <v>170000</v>
      </c>
      <c r="M404" s="668" t="s">
        <v>1396</v>
      </c>
    </row>
    <row r="405" spans="1:13" ht="26.25" x14ac:dyDescent="0.25">
      <c r="A405" s="57">
        <v>231</v>
      </c>
      <c r="B405" s="58">
        <v>0</v>
      </c>
      <c r="C405" s="59">
        <v>2212</v>
      </c>
      <c r="D405" s="584">
        <v>5321</v>
      </c>
      <c r="E405" s="61">
        <v>0</v>
      </c>
      <c r="F405" s="589">
        <v>812</v>
      </c>
      <c r="G405" s="58">
        <v>900</v>
      </c>
      <c r="H405" s="590">
        <v>3957020236</v>
      </c>
      <c r="I405" s="66">
        <v>0</v>
      </c>
      <c r="J405" s="66">
        <v>0</v>
      </c>
      <c r="K405" s="232">
        <v>169000</v>
      </c>
      <c r="L405" s="232">
        <v>169000</v>
      </c>
      <c r="M405" s="297" t="s">
        <v>1397</v>
      </c>
    </row>
    <row r="406" spans="1:13" ht="15.75" thickBot="1" x14ac:dyDescent="0.3">
      <c r="A406" s="57">
        <v>231</v>
      </c>
      <c r="B406" s="58">
        <v>0</v>
      </c>
      <c r="C406" s="59">
        <v>3412</v>
      </c>
      <c r="D406" s="58">
        <v>5321</v>
      </c>
      <c r="E406" s="61">
        <v>0</v>
      </c>
      <c r="F406" s="589">
        <v>812</v>
      </c>
      <c r="G406" s="58">
        <v>900</v>
      </c>
      <c r="H406" s="590">
        <v>3957020143</v>
      </c>
      <c r="I406" s="66">
        <v>0</v>
      </c>
      <c r="J406" s="66">
        <v>0</v>
      </c>
      <c r="K406" s="232">
        <v>512000</v>
      </c>
      <c r="L406" s="232">
        <v>512000</v>
      </c>
      <c r="M406" s="668" t="s">
        <v>1398</v>
      </c>
    </row>
    <row r="407" spans="1:13" ht="16.5" thickBot="1" x14ac:dyDescent="0.3">
      <c r="A407" s="593"/>
      <c r="B407" s="2161" t="s">
        <v>23</v>
      </c>
      <c r="C407" s="594"/>
      <c r="D407" s="594"/>
      <c r="E407" s="595"/>
      <c r="F407" s="595"/>
      <c r="G407" s="595"/>
      <c r="H407" s="987"/>
      <c r="I407" s="988">
        <f>SUM(I397:I406)</f>
        <v>120000000</v>
      </c>
      <c r="J407" s="988">
        <f>SUM(J397:J406)</f>
        <v>169252161</v>
      </c>
      <c r="K407" s="989">
        <f>SUM(K397:K406)</f>
        <v>0</v>
      </c>
      <c r="L407" s="988">
        <f>SUM(L397:L406)</f>
        <v>169252161</v>
      </c>
      <c r="M407" s="596"/>
    </row>
    <row r="409" spans="1:13" s="233" customFormat="1" ht="12.75" x14ac:dyDescent="0.2">
      <c r="B409" s="1459" t="s">
        <v>212</v>
      </c>
      <c r="C409" s="1459"/>
      <c r="D409" s="1459"/>
      <c r="E409" s="1459" t="s">
        <v>213</v>
      </c>
      <c r="F409" s="1459"/>
      <c r="G409" s="1459"/>
      <c r="H409" s="1459"/>
      <c r="I409" s="1459"/>
      <c r="J409" s="1459" t="s">
        <v>214</v>
      </c>
      <c r="K409" s="173">
        <v>43601</v>
      </c>
      <c r="L409" s="1459"/>
      <c r="M409" s="1459"/>
    </row>
    <row r="410" spans="1:13" s="233" customFormat="1" ht="12.75" x14ac:dyDescent="0.2">
      <c r="B410" s="1459"/>
      <c r="C410" s="1459"/>
      <c r="D410" s="1459"/>
      <c r="E410" s="1459" t="s">
        <v>215</v>
      </c>
      <c r="F410" s="1459"/>
      <c r="G410" s="1459"/>
      <c r="H410" s="1459"/>
      <c r="I410" s="1459"/>
      <c r="J410" s="1459"/>
      <c r="K410" s="1459"/>
      <c r="L410" s="1459"/>
      <c r="M410" s="1459"/>
    </row>
    <row r="411" spans="1:13" s="233" customFormat="1" ht="12.75" x14ac:dyDescent="0.2">
      <c r="B411" s="1459"/>
      <c r="C411" s="1459"/>
      <c r="D411" s="1459"/>
      <c r="E411" s="1459"/>
      <c r="F411" s="1459"/>
      <c r="G411" s="1459"/>
      <c r="H411" s="1459"/>
      <c r="I411" s="1459"/>
      <c r="J411" s="1459"/>
      <c r="K411" s="1459"/>
      <c r="L411" s="1459"/>
      <c r="M411" s="1459"/>
    </row>
    <row r="412" spans="1:13" s="233" customFormat="1" ht="12.75" x14ac:dyDescent="0.2">
      <c r="B412" s="1459"/>
      <c r="C412" s="1459"/>
      <c r="D412" s="1459"/>
      <c r="E412" s="1459"/>
      <c r="F412" s="1459"/>
      <c r="G412" s="1459"/>
      <c r="H412" s="1459"/>
      <c r="I412" s="1459"/>
      <c r="J412" s="1459"/>
      <c r="K412" s="1459"/>
      <c r="L412" s="1459"/>
      <c r="M412" s="1459"/>
    </row>
    <row r="413" spans="1:13" s="233" customFormat="1" ht="12.75" x14ac:dyDescent="0.2">
      <c r="B413" s="1459" t="s">
        <v>216</v>
      </c>
      <c r="C413" s="1459"/>
      <c r="D413" s="1459"/>
      <c r="E413" s="1459"/>
      <c r="F413" s="1459"/>
      <c r="G413" s="1459"/>
      <c r="H413" s="1459"/>
      <c r="I413" s="1459"/>
      <c r="J413" s="1459" t="s">
        <v>216</v>
      </c>
      <c r="K413" s="1459"/>
      <c r="L413" s="1459"/>
      <c r="M413" s="1459"/>
    </row>
    <row r="414" spans="1:13" s="233" customFormat="1" ht="12.75" x14ac:dyDescent="0.2">
      <c r="B414" s="1459"/>
      <c r="C414" s="1459"/>
      <c r="D414" s="1459"/>
      <c r="E414" s="1459"/>
      <c r="F414" s="1459"/>
      <c r="G414" s="1459"/>
      <c r="H414" s="1459"/>
      <c r="I414" s="1459"/>
      <c r="J414" s="1459"/>
      <c r="K414" s="1459"/>
      <c r="L414" s="1459"/>
      <c r="M414" s="1459"/>
    </row>
    <row r="415" spans="1:13" s="233" customFormat="1" ht="12.75" x14ac:dyDescent="0.2">
      <c r="B415" s="1459" t="s">
        <v>217</v>
      </c>
      <c r="C415" s="1459"/>
      <c r="D415" s="1459"/>
      <c r="E415" s="1459"/>
      <c r="F415" s="1459"/>
      <c r="G415" s="1459"/>
      <c r="H415" s="1459"/>
      <c r="I415" s="1459"/>
      <c r="J415" s="1459" t="s">
        <v>218</v>
      </c>
      <c r="K415" s="1459"/>
      <c r="L415" s="1459"/>
      <c r="M415" s="1459"/>
    </row>
    <row r="418" spans="1:13" ht="18.75" x14ac:dyDescent="0.3">
      <c r="A418" s="958" t="s">
        <v>356</v>
      </c>
      <c r="B418" s="958"/>
      <c r="C418" s="1"/>
      <c r="D418" s="1459"/>
      <c r="E418" s="1459"/>
      <c r="F418" s="2"/>
      <c r="G418" s="3"/>
      <c r="H418" s="1459"/>
      <c r="I418" s="4"/>
      <c r="J418" s="1459"/>
      <c r="K418" s="1459"/>
      <c r="L418" s="1459"/>
      <c r="M418" s="1459"/>
    </row>
    <row r="419" spans="1:13" x14ac:dyDescent="0.25">
      <c r="A419" s="1459"/>
      <c r="B419" s="1459"/>
      <c r="C419" s="1459"/>
      <c r="D419" s="1455"/>
      <c r="E419" s="1455"/>
      <c r="F419" s="6"/>
      <c r="G419" s="7"/>
      <c r="H419" s="1455"/>
      <c r="I419" s="8"/>
      <c r="J419" s="1455"/>
      <c r="K419" s="1459"/>
      <c r="L419" s="1459"/>
      <c r="M419" s="1459"/>
    </row>
    <row r="420" spans="1:13" ht="18.75" x14ac:dyDescent="0.3">
      <c r="A420" s="3157" t="s">
        <v>1418</v>
      </c>
      <c r="B420" s="3205"/>
      <c r="C420" s="3205"/>
      <c r="D420" s="3205"/>
      <c r="E420" s="3205"/>
      <c r="F420" s="3205"/>
      <c r="G420" s="3205"/>
      <c r="H420" s="3205"/>
      <c r="I420" s="3205"/>
      <c r="J420" s="3205"/>
      <c r="K420" s="3205"/>
      <c r="L420" s="3205"/>
      <c r="M420" s="958"/>
    </row>
    <row r="421" spans="1:13" x14ac:dyDescent="0.25">
      <c r="A421" s="958"/>
      <c r="B421" s="958"/>
      <c r="C421" s="958"/>
      <c r="D421" s="976"/>
      <c r="E421" s="976"/>
      <c r="F421" s="977"/>
      <c r="G421" s="978"/>
      <c r="H421" s="976"/>
      <c r="I421" s="979"/>
      <c r="J421" s="976"/>
      <c r="K421" s="958"/>
      <c r="L421" s="958"/>
      <c r="M421" s="958"/>
    </row>
    <row r="422" spans="1:13" x14ac:dyDescent="0.25">
      <c r="A422" s="10" t="s">
        <v>1419</v>
      </c>
      <c r="B422" s="925"/>
      <c r="C422" s="925"/>
      <c r="D422" s="925"/>
      <c r="E422" s="925"/>
      <c r="F422" s="977"/>
      <c r="G422" s="962"/>
      <c r="H422" s="958"/>
      <c r="I422" s="963"/>
      <c r="J422" s="958"/>
      <c r="K422" s="958"/>
      <c r="L422" s="958"/>
      <c r="M422" s="958"/>
    </row>
    <row r="423" spans="1:13" ht="15.75" thickBot="1" x14ac:dyDescent="0.3">
      <c r="A423" s="980"/>
      <c r="B423" s="958"/>
      <c r="C423" s="958"/>
      <c r="D423" s="958"/>
      <c r="E423" s="958"/>
      <c r="F423" s="961"/>
      <c r="G423" s="962"/>
      <c r="H423" s="958"/>
      <c r="I423" s="963"/>
      <c r="J423" s="958"/>
      <c r="K423" s="151"/>
      <c r="M423" s="981" t="s">
        <v>4</v>
      </c>
    </row>
    <row r="424" spans="1:13" s="233" customFormat="1" ht="26.25" thickBot="1" x14ac:dyDescent="0.25">
      <c r="A424" s="15" t="s">
        <v>5</v>
      </c>
      <c r="B424" s="16" t="s">
        <v>6</v>
      </c>
      <c r="C424" s="16" t="s">
        <v>7</v>
      </c>
      <c r="D424" s="16" t="s">
        <v>8</v>
      </c>
      <c r="E424" s="16" t="s">
        <v>9</v>
      </c>
      <c r="F424" s="17" t="s">
        <v>10</v>
      </c>
      <c r="G424" s="18" t="s">
        <v>11</v>
      </c>
      <c r="H424" s="16" t="s">
        <v>12</v>
      </c>
      <c r="I424" s="19" t="s">
        <v>13</v>
      </c>
      <c r="J424" s="20" t="s">
        <v>14</v>
      </c>
      <c r="K424" s="20" t="s">
        <v>15</v>
      </c>
      <c r="L424" s="20" t="s">
        <v>16</v>
      </c>
      <c r="M424" s="21" t="s">
        <v>17</v>
      </c>
    </row>
    <row r="425" spans="1:13" s="233" customFormat="1" ht="12.75" x14ac:dyDescent="0.2">
      <c r="A425" s="1381">
        <v>231</v>
      </c>
      <c r="B425" s="1382">
        <v>0</v>
      </c>
      <c r="C425" s="1383">
        <v>3713</v>
      </c>
      <c r="D425" s="1382">
        <v>5909</v>
      </c>
      <c r="E425" s="1384">
        <v>0</v>
      </c>
      <c r="F425" s="1385">
        <v>0</v>
      </c>
      <c r="G425" s="1382">
        <v>900</v>
      </c>
      <c r="H425" s="1386">
        <v>900</v>
      </c>
      <c r="I425" s="66">
        <v>0</v>
      </c>
      <c r="J425" s="1010">
        <v>270842.15000000002</v>
      </c>
      <c r="K425" s="1010">
        <v>-11385</v>
      </c>
      <c r="L425" s="1010">
        <f>SUM(J425+K425)</f>
        <v>259457.15000000002</v>
      </c>
      <c r="M425" s="1387" t="s">
        <v>359</v>
      </c>
    </row>
    <row r="426" spans="1:13" s="233" customFormat="1" ht="12.75" x14ac:dyDescent="0.2">
      <c r="A426" s="1388">
        <v>231</v>
      </c>
      <c r="B426" s="1389">
        <v>0</v>
      </c>
      <c r="C426" s="1390">
        <v>3713</v>
      </c>
      <c r="D426" s="1389">
        <v>5175</v>
      </c>
      <c r="E426" s="1391">
        <v>0</v>
      </c>
      <c r="F426" s="1392">
        <v>0</v>
      </c>
      <c r="G426" s="1389">
        <v>900</v>
      </c>
      <c r="H426" s="1393">
        <v>5183000000</v>
      </c>
      <c r="I426" s="66">
        <v>0</v>
      </c>
      <c r="J426" s="1013">
        <v>0</v>
      </c>
      <c r="K426" s="1409">
        <v>5940</v>
      </c>
      <c r="L426" s="1013">
        <f>J426+K426</f>
        <v>5940</v>
      </c>
      <c r="M426" s="1394" t="s">
        <v>1420</v>
      </c>
    </row>
    <row r="427" spans="1:13" s="233" customFormat="1" ht="13.5" thickBot="1" x14ac:dyDescent="0.25">
      <c r="A427" s="1395">
        <v>231</v>
      </c>
      <c r="B427" s="1396">
        <v>0</v>
      </c>
      <c r="C427" s="1397">
        <v>3713</v>
      </c>
      <c r="D427" s="1396">
        <v>5164</v>
      </c>
      <c r="E427" s="1398">
        <v>0</v>
      </c>
      <c r="F427" s="1399">
        <v>0</v>
      </c>
      <c r="G427" s="1396">
        <v>900</v>
      </c>
      <c r="H427" s="1400">
        <v>5183000000</v>
      </c>
      <c r="I427" s="66">
        <v>0</v>
      </c>
      <c r="J427" s="1031">
        <v>0</v>
      </c>
      <c r="K427" s="1410">
        <v>5445</v>
      </c>
      <c r="L427" s="1031">
        <f>J427+K427</f>
        <v>5445</v>
      </c>
      <c r="M427" s="1401" t="s">
        <v>1421</v>
      </c>
    </row>
    <row r="428" spans="1:13" s="233" customFormat="1" ht="16.5" thickBot="1" x14ac:dyDescent="0.3">
      <c r="A428" s="326"/>
      <c r="B428" s="341" t="s">
        <v>23</v>
      </c>
      <c r="C428" s="343"/>
      <c r="D428" s="343"/>
      <c r="E428" s="343"/>
      <c r="F428" s="344"/>
      <c r="G428" s="345"/>
      <c r="H428" s="343"/>
      <c r="I428" s="1406">
        <f>SUM(I425:I426)</f>
        <v>0</v>
      </c>
      <c r="J428" s="1144">
        <f>SUM(J425:J427)</f>
        <v>270842.15000000002</v>
      </c>
      <c r="K428" s="1411">
        <f>SUM(K425:K427)</f>
        <v>0</v>
      </c>
      <c r="L428" s="1144">
        <f>SUM(L425:L427)</f>
        <v>270842.15000000002</v>
      </c>
      <c r="M428" s="119"/>
    </row>
    <row r="429" spans="1:13" s="233" customFormat="1" ht="12.75" x14ac:dyDescent="0.2">
      <c r="A429" s="29"/>
      <c r="B429" s="29"/>
      <c r="C429" s="29"/>
      <c r="D429" s="29"/>
      <c r="E429" s="29"/>
      <c r="F429" s="30"/>
      <c r="G429" s="31"/>
      <c r="H429" s="29"/>
      <c r="I429" s="32"/>
      <c r="J429" s="29"/>
      <c r="K429" s="33"/>
      <c r="L429" s="29"/>
      <c r="M429" s="1459"/>
    </row>
    <row r="430" spans="1:13" s="233" customFormat="1" ht="12.75" x14ac:dyDescent="0.2">
      <c r="A430" s="1459"/>
      <c r="B430" s="29" t="s">
        <v>364</v>
      </c>
      <c r="C430" s="29"/>
      <c r="D430" s="29"/>
      <c r="E430" s="29"/>
      <c r="F430" s="30"/>
      <c r="G430" s="31"/>
      <c r="H430" s="29"/>
      <c r="I430" s="32"/>
      <c r="J430" s="34" t="s">
        <v>25</v>
      </c>
      <c r="K430" s="35">
        <v>43601</v>
      </c>
      <c r="L430" s="29"/>
      <c r="M430" s="1459"/>
    </row>
    <row r="431" spans="1:13" s="233" customFormat="1" ht="12.75" x14ac:dyDescent="0.2">
      <c r="A431" s="29"/>
      <c r="B431" s="29"/>
      <c r="C431" s="29"/>
      <c r="D431" s="29"/>
      <c r="E431" s="29"/>
      <c r="F431" s="30"/>
      <c r="G431" s="31"/>
      <c r="H431" s="29"/>
      <c r="I431" s="32"/>
      <c r="J431" s="29"/>
      <c r="K431" s="33"/>
      <c r="L431" s="29"/>
      <c r="M431" s="1459"/>
    </row>
    <row r="432" spans="1:13" s="233" customFormat="1" ht="12.75" x14ac:dyDescent="0.2">
      <c r="A432" s="1459"/>
      <c r="B432" s="1459" t="s">
        <v>216</v>
      </c>
      <c r="C432" s="1459"/>
      <c r="D432" s="1459"/>
      <c r="E432" s="1459"/>
      <c r="F432" s="2"/>
      <c r="G432" s="3"/>
      <c r="H432" s="1459"/>
      <c r="I432" s="4"/>
      <c r="J432" s="1459" t="s">
        <v>216</v>
      </c>
      <c r="K432" s="1459"/>
      <c r="L432" s="1459"/>
      <c r="M432" s="1459"/>
    </row>
    <row r="433" spans="1:13" s="233" customFormat="1" ht="12.75" x14ac:dyDescent="0.2">
      <c r="A433" s="1459"/>
      <c r="B433" s="4"/>
      <c r="C433" s="4"/>
      <c r="D433" s="1459"/>
      <c r="E433" s="1459"/>
      <c r="F433" s="1459"/>
      <c r="G433" s="2"/>
      <c r="H433" s="1459"/>
      <c r="I433" s="4"/>
      <c r="J433" s="4"/>
      <c r="K433" s="1459"/>
      <c r="L433" s="1459"/>
      <c r="M433" s="29"/>
    </row>
    <row r="434" spans="1:13" s="233" customFormat="1" ht="12.75" x14ac:dyDescent="0.2">
      <c r="A434" s="1459"/>
      <c r="B434" s="1459" t="s">
        <v>365</v>
      </c>
      <c r="C434" s="1459"/>
      <c r="D434" s="1459"/>
      <c r="E434" s="1459"/>
      <c r="F434" s="1459"/>
      <c r="G434" s="1459"/>
      <c r="H434" s="1459"/>
      <c r="I434" s="4"/>
      <c r="J434" s="1459" t="s">
        <v>218</v>
      </c>
      <c r="K434" s="1459"/>
      <c r="L434" s="1459"/>
      <c r="M434" s="1459"/>
    </row>
    <row r="435" spans="1:13" s="233" customFormat="1" ht="12.75" x14ac:dyDescent="0.2"/>
    <row r="437" spans="1:13" ht="18.75" x14ac:dyDescent="0.3">
      <c r="A437" s="1" t="s">
        <v>174</v>
      </c>
      <c r="B437" s="1"/>
      <c r="C437" s="306" t="s">
        <v>175</v>
      </c>
      <c r="F437" s="467"/>
      <c r="G437" s="468"/>
      <c r="I437" s="469"/>
    </row>
    <row r="438" spans="1:13" s="233" customFormat="1" ht="12.75" x14ac:dyDescent="0.2">
      <c r="A438" s="1459"/>
      <c r="B438" s="1459"/>
      <c r="C438" s="4"/>
      <c r="F438" s="786"/>
      <c r="G438" s="787"/>
      <c r="I438" s="234"/>
    </row>
    <row r="439" spans="1:13" ht="18.75" x14ac:dyDescent="0.3">
      <c r="A439" s="3102" t="s">
        <v>1474</v>
      </c>
      <c r="B439" s="3102"/>
      <c r="C439" s="3102"/>
      <c r="D439" s="3102"/>
      <c r="E439" s="3102"/>
      <c r="F439" s="3102"/>
      <c r="G439" s="3102"/>
      <c r="H439" s="3102"/>
      <c r="I439" s="3102"/>
      <c r="J439" s="3102"/>
      <c r="K439" s="3102"/>
      <c r="L439" s="3102"/>
      <c r="M439" s="3102"/>
    </row>
    <row r="440" spans="1:13" s="233" customFormat="1" ht="12.75" x14ac:dyDescent="0.2">
      <c r="A440" s="1463"/>
      <c r="B440" s="577"/>
      <c r="C440" s="577"/>
      <c r="D440" s="577"/>
      <c r="E440" s="577"/>
      <c r="F440" s="577"/>
      <c r="G440" s="577"/>
      <c r="H440" s="577"/>
      <c r="I440" s="577"/>
      <c r="J440" s="577"/>
      <c r="K440" s="577"/>
      <c r="L440" s="577"/>
    </row>
    <row r="441" spans="1:13" s="482" customFormat="1" x14ac:dyDescent="0.25">
      <c r="A441" s="3207" t="s">
        <v>1601</v>
      </c>
      <c r="B441" s="3207"/>
      <c r="C441" s="3207"/>
      <c r="D441" s="3207"/>
      <c r="E441" s="3207"/>
      <c r="F441" s="3207"/>
      <c r="G441" s="3207"/>
      <c r="H441" s="3207"/>
      <c r="I441" s="3207"/>
      <c r="J441" s="3207"/>
      <c r="K441" s="3207"/>
      <c r="L441" s="3207"/>
      <c r="M441" s="3207"/>
    </row>
    <row r="442" spans="1:13" ht="15.75" thickBot="1" x14ac:dyDescent="0.3">
      <c r="A442" s="1461"/>
      <c r="B442" s="1461"/>
      <c r="C442" s="1461"/>
      <c r="D442" s="1461"/>
      <c r="E442" s="1461"/>
      <c r="F442" s="1461"/>
      <c r="G442" s="1461"/>
      <c r="H442" s="1461"/>
      <c r="I442" s="1461"/>
      <c r="J442" s="1461"/>
      <c r="K442" s="1461"/>
      <c r="L442" s="1461"/>
      <c r="M442" s="1461"/>
    </row>
    <row r="443" spans="1:13" ht="27" thickBot="1" x14ac:dyDescent="0.3">
      <c r="A443" s="15" t="s">
        <v>5</v>
      </c>
      <c r="B443" s="16" t="s">
        <v>6</v>
      </c>
      <c r="C443" s="16" t="s">
        <v>7</v>
      </c>
      <c r="D443" s="16" t="s">
        <v>8</v>
      </c>
      <c r="E443" s="16" t="s">
        <v>9</v>
      </c>
      <c r="F443" s="17" t="s">
        <v>10</v>
      </c>
      <c r="G443" s="18" t="s">
        <v>11</v>
      </c>
      <c r="H443" s="16" t="s">
        <v>12</v>
      </c>
      <c r="I443" s="19" t="s">
        <v>13</v>
      </c>
      <c r="J443" s="20" t="s">
        <v>14</v>
      </c>
      <c r="K443" s="20" t="s">
        <v>15</v>
      </c>
      <c r="L443" s="20" t="s">
        <v>16</v>
      </c>
      <c r="M443" s="21" t="s">
        <v>17</v>
      </c>
    </row>
    <row r="444" spans="1:13" x14ac:dyDescent="0.25">
      <c r="A444" s="583">
        <v>231</v>
      </c>
      <c r="B444" s="584">
        <v>0</v>
      </c>
      <c r="C444" s="585">
        <v>3113</v>
      </c>
      <c r="D444" s="584">
        <v>6341</v>
      </c>
      <c r="E444" s="586">
        <v>0</v>
      </c>
      <c r="F444" s="587">
        <v>813</v>
      </c>
      <c r="G444" s="584">
        <v>900</v>
      </c>
      <c r="H444" s="591">
        <v>5429000000</v>
      </c>
      <c r="I444" s="669">
        <v>110000000</v>
      </c>
      <c r="J444" s="669">
        <v>110000000</v>
      </c>
      <c r="K444" s="669">
        <v>-303000</v>
      </c>
      <c r="L444" s="669">
        <f>SUM(J444+K444)</f>
        <v>109697000</v>
      </c>
      <c r="M444" s="668" t="s">
        <v>1475</v>
      </c>
    </row>
    <row r="445" spans="1:13" ht="15.75" thickBot="1" x14ac:dyDescent="0.3">
      <c r="A445" s="583">
        <v>231</v>
      </c>
      <c r="B445" s="584">
        <v>0</v>
      </c>
      <c r="C445" s="59">
        <v>3636</v>
      </c>
      <c r="D445" s="584">
        <v>6341</v>
      </c>
      <c r="E445" s="586">
        <v>0</v>
      </c>
      <c r="F445" s="589">
        <v>813</v>
      </c>
      <c r="G445" s="58">
        <v>900</v>
      </c>
      <c r="H445" s="590">
        <v>4697000000</v>
      </c>
      <c r="I445" s="669">
        <v>0</v>
      </c>
      <c r="J445" s="66">
        <v>27486101</v>
      </c>
      <c r="K445" s="232">
        <v>303000</v>
      </c>
      <c r="L445" s="669">
        <f>SUM(J445+K445)</f>
        <v>27789101</v>
      </c>
      <c r="M445" s="668" t="s">
        <v>946</v>
      </c>
    </row>
    <row r="446" spans="1:13" ht="16.5" thickBot="1" x14ac:dyDescent="0.3">
      <c r="A446" s="593"/>
      <c r="B446" s="2159" t="s">
        <v>594</v>
      </c>
      <c r="C446" s="595"/>
      <c r="D446" s="595"/>
      <c r="E446" s="595"/>
      <c r="F446" s="595"/>
      <c r="G446" s="595"/>
      <c r="H446" s="595"/>
      <c r="I446" s="985">
        <f>SUM(I444:I445)</f>
        <v>110000000</v>
      </c>
      <c r="J446" s="985">
        <f>SUM(J444:J445)</f>
        <v>137486101</v>
      </c>
      <c r="K446" s="986">
        <f>SUM(K444:K445)</f>
        <v>0</v>
      </c>
      <c r="L446" s="985">
        <f>SUM(L444:L445)</f>
        <v>137486101</v>
      </c>
      <c r="M446" s="1095"/>
    </row>
    <row r="447" spans="1:13" s="233" customFormat="1" ht="12.75" x14ac:dyDescent="0.2">
      <c r="B447" s="1459" t="s">
        <v>212</v>
      </c>
      <c r="C447" s="1459"/>
      <c r="D447" s="1459"/>
      <c r="E447" s="1459" t="s">
        <v>213</v>
      </c>
      <c r="F447" s="1459"/>
      <c r="G447" s="1459"/>
      <c r="H447" s="1459"/>
      <c r="I447" s="1459"/>
      <c r="J447" s="1459" t="s">
        <v>214</v>
      </c>
      <c r="K447" s="173">
        <v>43605</v>
      </c>
      <c r="L447" s="1459"/>
      <c r="M447" s="1459"/>
    </row>
    <row r="448" spans="1:13" s="233" customFormat="1" ht="12.75" x14ac:dyDescent="0.2">
      <c r="B448" s="1459"/>
      <c r="C448" s="1459"/>
      <c r="D448" s="1459"/>
      <c r="E448" s="1459" t="s">
        <v>215</v>
      </c>
      <c r="F448" s="1459"/>
      <c r="G448" s="1459"/>
      <c r="H448" s="1459"/>
      <c r="I448" s="1459"/>
      <c r="J448" s="1459"/>
      <c r="K448" s="1459"/>
      <c r="L448" s="1459"/>
      <c r="M448" s="1459"/>
    </row>
    <row r="449" spans="1:13" s="233" customFormat="1" ht="12.75" x14ac:dyDescent="0.2">
      <c r="B449" s="1459" t="s">
        <v>216</v>
      </c>
      <c r="C449" s="1459"/>
      <c r="D449" s="1459"/>
      <c r="E449" s="1459"/>
      <c r="F449" s="1459"/>
      <c r="G449" s="1459"/>
      <c r="H449" s="1459"/>
      <c r="I449" s="1459"/>
      <c r="J449" s="1459" t="s">
        <v>216</v>
      </c>
      <c r="K449" s="1459"/>
      <c r="L449" s="1459"/>
      <c r="M449" s="1459"/>
    </row>
    <row r="450" spans="1:13" s="233" customFormat="1" ht="12.75" x14ac:dyDescent="0.2">
      <c r="B450" s="1459"/>
      <c r="C450" s="1459"/>
      <c r="D450" s="1459"/>
      <c r="E450" s="1459"/>
      <c r="F450" s="1459"/>
      <c r="G450" s="1459"/>
      <c r="H450" s="1459"/>
      <c r="I450" s="1459"/>
      <c r="J450" s="1459"/>
      <c r="K450" s="1459"/>
      <c r="L450" s="1459"/>
      <c r="M450" s="1459"/>
    </row>
    <row r="451" spans="1:13" s="233" customFormat="1" ht="12.75" x14ac:dyDescent="0.2">
      <c r="B451" s="1459" t="s">
        <v>217</v>
      </c>
      <c r="C451" s="1459"/>
      <c r="D451" s="1459"/>
      <c r="E451" s="1459"/>
      <c r="F451" s="1459"/>
      <c r="G451" s="1459"/>
      <c r="H451" s="1459"/>
      <c r="I451" s="1459"/>
      <c r="J451" s="1459" t="s">
        <v>218</v>
      </c>
      <c r="K451" s="1459"/>
      <c r="L451" s="1459"/>
      <c r="M451" s="1459"/>
    </row>
    <row r="452" spans="1:13" s="233" customFormat="1" ht="12.75" x14ac:dyDescent="0.2"/>
    <row r="454" spans="1:13" ht="18.75" x14ac:dyDescent="0.3">
      <c r="A454" s="1" t="s">
        <v>174</v>
      </c>
      <c r="B454" s="1"/>
      <c r="C454" s="306" t="s">
        <v>175</v>
      </c>
      <c r="F454" s="467"/>
      <c r="G454" s="468"/>
      <c r="I454" s="469"/>
    </row>
    <row r="455" spans="1:13" s="233" customFormat="1" ht="12.75" x14ac:dyDescent="0.2">
      <c r="A455" s="1459"/>
      <c r="B455" s="1459"/>
      <c r="C455" s="4"/>
      <c r="F455" s="786"/>
      <c r="G455" s="787"/>
      <c r="I455" s="234"/>
    </row>
    <row r="456" spans="1:13" ht="18.75" x14ac:dyDescent="0.3">
      <c r="A456" s="3102" t="s">
        <v>1458</v>
      </c>
      <c r="B456" s="3102"/>
      <c r="C456" s="3102"/>
      <c r="D456" s="3102"/>
      <c r="E456" s="3102"/>
      <c r="F456" s="3102"/>
      <c r="G456" s="3102"/>
      <c r="H456" s="3102"/>
      <c r="I456" s="3102"/>
      <c r="J456" s="3102"/>
      <c r="K456" s="3102"/>
      <c r="L456" s="3102"/>
      <c r="M456" s="3102"/>
    </row>
    <row r="457" spans="1:13" s="233" customFormat="1" ht="12.75" x14ac:dyDescent="0.2">
      <c r="A457" s="1463"/>
      <c r="B457" s="577"/>
      <c r="C457" s="577"/>
      <c r="D457" s="577"/>
      <c r="E457" s="577"/>
      <c r="F457" s="577"/>
      <c r="G457" s="577"/>
      <c r="H457" s="577"/>
      <c r="I457" s="577"/>
      <c r="J457" s="577"/>
      <c r="K457" s="577"/>
      <c r="L457" s="577"/>
    </row>
    <row r="458" spans="1:13" s="482" customFormat="1" x14ac:dyDescent="0.25">
      <c r="A458" s="3207" t="s">
        <v>1602</v>
      </c>
      <c r="B458" s="3207"/>
      <c r="C458" s="3207"/>
      <c r="D458" s="3207"/>
      <c r="E458" s="3207"/>
      <c r="F458" s="3207"/>
      <c r="G458" s="3207"/>
      <c r="H458" s="3207"/>
      <c r="I458" s="3207"/>
      <c r="J458" s="3207"/>
      <c r="K458" s="3207"/>
      <c r="L458" s="3207"/>
      <c r="M458" s="3207"/>
    </row>
    <row r="459" spans="1:13" ht="15.75" thickBot="1" x14ac:dyDescent="0.3">
      <c r="A459" s="1461"/>
      <c r="B459" s="1461"/>
      <c r="C459" s="1461"/>
      <c r="D459" s="1461"/>
      <c r="E459" s="1461"/>
      <c r="F459" s="1461"/>
      <c r="G459" s="1461"/>
      <c r="H459" s="1461"/>
      <c r="I459" s="1461"/>
      <c r="J459" s="1461"/>
      <c r="K459" s="1461"/>
      <c r="L459" s="1461"/>
      <c r="M459" s="1461"/>
    </row>
    <row r="460" spans="1:13" ht="27" thickBot="1" x14ac:dyDescent="0.3">
      <c r="A460" s="15" t="s">
        <v>5</v>
      </c>
      <c r="B460" s="16" t="s">
        <v>6</v>
      </c>
      <c r="C460" s="16" t="s">
        <v>7</v>
      </c>
      <c r="D460" s="16" t="s">
        <v>8</v>
      </c>
      <c r="E460" s="16" t="s">
        <v>9</v>
      </c>
      <c r="F460" s="17" t="s">
        <v>10</v>
      </c>
      <c r="G460" s="18" t="s">
        <v>11</v>
      </c>
      <c r="H460" s="16" t="s">
        <v>12</v>
      </c>
      <c r="I460" s="19" t="s">
        <v>13</v>
      </c>
      <c r="J460" s="20" t="s">
        <v>14</v>
      </c>
      <c r="K460" s="20" t="s">
        <v>15</v>
      </c>
      <c r="L460" s="20" t="s">
        <v>16</v>
      </c>
      <c r="M460" s="21" t="s">
        <v>17</v>
      </c>
    </row>
    <row r="461" spans="1:13" x14ac:dyDescent="0.25">
      <c r="A461" s="333">
        <v>231</v>
      </c>
      <c r="B461" s="334">
        <v>0</v>
      </c>
      <c r="C461" s="336">
        <v>2143</v>
      </c>
      <c r="D461" s="975">
        <v>5321</v>
      </c>
      <c r="E461" s="337">
        <v>0</v>
      </c>
      <c r="F461" s="699">
        <v>808</v>
      </c>
      <c r="G461" s="334">
        <v>900</v>
      </c>
      <c r="H461" s="592">
        <v>2776000000</v>
      </c>
      <c r="I461" s="340">
        <v>1000000</v>
      </c>
      <c r="J461" s="340">
        <v>929500</v>
      </c>
      <c r="K461" s="670">
        <v>-3500</v>
      </c>
      <c r="L461" s="669">
        <f>SUM(J461+K461)</f>
        <v>926000</v>
      </c>
      <c r="M461" s="697" t="s">
        <v>1316</v>
      </c>
    </row>
    <row r="462" spans="1:13" ht="15.75" thickBot="1" x14ac:dyDescent="0.3">
      <c r="A462" s="333">
        <v>231</v>
      </c>
      <c r="B462" s="334">
        <v>0</v>
      </c>
      <c r="C462" s="336">
        <v>2143</v>
      </c>
      <c r="D462" s="975">
        <v>5169</v>
      </c>
      <c r="E462" s="337">
        <v>0</v>
      </c>
      <c r="F462" s="699">
        <v>808</v>
      </c>
      <c r="G462" s="334">
        <v>900</v>
      </c>
      <c r="H462" s="592">
        <v>2776000000</v>
      </c>
      <c r="I462" s="340">
        <v>0</v>
      </c>
      <c r="J462" s="340">
        <v>0</v>
      </c>
      <c r="K462" s="670">
        <v>3500</v>
      </c>
      <c r="L462" s="698">
        <v>3500</v>
      </c>
      <c r="M462" s="697" t="s">
        <v>1459</v>
      </c>
    </row>
    <row r="463" spans="1:13" ht="16.5" thickBot="1" x14ac:dyDescent="0.3">
      <c r="A463" s="593"/>
      <c r="B463" s="2159" t="s">
        <v>594</v>
      </c>
      <c r="C463" s="595"/>
      <c r="D463" s="595"/>
      <c r="E463" s="595"/>
      <c r="F463" s="595"/>
      <c r="G463" s="595"/>
      <c r="H463" s="595"/>
      <c r="I463" s="985">
        <f>SUM(I461:I462)</f>
        <v>1000000</v>
      </c>
      <c r="J463" s="985">
        <f>SUM(J461:J462)</f>
        <v>929500</v>
      </c>
      <c r="K463" s="986">
        <f>SUM(K461:K462)</f>
        <v>0</v>
      </c>
      <c r="L463" s="985">
        <f>SUM(L461:L462)</f>
        <v>929500</v>
      </c>
      <c r="M463" s="665"/>
    </row>
    <row r="464" spans="1:13" s="233" customFormat="1" ht="12.75" x14ac:dyDescent="0.2">
      <c r="B464" s="1459" t="s">
        <v>212</v>
      </c>
      <c r="C464" s="1459"/>
      <c r="D464" s="1459"/>
      <c r="E464" s="1459" t="s">
        <v>213</v>
      </c>
      <c r="F464" s="1459"/>
      <c r="G464" s="1459"/>
      <c r="H464" s="1459"/>
      <c r="I464" s="1459"/>
      <c r="J464" s="1459" t="s">
        <v>214</v>
      </c>
      <c r="K464" s="173">
        <v>43605</v>
      </c>
      <c r="L464" s="1459"/>
      <c r="M464" s="1459"/>
    </row>
    <row r="465" spans="1:13" s="233" customFormat="1" ht="12.75" x14ac:dyDescent="0.2">
      <c r="B465" s="1459"/>
      <c r="C465" s="1459"/>
      <c r="D465" s="1459"/>
      <c r="E465" s="1459" t="s">
        <v>215</v>
      </c>
      <c r="F465" s="1459"/>
      <c r="G465" s="1459"/>
      <c r="H465" s="1459"/>
      <c r="I465" s="1459"/>
      <c r="J465" s="1459"/>
      <c r="K465" s="1459"/>
      <c r="L465" s="1459"/>
      <c r="M465" s="1459"/>
    </row>
    <row r="466" spans="1:13" s="233" customFormat="1" ht="12.75" x14ac:dyDescent="0.2">
      <c r="B466" s="1459"/>
      <c r="C466" s="1459"/>
      <c r="D466" s="1459"/>
      <c r="E466" s="1459"/>
      <c r="F466" s="1459"/>
      <c r="G466" s="1459"/>
      <c r="H466" s="1459"/>
      <c r="I466" s="1459"/>
      <c r="J466" s="1459"/>
      <c r="K466" s="1459"/>
      <c r="L466" s="1459"/>
      <c r="M466" s="1459"/>
    </row>
    <row r="467" spans="1:13" s="233" customFormat="1" ht="12.75" x14ac:dyDescent="0.2">
      <c r="B467" s="1459"/>
      <c r="C467" s="1459"/>
      <c r="D467" s="1459"/>
      <c r="E467" s="1459"/>
      <c r="F467" s="1459"/>
      <c r="G467" s="1459"/>
      <c r="H467" s="1459"/>
      <c r="I467" s="1459"/>
      <c r="J467" s="1459"/>
      <c r="K467" s="1459"/>
      <c r="L467" s="1459"/>
      <c r="M467" s="1459"/>
    </row>
    <row r="468" spans="1:13" s="233" customFormat="1" ht="12.75" x14ac:dyDescent="0.2">
      <c r="B468" s="1459" t="s">
        <v>216</v>
      </c>
      <c r="C468" s="1459"/>
      <c r="D468" s="1459"/>
      <c r="E468" s="1459"/>
      <c r="F468" s="1459"/>
      <c r="G468" s="1459"/>
      <c r="H468" s="1459"/>
      <c r="I468" s="1459"/>
      <c r="J468" s="1459" t="s">
        <v>216</v>
      </c>
      <c r="K468" s="1459"/>
      <c r="L468" s="1459"/>
      <c r="M468" s="1459"/>
    </row>
    <row r="469" spans="1:13" s="233" customFormat="1" ht="12.75" x14ac:dyDescent="0.2">
      <c r="B469" s="1459"/>
      <c r="C469" s="1459"/>
      <c r="D469" s="1459"/>
      <c r="E469" s="1459"/>
      <c r="F469" s="1459"/>
      <c r="G469" s="1459"/>
      <c r="H469" s="1459"/>
      <c r="I469" s="1459"/>
      <c r="J469" s="1459"/>
      <c r="K469" s="1459"/>
      <c r="L469" s="1459"/>
      <c r="M469" s="1459"/>
    </row>
    <row r="470" spans="1:13" s="233" customFormat="1" ht="12.75" x14ac:dyDescent="0.2">
      <c r="B470" s="1459" t="s">
        <v>217</v>
      </c>
      <c r="C470" s="1459"/>
      <c r="D470" s="1459"/>
      <c r="E470" s="1459"/>
      <c r="F470" s="1459"/>
      <c r="G470" s="1459"/>
      <c r="H470" s="1459"/>
      <c r="I470" s="1459"/>
      <c r="J470" s="1459" t="s">
        <v>218</v>
      </c>
      <c r="K470" s="1459"/>
      <c r="L470" s="1459"/>
      <c r="M470" s="1459"/>
    </row>
    <row r="471" spans="1:13" s="233" customFormat="1" ht="12.75" x14ac:dyDescent="0.2"/>
    <row r="473" spans="1:13" ht="18.75" x14ac:dyDescent="0.3">
      <c r="A473" s="1" t="s">
        <v>174</v>
      </c>
      <c r="B473" s="1"/>
      <c r="C473" s="306" t="s">
        <v>175</v>
      </c>
      <c r="F473" s="467"/>
      <c r="G473" s="468"/>
      <c r="I473" s="469"/>
    </row>
    <row r="474" spans="1:13" ht="18.75" x14ac:dyDescent="0.3">
      <c r="A474" s="3102" t="s">
        <v>1483</v>
      </c>
      <c r="B474" s="3102"/>
      <c r="C474" s="3102"/>
      <c r="D474" s="3102"/>
      <c r="E474" s="3102"/>
      <c r="F474" s="3102"/>
      <c r="G474" s="3102"/>
      <c r="H474" s="3102"/>
      <c r="I474" s="3102"/>
      <c r="J474" s="3102"/>
      <c r="K474" s="3102"/>
      <c r="L474" s="3102"/>
      <c r="M474" s="3102"/>
    </row>
    <row r="475" spans="1:13" ht="18.75" x14ac:dyDescent="0.3">
      <c r="A475" s="1451"/>
      <c r="B475" s="1464"/>
      <c r="C475" s="1464"/>
      <c r="D475" s="1464"/>
      <c r="E475" s="1464"/>
      <c r="F475" s="1464"/>
      <c r="G475" s="1464"/>
      <c r="H475" s="1464"/>
      <c r="I475" s="1464"/>
      <c r="J475" s="1464"/>
      <c r="K475" s="1464"/>
      <c r="L475" s="1464"/>
    </row>
    <row r="476" spans="1:13" ht="15.75" thickBot="1" x14ac:dyDescent="0.3">
      <c r="A476" s="3210" t="s">
        <v>1603</v>
      </c>
      <c r="B476" s="3210"/>
      <c r="C476" s="3210"/>
      <c r="D476" s="3210"/>
      <c r="E476" s="3210"/>
      <c r="F476" s="3210"/>
      <c r="G476" s="3210"/>
      <c r="H476" s="3210"/>
      <c r="I476" s="3210"/>
      <c r="J476" s="3210"/>
      <c r="K476" s="3210"/>
      <c r="L476" s="3210"/>
      <c r="M476" s="3210"/>
    </row>
    <row r="477" spans="1:13" ht="27" thickBot="1" x14ac:dyDescent="0.3">
      <c r="A477" s="15" t="s">
        <v>5</v>
      </c>
      <c r="B477" s="16" t="s">
        <v>6</v>
      </c>
      <c r="C477" s="16" t="s">
        <v>7</v>
      </c>
      <c r="D477" s="16" t="s">
        <v>8</v>
      </c>
      <c r="E477" s="16" t="s">
        <v>9</v>
      </c>
      <c r="F477" s="17" t="s">
        <v>10</v>
      </c>
      <c r="G477" s="18" t="s">
        <v>11</v>
      </c>
      <c r="H477" s="16" t="s">
        <v>12</v>
      </c>
      <c r="I477" s="19" t="s">
        <v>13</v>
      </c>
      <c r="J477" s="20" t="s">
        <v>14</v>
      </c>
      <c r="K477" s="20" t="s">
        <v>15</v>
      </c>
      <c r="L477" s="20" t="s">
        <v>16</v>
      </c>
      <c r="M477" s="21" t="s">
        <v>17</v>
      </c>
    </row>
    <row r="478" spans="1:13" x14ac:dyDescent="0.25">
      <c r="A478" s="583">
        <v>231</v>
      </c>
      <c r="B478" s="584">
        <v>0</v>
      </c>
      <c r="C478" s="585">
        <v>3636</v>
      </c>
      <c r="D478" s="584">
        <v>6341</v>
      </c>
      <c r="E478" s="586">
        <v>0</v>
      </c>
      <c r="F478" s="587">
        <v>806</v>
      </c>
      <c r="G478" s="584">
        <v>900</v>
      </c>
      <c r="H478" s="591">
        <v>2930000000</v>
      </c>
      <c r="I478" s="669">
        <v>0</v>
      </c>
      <c r="J478" s="669">
        <v>3147798.4</v>
      </c>
      <c r="K478" s="669">
        <v>-60488.91</v>
      </c>
      <c r="L478" s="669">
        <f>SUM(J478+K478)</f>
        <v>3087309.4899999998</v>
      </c>
      <c r="M478" s="668" t="s">
        <v>1484</v>
      </c>
    </row>
    <row r="479" spans="1:13" ht="15.75" thickBot="1" x14ac:dyDescent="0.3">
      <c r="A479" s="583">
        <v>231</v>
      </c>
      <c r="B479" s="584">
        <v>0</v>
      </c>
      <c r="C479" s="59">
        <v>3745</v>
      </c>
      <c r="D479" s="584">
        <v>6341</v>
      </c>
      <c r="E479" s="586">
        <v>0</v>
      </c>
      <c r="F479" s="589">
        <v>806</v>
      </c>
      <c r="G479" s="58">
        <v>900</v>
      </c>
      <c r="H479" s="590">
        <v>2930020529</v>
      </c>
      <c r="I479" s="669">
        <v>0</v>
      </c>
      <c r="J479" s="66">
        <v>0</v>
      </c>
      <c r="K479" s="232">
        <v>60488.91</v>
      </c>
      <c r="L479" s="669">
        <f>SUM(J479+K479)</f>
        <v>60488.91</v>
      </c>
      <c r="M479" s="668" t="s">
        <v>1485</v>
      </c>
    </row>
    <row r="480" spans="1:13" ht="16.5" thickBot="1" x14ac:dyDescent="0.3">
      <c r="A480" s="593"/>
      <c r="B480" s="2159" t="s">
        <v>594</v>
      </c>
      <c r="C480" s="595"/>
      <c r="D480" s="595"/>
      <c r="E480" s="595"/>
      <c r="F480" s="595"/>
      <c r="G480" s="595"/>
      <c r="H480" s="595"/>
      <c r="I480" s="985">
        <f>SUM(I478:I479)</f>
        <v>0</v>
      </c>
      <c r="J480" s="985">
        <f>SUM(J478:J479)</f>
        <v>3147798.4</v>
      </c>
      <c r="K480" s="986">
        <f>SUM(K478:K479)</f>
        <v>0</v>
      </c>
      <c r="L480" s="985">
        <f>SUM(L478:L479)</f>
        <v>3147798.4</v>
      </c>
      <c r="M480" s="665"/>
    </row>
    <row r="481" spans="1:13" x14ac:dyDescent="0.25">
      <c r="B481" s="597" t="s">
        <v>212</v>
      </c>
      <c r="C481" s="597"/>
      <c r="D481" s="597"/>
      <c r="E481" s="597" t="s">
        <v>213</v>
      </c>
      <c r="F481" s="597"/>
      <c r="G481" s="597"/>
      <c r="H481" s="597"/>
      <c r="I481" s="597"/>
      <c r="J481" s="597" t="s">
        <v>214</v>
      </c>
      <c r="K481" s="598">
        <v>43612</v>
      </c>
      <c r="L481" s="597"/>
      <c r="M481" s="597"/>
    </row>
    <row r="482" spans="1:13" x14ac:dyDescent="0.25">
      <c r="B482" s="597"/>
      <c r="C482" s="597"/>
      <c r="D482" s="597"/>
      <c r="E482" s="597" t="s">
        <v>215</v>
      </c>
      <c r="F482" s="597"/>
      <c r="G482" s="597"/>
      <c r="H482" s="597"/>
      <c r="I482" s="597"/>
      <c r="J482" s="597"/>
      <c r="K482" s="597"/>
      <c r="L482" s="597"/>
      <c r="M482" s="597"/>
    </row>
    <row r="483" spans="1:13" x14ac:dyDescent="0.25">
      <c r="B483" s="597" t="s">
        <v>216</v>
      </c>
      <c r="C483" s="597"/>
      <c r="D483" s="597"/>
      <c r="E483" s="597"/>
      <c r="F483" s="597"/>
      <c r="G483" s="597"/>
      <c r="H483" s="597"/>
      <c r="I483" s="597"/>
      <c r="J483" s="597" t="s">
        <v>216</v>
      </c>
      <c r="K483" s="597"/>
      <c r="L483" s="597"/>
      <c r="M483" s="597"/>
    </row>
    <row r="484" spans="1:13" x14ac:dyDescent="0.25">
      <c r="B484" s="597"/>
      <c r="C484" s="597"/>
      <c r="D484" s="597"/>
      <c r="E484" s="597"/>
      <c r="F484" s="597"/>
      <c r="G484" s="597"/>
      <c r="H484" s="597"/>
      <c r="I484" s="597"/>
      <c r="J484" s="597"/>
      <c r="K484" s="597"/>
      <c r="L484" s="597"/>
      <c r="M484" s="597"/>
    </row>
    <row r="485" spans="1:13" x14ac:dyDescent="0.25">
      <c r="B485" s="597" t="s">
        <v>217</v>
      </c>
      <c r="C485" s="597"/>
      <c r="D485" s="597"/>
      <c r="E485" s="597"/>
      <c r="F485" s="597"/>
      <c r="G485" s="597"/>
      <c r="H485" s="597"/>
      <c r="I485" s="597"/>
      <c r="J485" s="597" t="s">
        <v>218</v>
      </c>
      <c r="K485" s="597"/>
      <c r="L485" s="597"/>
      <c r="M485" s="597"/>
    </row>
    <row r="488" spans="1:13" ht="18.75" x14ac:dyDescent="0.3">
      <c r="A488" s="1" t="s">
        <v>174</v>
      </c>
      <c r="B488" s="1"/>
      <c r="C488" s="306" t="s">
        <v>175</v>
      </c>
      <c r="F488" s="467"/>
      <c r="G488" s="468"/>
      <c r="I488" s="469"/>
    </row>
    <row r="489" spans="1:13" ht="18.75" x14ac:dyDescent="0.3">
      <c r="A489" s="3102" t="s">
        <v>1527</v>
      </c>
      <c r="B489" s="3102"/>
      <c r="C489" s="3102"/>
      <c r="D489" s="3102"/>
      <c r="E489" s="3102"/>
      <c r="F489" s="3102"/>
      <c r="G489" s="3102"/>
      <c r="H489" s="3102"/>
      <c r="I489" s="3102"/>
      <c r="J489" s="3102"/>
      <c r="K489" s="3102"/>
      <c r="L489" s="3102"/>
      <c r="M489" s="3102"/>
    </row>
    <row r="490" spans="1:13" ht="18.75" x14ac:dyDescent="0.3">
      <c r="A490" s="1451"/>
      <c r="B490" s="1464"/>
      <c r="C490" s="1464"/>
      <c r="D490" s="1464"/>
      <c r="E490" s="1464"/>
      <c r="F490" s="1464"/>
      <c r="G490" s="1464"/>
      <c r="H490" s="1464"/>
      <c r="I490" s="1464"/>
      <c r="J490" s="1464"/>
      <c r="K490" s="1464"/>
      <c r="L490" s="1464"/>
    </row>
    <row r="491" spans="1:13" ht="15.75" thickBot="1" x14ac:dyDescent="0.3">
      <c r="A491" s="3210" t="s">
        <v>1604</v>
      </c>
      <c r="B491" s="3210"/>
      <c r="C491" s="3210"/>
      <c r="D491" s="3210"/>
      <c r="E491" s="3210"/>
      <c r="F491" s="3210"/>
      <c r="G491" s="3210"/>
      <c r="H491" s="3210"/>
      <c r="I491" s="3210"/>
      <c r="J491" s="3210"/>
      <c r="K491" s="3210"/>
      <c r="L491" s="3210"/>
      <c r="M491" s="3210"/>
    </row>
    <row r="492" spans="1:13" ht="27" thickBot="1" x14ac:dyDescent="0.3">
      <c r="A492" s="15" t="s">
        <v>5</v>
      </c>
      <c r="B492" s="16" t="s">
        <v>6</v>
      </c>
      <c r="C492" s="16" t="s">
        <v>7</v>
      </c>
      <c r="D492" s="16" t="s">
        <v>8</v>
      </c>
      <c r="E492" s="16" t="s">
        <v>9</v>
      </c>
      <c r="F492" s="17" t="s">
        <v>10</v>
      </c>
      <c r="G492" s="18" t="s">
        <v>11</v>
      </c>
      <c r="H492" s="16" t="s">
        <v>12</v>
      </c>
      <c r="I492" s="19" t="s">
        <v>13</v>
      </c>
      <c r="J492" s="20" t="s">
        <v>14</v>
      </c>
      <c r="K492" s="20" t="s">
        <v>15</v>
      </c>
      <c r="L492" s="20" t="s">
        <v>16</v>
      </c>
      <c r="M492" s="21" t="s">
        <v>17</v>
      </c>
    </row>
    <row r="493" spans="1:13" x14ac:dyDescent="0.25">
      <c r="A493" s="583">
        <v>231</v>
      </c>
      <c r="B493" s="584">
        <v>0</v>
      </c>
      <c r="C493" s="585">
        <v>3713</v>
      </c>
      <c r="D493" s="584">
        <v>5909</v>
      </c>
      <c r="E493" s="586">
        <v>0</v>
      </c>
      <c r="F493" s="644">
        <v>0</v>
      </c>
      <c r="G493" s="584">
        <v>900</v>
      </c>
      <c r="H493" s="591">
        <v>9000000</v>
      </c>
      <c r="I493" s="669">
        <v>0</v>
      </c>
      <c r="J493" s="669">
        <v>259457.15</v>
      </c>
      <c r="K493" s="669">
        <v>-35527.17</v>
      </c>
      <c r="L493" s="669">
        <f>SUM(J493+K493)</f>
        <v>223929.97999999998</v>
      </c>
      <c r="M493" s="668" t="s">
        <v>1528</v>
      </c>
    </row>
    <row r="494" spans="1:13" ht="15.75" thickBot="1" x14ac:dyDescent="0.3">
      <c r="A494" s="583">
        <v>231</v>
      </c>
      <c r="B494" s="584">
        <v>0</v>
      </c>
      <c r="C494" s="59">
        <v>3713</v>
      </c>
      <c r="D494" s="584">
        <v>5904</v>
      </c>
      <c r="E494" s="586">
        <v>0</v>
      </c>
      <c r="F494" s="589">
        <v>106515011</v>
      </c>
      <c r="G494" s="58">
        <v>900</v>
      </c>
      <c r="H494" s="590">
        <v>3378000000</v>
      </c>
      <c r="I494" s="669">
        <v>0</v>
      </c>
      <c r="J494" s="66">
        <v>0</v>
      </c>
      <c r="K494" s="232">
        <v>35527.17</v>
      </c>
      <c r="L494" s="669">
        <f>SUM(J494+K494)</f>
        <v>35527.17</v>
      </c>
      <c r="M494" s="668" t="s">
        <v>1529</v>
      </c>
    </row>
    <row r="495" spans="1:13" ht="16.5" thickBot="1" x14ac:dyDescent="0.3">
      <c r="A495" s="593"/>
      <c r="B495" s="2159" t="s">
        <v>594</v>
      </c>
      <c r="C495" s="595"/>
      <c r="D495" s="595"/>
      <c r="E495" s="595"/>
      <c r="F495" s="595"/>
      <c r="G495" s="595"/>
      <c r="H495" s="595"/>
      <c r="I495" s="985">
        <f>SUM(I493:I494)</f>
        <v>0</v>
      </c>
      <c r="J495" s="985">
        <f>SUM(J493:J494)</f>
        <v>259457.15</v>
      </c>
      <c r="K495" s="986">
        <f>SUM(K493:K494)</f>
        <v>0</v>
      </c>
      <c r="L495" s="985">
        <f>SUM(L493:L494)</f>
        <v>259457.14999999997</v>
      </c>
      <c r="M495" s="665"/>
    </row>
    <row r="496" spans="1:13" x14ac:dyDescent="0.25">
      <c r="B496" s="597" t="s">
        <v>212</v>
      </c>
      <c r="C496" s="597"/>
      <c r="D496" s="597"/>
      <c r="E496" s="597" t="s">
        <v>213</v>
      </c>
      <c r="F496" s="597"/>
      <c r="G496" s="597"/>
      <c r="H496" s="597"/>
      <c r="I496" s="597"/>
      <c r="J496" s="597" t="s">
        <v>214</v>
      </c>
      <c r="K496" s="598">
        <v>43619</v>
      </c>
      <c r="L496" s="597"/>
      <c r="M496" s="597"/>
    </row>
    <row r="497" spans="1:13" x14ac:dyDescent="0.25">
      <c r="B497" s="597"/>
      <c r="C497" s="597"/>
      <c r="D497" s="597"/>
      <c r="E497" s="597" t="s">
        <v>215</v>
      </c>
      <c r="F497" s="597"/>
      <c r="G497" s="597"/>
      <c r="H497" s="597"/>
      <c r="I497" s="597"/>
      <c r="J497" s="597"/>
      <c r="K497" s="597"/>
      <c r="L497" s="597"/>
      <c r="M497" s="597"/>
    </row>
    <row r="498" spans="1:13" x14ac:dyDescent="0.25">
      <c r="B498" s="597" t="s">
        <v>216</v>
      </c>
      <c r="C498" s="597"/>
      <c r="D498" s="597"/>
      <c r="E498" s="597"/>
      <c r="F498" s="597"/>
      <c r="G498" s="597"/>
      <c r="H498" s="597"/>
      <c r="I498" s="597"/>
      <c r="J498" s="597" t="s">
        <v>216</v>
      </c>
      <c r="K498" s="597"/>
      <c r="L498" s="597"/>
      <c r="M498" s="597"/>
    </row>
    <row r="499" spans="1:13" x14ac:dyDescent="0.25">
      <c r="B499" s="597"/>
      <c r="C499" s="597"/>
      <c r="D499" s="597"/>
      <c r="E499" s="597"/>
      <c r="F499" s="597"/>
      <c r="G499" s="597"/>
      <c r="H499" s="597"/>
      <c r="I499" s="597"/>
      <c r="J499" s="597"/>
      <c r="K499" s="597"/>
      <c r="L499" s="597"/>
      <c r="M499" s="597"/>
    </row>
    <row r="500" spans="1:13" x14ac:dyDescent="0.25">
      <c r="B500" s="597" t="s">
        <v>217</v>
      </c>
      <c r="C500" s="597"/>
      <c r="D500" s="597"/>
      <c r="E500" s="597"/>
      <c r="F500" s="597"/>
      <c r="G500" s="597"/>
      <c r="H500" s="597"/>
      <c r="I500" s="597"/>
      <c r="J500" s="597" t="s">
        <v>218</v>
      </c>
      <c r="K500" s="597"/>
      <c r="L500" s="597"/>
      <c r="M500" s="597"/>
    </row>
    <row r="502" spans="1:13" ht="18.75" x14ac:dyDescent="0.3">
      <c r="A502" s="1" t="s">
        <v>356</v>
      </c>
      <c r="B502" s="958"/>
      <c r="C502" s="1"/>
      <c r="D502" s="1459"/>
      <c r="E502" s="1459"/>
      <c r="F502" s="2"/>
      <c r="G502" s="3"/>
      <c r="H502" s="1459"/>
      <c r="I502" s="4"/>
      <c r="J502" s="1459"/>
      <c r="K502" s="1459"/>
      <c r="L502" s="1459"/>
      <c r="M502" s="1459"/>
    </row>
    <row r="503" spans="1:13" x14ac:dyDescent="0.25">
      <c r="A503" s="1459"/>
      <c r="B503" s="1459"/>
      <c r="C503" s="1459"/>
      <c r="D503" s="1455"/>
      <c r="E503" s="1455"/>
      <c r="F503" s="6"/>
      <c r="G503" s="7"/>
      <c r="H503" s="1455"/>
      <c r="I503" s="8"/>
      <c r="J503" s="1455"/>
      <c r="K503" s="1459"/>
      <c r="L503" s="1459"/>
      <c r="M503" s="1459"/>
    </row>
    <row r="504" spans="1:13" ht="18.75" x14ac:dyDescent="0.3">
      <c r="A504" s="3157" t="s">
        <v>1605</v>
      </c>
      <c r="B504" s="3205"/>
      <c r="C504" s="3205"/>
      <c r="D504" s="3205"/>
      <c r="E504" s="3205"/>
      <c r="F504" s="3205"/>
      <c r="G504" s="3205"/>
      <c r="H504" s="3205"/>
      <c r="I504" s="3205"/>
      <c r="J504" s="3205"/>
      <c r="K504" s="3205"/>
      <c r="L504" s="3205"/>
      <c r="M504" s="958"/>
    </row>
    <row r="505" spans="1:13" x14ac:dyDescent="0.25">
      <c r="A505" s="958"/>
      <c r="B505" s="958"/>
      <c r="C505" s="958"/>
      <c r="D505" s="976"/>
      <c r="E505" s="976"/>
      <c r="F505" s="977"/>
      <c r="G505" s="978"/>
      <c r="H505" s="976"/>
      <c r="I505" s="979"/>
      <c r="J505" s="976"/>
      <c r="K505" s="958"/>
      <c r="L505" s="958"/>
      <c r="M505" s="958"/>
    </row>
    <row r="506" spans="1:13" x14ac:dyDescent="0.25">
      <c r="A506" s="10" t="s">
        <v>358</v>
      </c>
      <c r="B506" s="925"/>
      <c r="C506" s="925"/>
      <c r="D506" s="925"/>
      <c r="E506" s="925"/>
      <c r="F506" s="977"/>
      <c r="G506" s="962"/>
      <c r="H506" s="958"/>
      <c r="I506" s="963"/>
      <c r="J506" s="958"/>
      <c r="K506" s="958"/>
      <c r="L506" s="958"/>
      <c r="M506" s="958"/>
    </row>
    <row r="507" spans="1:13" ht="15.75" thickBot="1" x14ac:dyDescent="0.3">
      <c r="A507" s="980"/>
      <c r="B507" s="958"/>
      <c r="C507" s="958"/>
      <c r="D507" s="958"/>
      <c r="E507" s="958"/>
      <c r="F507" s="961"/>
      <c r="G507" s="962"/>
      <c r="H507" s="958"/>
      <c r="I507" s="963"/>
      <c r="J507" s="958"/>
      <c r="K507" s="151"/>
      <c r="L507" s="981" t="s">
        <v>4</v>
      </c>
      <c r="M507" s="958"/>
    </row>
    <row r="508" spans="1:13" s="233" customFormat="1" ht="26.25" thickBot="1" x14ac:dyDescent="0.25">
      <c r="A508" s="15" t="s">
        <v>5</v>
      </c>
      <c r="B508" s="16" t="s">
        <v>6</v>
      </c>
      <c r="C508" s="16" t="s">
        <v>7</v>
      </c>
      <c r="D508" s="16" t="s">
        <v>8</v>
      </c>
      <c r="E508" s="16" t="s">
        <v>9</v>
      </c>
      <c r="F508" s="17" t="s">
        <v>10</v>
      </c>
      <c r="G508" s="18" t="s">
        <v>11</v>
      </c>
      <c r="H508" s="16" t="s">
        <v>12</v>
      </c>
      <c r="I508" s="19" t="s">
        <v>13</v>
      </c>
      <c r="J508" s="20" t="s">
        <v>14</v>
      </c>
      <c r="K508" s="20" t="s">
        <v>15</v>
      </c>
      <c r="L508" s="1286" t="s">
        <v>16</v>
      </c>
      <c r="M508" s="1468" t="s">
        <v>17</v>
      </c>
    </row>
    <row r="509" spans="1:13" s="233" customFormat="1" ht="12.75" x14ac:dyDescent="0.2">
      <c r="A509" s="1381">
        <v>231</v>
      </c>
      <c r="B509" s="1382">
        <v>63</v>
      </c>
      <c r="C509" s="1383">
        <v>3713</v>
      </c>
      <c r="D509" s="1382">
        <v>5909</v>
      </c>
      <c r="E509" s="1384">
        <v>0</v>
      </c>
      <c r="F509" s="1385">
        <v>106515011</v>
      </c>
      <c r="G509" s="1382">
        <v>900</v>
      </c>
      <c r="H509" s="1386">
        <v>4377000000</v>
      </c>
      <c r="I509" s="1562">
        <v>0</v>
      </c>
      <c r="J509" s="1010">
        <v>3783504.86</v>
      </c>
      <c r="K509" s="1010">
        <v>-3783504.86</v>
      </c>
      <c r="L509" s="1010">
        <f>SUM(J509+K509)</f>
        <v>0</v>
      </c>
      <c r="M509" s="1563" t="s">
        <v>359</v>
      </c>
    </row>
    <row r="510" spans="1:13" s="233" customFormat="1" ht="12.75" x14ac:dyDescent="0.2">
      <c r="A510" s="1388">
        <v>231</v>
      </c>
      <c r="B510" s="1389">
        <v>63</v>
      </c>
      <c r="C510" s="1390">
        <v>3713</v>
      </c>
      <c r="D510" s="1389">
        <v>5011</v>
      </c>
      <c r="E510" s="1391">
        <v>0</v>
      </c>
      <c r="F510" s="1392">
        <v>106515011</v>
      </c>
      <c r="G510" s="1389">
        <v>900</v>
      </c>
      <c r="H510" s="1393">
        <v>4377000000</v>
      </c>
      <c r="I510" s="1564">
        <v>0</v>
      </c>
      <c r="J510" s="1013">
        <v>2741000</v>
      </c>
      <c r="K510" s="1409">
        <v>2493504.86</v>
      </c>
      <c r="L510" s="1013">
        <f>SUM(J510+K510)</f>
        <v>5234504.8599999994</v>
      </c>
      <c r="M510" s="1565" t="s">
        <v>360</v>
      </c>
    </row>
    <row r="511" spans="1:13" s="233" customFormat="1" ht="12.75" x14ac:dyDescent="0.2">
      <c r="A511" s="1395">
        <v>231</v>
      </c>
      <c r="B511" s="1396">
        <v>63</v>
      </c>
      <c r="C511" s="1397">
        <v>3713</v>
      </c>
      <c r="D511" s="1396">
        <v>5021</v>
      </c>
      <c r="E511" s="1398">
        <v>0</v>
      </c>
      <c r="F511" s="1399">
        <v>106515011</v>
      </c>
      <c r="G511" s="1396">
        <v>900</v>
      </c>
      <c r="H511" s="1400">
        <v>4377000000</v>
      </c>
      <c r="I511" s="1566">
        <v>0</v>
      </c>
      <c r="J511" s="1031">
        <v>277372.14</v>
      </c>
      <c r="K511" s="1409">
        <v>250000</v>
      </c>
      <c r="L511" s="1031">
        <f>SUM(J511+K511)</f>
        <v>527372.14</v>
      </c>
      <c r="M511" s="1567" t="s">
        <v>361</v>
      </c>
    </row>
    <row r="512" spans="1:13" s="233" customFormat="1" ht="12.75" x14ac:dyDescent="0.2">
      <c r="A512" s="1388">
        <v>231</v>
      </c>
      <c r="B512" s="1389">
        <v>63</v>
      </c>
      <c r="C512" s="1390">
        <v>3713</v>
      </c>
      <c r="D512" s="1389">
        <v>5031</v>
      </c>
      <c r="E512" s="1391">
        <v>0</v>
      </c>
      <c r="F512" s="1392">
        <v>106515011</v>
      </c>
      <c r="G512" s="1389">
        <v>900</v>
      </c>
      <c r="H512" s="1393">
        <v>4377000000</v>
      </c>
      <c r="I512" s="1564">
        <v>0</v>
      </c>
      <c r="J512" s="1013">
        <v>717000</v>
      </c>
      <c r="K512" s="1409">
        <v>720000</v>
      </c>
      <c r="L512" s="1013">
        <f>SUM(J512+K512)</f>
        <v>1437000</v>
      </c>
      <c r="M512" s="1565" t="s">
        <v>362</v>
      </c>
    </row>
    <row r="513" spans="1:13" s="233" customFormat="1" ht="12.75" x14ac:dyDescent="0.2">
      <c r="A513" s="1395">
        <v>231</v>
      </c>
      <c r="B513" s="1396">
        <v>63</v>
      </c>
      <c r="C513" s="1397">
        <v>3713</v>
      </c>
      <c r="D513" s="1396">
        <v>5032</v>
      </c>
      <c r="E513" s="1398">
        <v>0</v>
      </c>
      <c r="F513" s="1399">
        <v>106515011</v>
      </c>
      <c r="G513" s="1396">
        <v>900</v>
      </c>
      <c r="H513" s="1400">
        <v>4377000000</v>
      </c>
      <c r="I513" s="1566">
        <v>0</v>
      </c>
      <c r="J513" s="1031">
        <v>280000</v>
      </c>
      <c r="K513" s="1568">
        <v>300000</v>
      </c>
      <c r="L513" s="1031">
        <v>580000</v>
      </c>
      <c r="M513" s="1567" t="s">
        <v>363</v>
      </c>
    </row>
    <row r="514" spans="1:13" s="233" customFormat="1" ht="13.5" thickBot="1" x14ac:dyDescent="0.25">
      <c r="A514" s="1395">
        <v>231</v>
      </c>
      <c r="B514" s="1396">
        <v>63</v>
      </c>
      <c r="C514" s="1397">
        <v>3713</v>
      </c>
      <c r="D514" s="1396">
        <v>5424</v>
      </c>
      <c r="E514" s="1398">
        <v>0</v>
      </c>
      <c r="F514" s="1399">
        <v>106515011</v>
      </c>
      <c r="G514" s="1396">
        <v>900</v>
      </c>
      <c r="H514" s="1400">
        <v>4377000000</v>
      </c>
      <c r="I514" s="1566">
        <v>0</v>
      </c>
      <c r="J514" s="1031">
        <v>24722</v>
      </c>
      <c r="K514" s="1410">
        <v>20000</v>
      </c>
      <c r="L514" s="1031">
        <f>SUM(J514+K514)</f>
        <v>44722</v>
      </c>
      <c r="M514" s="1567" t="s">
        <v>1606</v>
      </c>
    </row>
    <row r="515" spans="1:13" s="233" customFormat="1" ht="16.5" thickBot="1" x14ac:dyDescent="0.3">
      <c r="A515" s="326"/>
      <c r="B515" s="341" t="s">
        <v>23</v>
      </c>
      <c r="C515" s="342"/>
      <c r="D515" s="343"/>
      <c r="E515" s="343"/>
      <c r="F515" s="344"/>
      <c r="G515" s="345"/>
      <c r="H515" s="343"/>
      <c r="I515" s="2174">
        <f>SUM(I509:I510)</f>
        <v>0</v>
      </c>
      <c r="J515" s="1144">
        <f>SUM(J509:J514)</f>
        <v>7823598.9999999991</v>
      </c>
      <c r="K515" s="1411">
        <f>SUM(K509:K514)</f>
        <v>0</v>
      </c>
      <c r="L515" s="1144">
        <f>SUM(L509:L514)</f>
        <v>7823598.9999999991</v>
      </c>
      <c r="M515" s="119"/>
    </row>
    <row r="516" spans="1:13" x14ac:dyDescent="0.25">
      <c r="A516" s="953"/>
      <c r="B516" s="953"/>
      <c r="C516" s="953"/>
      <c r="D516" s="953"/>
      <c r="E516" s="953"/>
      <c r="F516" s="954"/>
      <c r="G516" s="955"/>
      <c r="H516" s="953"/>
      <c r="I516" s="956"/>
      <c r="J516" s="953"/>
      <c r="K516" s="957"/>
      <c r="L516" s="953"/>
      <c r="M516" s="958"/>
    </row>
    <row r="517" spans="1:13" x14ac:dyDescent="0.25">
      <c r="A517" s="958"/>
      <c r="B517" s="953" t="s">
        <v>364</v>
      </c>
      <c r="C517" s="953"/>
      <c r="D517" s="953"/>
      <c r="E517" s="953"/>
      <c r="F517" s="954"/>
      <c r="G517" s="955"/>
      <c r="H517" s="953"/>
      <c r="I517" s="956"/>
      <c r="J517" s="959" t="s">
        <v>25</v>
      </c>
      <c r="K517" s="1467">
        <v>43634</v>
      </c>
      <c r="L517" s="953"/>
      <c r="M517" s="958"/>
    </row>
    <row r="518" spans="1:13" x14ac:dyDescent="0.25">
      <c r="A518" s="953"/>
      <c r="B518" s="953"/>
      <c r="C518" s="953"/>
      <c r="D518" s="953"/>
      <c r="E518" s="953"/>
      <c r="F518" s="954"/>
      <c r="G518" s="955"/>
      <c r="H518" s="953"/>
      <c r="I518" s="956"/>
      <c r="J518" s="953"/>
      <c r="K518" s="957"/>
      <c r="L518" s="953"/>
      <c r="M518" s="958"/>
    </row>
    <row r="519" spans="1:13" x14ac:dyDescent="0.25">
      <c r="A519" s="958"/>
      <c r="B519" s="958" t="s">
        <v>216</v>
      </c>
      <c r="C519" s="958"/>
      <c r="D519" s="958"/>
      <c r="E519" s="958"/>
      <c r="F519" s="961"/>
      <c r="G519" s="962"/>
      <c r="H519" s="958"/>
      <c r="I519" s="963"/>
      <c r="J519" s="958" t="s">
        <v>216</v>
      </c>
      <c r="K519" s="958"/>
      <c r="L519" s="958"/>
      <c r="M519" s="958"/>
    </row>
    <row r="520" spans="1:13" x14ac:dyDescent="0.25">
      <c r="A520" s="958"/>
      <c r="B520" s="963"/>
      <c r="C520" s="963"/>
      <c r="D520" s="958"/>
      <c r="E520" s="958"/>
      <c r="F520" s="958"/>
      <c r="G520" s="961"/>
      <c r="H520" s="958"/>
      <c r="I520" s="963"/>
      <c r="J520" s="963"/>
      <c r="K520" s="958"/>
      <c r="L520" s="958"/>
      <c r="M520" s="953"/>
    </row>
    <row r="521" spans="1:13" x14ac:dyDescent="0.25">
      <c r="A521" s="958"/>
      <c r="B521" s="958" t="s">
        <v>365</v>
      </c>
      <c r="C521" s="958"/>
      <c r="D521" s="958"/>
      <c r="E521" s="958"/>
      <c r="F521" s="958"/>
      <c r="G521" s="958"/>
      <c r="H521" s="958"/>
      <c r="I521" s="963"/>
      <c r="J521" s="958" t="s">
        <v>218</v>
      </c>
      <c r="K521" s="958"/>
      <c r="L521" s="958"/>
      <c r="M521" s="958"/>
    </row>
    <row r="524" spans="1:13" ht="18.75" x14ac:dyDescent="0.3">
      <c r="A524" s="1" t="s">
        <v>174</v>
      </c>
      <c r="B524" s="1"/>
      <c r="C524" s="306" t="s">
        <v>175</v>
      </c>
      <c r="F524" s="467"/>
      <c r="G524" s="468"/>
      <c r="I524" s="469"/>
    </row>
    <row r="525" spans="1:13" ht="18.75" x14ac:dyDescent="0.3">
      <c r="A525" s="3102" t="s">
        <v>1921</v>
      </c>
      <c r="B525" s="3102"/>
      <c r="C525" s="3102"/>
      <c r="D525" s="3102"/>
      <c r="E525" s="3102"/>
      <c r="F525" s="3102"/>
      <c r="G525" s="3102"/>
      <c r="H525" s="3102"/>
      <c r="I525" s="3102"/>
      <c r="J525" s="3102"/>
      <c r="K525" s="3102"/>
      <c r="L525" s="3102"/>
      <c r="M525" s="3102"/>
    </row>
    <row r="526" spans="1:13" ht="18.75" x14ac:dyDescent="0.3">
      <c r="A526" s="1451"/>
      <c r="B526" s="1464"/>
      <c r="C526" s="1464"/>
      <c r="D526" s="1464"/>
      <c r="E526" s="1464"/>
      <c r="F526" s="1464"/>
      <c r="G526" s="1464"/>
      <c r="H526" s="1464"/>
      <c r="I526" s="1464"/>
      <c r="J526" s="1464"/>
      <c r="K526" s="1464"/>
      <c r="L526" s="1464"/>
    </row>
    <row r="527" spans="1:13" ht="15.75" thickBot="1" x14ac:dyDescent="0.3">
      <c r="A527" s="3204" t="s">
        <v>1922</v>
      </c>
      <c r="B527" s="3204"/>
      <c r="C527" s="3204"/>
      <c r="D527" s="3204"/>
      <c r="E527" s="3204"/>
      <c r="F527" s="3204"/>
      <c r="G527" s="3204"/>
      <c r="H527" s="3204"/>
      <c r="I527" s="3204"/>
      <c r="J527" s="3204"/>
      <c r="K527" s="3204"/>
      <c r="L527" s="3204"/>
      <c r="M527" s="3204"/>
    </row>
    <row r="528" spans="1:13" ht="27" thickBot="1" x14ac:dyDescent="0.3">
      <c r="A528" s="15" t="s">
        <v>5</v>
      </c>
      <c r="B528" s="16" t="s">
        <v>6</v>
      </c>
      <c r="C528" s="16" t="s">
        <v>7</v>
      </c>
      <c r="D528" s="16" t="s">
        <v>8</v>
      </c>
      <c r="E528" s="16" t="s">
        <v>9</v>
      </c>
      <c r="F528" s="17" t="s">
        <v>10</v>
      </c>
      <c r="G528" s="18" t="s">
        <v>11</v>
      </c>
      <c r="H528" s="16" t="s">
        <v>12</v>
      </c>
      <c r="I528" s="19" t="s">
        <v>13</v>
      </c>
      <c r="J528" s="20" t="s">
        <v>14</v>
      </c>
      <c r="K528" s="20" t="s">
        <v>15</v>
      </c>
      <c r="L528" s="1286" t="s">
        <v>16</v>
      </c>
      <c r="M528" s="1468" t="s">
        <v>17</v>
      </c>
    </row>
    <row r="529" spans="1:13" x14ac:dyDescent="0.25">
      <c r="A529" s="583">
        <v>231</v>
      </c>
      <c r="B529" s="584">
        <v>0</v>
      </c>
      <c r="C529" s="585">
        <v>3636</v>
      </c>
      <c r="D529" s="584">
        <v>6341</v>
      </c>
      <c r="E529" s="586">
        <v>0</v>
      </c>
      <c r="F529" s="587">
        <v>813</v>
      </c>
      <c r="G529" s="584">
        <v>900</v>
      </c>
      <c r="H529" s="591">
        <v>4697000000</v>
      </c>
      <c r="I529" s="1469">
        <v>0</v>
      </c>
      <c r="J529" s="1469">
        <v>27789101</v>
      </c>
      <c r="K529" s="1469">
        <v>-2753000</v>
      </c>
      <c r="L529" s="1469">
        <f>SUM(J529+K529)</f>
        <v>25036101</v>
      </c>
      <c r="M529" s="1470" t="s">
        <v>1923</v>
      </c>
    </row>
    <row r="530" spans="1:13" x14ac:dyDescent="0.25">
      <c r="A530" s="583">
        <v>231</v>
      </c>
      <c r="B530" s="584">
        <v>0</v>
      </c>
      <c r="C530" s="585">
        <v>3113</v>
      </c>
      <c r="D530" s="584">
        <v>6341</v>
      </c>
      <c r="E530" s="586">
        <v>0</v>
      </c>
      <c r="F530" s="644">
        <v>813</v>
      </c>
      <c r="G530" s="584">
        <v>900</v>
      </c>
      <c r="H530" s="591">
        <v>4697021059</v>
      </c>
      <c r="I530" s="1469">
        <v>0</v>
      </c>
      <c r="J530" s="1469">
        <v>0</v>
      </c>
      <c r="K530" s="1469">
        <v>1253000</v>
      </c>
      <c r="L530" s="1469">
        <f>SUM(J530+K530)</f>
        <v>1253000</v>
      </c>
      <c r="M530" s="1470" t="s">
        <v>1924</v>
      </c>
    </row>
    <row r="531" spans="1:13" ht="15.75" thickBot="1" x14ac:dyDescent="0.3">
      <c r="A531" s="1553">
        <v>231</v>
      </c>
      <c r="B531" s="662">
        <v>0</v>
      </c>
      <c r="C531" s="336">
        <v>3111</v>
      </c>
      <c r="D531" s="662">
        <v>6341</v>
      </c>
      <c r="E531" s="1554">
        <v>0</v>
      </c>
      <c r="F531" s="699">
        <v>813</v>
      </c>
      <c r="G531" s="334">
        <v>900</v>
      </c>
      <c r="H531" s="592">
        <v>4697020331</v>
      </c>
      <c r="I531" s="1557">
        <v>0</v>
      </c>
      <c r="J531" s="1542">
        <v>0</v>
      </c>
      <c r="K531" s="1543">
        <v>1500000</v>
      </c>
      <c r="L531" s="1557">
        <f>SUM(J531+K531)</f>
        <v>1500000</v>
      </c>
      <c r="M531" s="1544" t="s">
        <v>1925</v>
      </c>
    </row>
    <row r="532" spans="1:13" ht="16.5" thickBot="1" x14ac:dyDescent="0.3">
      <c r="A532" s="593"/>
      <c r="B532" s="2159" t="s">
        <v>594</v>
      </c>
      <c r="C532" s="595"/>
      <c r="D532" s="595"/>
      <c r="E532" s="595"/>
      <c r="F532" s="595"/>
      <c r="G532" s="595"/>
      <c r="H532" s="595"/>
      <c r="I532" s="1545">
        <f>SUM(I529:I531)</f>
        <v>0</v>
      </c>
      <c r="J532" s="1545">
        <f>SUM(J529:J531)</f>
        <v>27789101</v>
      </c>
      <c r="K532" s="1545">
        <f>SUM(K529:K531)</f>
        <v>0</v>
      </c>
      <c r="L532" s="1545">
        <f>SUM(L529:L531)</f>
        <v>27789101</v>
      </c>
      <c r="M532" s="665"/>
    </row>
    <row r="533" spans="1:13" x14ac:dyDescent="0.25">
      <c r="B533" s="597" t="s">
        <v>212</v>
      </c>
      <c r="C533" s="597"/>
      <c r="D533" s="597"/>
      <c r="E533" s="597" t="s">
        <v>213</v>
      </c>
      <c r="F533" s="597"/>
      <c r="G533" s="597"/>
      <c r="H533" s="597"/>
      <c r="I533" s="597"/>
      <c r="J533" s="597" t="s">
        <v>214</v>
      </c>
      <c r="K533" s="598">
        <v>43636</v>
      </c>
      <c r="L533" s="597"/>
      <c r="M533" s="597"/>
    </row>
    <row r="534" spans="1:13" x14ac:dyDescent="0.25">
      <c r="B534" s="597"/>
      <c r="C534" s="597"/>
      <c r="D534" s="597"/>
      <c r="E534" s="597" t="s">
        <v>215</v>
      </c>
      <c r="F534" s="597"/>
      <c r="G534" s="597"/>
      <c r="H534" s="597"/>
      <c r="I534" s="597"/>
      <c r="J534" s="597"/>
      <c r="K534" s="597"/>
      <c r="L534" s="597"/>
      <c r="M534" s="597"/>
    </row>
    <row r="535" spans="1:13" x14ac:dyDescent="0.25">
      <c r="B535" s="597" t="s">
        <v>216</v>
      </c>
      <c r="C535" s="597"/>
      <c r="D535" s="597"/>
      <c r="E535" s="597"/>
      <c r="F535" s="597"/>
      <c r="G535" s="597"/>
      <c r="H535" s="597"/>
      <c r="I535" s="597"/>
      <c r="J535" s="597" t="s">
        <v>216</v>
      </c>
      <c r="K535" s="597"/>
      <c r="L535" s="597"/>
      <c r="M535" s="597"/>
    </row>
    <row r="536" spans="1:13" x14ac:dyDescent="0.25">
      <c r="B536" s="597"/>
      <c r="C536" s="597"/>
      <c r="D536" s="597"/>
      <c r="E536" s="597"/>
      <c r="F536" s="597"/>
      <c r="G536" s="597"/>
      <c r="H536" s="597"/>
      <c r="I536" s="597"/>
      <c r="J536" s="597"/>
      <c r="K536" s="597"/>
      <c r="L536" s="597"/>
      <c r="M536" s="597"/>
    </row>
    <row r="537" spans="1:13" x14ac:dyDescent="0.25">
      <c r="B537" s="597" t="s">
        <v>217</v>
      </c>
      <c r="C537" s="597"/>
      <c r="D537" s="597"/>
      <c r="E537" s="597"/>
      <c r="F537" s="597"/>
      <c r="G537" s="597"/>
      <c r="H537" s="597"/>
      <c r="I537" s="597"/>
      <c r="J537" s="597" t="s">
        <v>218</v>
      </c>
      <c r="K537" s="597"/>
      <c r="L537" s="597"/>
      <c r="M537" s="597"/>
    </row>
    <row r="540" spans="1:13" ht="18.75" x14ac:dyDescent="0.3">
      <c r="A540" s="1473" t="s">
        <v>174</v>
      </c>
      <c r="B540" s="1473"/>
      <c r="C540" s="1474" t="s">
        <v>175</v>
      </c>
      <c r="D540" s="1475"/>
      <c r="E540" s="1475"/>
      <c r="F540" s="1475"/>
      <c r="G540" s="1475"/>
      <c r="H540" s="1475"/>
      <c r="I540" s="1475"/>
      <c r="J540" s="1475"/>
      <c r="K540" s="1475"/>
      <c r="L540" s="1475"/>
      <c r="M540" s="1475"/>
    </row>
    <row r="541" spans="1:13" ht="18.75" x14ac:dyDescent="0.3">
      <c r="A541" s="3209" t="s">
        <v>2305</v>
      </c>
      <c r="B541" s="3209"/>
      <c r="C541" s="3209"/>
      <c r="D541" s="3209"/>
      <c r="E541" s="3209"/>
      <c r="F541" s="3209"/>
      <c r="G541" s="3209"/>
      <c r="H541" s="3209"/>
      <c r="I541" s="3209"/>
      <c r="J541" s="3209"/>
      <c r="K541" s="3209"/>
      <c r="L541" s="3209"/>
      <c r="M541" s="3209"/>
    </row>
    <row r="542" spans="1:13" ht="18.75" x14ac:dyDescent="0.3">
      <c r="A542" s="1476"/>
      <c r="B542" s="1477"/>
      <c r="C542" s="1477"/>
      <c r="D542" s="1477"/>
      <c r="E542" s="1477"/>
      <c r="F542" s="1477"/>
      <c r="G542" s="1477"/>
      <c r="H542" s="1477"/>
      <c r="I542" s="1477"/>
      <c r="J542" s="1477"/>
      <c r="K542" s="1477"/>
      <c r="L542" s="1477"/>
      <c r="M542" s="1475"/>
    </row>
    <row r="543" spans="1:13" ht="15.75" thickBot="1" x14ac:dyDescent="0.3">
      <c r="A543" s="3208" t="s">
        <v>2306</v>
      </c>
      <c r="B543" s="3208"/>
      <c r="C543" s="3208"/>
      <c r="D543" s="3208"/>
      <c r="E543" s="3208"/>
      <c r="F543" s="3208"/>
      <c r="G543" s="3208"/>
      <c r="H543" s="3208"/>
      <c r="I543" s="3208"/>
      <c r="J543" s="3208"/>
      <c r="K543" s="3208"/>
      <c r="L543" s="3208"/>
      <c r="M543" s="3208"/>
    </row>
    <row r="544" spans="1:13" ht="27" thickBot="1" x14ac:dyDescent="0.3">
      <c r="A544" s="1478" t="s">
        <v>5</v>
      </c>
      <c r="B544" s="1479" t="s">
        <v>6</v>
      </c>
      <c r="C544" s="1479" t="s">
        <v>7</v>
      </c>
      <c r="D544" s="1479" t="s">
        <v>8</v>
      </c>
      <c r="E544" s="1479" t="s">
        <v>9</v>
      </c>
      <c r="F544" s="1480" t="s">
        <v>10</v>
      </c>
      <c r="G544" s="1481" t="s">
        <v>11</v>
      </c>
      <c r="H544" s="1479" t="s">
        <v>12</v>
      </c>
      <c r="I544" s="1482" t="s">
        <v>13</v>
      </c>
      <c r="J544" s="1483" t="s">
        <v>14</v>
      </c>
      <c r="K544" s="1483" t="s">
        <v>15</v>
      </c>
      <c r="L544" s="1484" t="s">
        <v>16</v>
      </c>
      <c r="M544" s="1485" t="s">
        <v>17</v>
      </c>
    </row>
    <row r="545" spans="1:13" x14ac:dyDescent="0.25">
      <c r="A545" s="1486">
        <v>231</v>
      </c>
      <c r="B545" s="1487">
        <v>0</v>
      </c>
      <c r="C545" s="1488">
        <v>2143</v>
      </c>
      <c r="D545" s="1489">
        <v>5321</v>
      </c>
      <c r="E545" s="1490">
        <v>0</v>
      </c>
      <c r="F545" s="1491">
        <v>808</v>
      </c>
      <c r="G545" s="1487">
        <v>900</v>
      </c>
      <c r="H545" s="592">
        <v>2776000000</v>
      </c>
      <c r="I545" s="1492">
        <v>1000000</v>
      </c>
      <c r="J545" s="1492">
        <v>926000</v>
      </c>
      <c r="K545" s="1493">
        <v>-17850</v>
      </c>
      <c r="L545" s="1494">
        <f>SUM(J545:K545)</f>
        <v>908150</v>
      </c>
      <c r="M545" s="1495" t="s">
        <v>1316</v>
      </c>
    </row>
    <row r="546" spans="1:13" x14ac:dyDescent="0.25">
      <c r="A546" s="1486">
        <v>231</v>
      </c>
      <c r="B546" s="1487">
        <v>0</v>
      </c>
      <c r="C546" s="1488">
        <v>2143</v>
      </c>
      <c r="D546" s="1489">
        <v>5175</v>
      </c>
      <c r="E546" s="1490">
        <v>0</v>
      </c>
      <c r="F546" s="1491">
        <v>808</v>
      </c>
      <c r="G546" s="1487">
        <v>900</v>
      </c>
      <c r="H546" s="592">
        <v>2776000000</v>
      </c>
      <c r="I546" s="1492">
        <v>0</v>
      </c>
      <c r="J546" s="1496">
        <v>15000</v>
      </c>
      <c r="K546" s="1493">
        <v>-2405</v>
      </c>
      <c r="L546" s="1494">
        <f t="shared" ref="L546:L548" si="7">SUM(J546:K546)</f>
        <v>12595</v>
      </c>
      <c r="M546" s="1495" t="s">
        <v>2307</v>
      </c>
    </row>
    <row r="547" spans="1:13" x14ac:dyDescent="0.25">
      <c r="A547" s="1486">
        <v>231</v>
      </c>
      <c r="B547" s="1487">
        <v>0</v>
      </c>
      <c r="C547" s="1488">
        <v>2143</v>
      </c>
      <c r="D547" s="1489">
        <v>5194</v>
      </c>
      <c r="E547" s="1490">
        <v>0</v>
      </c>
      <c r="F547" s="1491">
        <v>808</v>
      </c>
      <c r="G547" s="1487">
        <v>900</v>
      </c>
      <c r="H547" s="592">
        <v>2776000000</v>
      </c>
      <c r="I547" s="1492">
        <v>0</v>
      </c>
      <c r="J547" s="1496">
        <v>13000</v>
      </c>
      <c r="K547" s="1493">
        <v>-13000</v>
      </c>
      <c r="L547" s="1494">
        <f t="shared" si="7"/>
        <v>0</v>
      </c>
      <c r="M547" s="1495" t="s">
        <v>2308</v>
      </c>
    </row>
    <row r="548" spans="1:13" ht="15.75" thickBot="1" x14ac:dyDescent="0.3">
      <c r="A548" s="1486">
        <v>231</v>
      </c>
      <c r="B548" s="1487">
        <v>0</v>
      </c>
      <c r="C548" s="1488">
        <v>2143</v>
      </c>
      <c r="D548" s="1489">
        <v>5139</v>
      </c>
      <c r="E548" s="1490">
        <v>0</v>
      </c>
      <c r="F548" s="1491">
        <v>808</v>
      </c>
      <c r="G548" s="1487">
        <v>900</v>
      </c>
      <c r="H548" s="592">
        <v>2776000000</v>
      </c>
      <c r="I548" s="1492">
        <v>0</v>
      </c>
      <c r="J548" s="1496">
        <v>42500</v>
      </c>
      <c r="K548" s="1493">
        <v>33255</v>
      </c>
      <c r="L548" s="2171">
        <f t="shared" si="7"/>
        <v>75755</v>
      </c>
      <c r="M548" s="1495" t="s">
        <v>2309</v>
      </c>
    </row>
    <row r="549" spans="1:13" ht="16.5" thickBot="1" x14ac:dyDescent="0.3">
      <c r="A549" s="1497"/>
      <c r="B549" s="2173" t="s">
        <v>594</v>
      </c>
      <c r="C549" s="1498"/>
      <c r="D549" s="1498"/>
      <c r="E549" s="1498"/>
      <c r="F549" s="1498"/>
      <c r="G549" s="1498"/>
      <c r="H549" s="1498"/>
      <c r="I549" s="2172">
        <f>SUM(I545:I548)</f>
        <v>1000000</v>
      </c>
      <c r="J549" s="2172">
        <f>SUM(J545:J548)</f>
        <v>996500</v>
      </c>
      <c r="K549" s="2172">
        <v>0</v>
      </c>
      <c r="L549" s="2172">
        <f>SUM(L545:L548)</f>
        <v>996500</v>
      </c>
      <c r="M549" s="1499"/>
    </row>
    <row r="550" spans="1:13" x14ac:dyDescent="0.25">
      <c r="A550" s="1475"/>
      <c r="B550" s="1500" t="s">
        <v>212</v>
      </c>
      <c r="C550" s="1500"/>
      <c r="D550" s="1500"/>
      <c r="E550" s="1500" t="s">
        <v>213</v>
      </c>
      <c r="F550" s="1500"/>
      <c r="G550" s="1500"/>
      <c r="H550" s="1500"/>
      <c r="I550" s="1500"/>
      <c r="J550" s="1500" t="s">
        <v>214</v>
      </c>
      <c r="K550" s="1501">
        <v>43654</v>
      </c>
      <c r="L550" s="1500"/>
      <c r="M550" s="1500"/>
    </row>
    <row r="551" spans="1:13" x14ac:dyDescent="0.25">
      <c r="A551" s="1475"/>
      <c r="B551" s="1500"/>
      <c r="C551" s="1500"/>
      <c r="D551" s="1500"/>
      <c r="E551" s="1500" t="s">
        <v>215</v>
      </c>
      <c r="F551" s="1500"/>
      <c r="G551" s="1500"/>
      <c r="H551" s="1500"/>
      <c r="I551" s="1500"/>
      <c r="J551" s="1500"/>
      <c r="K551" s="1500"/>
      <c r="L551" s="1500"/>
      <c r="M551" s="1500"/>
    </row>
    <row r="552" spans="1:13" x14ac:dyDescent="0.25">
      <c r="A552" s="1475"/>
      <c r="B552" s="1500"/>
      <c r="C552" s="1500"/>
      <c r="D552" s="1500"/>
      <c r="E552" s="1500"/>
      <c r="F552" s="1500"/>
      <c r="G552" s="1500"/>
      <c r="H552" s="1500"/>
      <c r="I552" s="1500"/>
      <c r="J552" s="1500"/>
      <c r="K552" s="1500"/>
      <c r="L552" s="1500"/>
      <c r="M552" s="1500"/>
    </row>
    <row r="553" spans="1:13" x14ac:dyDescent="0.25">
      <c r="A553" s="1475"/>
      <c r="B553" s="1500"/>
      <c r="C553" s="1500"/>
      <c r="D553" s="1500"/>
      <c r="E553" s="1500"/>
      <c r="F553" s="1500"/>
      <c r="G553" s="1500"/>
      <c r="H553" s="1500"/>
      <c r="I553" s="1500"/>
      <c r="J553" s="1500"/>
      <c r="K553" s="1500"/>
      <c r="L553" s="1500"/>
      <c r="M553" s="1500"/>
    </row>
    <row r="554" spans="1:13" x14ac:dyDescent="0.25">
      <c r="A554" s="1475"/>
      <c r="B554" s="1500" t="s">
        <v>216</v>
      </c>
      <c r="C554" s="1500"/>
      <c r="D554" s="1500"/>
      <c r="E554" s="1500"/>
      <c r="F554" s="1500"/>
      <c r="G554" s="1500"/>
      <c r="H554" s="1500"/>
      <c r="I554" s="1500"/>
      <c r="J554" s="1500" t="s">
        <v>216</v>
      </c>
      <c r="K554" s="1500"/>
      <c r="L554" s="1500"/>
      <c r="M554" s="1500"/>
    </row>
    <row r="555" spans="1:13" x14ac:dyDescent="0.25">
      <c r="A555" s="1475"/>
      <c r="B555" s="1500"/>
      <c r="C555" s="1500"/>
      <c r="D555" s="1500"/>
      <c r="E555" s="1500"/>
      <c r="F555" s="1500"/>
      <c r="G555" s="1500"/>
      <c r="H555" s="1500"/>
      <c r="I555" s="1500"/>
      <c r="J555" s="1500"/>
      <c r="K555" s="1500"/>
      <c r="L555" s="1500"/>
      <c r="M555" s="1500"/>
    </row>
    <row r="556" spans="1:13" x14ac:dyDescent="0.25">
      <c r="B556" s="1500" t="s">
        <v>217</v>
      </c>
      <c r="C556" s="1500"/>
      <c r="D556" s="1500"/>
      <c r="E556" s="1500"/>
      <c r="F556" s="1500"/>
      <c r="G556" s="1500"/>
      <c r="H556" s="1500"/>
      <c r="I556" s="1500"/>
      <c r="J556" s="1500" t="s">
        <v>218</v>
      </c>
      <c r="K556" s="1500"/>
      <c r="L556" s="1500"/>
      <c r="M556" s="1500"/>
    </row>
    <row r="559" spans="1:13" ht="18.75" x14ac:dyDescent="0.3">
      <c r="A559" s="1" t="s">
        <v>174</v>
      </c>
      <c r="B559" s="1"/>
      <c r="C559" s="306" t="s">
        <v>175</v>
      </c>
      <c r="F559" s="467"/>
      <c r="G559" s="468"/>
      <c r="I559" s="469"/>
    </row>
    <row r="560" spans="1:13" ht="18.75" x14ac:dyDescent="0.3">
      <c r="A560" s="3102" t="s">
        <v>2281</v>
      </c>
      <c r="B560" s="3102"/>
      <c r="C560" s="3102"/>
      <c r="D560" s="3102"/>
      <c r="E560" s="3102"/>
      <c r="F560" s="3102"/>
      <c r="G560" s="3102"/>
      <c r="H560" s="3102"/>
      <c r="I560" s="3102"/>
      <c r="J560" s="3102"/>
      <c r="K560" s="3102"/>
      <c r="L560" s="3102"/>
      <c r="M560" s="3102"/>
    </row>
    <row r="561" spans="1:13" ht="18.75" x14ac:dyDescent="0.3">
      <c r="A561" s="1451"/>
      <c r="B561" s="1464"/>
      <c r="C561" s="1464"/>
      <c r="D561" s="1464"/>
      <c r="E561" s="1464"/>
      <c r="F561" s="1464"/>
      <c r="G561" s="1464"/>
      <c r="H561" s="1464"/>
      <c r="I561" s="1464"/>
      <c r="J561" s="1464"/>
      <c r="K561" s="1464"/>
      <c r="L561" s="1464"/>
    </row>
    <row r="562" spans="1:13" ht="15.75" thickBot="1" x14ac:dyDescent="0.3">
      <c r="A562" s="3204" t="s">
        <v>2282</v>
      </c>
      <c r="B562" s="3204"/>
      <c r="C562" s="3204"/>
      <c r="D562" s="3204"/>
      <c r="E562" s="3204"/>
      <c r="F562" s="3204"/>
      <c r="G562" s="3204"/>
      <c r="H562" s="3204"/>
      <c r="I562" s="3204"/>
      <c r="J562" s="3204"/>
      <c r="K562" s="3204"/>
      <c r="L562" s="3204"/>
      <c r="M562" s="3204"/>
    </row>
    <row r="563" spans="1:13" ht="27" thickBot="1" x14ac:dyDescent="0.3">
      <c r="A563" s="15" t="s">
        <v>5</v>
      </c>
      <c r="B563" s="16" t="s">
        <v>6</v>
      </c>
      <c r="C563" s="16" t="s">
        <v>7</v>
      </c>
      <c r="D563" s="16" t="s">
        <v>8</v>
      </c>
      <c r="E563" s="16" t="s">
        <v>9</v>
      </c>
      <c r="F563" s="17" t="s">
        <v>10</v>
      </c>
      <c r="G563" s="18" t="s">
        <v>11</v>
      </c>
      <c r="H563" s="16" t="s">
        <v>12</v>
      </c>
      <c r="I563" s="19" t="s">
        <v>13</v>
      </c>
      <c r="J563" s="20" t="s">
        <v>14</v>
      </c>
      <c r="K563" s="20" t="s">
        <v>15</v>
      </c>
      <c r="L563" s="1286" t="s">
        <v>16</v>
      </c>
      <c r="M563" s="1468" t="s">
        <v>17</v>
      </c>
    </row>
    <row r="564" spans="1:13" x14ac:dyDescent="0.25">
      <c r="A564" s="583">
        <v>231</v>
      </c>
      <c r="B564" s="584">
        <v>0</v>
      </c>
      <c r="C564" s="585">
        <v>3636</v>
      </c>
      <c r="D564" s="584">
        <v>6341</v>
      </c>
      <c r="E564" s="586">
        <v>0</v>
      </c>
      <c r="F564" s="587">
        <v>812</v>
      </c>
      <c r="G564" s="584">
        <v>900</v>
      </c>
      <c r="H564" s="591">
        <v>3957000000</v>
      </c>
      <c r="I564" s="1469">
        <v>120000000</v>
      </c>
      <c r="J564" s="1469">
        <v>165684091</v>
      </c>
      <c r="K564" s="1469">
        <v>-12808820</v>
      </c>
      <c r="L564" s="1469">
        <f>SUM(J564+K564)</f>
        <v>152875271</v>
      </c>
      <c r="M564" s="1470" t="s">
        <v>2283</v>
      </c>
    </row>
    <row r="565" spans="1:13" x14ac:dyDescent="0.25">
      <c r="A565" s="583">
        <v>231</v>
      </c>
      <c r="B565" s="584">
        <v>0</v>
      </c>
      <c r="C565" s="585">
        <v>3412</v>
      </c>
      <c r="D565" s="584">
        <v>6341</v>
      </c>
      <c r="E565" s="586">
        <v>0</v>
      </c>
      <c r="F565" s="644">
        <v>812</v>
      </c>
      <c r="G565" s="584">
        <v>900</v>
      </c>
      <c r="H565" s="591">
        <v>3957021801</v>
      </c>
      <c r="I565" s="1469">
        <v>0</v>
      </c>
      <c r="J565" s="1469">
        <v>0</v>
      </c>
      <c r="K565" s="1469">
        <v>869000</v>
      </c>
      <c r="L565" s="1469">
        <f>SUM(J565+K565)</f>
        <v>869000</v>
      </c>
      <c r="M565" s="1470" t="s">
        <v>2284</v>
      </c>
    </row>
    <row r="566" spans="1:13" x14ac:dyDescent="0.25">
      <c r="A566" s="583">
        <v>231</v>
      </c>
      <c r="B566" s="584">
        <v>0</v>
      </c>
      <c r="C566" s="585">
        <v>2221</v>
      </c>
      <c r="D566" s="584">
        <v>6341</v>
      </c>
      <c r="E566" s="586">
        <v>0</v>
      </c>
      <c r="F566" s="644">
        <v>812</v>
      </c>
      <c r="G566" s="584">
        <v>900</v>
      </c>
      <c r="H566" s="591">
        <v>3957022504</v>
      </c>
      <c r="I566" s="1469">
        <v>0</v>
      </c>
      <c r="J566" s="1469">
        <v>0</v>
      </c>
      <c r="K566" s="1469">
        <v>100000</v>
      </c>
      <c r="L566" s="1469">
        <f t="shared" ref="L566:L586" si="8">SUM(J566+K566)</f>
        <v>100000</v>
      </c>
      <c r="M566" s="1470" t="s">
        <v>2285</v>
      </c>
    </row>
    <row r="567" spans="1:13" x14ac:dyDescent="0.25">
      <c r="A567" s="583">
        <v>231</v>
      </c>
      <c r="B567" s="584">
        <v>0</v>
      </c>
      <c r="C567" s="585">
        <v>2212</v>
      </c>
      <c r="D567" s="584">
        <v>6341</v>
      </c>
      <c r="E567" s="586">
        <v>0</v>
      </c>
      <c r="F567" s="644">
        <v>812</v>
      </c>
      <c r="G567" s="584">
        <v>900</v>
      </c>
      <c r="H567" s="591">
        <v>3957021206</v>
      </c>
      <c r="I567" s="1469">
        <v>0</v>
      </c>
      <c r="J567" s="1469">
        <v>0</v>
      </c>
      <c r="K567" s="1469">
        <v>500000</v>
      </c>
      <c r="L567" s="1469">
        <f t="shared" si="8"/>
        <v>500000</v>
      </c>
      <c r="M567" s="1470" t="s">
        <v>2286</v>
      </c>
    </row>
    <row r="568" spans="1:13" x14ac:dyDescent="0.25">
      <c r="A568" s="583">
        <v>231</v>
      </c>
      <c r="B568" s="584">
        <v>0</v>
      </c>
      <c r="C568" s="585">
        <v>3745</v>
      </c>
      <c r="D568" s="584">
        <v>6341</v>
      </c>
      <c r="E568" s="586">
        <v>0</v>
      </c>
      <c r="F568" s="644">
        <v>812</v>
      </c>
      <c r="G568" s="584">
        <v>900</v>
      </c>
      <c r="H568" s="591">
        <v>3957020106</v>
      </c>
      <c r="I568" s="1469">
        <v>0</v>
      </c>
      <c r="J568" s="1469">
        <v>0</v>
      </c>
      <c r="K568" s="1469">
        <v>153000</v>
      </c>
      <c r="L568" s="1469">
        <f t="shared" si="8"/>
        <v>153000</v>
      </c>
      <c r="M568" s="1470" t="s">
        <v>2287</v>
      </c>
    </row>
    <row r="569" spans="1:13" x14ac:dyDescent="0.25">
      <c r="A569" s="583">
        <v>231</v>
      </c>
      <c r="B569" s="584">
        <v>0</v>
      </c>
      <c r="C569" s="585">
        <v>2321</v>
      </c>
      <c r="D569" s="584">
        <v>6341</v>
      </c>
      <c r="E569" s="586">
        <v>0</v>
      </c>
      <c r="F569" s="644">
        <v>812</v>
      </c>
      <c r="G569" s="584">
        <v>900</v>
      </c>
      <c r="H569" s="591">
        <v>3957020307</v>
      </c>
      <c r="I569" s="1469">
        <v>0</v>
      </c>
      <c r="J569" s="1469">
        <v>0</v>
      </c>
      <c r="K569" s="1469">
        <v>268000</v>
      </c>
      <c r="L569" s="1469">
        <f t="shared" si="8"/>
        <v>268000</v>
      </c>
      <c r="M569" s="1470" t="s">
        <v>2288</v>
      </c>
    </row>
    <row r="570" spans="1:13" x14ac:dyDescent="0.25">
      <c r="A570" s="583">
        <v>231</v>
      </c>
      <c r="B570" s="584">
        <v>0</v>
      </c>
      <c r="C570" s="585">
        <v>2219</v>
      </c>
      <c r="D570" s="584">
        <v>6341</v>
      </c>
      <c r="E570" s="586">
        <v>0</v>
      </c>
      <c r="F570" s="644">
        <v>812</v>
      </c>
      <c r="G570" s="584">
        <v>900</v>
      </c>
      <c r="H570" s="591">
        <v>3957022405</v>
      </c>
      <c r="I570" s="1469">
        <v>0</v>
      </c>
      <c r="J570" s="1469">
        <v>0</v>
      </c>
      <c r="K570" s="1469">
        <v>172129</v>
      </c>
      <c r="L570" s="1469">
        <f t="shared" si="8"/>
        <v>172129</v>
      </c>
      <c r="M570" s="1470" t="s">
        <v>2289</v>
      </c>
    </row>
    <row r="571" spans="1:13" x14ac:dyDescent="0.25">
      <c r="A571" s="583">
        <v>231</v>
      </c>
      <c r="B571" s="584">
        <v>0</v>
      </c>
      <c r="C571" s="585">
        <v>2212</v>
      </c>
      <c r="D571" s="584">
        <v>6341</v>
      </c>
      <c r="E571" s="586">
        <v>0</v>
      </c>
      <c r="F571" s="644">
        <v>812</v>
      </c>
      <c r="G571" s="584">
        <v>900</v>
      </c>
      <c r="H571" s="591">
        <v>3957022405</v>
      </c>
      <c r="I571" s="1469">
        <v>0</v>
      </c>
      <c r="J571" s="1469">
        <v>0</v>
      </c>
      <c r="K571" s="1469">
        <v>155871</v>
      </c>
      <c r="L571" s="1469">
        <f t="shared" si="8"/>
        <v>155871</v>
      </c>
      <c r="M571" s="1470" t="s">
        <v>2289</v>
      </c>
    </row>
    <row r="572" spans="1:13" x14ac:dyDescent="0.25">
      <c r="A572" s="583">
        <v>231</v>
      </c>
      <c r="B572" s="584">
        <v>0</v>
      </c>
      <c r="C572" s="585">
        <v>2321</v>
      </c>
      <c r="D572" s="584">
        <v>6341</v>
      </c>
      <c r="E572" s="586">
        <v>0</v>
      </c>
      <c r="F572" s="644">
        <v>812</v>
      </c>
      <c r="G572" s="584">
        <v>900</v>
      </c>
      <c r="H572" s="591">
        <v>3957022301</v>
      </c>
      <c r="I572" s="1469">
        <v>0</v>
      </c>
      <c r="J572" s="1469">
        <v>0</v>
      </c>
      <c r="K572" s="1469">
        <v>1087000</v>
      </c>
      <c r="L572" s="1469">
        <f t="shared" si="8"/>
        <v>1087000</v>
      </c>
      <c r="M572" s="1470" t="s">
        <v>2290</v>
      </c>
    </row>
    <row r="573" spans="1:13" x14ac:dyDescent="0.25">
      <c r="A573" s="583">
        <v>231</v>
      </c>
      <c r="B573" s="584">
        <v>0</v>
      </c>
      <c r="C573" s="585">
        <v>3341</v>
      </c>
      <c r="D573" s="584">
        <v>6341</v>
      </c>
      <c r="E573" s="586">
        <v>0</v>
      </c>
      <c r="F573" s="644">
        <v>812</v>
      </c>
      <c r="G573" s="584">
        <v>900</v>
      </c>
      <c r="H573" s="591">
        <v>3957020606</v>
      </c>
      <c r="I573" s="1469">
        <v>0</v>
      </c>
      <c r="J573" s="1469">
        <v>0</v>
      </c>
      <c r="K573" s="1469">
        <v>453000</v>
      </c>
      <c r="L573" s="1469">
        <f t="shared" si="8"/>
        <v>453000</v>
      </c>
      <c r="M573" s="1470" t="s">
        <v>2291</v>
      </c>
    </row>
    <row r="574" spans="1:13" x14ac:dyDescent="0.25">
      <c r="A574" s="583">
        <v>231</v>
      </c>
      <c r="B574" s="584">
        <v>0</v>
      </c>
      <c r="C574" s="585">
        <v>3631</v>
      </c>
      <c r="D574" s="584">
        <v>6341</v>
      </c>
      <c r="E574" s="586">
        <v>0</v>
      </c>
      <c r="F574" s="644">
        <v>812</v>
      </c>
      <c r="G574" s="584">
        <v>900</v>
      </c>
      <c r="H574" s="591">
        <v>3957021212</v>
      </c>
      <c r="I574" s="1469">
        <v>0</v>
      </c>
      <c r="J574" s="1469">
        <v>0</v>
      </c>
      <c r="K574" s="1469">
        <v>735000</v>
      </c>
      <c r="L574" s="1469">
        <f t="shared" si="8"/>
        <v>735000</v>
      </c>
      <c r="M574" s="1470" t="s">
        <v>2292</v>
      </c>
    </row>
    <row r="575" spans="1:13" x14ac:dyDescent="0.25">
      <c r="A575" s="583">
        <v>231</v>
      </c>
      <c r="B575" s="584">
        <v>0</v>
      </c>
      <c r="C575" s="585">
        <v>3639</v>
      </c>
      <c r="D575" s="584">
        <v>6341</v>
      </c>
      <c r="E575" s="586">
        <v>0</v>
      </c>
      <c r="F575" s="644">
        <v>812</v>
      </c>
      <c r="G575" s="584">
        <v>900</v>
      </c>
      <c r="H575" s="591">
        <v>3957021814</v>
      </c>
      <c r="I575" s="1469">
        <v>0</v>
      </c>
      <c r="J575" s="1469">
        <v>0</v>
      </c>
      <c r="K575" s="1469">
        <v>841000</v>
      </c>
      <c r="L575" s="1469">
        <f t="shared" si="8"/>
        <v>841000</v>
      </c>
      <c r="M575" s="1470" t="s">
        <v>2293</v>
      </c>
    </row>
    <row r="576" spans="1:13" x14ac:dyDescent="0.25">
      <c r="A576" s="583">
        <v>231</v>
      </c>
      <c r="B576" s="584">
        <v>0</v>
      </c>
      <c r="C576" s="585">
        <v>3412</v>
      </c>
      <c r="D576" s="584">
        <v>6341</v>
      </c>
      <c r="E576" s="586">
        <v>0</v>
      </c>
      <c r="F576" s="644">
        <v>812</v>
      </c>
      <c r="G576" s="584">
        <v>900</v>
      </c>
      <c r="H576" s="591">
        <v>3957020610</v>
      </c>
      <c r="I576" s="1469">
        <v>0</v>
      </c>
      <c r="J576" s="1469">
        <v>0</v>
      </c>
      <c r="K576" s="1469">
        <v>390000</v>
      </c>
      <c r="L576" s="1469">
        <f t="shared" si="8"/>
        <v>390000</v>
      </c>
      <c r="M576" s="1470" t="s">
        <v>2294</v>
      </c>
    </row>
    <row r="577" spans="1:13" x14ac:dyDescent="0.25">
      <c r="A577" s="583">
        <v>231</v>
      </c>
      <c r="B577" s="584">
        <v>0</v>
      </c>
      <c r="C577" s="585">
        <v>3113</v>
      </c>
      <c r="D577" s="584">
        <v>6341</v>
      </c>
      <c r="E577" s="586">
        <v>0</v>
      </c>
      <c r="F577" s="644">
        <v>812</v>
      </c>
      <c r="G577" s="584">
        <v>900</v>
      </c>
      <c r="H577" s="591">
        <v>3957021613</v>
      </c>
      <c r="I577" s="1469">
        <v>0</v>
      </c>
      <c r="J577" s="1469">
        <v>0</v>
      </c>
      <c r="K577" s="1469">
        <v>21613</v>
      </c>
      <c r="L577" s="1469">
        <f t="shared" si="8"/>
        <v>21613</v>
      </c>
      <c r="M577" s="1470" t="s">
        <v>2295</v>
      </c>
    </row>
    <row r="578" spans="1:13" x14ac:dyDescent="0.25">
      <c r="A578" s="583">
        <v>231</v>
      </c>
      <c r="B578" s="584">
        <v>0</v>
      </c>
      <c r="C578" s="585">
        <v>3639</v>
      </c>
      <c r="D578" s="584">
        <v>6341</v>
      </c>
      <c r="E578" s="586">
        <v>0</v>
      </c>
      <c r="F578" s="644">
        <v>812</v>
      </c>
      <c r="G578" s="584">
        <v>900</v>
      </c>
      <c r="H578" s="591">
        <v>3957022043</v>
      </c>
      <c r="I578" s="1469">
        <v>0</v>
      </c>
      <c r="J578" s="1469">
        <v>0</v>
      </c>
      <c r="K578" s="1469">
        <v>150000</v>
      </c>
      <c r="L578" s="1469">
        <f t="shared" si="8"/>
        <v>150000</v>
      </c>
      <c r="M578" s="1470" t="s">
        <v>2296</v>
      </c>
    </row>
    <row r="579" spans="1:13" x14ac:dyDescent="0.25">
      <c r="A579" s="583">
        <v>231</v>
      </c>
      <c r="B579" s="584">
        <v>0</v>
      </c>
      <c r="C579" s="585">
        <v>2212</v>
      </c>
      <c r="D579" s="584">
        <v>6341</v>
      </c>
      <c r="E579" s="586">
        <v>0</v>
      </c>
      <c r="F579" s="644">
        <v>812</v>
      </c>
      <c r="G579" s="584">
        <v>900</v>
      </c>
      <c r="H579" s="591">
        <v>3957022608</v>
      </c>
      <c r="I579" s="1469">
        <v>0</v>
      </c>
      <c r="J579" s="1469">
        <v>0</v>
      </c>
      <c r="K579" s="1469">
        <v>1231000</v>
      </c>
      <c r="L579" s="1469">
        <f t="shared" si="8"/>
        <v>1231000</v>
      </c>
      <c r="M579" s="1470" t="s">
        <v>2297</v>
      </c>
    </row>
    <row r="580" spans="1:13" x14ac:dyDescent="0.25">
      <c r="A580" s="583">
        <v>231</v>
      </c>
      <c r="B580" s="584">
        <v>0</v>
      </c>
      <c r="C580" s="585">
        <v>3111</v>
      </c>
      <c r="D580" s="584">
        <v>6341</v>
      </c>
      <c r="E580" s="586">
        <v>0</v>
      </c>
      <c r="F580" s="644">
        <v>812</v>
      </c>
      <c r="G580" s="584">
        <v>900</v>
      </c>
      <c r="H580" s="591">
        <v>3957020614</v>
      </c>
      <c r="I580" s="1469">
        <v>0</v>
      </c>
      <c r="J580" s="1469">
        <v>0</v>
      </c>
      <c r="K580" s="1469">
        <v>1538000</v>
      </c>
      <c r="L580" s="1469">
        <f t="shared" si="8"/>
        <v>1538000</v>
      </c>
      <c r="M580" s="1470" t="s">
        <v>2298</v>
      </c>
    </row>
    <row r="581" spans="1:13" x14ac:dyDescent="0.25">
      <c r="A581" s="583">
        <v>231</v>
      </c>
      <c r="B581" s="584">
        <v>0</v>
      </c>
      <c r="C581" s="585">
        <v>2310</v>
      </c>
      <c r="D581" s="584">
        <v>6341</v>
      </c>
      <c r="E581" s="586">
        <v>0</v>
      </c>
      <c r="F581" s="644">
        <v>812</v>
      </c>
      <c r="G581" s="584">
        <v>900</v>
      </c>
      <c r="H581" s="591">
        <v>3957022315</v>
      </c>
      <c r="I581" s="1469">
        <v>0</v>
      </c>
      <c r="J581" s="1469">
        <v>0</v>
      </c>
      <c r="K581" s="1469">
        <v>483000</v>
      </c>
      <c r="L581" s="1469">
        <f t="shared" si="8"/>
        <v>483000</v>
      </c>
      <c r="M581" s="1470" t="s">
        <v>2299</v>
      </c>
    </row>
    <row r="582" spans="1:13" x14ac:dyDescent="0.25">
      <c r="A582" s="583">
        <v>231</v>
      </c>
      <c r="B582" s="584">
        <v>0</v>
      </c>
      <c r="C582" s="585">
        <v>3639</v>
      </c>
      <c r="D582" s="584">
        <v>6341</v>
      </c>
      <c r="E582" s="586">
        <v>0</v>
      </c>
      <c r="F582" s="644">
        <v>812</v>
      </c>
      <c r="G582" s="584">
        <v>900</v>
      </c>
      <c r="H582" s="591">
        <v>3957020720</v>
      </c>
      <c r="I582" s="1469">
        <v>0</v>
      </c>
      <c r="J582" s="1469">
        <v>0</v>
      </c>
      <c r="K582" s="1469">
        <v>724207</v>
      </c>
      <c r="L582" s="1469">
        <f t="shared" si="8"/>
        <v>724207</v>
      </c>
      <c r="M582" s="1470" t="s">
        <v>2300</v>
      </c>
    </row>
    <row r="583" spans="1:13" x14ac:dyDescent="0.25">
      <c r="A583" s="583">
        <v>231</v>
      </c>
      <c r="B583" s="584">
        <v>0</v>
      </c>
      <c r="C583" s="585">
        <v>2212</v>
      </c>
      <c r="D583" s="584">
        <v>6341</v>
      </c>
      <c r="E583" s="586">
        <v>0</v>
      </c>
      <c r="F583" s="644">
        <v>812</v>
      </c>
      <c r="G583" s="584">
        <v>900</v>
      </c>
      <c r="H583" s="591">
        <v>3957022242</v>
      </c>
      <c r="I583" s="1469">
        <v>0</v>
      </c>
      <c r="J583" s="1469">
        <v>0</v>
      </c>
      <c r="K583" s="1469">
        <v>1173000</v>
      </c>
      <c r="L583" s="1469">
        <f t="shared" si="8"/>
        <v>1173000</v>
      </c>
      <c r="M583" s="1470" t="s">
        <v>2301</v>
      </c>
    </row>
    <row r="584" spans="1:13" x14ac:dyDescent="0.25">
      <c r="A584" s="583">
        <v>231</v>
      </c>
      <c r="B584" s="584">
        <v>0</v>
      </c>
      <c r="C584" s="585">
        <v>2212</v>
      </c>
      <c r="D584" s="584">
        <v>6341</v>
      </c>
      <c r="E584" s="586">
        <v>0</v>
      </c>
      <c r="F584" s="644">
        <v>812</v>
      </c>
      <c r="G584" s="584">
        <v>900</v>
      </c>
      <c r="H584" s="591">
        <v>3957022443</v>
      </c>
      <c r="I584" s="1469">
        <v>0</v>
      </c>
      <c r="J584" s="1469">
        <v>0</v>
      </c>
      <c r="K584" s="1469">
        <v>574000</v>
      </c>
      <c r="L584" s="1469">
        <f t="shared" si="8"/>
        <v>574000</v>
      </c>
      <c r="M584" s="1470" t="s">
        <v>2302</v>
      </c>
    </row>
    <row r="585" spans="1:13" x14ac:dyDescent="0.25">
      <c r="A585" s="583">
        <v>231</v>
      </c>
      <c r="B585" s="584">
        <v>0</v>
      </c>
      <c r="C585" s="585">
        <v>2310</v>
      </c>
      <c r="D585" s="584">
        <v>6341</v>
      </c>
      <c r="E585" s="586">
        <v>0</v>
      </c>
      <c r="F585" s="644">
        <v>812</v>
      </c>
      <c r="G585" s="584">
        <v>900</v>
      </c>
      <c r="H585" s="591">
        <v>3957022251</v>
      </c>
      <c r="I585" s="1469">
        <v>0</v>
      </c>
      <c r="J585" s="1469">
        <v>0</v>
      </c>
      <c r="K585" s="1469">
        <v>640000</v>
      </c>
      <c r="L585" s="1469">
        <f t="shared" si="8"/>
        <v>640000</v>
      </c>
      <c r="M585" s="1470" t="s">
        <v>2303</v>
      </c>
    </row>
    <row r="586" spans="1:13" ht="15.75" thickBot="1" x14ac:dyDescent="0.3">
      <c r="A586" s="1553">
        <v>231</v>
      </c>
      <c r="B586" s="662">
        <v>0</v>
      </c>
      <c r="C586" s="336">
        <v>2212</v>
      </c>
      <c r="D586" s="662">
        <v>6341</v>
      </c>
      <c r="E586" s="1554">
        <v>0</v>
      </c>
      <c r="F586" s="1555">
        <v>812</v>
      </c>
      <c r="G586" s="334">
        <v>900</v>
      </c>
      <c r="H586" s="592">
        <v>3957022549</v>
      </c>
      <c r="I586" s="1557">
        <v>0</v>
      </c>
      <c r="J586" s="1557">
        <v>0</v>
      </c>
      <c r="K586" s="1543">
        <v>550000</v>
      </c>
      <c r="L586" s="1557">
        <f t="shared" si="8"/>
        <v>550000</v>
      </c>
      <c r="M586" s="1544" t="s">
        <v>2304</v>
      </c>
    </row>
    <row r="587" spans="1:13" ht="16.5" thickBot="1" x14ac:dyDescent="0.3">
      <c r="A587" s="593"/>
      <c r="B587" s="2159" t="s">
        <v>594</v>
      </c>
      <c r="C587" s="595"/>
      <c r="D587" s="595"/>
      <c r="E587" s="595"/>
      <c r="F587" s="595"/>
      <c r="G587" s="595"/>
      <c r="H587" s="595"/>
      <c r="I587" s="1545">
        <f>SUM(I564:I586)</f>
        <v>120000000</v>
      </c>
      <c r="J587" s="1545">
        <f>SUM(J564:J586)</f>
        <v>165684091</v>
      </c>
      <c r="K587" s="1545">
        <f>SUM(K564:K586)</f>
        <v>0</v>
      </c>
      <c r="L587" s="1545">
        <f>SUM(L564:L586)</f>
        <v>165684091</v>
      </c>
      <c r="M587" s="665"/>
    </row>
    <row r="588" spans="1:13" x14ac:dyDescent="0.25">
      <c r="B588" s="597" t="s">
        <v>212</v>
      </c>
      <c r="C588" s="597"/>
      <c r="D588" s="597"/>
      <c r="E588" s="597" t="s">
        <v>213</v>
      </c>
      <c r="F588" s="597"/>
      <c r="G588" s="597"/>
      <c r="H588" s="597"/>
      <c r="I588" s="597"/>
      <c r="J588" s="597" t="s">
        <v>214</v>
      </c>
      <c r="K588" s="598">
        <v>43657</v>
      </c>
      <c r="L588" s="597"/>
      <c r="M588" s="597"/>
    </row>
    <row r="589" spans="1:13" x14ac:dyDescent="0.25">
      <c r="B589" s="597"/>
      <c r="C589" s="597"/>
      <c r="D589" s="597"/>
      <c r="E589" s="597" t="s">
        <v>215</v>
      </c>
      <c r="F589" s="597"/>
      <c r="G589" s="597"/>
      <c r="H589" s="597"/>
      <c r="I589" s="597"/>
      <c r="J589" s="597"/>
      <c r="K589" s="597"/>
      <c r="L589" s="597"/>
      <c r="M589" s="597"/>
    </row>
    <row r="590" spans="1:13" x14ac:dyDescent="0.25">
      <c r="B590" s="597" t="s">
        <v>216</v>
      </c>
      <c r="C590" s="597"/>
      <c r="D590" s="597"/>
      <c r="E590" s="597"/>
      <c r="F590" s="597"/>
      <c r="G590" s="597"/>
      <c r="H590" s="597"/>
      <c r="I590" s="597"/>
      <c r="J590" s="597" t="s">
        <v>216</v>
      </c>
      <c r="K590" s="597"/>
      <c r="L590" s="597"/>
      <c r="M590" s="597"/>
    </row>
    <row r="591" spans="1:13" x14ac:dyDescent="0.25">
      <c r="B591" s="597"/>
      <c r="C591" s="597"/>
      <c r="D591" s="597"/>
      <c r="E591" s="597"/>
      <c r="F591" s="597"/>
      <c r="G591" s="597"/>
      <c r="H591" s="597"/>
      <c r="I591" s="597"/>
      <c r="J591" s="597"/>
      <c r="K591" s="597"/>
      <c r="L591" s="597"/>
      <c r="M591" s="597"/>
    </row>
    <row r="592" spans="1:13" x14ac:dyDescent="0.25">
      <c r="B592" s="597" t="s">
        <v>217</v>
      </c>
      <c r="C592" s="597"/>
      <c r="D592" s="597"/>
      <c r="E592" s="597"/>
      <c r="F592" s="597"/>
      <c r="G592" s="597"/>
      <c r="H592" s="597"/>
      <c r="I592" s="597"/>
      <c r="J592" s="597" t="s">
        <v>218</v>
      </c>
      <c r="K592" s="597"/>
      <c r="L592" s="597"/>
      <c r="M592" s="597"/>
    </row>
    <row r="595" spans="1:13" ht="18.75" x14ac:dyDescent="0.3">
      <c r="A595" s="1" t="s">
        <v>174</v>
      </c>
      <c r="B595" s="1"/>
      <c r="C595" s="306" t="s">
        <v>175</v>
      </c>
      <c r="F595" s="467"/>
      <c r="G595" s="468"/>
      <c r="I595" s="469"/>
    </row>
    <row r="596" spans="1:13" ht="18.75" x14ac:dyDescent="0.3">
      <c r="A596" s="3102" t="s">
        <v>2450</v>
      </c>
      <c r="B596" s="3102"/>
      <c r="C596" s="3102"/>
      <c r="D596" s="3102"/>
      <c r="E596" s="3102"/>
      <c r="F596" s="3102"/>
      <c r="G596" s="3102"/>
      <c r="H596" s="3102"/>
      <c r="I596" s="3102"/>
      <c r="J596" s="3102"/>
      <c r="K596" s="3102"/>
      <c r="L596" s="3102"/>
      <c r="M596" s="3102"/>
    </row>
    <row r="597" spans="1:13" ht="18.75" x14ac:dyDescent="0.3">
      <c r="A597" s="1451"/>
      <c r="B597" s="1464"/>
      <c r="C597" s="1464"/>
      <c r="D597" s="1464"/>
      <c r="E597" s="1464"/>
      <c r="F597" s="1464"/>
      <c r="G597" s="1464"/>
      <c r="H597" s="1464"/>
      <c r="I597" s="1464"/>
      <c r="J597" s="1464"/>
      <c r="K597" s="1464"/>
      <c r="L597" s="1464"/>
    </row>
    <row r="598" spans="1:13" ht="15.75" thickBot="1" x14ac:dyDescent="0.3">
      <c r="A598" s="3204" t="s">
        <v>2451</v>
      </c>
      <c r="B598" s="3204"/>
      <c r="C598" s="3204"/>
      <c r="D598" s="3204"/>
      <c r="E598" s="3204"/>
      <c r="F598" s="3204"/>
      <c r="G598" s="3204"/>
      <c r="H598" s="3204"/>
      <c r="I598" s="3204"/>
      <c r="J598" s="3204"/>
      <c r="K598" s="3204"/>
      <c r="L598" s="3204"/>
      <c r="M598" s="3204"/>
    </row>
    <row r="599" spans="1:13" ht="27" thickBot="1" x14ac:dyDescent="0.3">
      <c r="A599" s="15" t="s">
        <v>5</v>
      </c>
      <c r="B599" s="16" t="s">
        <v>6</v>
      </c>
      <c r="C599" s="16" t="s">
        <v>7</v>
      </c>
      <c r="D599" s="16" t="s">
        <v>8</v>
      </c>
      <c r="E599" s="16" t="s">
        <v>9</v>
      </c>
      <c r="F599" s="17" t="s">
        <v>10</v>
      </c>
      <c r="G599" s="18" t="s">
        <v>11</v>
      </c>
      <c r="H599" s="16" t="s">
        <v>12</v>
      </c>
      <c r="I599" s="19" t="s">
        <v>13</v>
      </c>
      <c r="J599" s="20" t="s">
        <v>14</v>
      </c>
      <c r="K599" s="20" t="s">
        <v>15</v>
      </c>
      <c r="L599" s="1286" t="s">
        <v>16</v>
      </c>
      <c r="M599" s="1468" t="s">
        <v>17</v>
      </c>
    </row>
    <row r="600" spans="1:13" ht="15.75" thickBot="1" x14ac:dyDescent="0.3">
      <c r="A600" s="1502">
        <v>231</v>
      </c>
      <c r="B600" s="1503">
        <v>0</v>
      </c>
      <c r="C600" s="1504">
        <v>4341</v>
      </c>
      <c r="D600" s="1503">
        <v>5909</v>
      </c>
      <c r="E600" s="1505">
        <v>0</v>
      </c>
      <c r="F600" s="1506">
        <v>120100999</v>
      </c>
      <c r="G600" s="1503">
        <v>900</v>
      </c>
      <c r="H600" s="1507">
        <v>9000000</v>
      </c>
      <c r="I600" s="1508">
        <v>0</v>
      </c>
      <c r="J600" s="1508">
        <v>1710612.51</v>
      </c>
      <c r="K600" s="1508">
        <v>-1710612.51</v>
      </c>
      <c r="L600" s="1508">
        <f>SUM(J600+K600)</f>
        <v>0</v>
      </c>
      <c r="M600" s="1509" t="s">
        <v>2452</v>
      </c>
    </row>
    <row r="601" spans="1:13" x14ac:dyDescent="0.25">
      <c r="A601" s="1510">
        <v>231</v>
      </c>
      <c r="B601" s="1241">
        <v>0</v>
      </c>
      <c r="C601" s="1511">
        <v>4341</v>
      </c>
      <c r="D601" s="1512">
        <v>5321</v>
      </c>
      <c r="E601" s="1513">
        <v>0</v>
      </c>
      <c r="F601" s="1514">
        <v>120100999</v>
      </c>
      <c r="G601" s="1241">
        <v>900</v>
      </c>
      <c r="H601" s="1515">
        <v>5652000000</v>
      </c>
      <c r="I601" s="1516">
        <v>0</v>
      </c>
      <c r="J601" s="1516">
        <v>0</v>
      </c>
      <c r="K601" s="1516">
        <v>1568644.21</v>
      </c>
      <c r="L601" s="1516">
        <v>1568644.21</v>
      </c>
      <c r="M601" s="1517" t="s">
        <v>2453</v>
      </c>
    </row>
    <row r="602" spans="1:13" x14ac:dyDescent="0.25">
      <c r="A602" s="583">
        <v>231</v>
      </c>
      <c r="B602" s="584">
        <v>0</v>
      </c>
      <c r="C602" s="585">
        <v>4341</v>
      </c>
      <c r="D602" s="1518">
        <v>5336</v>
      </c>
      <c r="E602" s="586">
        <v>0</v>
      </c>
      <c r="F602" s="644">
        <v>120100999</v>
      </c>
      <c r="G602" s="584">
        <v>900</v>
      </c>
      <c r="H602" s="591">
        <v>5652000000</v>
      </c>
      <c r="I602" s="1469">
        <v>0</v>
      </c>
      <c r="J602" s="1469">
        <v>0</v>
      </c>
      <c r="K602" s="1469">
        <v>103143.92</v>
      </c>
      <c r="L602" s="1469">
        <f>SUM(J602+K602)</f>
        <v>103143.92</v>
      </c>
      <c r="M602" s="1470" t="s">
        <v>2454</v>
      </c>
    </row>
    <row r="603" spans="1:13" x14ac:dyDescent="0.25">
      <c r="A603" s="583">
        <v>231</v>
      </c>
      <c r="B603" s="584">
        <v>0</v>
      </c>
      <c r="C603" s="585">
        <v>4341</v>
      </c>
      <c r="D603" s="1518">
        <v>5223</v>
      </c>
      <c r="E603" s="586">
        <v>0</v>
      </c>
      <c r="F603" s="644">
        <v>120100999</v>
      </c>
      <c r="G603" s="584">
        <v>900</v>
      </c>
      <c r="H603" s="591">
        <v>5652000000</v>
      </c>
      <c r="I603" s="1469">
        <v>0</v>
      </c>
      <c r="J603" s="1469">
        <v>0</v>
      </c>
      <c r="K603" s="1469">
        <v>5051.97</v>
      </c>
      <c r="L603" s="1469">
        <f>SUM(J603+K603)</f>
        <v>5051.97</v>
      </c>
      <c r="M603" s="1470" t="s">
        <v>2455</v>
      </c>
    </row>
    <row r="604" spans="1:13" x14ac:dyDescent="0.25">
      <c r="A604" s="583">
        <v>231</v>
      </c>
      <c r="B604" s="584">
        <v>0</v>
      </c>
      <c r="C604" s="585">
        <v>4341</v>
      </c>
      <c r="D604" s="1518">
        <v>5213</v>
      </c>
      <c r="E604" s="586">
        <v>0</v>
      </c>
      <c r="F604" s="644">
        <v>120100999</v>
      </c>
      <c r="G604" s="584">
        <v>900</v>
      </c>
      <c r="H604" s="591">
        <v>5652000000</v>
      </c>
      <c r="I604" s="1469">
        <v>0</v>
      </c>
      <c r="J604" s="1469">
        <v>0</v>
      </c>
      <c r="K604" s="1469">
        <v>30845.43</v>
      </c>
      <c r="L604" s="1469">
        <f>SUM(J604+K604)</f>
        <v>30845.43</v>
      </c>
      <c r="M604" s="1470" t="s">
        <v>2456</v>
      </c>
    </row>
    <row r="605" spans="1:13" ht="26.25" x14ac:dyDescent="0.25">
      <c r="A605" s="583">
        <v>231</v>
      </c>
      <c r="B605" s="584">
        <v>0</v>
      </c>
      <c r="C605" s="585">
        <v>4341</v>
      </c>
      <c r="D605" s="1518">
        <v>5221</v>
      </c>
      <c r="E605" s="586">
        <v>0</v>
      </c>
      <c r="F605" s="644">
        <v>120100999</v>
      </c>
      <c r="G605" s="584">
        <v>900</v>
      </c>
      <c r="H605" s="591">
        <v>5652000000</v>
      </c>
      <c r="I605" s="1469">
        <v>0</v>
      </c>
      <c r="J605" s="1469">
        <v>0</v>
      </c>
      <c r="K605" s="1469">
        <v>2926.98</v>
      </c>
      <c r="L605" s="1469">
        <f>SUM(J605+K605)</f>
        <v>2926.98</v>
      </c>
      <c r="M605" s="1470" t="s">
        <v>2457</v>
      </c>
    </row>
    <row r="606" spans="1:13" ht="15.75" thickBot="1" x14ac:dyDescent="0.3">
      <c r="A606" s="583"/>
      <c r="B606" s="584"/>
      <c r="C606" s="585"/>
      <c r="D606" s="584"/>
      <c r="E606" s="586"/>
      <c r="F606" s="644"/>
      <c r="G606" s="584"/>
      <c r="H606" s="591"/>
      <c r="I606" s="1469"/>
      <c r="J606" s="1469"/>
      <c r="K606" s="1469"/>
      <c r="L606" s="1469"/>
      <c r="M606" s="1470"/>
    </row>
    <row r="607" spans="1:13" ht="15.75" thickBot="1" x14ac:dyDescent="0.3">
      <c r="A607" s="1502">
        <v>231</v>
      </c>
      <c r="B607" s="1503">
        <v>0</v>
      </c>
      <c r="C607" s="1504">
        <v>4341</v>
      </c>
      <c r="D607" s="1503">
        <v>5909</v>
      </c>
      <c r="E607" s="1505">
        <v>0</v>
      </c>
      <c r="F607" s="1506">
        <v>120500999</v>
      </c>
      <c r="G607" s="1503">
        <v>900</v>
      </c>
      <c r="H607" s="1507">
        <v>9000000</v>
      </c>
      <c r="I607" s="1508">
        <v>0</v>
      </c>
      <c r="J607" s="1508">
        <v>9693470.8800000008</v>
      </c>
      <c r="K607" s="1508">
        <v>-9693470.8800000008</v>
      </c>
      <c r="L607" s="1508">
        <f t="shared" ref="L607:L612" si="9">SUM(J607+K607)</f>
        <v>0</v>
      </c>
      <c r="M607" s="1509" t="s">
        <v>2458</v>
      </c>
    </row>
    <row r="608" spans="1:13" x14ac:dyDescent="0.25">
      <c r="A608" s="1510">
        <v>231</v>
      </c>
      <c r="B608" s="1241">
        <v>0</v>
      </c>
      <c r="C608" s="1511">
        <v>4341</v>
      </c>
      <c r="D608" s="1512">
        <v>5321</v>
      </c>
      <c r="E608" s="1513">
        <v>0</v>
      </c>
      <c r="F608" s="1514">
        <v>120500999</v>
      </c>
      <c r="G608" s="1241">
        <v>900</v>
      </c>
      <c r="H608" s="1515">
        <v>5652000000</v>
      </c>
      <c r="I608" s="1516">
        <v>0</v>
      </c>
      <c r="J608" s="1516">
        <v>0</v>
      </c>
      <c r="K608" s="1516">
        <v>8888983.8800000008</v>
      </c>
      <c r="L608" s="1469">
        <f t="shared" si="9"/>
        <v>8888983.8800000008</v>
      </c>
      <c r="M608" s="1517" t="s">
        <v>2459</v>
      </c>
    </row>
    <row r="609" spans="1:13" x14ac:dyDescent="0.25">
      <c r="A609" s="583">
        <v>231</v>
      </c>
      <c r="B609" s="584">
        <v>0</v>
      </c>
      <c r="C609" s="585">
        <v>4341</v>
      </c>
      <c r="D609" s="1518">
        <v>5336</v>
      </c>
      <c r="E609" s="586">
        <v>0</v>
      </c>
      <c r="F609" s="1514">
        <v>120500999</v>
      </c>
      <c r="G609" s="584">
        <v>900</v>
      </c>
      <c r="H609" s="1515">
        <v>5652000000</v>
      </c>
      <c r="I609" s="1469">
        <v>0</v>
      </c>
      <c r="J609" s="1469">
        <v>0</v>
      </c>
      <c r="K609" s="1469">
        <v>584482.18000000005</v>
      </c>
      <c r="L609" s="1469">
        <f t="shared" si="9"/>
        <v>584482.18000000005</v>
      </c>
      <c r="M609" s="1470" t="s">
        <v>2454</v>
      </c>
    </row>
    <row r="610" spans="1:13" x14ac:dyDescent="0.25">
      <c r="A610" s="583">
        <v>231</v>
      </c>
      <c r="B610" s="584">
        <v>0</v>
      </c>
      <c r="C610" s="585">
        <v>4341</v>
      </c>
      <c r="D610" s="1518">
        <v>5223</v>
      </c>
      <c r="E610" s="586">
        <v>0</v>
      </c>
      <c r="F610" s="1514">
        <v>120500999</v>
      </c>
      <c r="G610" s="584">
        <v>900</v>
      </c>
      <c r="H610" s="1515">
        <v>5652000000</v>
      </c>
      <c r="I610" s="1469">
        <v>0</v>
      </c>
      <c r="J610" s="1469">
        <v>0</v>
      </c>
      <c r="K610" s="1469">
        <v>28627.83</v>
      </c>
      <c r="L610" s="1469">
        <f t="shared" si="9"/>
        <v>28627.83</v>
      </c>
      <c r="M610" s="1470" t="s">
        <v>2455</v>
      </c>
    </row>
    <row r="611" spans="1:13" x14ac:dyDescent="0.25">
      <c r="A611" s="583">
        <v>231</v>
      </c>
      <c r="B611" s="584">
        <v>0</v>
      </c>
      <c r="C611" s="585">
        <v>4341</v>
      </c>
      <c r="D611" s="1518">
        <v>5213</v>
      </c>
      <c r="E611" s="586">
        <v>0</v>
      </c>
      <c r="F611" s="1514">
        <v>120500999</v>
      </c>
      <c r="G611" s="584">
        <v>900</v>
      </c>
      <c r="H611" s="1515">
        <v>5652000000</v>
      </c>
      <c r="I611" s="1469">
        <v>0</v>
      </c>
      <c r="J611" s="1469">
        <v>0</v>
      </c>
      <c r="K611" s="1469">
        <v>174790.77</v>
      </c>
      <c r="L611" s="1469">
        <f t="shared" si="9"/>
        <v>174790.77</v>
      </c>
      <c r="M611" s="1470" t="s">
        <v>2456</v>
      </c>
    </row>
    <row r="612" spans="1:13" ht="27" thickBot="1" x14ac:dyDescent="0.3">
      <c r="A612" s="1553">
        <v>231</v>
      </c>
      <c r="B612" s="662">
        <v>0</v>
      </c>
      <c r="C612" s="664">
        <v>4341</v>
      </c>
      <c r="D612" s="975">
        <v>5221</v>
      </c>
      <c r="E612" s="1554">
        <v>0</v>
      </c>
      <c r="F612" s="2163">
        <v>120500999</v>
      </c>
      <c r="G612" s="662">
        <v>900</v>
      </c>
      <c r="H612" s="1556">
        <v>5652000000</v>
      </c>
      <c r="I612" s="1557">
        <v>0</v>
      </c>
      <c r="J612" s="1557">
        <v>0</v>
      </c>
      <c r="K612" s="1557">
        <v>16586.22</v>
      </c>
      <c r="L612" s="1557">
        <f t="shared" si="9"/>
        <v>16586.22</v>
      </c>
      <c r="M612" s="1544" t="s">
        <v>2457</v>
      </c>
    </row>
    <row r="613" spans="1:13" ht="16.5" thickBot="1" x14ac:dyDescent="0.3">
      <c r="A613" s="2164"/>
      <c r="B613" s="2165"/>
      <c r="C613" s="2166" t="s">
        <v>2460</v>
      </c>
      <c r="D613" s="2165"/>
      <c r="E613" s="2165"/>
      <c r="F613" s="2167"/>
      <c r="G613" s="2168"/>
      <c r="H613" s="2165"/>
      <c r="I613" s="2169" t="s">
        <v>1965</v>
      </c>
      <c r="J613" s="1541">
        <f>SUM(J600:J612)</f>
        <v>11404083.390000001</v>
      </c>
      <c r="K613" s="2170">
        <f>SUM(K600:K612)</f>
        <v>5.8207660913467407E-11</v>
      </c>
      <c r="L613" s="1541">
        <f>SUM(L600:L612)</f>
        <v>11404083.390000001</v>
      </c>
      <c r="M613" s="665"/>
    </row>
    <row r="614" spans="1:13" x14ac:dyDescent="0.25">
      <c r="F614" s="467"/>
      <c r="G614" s="468"/>
      <c r="I614" s="469"/>
    </row>
    <row r="615" spans="1:13" x14ac:dyDescent="0.25">
      <c r="F615" s="467"/>
      <c r="G615" s="468"/>
      <c r="I615" s="469"/>
    </row>
    <row r="616" spans="1:13" x14ac:dyDescent="0.25">
      <c r="A616" s="1460" t="s">
        <v>2461</v>
      </c>
      <c r="C616" s="1460" t="s">
        <v>213</v>
      </c>
      <c r="F616" s="467"/>
      <c r="G616" s="468"/>
      <c r="I616" s="4" t="s">
        <v>2462</v>
      </c>
    </row>
    <row r="617" spans="1:13" x14ac:dyDescent="0.25">
      <c r="C617" s="1460" t="s">
        <v>2463</v>
      </c>
      <c r="F617" s="467"/>
      <c r="G617" s="468"/>
      <c r="I617" s="469"/>
    </row>
    <row r="618" spans="1:13" x14ac:dyDescent="0.25">
      <c r="F618" s="467"/>
      <c r="G618" s="468"/>
      <c r="I618" s="469"/>
    </row>
    <row r="619" spans="1:13" x14ac:dyDescent="0.25">
      <c r="A619" s="1460" t="s">
        <v>2464</v>
      </c>
      <c r="F619" s="467"/>
      <c r="G619" s="468"/>
      <c r="I619" s="469" t="s">
        <v>2464</v>
      </c>
    </row>
    <row r="620" spans="1:13" x14ac:dyDescent="0.25">
      <c r="F620" s="467"/>
      <c r="G620" s="468"/>
      <c r="I620" s="469"/>
    </row>
    <row r="621" spans="1:13" x14ac:dyDescent="0.25">
      <c r="A621" s="1460" t="s">
        <v>389</v>
      </c>
      <c r="F621" s="467"/>
      <c r="G621" s="468"/>
      <c r="I621" s="469" t="s">
        <v>218</v>
      </c>
    </row>
    <row r="622" spans="1:13" x14ac:dyDescent="0.25">
      <c r="A622" s="1534"/>
      <c r="B622" s="1535"/>
      <c r="C622" s="1536"/>
      <c r="D622" s="1535"/>
      <c r="E622" s="1534"/>
      <c r="F622" s="1537"/>
      <c r="G622" s="1535"/>
      <c r="H622" s="1538"/>
      <c r="I622" s="1539"/>
      <c r="J622" s="1539"/>
      <c r="K622" s="1539"/>
      <c r="L622" s="1539"/>
      <c r="M622" s="1540"/>
    </row>
    <row r="623" spans="1:13" x14ac:dyDescent="0.25">
      <c r="A623" s="1534"/>
      <c r="B623" s="1535"/>
      <c r="C623" s="1536"/>
      <c r="D623" s="1535"/>
      <c r="E623" s="1534"/>
      <c r="F623" s="1537"/>
      <c r="G623" s="1535"/>
      <c r="H623" s="1538"/>
      <c r="I623" s="1539"/>
      <c r="J623" s="1539"/>
      <c r="K623" s="1539"/>
      <c r="L623" s="1539"/>
      <c r="M623" s="1540"/>
    </row>
    <row r="624" spans="1:13" ht="18.75" x14ac:dyDescent="0.3">
      <c r="A624" s="1" t="s">
        <v>174</v>
      </c>
      <c r="B624" s="1"/>
      <c r="C624" s="306" t="s">
        <v>175</v>
      </c>
      <c r="F624" s="467"/>
      <c r="G624" s="468"/>
      <c r="I624" s="469"/>
    </row>
    <row r="625" spans="1:13" ht="18.75" x14ac:dyDescent="0.3">
      <c r="A625" s="3102" t="s">
        <v>2465</v>
      </c>
      <c r="B625" s="3102"/>
      <c r="C625" s="3102"/>
      <c r="D625" s="3102"/>
      <c r="E625" s="3102"/>
      <c r="F625" s="3102"/>
      <c r="G625" s="3102"/>
      <c r="H625" s="3102"/>
      <c r="I625" s="3102"/>
      <c r="J625" s="3102"/>
      <c r="K625" s="3102"/>
      <c r="L625" s="3102"/>
      <c r="M625" s="3102"/>
    </row>
    <row r="626" spans="1:13" ht="18.75" x14ac:dyDescent="0.3">
      <c r="A626" s="1451"/>
      <c r="B626" s="1464"/>
      <c r="C626" s="1464"/>
      <c r="D626" s="1464"/>
      <c r="E626" s="1464"/>
      <c r="F626" s="1464"/>
      <c r="G626" s="1464"/>
      <c r="H626" s="1464"/>
      <c r="I626" s="1464"/>
      <c r="J626" s="1464"/>
      <c r="K626" s="1464"/>
      <c r="L626" s="1464"/>
    </row>
    <row r="627" spans="1:13" ht="15.75" thickBot="1" x14ac:dyDescent="0.3">
      <c r="A627" s="3204" t="s">
        <v>2466</v>
      </c>
      <c r="B627" s="3204"/>
      <c r="C627" s="3204"/>
      <c r="D627" s="3204"/>
      <c r="E627" s="3204"/>
      <c r="F627" s="3204"/>
      <c r="G627" s="3204"/>
      <c r="H627" s="3204"/>
      <c r="I627" s="3204"/>
      <c r="J627" s="3204"/>
      <c r="K627" s="3204"/>
      <c r="L627" s="3204"/>
      <c r="M627" s="3204"/>
    </row>
    <row r="628" spans="1:13" ht="27" thickBot="1" x14ac:dyDescent="0.3">
      <c r="A628" s="15" t="s">
        <v>5</v>
      </c>
      <c r="B628" s="16" t="s">
        <v>6</v>
      </c>
      <c r="C628" s="16" t="s">
        <v>7</v>
      </c>
      <c r="D628" s="16" t="s">
        <v>8</v>
      </c>
      <c r="E628" s="16" t="s">
        <v>9</v>
      </c>
      <c r="F628" s="17" t="s">
        <v>10</v>
      </c>
      <c r="G628" s="18" t="s">
        <v>11</v>
      </c>
      <c r="H628" s="16" t="s">
        <v>12</v>
      </c>
      <c r="I628" s="19" t="s">
        <v>13</v>
      </c>
      <c r="J628" s="20" t="s">
        <v>14</v>
      </c>
      <c r="K628" s="20" t="s">
        <v>15</v>
      </c>
      <c r="L628" s="1286" t="s">
        <v>16</v>
      </c>
      <c r="M628" s="1468" t="s">
        <v>17</v>
      </c>
    </row>
    <row r="629" spans="1:13" x14ac:dyDescent="0.25">
      <c r="A629" s="583">
        <v>231</v>
      </c>
      <c r="B629" s="584">
        <v>0</v>
      </c>
      <c r="C629" s="585">
        <v>3636</v>
      </c>
      <c r="D629" s="584">
        <v>6341</v>
      </c>
      <c r="E629" s="586">
        <v>0</v>
      </c>
      <c r="F629" s="587">
        <v>813</v>
      </c>
      <c r="G629" s="584">
        <v>900</v>
      </c>
      <c r="H629" s="591">
        <v>4697000000</v>
      </c>
      <c r="I629" s="1469">
        <v>0</v>
      </c>
      <c r="J629" s="1469">
        <v>25036101</v>
      </c>
      <c r="K629" s="1469">
        <v>-4615211</v>
      </c>
      <c r="L629" s="1469">
        <f>SUM(J629+K629)</f>
        <v>20420890</v>
      </c>
      <c r="M629" s="1470" t="s">
        <v>1923</v>
      </c>
    </row>
    <row r="630" spans="1:13" x14ac:dyDescent="0.25">
      <c r="A630" s="583">
        <v>231</v>
      </c>
      <c r="B630" s="584">
        <v>0</v>
      </c>
      <c r="C630" s="585">
        <v>3111</v>
      </c>
      <c r="D630" s="584">
        <v>6341</v>
      </c>
      <c r="E630" s="586">
        <v>0</v>
      </c>
      <c r="F630" s="644">
        <v>813</v>
      </c>
      <c r="G630" s="584">
        <v>900</v>
      </c>
      <c r="H630" s="591">
        <v>4697029414</v>
      </c>
      <c r="I630" s="1469">
        <v>0</v>
      </c>
      <c r="J630" s="1469">
        <v>0</v>
      </c>
      <c r="K630" s="1469">
        <v>1500000</v>
      </c>
      <c r="L630" s="1469">
        <f>SUM(J630+K630)</f>
        <v>1500000</v>
      </c>
      <c r="M630" s="1470" t="s">
        <v>2467</v>
      </c>
    </row>
    <row r="631" spans="1:13" x14ac:dyDescent="0.25">
      <c r="A631" s="583">
        <v>231</v>
      </c>
      <c r="B631" s="584">
        <v>0</v>
      </c>
      <c r="C631" s="585">
        <v>3111</v>
      </c>
      <c r="D631" s="584">
        <v>6341</v>
      </c>
      <c r="E631" s="586">
        <v>0</v>
      </c>
      <c r="F631" s="644">
        <v>813</v>
      </c>
      <c r="G631" s="584">
        <v>900</v>
      </c>
      <c r="H631" s="591">
        <v>4697026203</v>
      </c>
      <c r="I631" s="1469">
        <v>0</v>
      </c>
      <c r="J631" s="1469">
        <v>0</v>
      </c>
      <c r="K631" s="1469">
        <v>1500000</v>
      </c>
      <c r="L631" s="1469">
        <f>SUM(J631+K631)</f>
        <v>1500000</v>
      </c>
      <c r="M631" s="1470" t="s">
        <v>2468</v>
      </c>
    </row>
    <row r="632" spans="1:13" x14ac:dyDescent="0.25">
      <c r="A632" s="583">
        <v>231</v>
      </c>
      <c r="B632" s="584">
        <v>0</v>
      </c>
      <c r="C632" s="59">
        <v>3113</v>
      </c>
      <c r="D632" s="584">
        <v>6341</v>
      </c>
      <c r="E632" s="586">
        <v>0</v>
      </c>
      <c r="F632" s="589">
        <v>813</v>
      </c>
      <c r="G632" s="58">
        <v>900</v>
      </c>
      <c r="H632" s="590">
        <v>4697020519</v>
      </c>
      <c r="I632" s="1469">
        <v>0</v>
      </c>
      <c r="J632" s="1293">
        <v>0</v>
      </c>
      <c r="K632" s="1471">
        <v>1615211</v>
      </c>
      <c r="L632" s="1469">
        <f>SUM(J632+K632)</f>
        <v>1615211</v>
      </c>
      <c r="M632" s="1470" t="s">
        <v>2469</v>
      </c>
    </row>
    <row r="633" spans="1:13" x14ac:dyDescent="0.25">
      <c r="A633" s="583"/>
      <c r="B633" s="584"/>
      <c r="C633" s="585"/>
      <c r="D633" s="584"/>
      <c r="E633" s="586"/>
      <c r="F633" s="644"/>
      <c r="G633" s="584"/>
      <c r="H633" s="591"/>
      <c r="I633" s="1469"/>
      <c r="J633" s="1469"/>
      <c r="K633" s="1469"/>
      <c r="L633" s="1469"/>
      <c r="M633" s="1470"/>
    </row>
    <row r="634" spans="1:13" ht="26.25" x14ac:dyDescent="0.25">
      <c r="A634" s="583">
        <v>231</v>
      </c>
      <c r="B634" s="584">
        <v>0</v>
      </c>
      <c r="C634" s="585">
        <v>3635</v>
      </c>
      <c r="D634" s="584">
        <v>6341</v>
      </c>
      <c r="E634" s="586">
        <v>0</v>
      </c>
      <c r="F634" s="644">
        <v>0</v>
      </c>
      <c r="G634" s="584">
        <v>900</v>
      </c>
      <c r="H634" s="591">
        <v>3813000000</v>
      </c>
      <c r="I634" s="1469">
        <v>0</v>
      </c>
      <c r="J634" s="1469">
        <v>366506</v>
      </c>
      <c r="K634" s="1469">
        <v>-52200</v>
      </c>
      <c r="L634" s="1469">
        <f>SUM(J634+K634)</f>
        <v>314306</v>
      </c>
      <c r="M634" s="1470" t="s">
        <v>2470</v>
      </c>
    </row>
    <row r="635" spans="1:13" ht="15.75" thickBot="1" x14ac:dyDescent="0.3">
      <c r="A635" s="583">
        <v>231</v>
      </c>
      <c r="B635" s="584">
        <v>0</v>
      </c>
      <c r="C635" s="59">
        <v>3635</v>
      </c>
      <c r="D635" s="584">
        <v>6341</v>
      </c>
      <c r="E635" s="586">
        <v>0</v>
      </c>
      <c r="F635" s="644">
        <v>0</v>
      </c>
      <c r="G635" s="58">
        <v>900</v>
      </c>
      <c r="H635" s="591">
        <v>3813022070</v>
      </c>
      <c r="I635" s="1469">
        <v>0</v>
      </c>
      <c r="J635" s="1293">
        <v>0</v>
      </c>
      <c r="K635" s="1471">
        <v>52200</v>
      </c>
      <c r="L635" s="1469">
        <f>SUM(J635+K635)</f>
        <v>52200</v>
      </c>
      <c r="M635" s="1470" t="s">
        <v>2471</v>
      </c>
    </row>
    <row r="636" spans="1:13" ht="16.5" thickBot="1" x14ac:dyDescent="0.3">
      <c r="A636" s="593"/>
      <c r="B636" s="2159" t="s">
        <v>594</v>
      </c>
      <c r="C636" s="595"/>
      <c r="D636" s="595"/>
      <c r="E636" s="595"/>
      <c r="F636" s="595"/>
      <c r="G636" s="595"/>
      <c r="H636" s="595"/>
      <c r="I636" s="1541">
        <f>SUM(I629:I635)</f>
        <v>0</v>
      </c>
      <c r="J636" s="1541">
        <f>SUM(J629:J635)</f>
        <v>25402607</v>
      </c>
      <c r="K636" s="1541">
        <f>SUM(K629:K635)</f>
        <v>0</v>
      </c>
      <c r="L636" s="1541">
        <f>SUM(L629:L635)</f>
        <v>25402607</v>
      </c>
      <c r="M636" s="665"/>
    </row>
    <row r="637" spans="1:13" x14ac:dyDescent="0.25">
      <c r="B637" s="597" t="s">
        <v>212</v>
      </c>
      <c r="C637" s="597"/>
      <c r="D637" s="597"/>
      <c r="E637" s="597" t="s">
        <v>213</v>
      </c>
      <c r="F637" s="597"/>
      <c r="G637" s="597"/>
      <c r="H637" s="597"/>
      <c r="I637" s="597"/>
      <c r="J637" s="597" t="s">
        <v>214</v>
      </c>
      <c r="K637" s="598">
        <v>43677</v>
      </c>
      <c r="L637" s="597"/>
      <c r="M637" s="597"/>
    </row>
    <row r="638" spans="1:13" x14ac:dyDescent="0.25">
      <c r="B638" s="597"/>
      <c r="C638" s="597"/>
      <c r="D638" s="597"/>
      <c r="E638" s="597" t="s">
        <v>215</v>
      </c>
      <c r="F638" s="597"/>
      <c r="G638" s="597"/>
      <c r="H638" s="597"/>
      <c r="I638" s="597"/>
      <c r="J638" s="597"/>
      <c r="K638" s="597"/>
      <c r="L638" s="597"/>
      <c r="M638" s="597"/>
    </row>
    <row r="639" spans="1:13" x14ac:dyDescent="0.25">
      <c r="B639" s="597" t="s">
        <v>216</v>
      </c>
      <c r="C639" s="597"/>
      <c r="D639" s="597"/>
      <c r="E639" s="597"/>
      <c r="F639" s="597"/>
      <c r="G639" s="597"/>
      <c r="H639" s="597"/>
      <c r="I639" s="597"/>
      <c r="J639" s="597" t="s">
        <v>216</v>
      </c>
      <c r="K639" s="597"/>
      <c r="L639" s="597"/>
      <c r="M639" s="597"/>
    </row>
    <row r="640" spans="1:13" x14ac:dyDescent="0.25">
      <c r="B640" s="597"/>
      <c r="C640" s="597"/>
      <c r="D640" s="597"/>
      <c r="E640" s="597"/>
      <c r="F640" s="597"/>
      <c r="G640" s="597"/>
      <c r="H640" s="597"/>
      <c r="I640" s="597"/>
      <c r="J640" s="597"/>
      <c r="K640" s="597"/>
      <c r="L640" s="597"/>
      <c r="M640" s="597"/>
    </row>
    <row r="641" spans="1:13" x14ac:dyDescent="0.25">
      <c r="B641" s="597" t="s">
        <v>217</v>
      </c>
      <c r="C641" s="597"/>
      <c r="D641" s="597"/>
      <c r="E641" s="597"/>
      <c r="F641" s="597"/>
      <c r="G641" s="597"/>
      <c r="H641" s="597"/>
      <c r="I641" s="597"/>
      <c r="J641" s="597" t="s">
        <v>218</v>
      </c>
      <c r="K641" s="597"/>
      <c r="L641" s="597"/>
      <c r="M641" s="597"/>
    </row>
    <row r="642" spans="1:13" x14ac:dyDescent="0.25">
      <c r="A642" s="1534"/>
      <c r="B642" s="1535"/>
      <c r="C642" s="1536"/>
      <c r="D642" s="1535"/>
      <c r="E642" s="1534"/>
      <c r="F642" s="1537"/>
      <c r="G642" s="1535"/>
      <c r="H642" s="1538"/>
      <c r="I642" s="1539"/>
      <c r="J642" s="1539"/>
      <c r="K642" s="1539"/>
      <c r="L642" s="1539"/>
      <c r="M642" s="1540"/>
    </row>
    <row r="643" spans="1:13" x14ac:dyDescent="0.25">
      <c r="A643" s="1534"/>
      <c r="B643" s="1535"/>
      <c r="C643" s="1536"/>
      <c r="D643" s="1535"/>
      <c r="E643" s="1534"/>
      <c r="F643" s="1537"/>
      <c r="G643" s="1535"/>
      <c r="H643" s="1538"/>
      <c r="I643" s="1539"/>
      <c r="J643" s="1539"/>
      <c r="K643" s="1539"/>
      <c r="L643" s="1539"/>
      <c r="M643" s="1540"/>
    </row>
    <row r="644" spans="1:13" ht="18.75" x14ac:dyDescent="0.3">
      <c r="A644" s="1" t="s">
        <v>174</v>
      </c>
      <c r="B644" s="1"/>
      <c r="C644" s="306" t="s">
        <v>175</v>
      </c>
      <c r="F644" s="467"/>
      <c r="G644" s="468"/>
      <c r="I644" s="469"/>
    </row>
    <row r="645" spans="1:13" ht="18.75" x14ac:dyDescent="0.3">
      <c r="A645" s="3102" t="s">
        <v>2796</v>
      </c>
      <c r="B645" s="3102"/>
      <c r="C645" s="3102"/>
      <c r="D645" s="3102"/>
      <c r="E645" s="3102"/>
      <c r="F645" s="3102"/>
      <c r="G645" s="3102"/>
      <c r="H645" s="3102"/>
      <c r="I645" s="3102"/>
      <c r="J645" s="3102"/>
      <c r="K645" s="3102"/>
      <c r="L645" s="3102"/>
      <c r="M645" s="3102"/>
    </row>
    <row r="646" spans="1:13" ht="18.75" x14ac:dyDescent="0.3">
      <c r="A646" s="1451"/>
      <c r="B646" s="1464"/>
      <c r="C646" s="1464"/>
      <c r="D646" s="1464"/>
      <c r="E646" s="1464"/>
      <c r="F646" s="1464"/>
      <c r="G646" s="1464"/>
      <c r="H646" s="1464"/>
      <c r="I646" s="1464"/>
      <c r="J646" s="1464"/>
      <c r="K646" s="1464"/>
      <c r="L646" s="1464"/>
    </row>
    <row r="647" spans="1:13" ht="15.75" thickBot="1" x14ac:dyDescent="0.3">
      <c r="A647" s="3204" t="s">
        <v>2797</v>
      </c>
      <c r="B647" s="3204"/>
      <c r="C647" s="3204"/>
      <c r="D647" s="3204"/>
      <c r="E647" s="3204"/>
      <c r="F647" s="3204"/>
      <c r="G647" s="3204"/>
      <c r="H647" s="3204"/>
      <c r="I647" s="3204"/>
      <c r="J647" s="3204"/>
      <c r="K647" s="3204"/>
      <c r="L647" s="3204"/>
      <c r="M647" s="3204"/>
    </row>
    <row r="648" spans="1:13" ht="27" thickBot="1" x14ac:dyDescent="0.3">
      <c r="A648" s="15" t="s">
        <v>5</v>
      </c>
      <c r="B648" s="16" t="s">
        <v>6</v>
      </c>
      <c r="C648" s="16" t="s">
        <v>7</v>
      </c>
      <c r="D648" s="16" t="s">
        <v>8</v>
      </c>
      <c r="E648" s="16" t="s">
        <v>9</v>
      </c>
      <c r="F648" s="17" t="s">
        <v>10</v>
      </c>
      <c r="G648" s="18" t="s">
        <v>11</v>
      </c>
      <c r="H648" s="16" t="s">
        <v>12</v>
      </c>
      <c r="I648" s="19" t="s">
        <v>13</v>
      </c>
      <c r="J648" s="20" t="s">
        <v>14</v>
      </c>
      <c r="K648" s="20" t="s">
        <v>15</v>
      </c>
      <c r="L648" s="1286" t="s">
        <v>16</v>
      </c>
      <c r="M648" s="1468" t="s">
        <v>17</v>
      </c>
    </row>
    <row r="649" spans="1:13" x14ac:dyDescent="0.25">
      <c r="A649" s="583">
        <v>231</v>
      </c>
      <c r="B649" s="584">
        <v>0</v>
      </c>
      <c r="C649" s="585">
        <v>3636</v>
      </c>
      <c r="D649" s="584">
        <v>6341</v>
      </c>
      <c r="E649" s="586">
        <v>0</v>
      </c>
      <c r="F649" s="587">
        <v>812</v>
      </c>
      <c r="G649" s="584">
        <v>900</v>
      </c>
      <c r="H649" s="591">
        <v>3957000000</v>
      </c>
      <c r="I649" s="1469">
        <v>120000000</v>
      </c>
      <c r="J649" s="1469">
        <v>152875271</v>
      </c>
      <c r="K649" s="1469">
        <v>-278187</v>
      </c>
      <c r="L649" s="1469">
        <f>SUM(J649+K649)</f>
        <v>152597084</v>
      </c>
      <c r="M649" s="1470" t="s">
        <v>2798</v>
      </c>
    </row>
    <row r="650" spans="1:13" ht="15.75" thickBot="1" x14ac:dyDescent="0.3">
      <c r="A650" s="583">
        <v>231</v>
      </c>
      <c r="B650" s="584">
        <v>0</v>
      </c>
      <c r="C650" s="585">
        <v>3113</v>
      </c>
      <c r="D650" s="584">
        <v>6341</v>
      </c>
      <c r="E650" s="586">
        <v>0</v>
      </c>
      <c r="F650" s="644">
        <v>812</v>
      </c>
      <c r="G650" s="584">
        <v>900</v>
      </c>
      <c r="H650" s="591">
        <v>3957021613</v>
      </c>
      <c r="I650" s="1469">
        <v>0</v>
      </c>
      <c r="J650" s="1469">
        <v>21613</v>
      </c>
      <c r="K650" s="1469">
        <v>278187</v>
      </c>
      <c r="L650" s="1469">
        <f>SUM(J650+K650)</f>
        <v>299800</v>
      </c>
      <c r="M650" s="1470" t="s">
        <v>2799</v>
      </c>
    </row>
    <row r="651" spans="1:13" ht="15.75" thickBot="1" x14ac:dyDescent="0.3">
      <c r="A651" s="593"/>
      <c r="B651" s="595" t="s">
        <v>594</v>
      </c>
      <c r="C651" s="595"/>
      <c r="D651" s="595"/>
      <c r="E651" s="595"/>
      <c r="F651" s="595"/>
      <c r="G651" s="595"/>
      <c r="H651" s="595"/>
      <c r="I651" s="1541">
        <f>SUM(I649:I650)</f>
        <v>120000000</v>
      </c>
      <c r="J651" s="1541">
        <f>SUM(J649:J650)</f>
        <v>152896884</v>
      </c>
      <c r="K651" s="1541">
        <f>SUM(K649:K650)</f>
        <v>0</v>
      </c>
      <c r="L651" s="1541">
        <f>SUM(L649:L650)</f>
        <v>152896884</v>
      </c>
      <c r="M651" s="665"/>
    </row>
    <row r="652" spans="1:13" x14ac:dyDescent="0.25">
      <c r="B652" s="597" t="s">
        <v>212</v>
      </c>
      <c r="C652" s="597"/>
      <c r="D652" s="597"/>
      <c r="E652" s="597" t="s">
        <v>213</v>
      </c>
      <c r="F652" s="597"/>
      <c r="G652" s="597"/>
      <c r="H652" s="597"/>
      <c r="I652" s="597"/>
      <c r="J652" s="597" t="s">
        <v>214</v>
      </c>
      <c r="K652" s="598">
        <v>43685</v>
      </c>
      <c r="L652" s="597"/>
      <c r="M652" s="597"/>
    </row>
    <row r="653" spans="1:13" x14ac:dyDescent="0.25">
      <c r="B653" s="597"/>
      <c r="C653" s="597"/>
      <c r="D653" s="597"/>
      <c r="E653" s="597" t="s">
        <v>215</v>
      </c>
      <c r="F653" s="597"/>
      <c r="G653" s="597"/>
      <c r="H653" s="597"/>
      <c r="I653" s="597"/>
      <c r="J653" s="597"/>
      <c r="K653" s="597"/>
      <c r="L653" s="597"/>
      <c r="M653" s="597"/>
    </row>
    <row r="654" spans="1:13" x14ac:dyDescent="0.25">
      <c r="B654" s="597" t="s">
        <v>216</v>
      </c>
      <c r="C654" s="597"/>
      <c r="D654" s="597"/>
      <c r="E654" s="597"/>
      <c r="F654" s="597"/>
      <c r="G654" s="597"/>
      <c r="H654" s="597"/>
      <c r="I654" s="597"/>
      <c r="J654" s="597" t="s">
        <v>216</v>
      </c>
      <c r="K654" s="597"/>
      <c r="L654" s="597"/>
      <c r="M654" s="597"/>
    </row>
    <row r="655" spans="1:13" x14ac:dyDescent="0.25">
      <c r="B655" s="597"/>
      <c r="C655" s="597"/>
      <c r="D655" s="597"/>
      <c r="E655" s="597"/>
      <c r="F655" s="597"/>
      <c r="G655" s="597"/>
      <c r="H655" s="597"/>
      <c r="I655" s="597"/>
      <c r="J655" s="597"/>
      <c r="K655" s="597"/>
      <c r="L655" s="597"/>
      <c r="M655" s="597"/>
    </row>
    <row r="656" spans="1:13" x14ac:dyDescent="0.25">
      <c r="B656" s="597" t="s">
        <v>217</v>
      </c>
      <c r="C656" s="597"/>
      <c r="D656" s="597"/>
      <c r="E656" s="597"/>
      <c r="F656" s="597"/>
      <c r="G656" s="597"/>
      <c r="H656" s="597"/>
      <c r="I656" s="597"/>
      <c r="J656" s="597" t="s">
        <v>218</v>
      </c>
      <c r="K656" s="597"/>
      <c r="L656" s="597"/>
      <c r="M656" s="597"/>
    </row>
    <row r="657" spans="1:13" x14ac:dyDescent="0.25">
      <c r="A657" s="1534"/>
      <c r="B657" s="1535"/>
      <c r="C657" s="1536"/>
      <c r="D657" s="1535"/>
      <c r="E657" s="1534"/>
      <c r="F657" s="1537"/>
      <c r="G657" s="1535"/>
      <c r="H657" s="1538"/>
      <c r="I657" s="1539"/>
      <c r="J657" s="1539"/>
      <c r="K657" s="1539"/>
      <c r="L657" s="1539"/>
      <c r="M657" s="1540"/>
    </row>
    <row r="658" spans="1:13" x14ac:dyDescent="0.25">
      <c r="A658" s="1534"/>
      <c r="B658" s="1535"/>
      <c r="C658" s="1536"/>
      <c r="D658" s="1535"/>
      <c r="E658" s="1534"/>
      <c r="F658" s="1537"/>
      <c r="G658" s="1535"/>
      <c r="H658" s="1538"/>
      <c r="I658" s="1539"/>
      <c r="J658" s="1539"/>
      <c r="K658" s="1539"/>
      <c r="L658" s="1539"/>
      <c r="M658" s="1540"/>
    </row>
    <row r="659" spans="1:13" ht="18.75" x14ac:dyDescent="0.3">
      <c r="A659" s="1" t="s">
        <v>174</v>
      </c>
      <c r="B659" s="1"/>
      <c r="C659" s="306" t="s">
        <v>175</v>
      </c>
      <c r="F659" s="467"/>
      <c r="G659" s="468"/>
      <c r="I659" s="469"/>
    </row>
    <row r="660" spans="1:13" ht="18.75" x14ac:dyDescent="0.3">
      <c r="A660" s="3102" t="s">
        <v>3017</v>
      </c>
      <c r="B660" s="3102"/>
      <c r="C660" s="3102"/>
      <c r="D660" s="3102"/>
      <c r="E660" s="3102"/>
      <c r="F660" s="3102"/>
      <c r="G660" s="3102"/>
      <c r="H660" s="3102"/>
      <c r="I660" s="3102"/>
      <c r="J660" s="3102"/>
      <c r="K660" s="3102"/>
      <c r="L660" s="3102"/>
      <c r="M660" s="3102"/>
    </row>
    <row r="661" spans="1:13" ht="18.75" x14ac:dyDescent="0.3">
      <c r="A661" s="1451"/>
      <c r="B661" s="1464"/>
      <c r="C661" s="1464"/>
      <c r="D661" s="1464"/>
      <c r="E661" s="1464"/>
      <c r="F661" s="1464"/>
      <c r="G661" s="1464"/>
      <c r="H661" s="1464"/>
      <c r="I661" s="1464"/>
      <c r="J661" s="1464"/>
      <c r="K661" s="1464"/>
      <c r="L661" s="1464"/>
    </row>
    <row r="662" spans="1:13" ht="15.75" thickBot="1" x14ac:dyDescent="0.3">
      <c r="A662" s="3204" t="s">
        <v>3018</v>
      </c>
      <c r="B662" s="3204"/>
      <c r="C662" s="3204"/>
      <c r="D662" s="3204"/>
      <c r="E662" s="3204"/>
      <c r="F662" s="3204"/>
      <c r="G662" s="3204"/>
      <c r="H662" s="3204"/>
      <c r="I662" s="3204"/>
      <c r="J662" s="3204"/>
      <c r="K662" s="3204"/>
      <c r="L662" s="3204"/>
      <c r="M662" s="3204"/>
    </row>
    <row r="663" spans="1:13" ht="27" thickBot="1" x14ac:dyDescent="0.3">
      <c r="A663" s="15" t="s">
        <v>5</v>
      </c>
      <c r="B663" s="16" t="s">
        <v>6</v>
      </c>
      <c r="C663" s="16" t="s">
        <v>7</v>
      </c>
      <c r="D663" s="16" t="s">
        <v>8</v>
      </c>
      <c r="E663" s="16" t="s">
        <v>9</v>
      </c>
      <c r="F663" s="17" t="s">
        <v>10</v>
      </c>
      <c r="G663" s="18" t="s">
        <v>11</v>
      </c>
      <c r="H663" s="16" t="s">
        <v>12</v>
      </c>
      <c r="I663" s="19" t="s">
        <v>13</v>
      </c>
      <c r="J663" s="20" t="s">
        <v>14</v>
      </c>
      <c r="K663" s="20" t="s">
        <v>15</v>
      </c>
      <c r="L663" s="1286" t="s">
        <v>16</v>
      </c>
      <c r="M663" s="1468" t="s">
        <v>17</v>
      </c>
    </row>
    <row r="664" spans="1:13" x14ac:dyDescent="0.25">
      <c r="A664" s="583">
        <v>231</v>
      </c>
      <c r="B664" s="584">
        <v>0</v>
      </c>
      <c r="C664" s="585">
        <v>3636</v>
      </c>
      <c r="D664" s="584">
        <v>6341</v>
      </c>
      <c r="E664" s="586">
        <v>0</v>
      </c>
      <c r="F664" s="587">
        <v>813</v>
      </c>
      <c r="G664" s="584">
        <v>900</v>
      </c>
      <c r="H664" s="591">
        <v>4697000000</v>
      </c>
      <c r="I664" s="1469">
        <v>0</v>
      </c>
      <c r="J664" s="1469">
        <v>20420890</v>
      </c>
      <c r="K664" s="1469">
        <v>-1500000</v>
      </c>
      <c r="L664" s="1469">
        <f>SUM(J664+K664)</f>
        <v>18920890</v>
      </c>
      <c r="M664" s="1470" t="s">
        <v>946</v>
      </c>
    </row>
    <row r="665" spans="1:13" ht="15.75" thickBot="1" x14ac:dyDescent="0.3">
      <c r="A665" s="583">
        <v>231</v>
      </c>
      <c r="B665" s="584">
        <v>0</v>
      </c>
      <c r="C665" s="585">
        <v>3111</v>
      </c>
      <c r="D665" s="584">
        <v>6341</v>
      </c>
      <c r="E665" s="586">
        <v>0</v>
      </c>
      <c r="F665" s="644">
        <v>813</v>
      </c>
      <c r="G665" s="584">
        <v>900</v>
      </c>
      <c r="H665" s="591">
        <v>4697020928</v>
      </c>
      <c r="I665" s="1469">
        <v>0</v>
      </c>
      <c r="J665" s="1469">
        <v>0</v>
      </c>
      <c r="K665" s="1469">
        <v>1500000</v>
      </c>
      <c r="L665" s="1469">
        <f>SUM(J665+K665)</f>
        <v>1500000</v>
      </c>
      <c r="M665" s="1470" t="s">
        <v>3019</v>
      </c>
    </row>
    <row r="666" spans="1:13" ht="16.5" thickBot="1" x14ac:dyDescent="0.3">
      <c r="A666" s="593"/>
      <c r="B666" s="2159" t="s">
        <v>594</v>
      </c>
      <c r="C666" s="595"/>
      <c r="D666" s="595"/>
      <c r="E666" s="595"/>
      <c r="F666" s="595"/>
      <c r="G666" s="595"/>
      <c r="H666" s="595"/>
      <c r="I666" s="1541">
        <f>SUM(I664:I665)</f>
        <v>0</v>
      </c>
      <c r="J666" s="1541">
        <f>SUM(J664:J665)</f>
        <v>20420890</v>
      </c>
      <c r="K666" s="1541">
        <f>SUM(K664:K665)</f>
        <v>0</v>
      </c>
      <c r="L666" s="1541">
        <f>SUM(L664:L665)</f>
        <v>20420890</v>
      </c>
      <c r="M666" s="665"/>
    </row>
    <row r="667" spans="1:13" x14ac:dyDescent="0.25">
      <c r="B667" s="597" t="s">
        <v>212</v>
      </c>
      <c r="C667" s="597"/>
      <c r="D667" s="597"/>
      <c r="E667" s="597" t="s">
        <v>213</v>
      </c>
      <c r="F667" s="597"/>
      <c r="G667" s="597"/>
      <c r="H667" s="597"/>
      <c r="I667" s="597"/>
      <c r="J667" s="597" t="s">
        <v>214</v>
      </c>
      <c r="K667" s="598">
        <v>43699</v>
      </c>
      <c r="L667" s="597"/>
      <c r="M667" s="597"/>
    </row>
    <row r="668" spans="1:13" x14ac:dyDescent="0.25">
      <c r="B668" s="597"/>
      <c r="C668" s="597"/>
      <c r="D668" s="597"/>
      <c r="E668" s="597" t="s">
        <v>215</v>
      </c>
      <c r="F668" s="597"/>
      <c r="G668" s="597"/>
      <c r="H668" s="597"/>
      <c r="I668" s="597"/>
      <c r="J668" s="597"/>
      <c r="K668" s="597"/>
      <c r="L668" s="597"/>
      <c r="M668" s="597"/>
    </row>
    <row r="669" spans="1:13" x14ac:dyDescent="0.25">
      <c r="B669" s="597" t="s">
        <v>216</v>
      </c>
      <c r="C669" s="597"/>
      <c r="D669" s="597"/>
      <c r="E669" s="597"/>
      <c r="F669" s="597"/>
      <c r="G669" s="597"/>
      <c r="H669" s="597"/>
      <c r="I669" s="597"/>
      <c r="J669" s="597" t="s">
        <v>216</v>
      </c>
      <c r="K669" s="597"/>
      <c r="L669" s="597"/>
      <c r="M669" s="597"/>
    </row>
    <row r="670" spans="1:13" x14ac:dyDescent="0.25">
      <c r="B670" s="597"/>
      <c r="C670" s="597"/>
      <c r="D670" s="597"/>
      <c r="E670" s="597"/>
      <c r="F670" s="597"/>
      <c r="G670" s="597"/>
      <c r="H670" s="597"/>
      <c r="I670" s="597"/>
      <c r="J670" s="597"/>
      <c r="K670" s="597"/>
      <c r="L670" s="597"/>
      <c r="M670" s="597"/>
    </row>
    <row r="671" spans="1:13" x14ac:dyDescent="0.25">
      <c r="B671" s="597" t="s">
        <v>217</v>
      </c>
      <c r="C671" s="597"/>
      <c r="D671" s="597"/>
      <c r="E671" s="597"/>
      <c r="F671" s="597"/>
      <c r="G671" s="597"/>
      <c r="H671" s="597"/>
      <c r="I671" s="597"/>
      <c r="J671" s="597" t="s">
        <v>218</v>
      </c>
      <c r="K671" s="597"/>
      <c r="L671" s="597"/>
      <c r="M671" s="597"/>
    </row>
    <row r="672" spans="1:13" x14ac:dyDescent="0.25">
      <c r="A672" s="1534"/>
      <c r="B672" s="1535"/>
      <c r="C672" s="1536"/>
      <c r="D672" s="1535"/>
      <c r="E672" s="1534"/>
      <c r="F672" s="1537"/>
      <c r="G672" s="1535"/>
      <c r="H672" s="1538"/>
      <c r="I672" s="1539"/>
      <c r="J672" s="1539"/>
      <c r="K672" s="1539"/>
      <c r="L672" s="1539"/>
      <c r="M672" s="1540"/>
    </row>
    <row r="673" spans="1:13" x14ac:dyDescent="0.25">
      <c r="A673" s="1534"/>
      <c r="B673" s="1535"/>
      <c r="C673" s="1536"/>
      <c r="D673" s="1535"/>
      <c r="E673" s="1534"/>
      <c r="F673" s="1537"/>
      <c r="G673" s="1535"/>
      <c r="H673" s="1538"/>
      <c r="I673" s="1539"/>
      <c r="J673" s="1539"/>
      <c r="K673" s="1539"/>
      <c r="L673" s="1539"/>
      <c r="M673" s="1540"/>
    </row>
    <row r="674" spans="1:13" ht="18.75" x14ac:dyDescent="0.3">
      <c r="A674" s="1" t="s">
        <v>174</v>
      </c>
      <c r="B674" s="1"/>
      <c r="C674" s="306" t="s">
        <v>175</v>
      </c>
      <c r="F674" s="467"/>
      <c r="G674" s="468"/>
      <c r="I674" s="469"/>
    </row>
    <row r="675" spans="1:13" ht="18.75" x14ac:dyDescent="0.3">
      <c r="A675" s="3102" t="s">
        <v>2982</v>
      </c>
      <c r="B675" s="3102"/>
      <c r="C675" s="3102"/>
      <c r="D675" s="3102"/>
      <c r="E675" s="3102"/>
      <c r="F675" s="3102"/>
      <c r="G675" s="3102"/>
      <c r="H675" s="3102"/>
      <c r="I675" s="3102"/>
      <c r="J675" s="3102"/>
      <c r="K675" s="3102"/>
      <c r="L675" s="3102"/>
      <c r="M675" s="3102"/>
    </row>
    <row r="676" spans="1:13" ht="18.75" x14ac:dyDescent="0.3">
      <c r="A676" s="1451"/>
      <c r="B676" s="1464"/>
      <c r="C676" s="1464"/>
      <c r="D676" s="1464"/>
      <c r="E676" s="1464"/>
      <c r="F676" s="1464"/>
      <c r="G676" s="1464"/>
      <c r="H676" s="1464"/>
      <c r="I676" s="1464"/>
      <c r="J676" s="1464"/>
      <c r="K676" s="1464"/>
      <c r="L676" s="1464"/>
    </row>
    <row r="677" spans="1:13" ht="15.75" thickBot="1" x14ac:dyDescent="0.3">
      <c r="A677" s="3204" t="s">
        <v>2983</v>
      </c>
      <c r="B677" s="3204"/>
      <c r="C677" s="3204"/>
      <c r="D677" s="3204"/>
      <c r="E677" s="3204"/>
      <c r="F677" s="3204"/>
      <c r="G677" s="3204"/>
      <c r="H677" s="3204"/>
      <c r="I677" s="3204"/>
      <c r="J677" s="3204"/>
      <c r="K677" s="3204"/>
      <c r="L677" s="3204"/>
      <c r="M677" s="3204"/>
    </row>
    <row r="678" spans="1:13" ht="27" thickBot="1" x14ac:dyDescent="0.3">
      <c r="A678" s="15" t="s">
        <v>5</v>
      </c>
      <c r="B678" s="16" t="s">
        <v>6</v>
      </c>
      <c r="C678" s="16" t="s">
        <v>7</v>
      </c>
      <c r="D678" s="16" t="s">
        <v>8</v>
      </c>
      <c r="E678" s="16" t="s">
        <v>9</v>
      </c>
      <c r="F678" s="17" t="s">
        <v>10</v>
      </c>
      <c r="G678" s="18" t="s">
        <v>11</v>
      </c>
      <c r="H678" s="16" t="s">
        <v>12</v>
      </c>
      <c r="I678" s="19" t="s">
        <v>13</v>
      </c>
      <c r="J678" s="20" t="s">
        <v>14</v>
      </c>
      <c r="K678" s="20" t="s">
        <v>15</v>
      </c>
      <c r="L678" s="1286" t="s">
        <v>16</v>
      </c>
      <c r="M678" s="1468" t="s">
        <v>17</v>
      </c>
    </row>
    <row r="679" spans="1:13" x14ac:dyDescent="0.25">
      <c r="A679" s="333">
        <v>231</v>
      </c>
      <c r="B679" s="334">
        <v>0</v>
      </c>
      <c r="C679" s="336">
        <v>2115</v>
      </c>
      <c r="D679" s="975">
        <v>6119</v>
      </c>
      <c r="E679" s="337">
        <v>0</v>
      </c>
      <c r="F679" s="663">
        <v>106100888</v>
      </c>
      <c r="G679" s="334">
        <v>900</v>
      </c>
      <c r="H679" s="592">
        <v>5219000000</v>
      </c>
      <c r="I679" s="1542">
        <v>0</v>
      </c>
      <c r="J679" s="1542">
        <v>1297725</v>
      </c>
      <c r="K679" s="1543">
        <v>-803440</v>
      </c>
      <c r="L679" s="1469">
        <f>SUM(J679+K679)</f>
        <v>494285</v>
      </c>
      <c r="M679" s="1544" t="s">
        <v>2984</v>
      </c>
    </row>
    <row r="680" spans="1:13" x14ac:dyDescent="0.25">
      <c r="A680" s="333">
        <v>231</v>
      </c>
      <c r="B680" s="334">
        <v>0</v>
      </c>
      <c r="C680" s="336">
        <v>2115</v>
      </c>
      <c r="D680" s="975">
        <v>6119</v>
      </c>
      <c r="E680" s="337">
        <v>0</v>
      </c>
      <c r="F680" s="699">
        <v>106100888</v>
      </c>
      <c r="G680" s="334">
        <v>900</v>
      </c>
      <c r="H680" s="592">
        <v>5627000000</v>
      </c>
      <c r="I680" s="1542">
        <v>0</v>
      </c>
      <c r="J680" s="1542">
        <v>0</v>
      </c>
      <c r="K680" s="1543">
        <v>401720</v>
      </c>
      <c r="L680" s="1469">
        <v>401720</v>
      </c>
      <c r="M680" s="1544" t="s">
        <v>3467</v>
      </c>
    </row>
    <row r="681" spans="1:13" x14ac:dyDescent="0.25">
      <c r="A681" s="333">
        <v>231</v>
      </c>
      <c r="B681" s="334">
        <v>0</v>
      </c>
      <c r="C681" s="336">
        <v>2115</v>
      </c>
      <c r="D681" s="975">
        <v>6119</v>
      </c>
      <c r="E681" s="337">
        <v>0</v>
      </c>
      <c r="F681" s="699">
        <v>106100888</v>
      </c>
      <c r="G681" s="334">
        <v>900</v>
      </c>
      <c r="H681" s="592">
        <v>5625000000</v>
      </c>
      <c r="I681" s="1542">
        <v>0</v>
      </c>
      <c r="J681" s="1542">
        <v>0</v>
      </c>
      <c r="K681" s="1543">
        <v>401720</v>
      </c>
      <c r="L681" s="1469">
        <v>401720</v>
      </c>
      <c r="M681" s="1544" t="s">
        <v>3468</v>
      </c>
    </row>
    <row r="682" spans="1:13" x14ac:dyDescent="0.25">
      <c r="A682" s="333"/>
      <c r="B682" s="334"/>
      <c r="C682" s="336"/>
      <c r="D682" s="975"/>
      <c r="E682" s="337"/>
      <c r="F682" s="699"/>
      <c r="G682" s="334"/>
      <c r="H682" s="592"/>
      <c r="I682" s="1542"/>
      <c r="J682" s="1542"/>
      <c r="K682" s="1543"/>
      <c r="L682" s="1469"/>
      <c r="M682" s="1544"/>
    </row>
    <row r="683" spans="1:13" x14ac:dyDescent="0.25">
      <c r="A683" s="333">
        <v>231</v>
      </c>
      <c r="B683" s="334">
        <v>0</v>
      </c>
      <c r="C683" s="336">
        <v>2115</v>
      </c>
      <c r="D683" s="975">
        <v>6119</v>
      </c>
      <c r="E683" s="337">
        <v>0</v>
      </c>
      <c r="F683" s="663">
        <v>106500999</v>
      </c>
      <c r="G683" s="334">
        <v>900</v>
      </c>
      <c r="H683" s="592">
        <v>5219000000</v>
      </c>
      <c r="I683" s="1542">
        <v>0</v>
      </c>
      <c r="J683" s="1542">
        <v>1061775</v>
      </c>
      <c r="K683" s="1543">
        <v>-535626.68000000005</v>
      </c>
      <c r="L683" s="1469">
        <f>SUM(J683+K683)</f>
        <v>526148.31999999995</v>
      </c>
      <c r="M683" s="1544" t="s">
        <v>2985</v>
      </c>
    </row>
    <row r="684" spans="1:13" x14ac:dyDescent="0.25">
      <c r="A684" s="333">
        <v>231</v>
      </c>
      <c r="B684" s="334">
        <v>0</v>
      </c>
      <c r="C684" s="336">
        <v>2115</v>
      </c>
      <c r="D684" s="975">
        <v>6119</v>
      </c>
      <c r="E684" s="337">
        <v>0</v>
      </c>
      <c r="F684" s="699">
        <v>106500999</v>
      </c>
      <c r="G684" s="334">
        <v>900</v>
      </c>
      <c r="H684" s="592">
        <v>5627000000</v>
      </c>
      <c r="I684" s="1542">
        <v>0</v>
      </c>
      <c r="J684" s="1542">
        <v>0</v>
      </c>
      <c r="K684" s="1543">
        <v>267813.34000000003</v>
      </c>
      <c r="L684" s="1469">
        <v>267813.34000000003</v>
      </c>
      <c r="M684" s="1544" t="s">
        <v>3469</v>
      </c>
    </row>
    <row r="685" spans="1:13" ht="15.75" thickBot="1" x14ac:dyDescent="0.3">
      <c r="A685" s="333">
        <v>231</v>
      </c>
      <c r="B685" s="334">
        <v>0</v>
      </c>
      <c r="C685" s="336">
        <v>2115</v>
      </c>
      <c r="D685" s="975">
        <v>6119</v>
      </c>
      <c r="E685" s="337">
        <v>0</v>
      </c>
      <c r="F685" s="699">
        <v>106500999</v>
      </c>
      <c r="G685" s="334">
        <v>900</v>
      </c>
      <c r="H685" s="592">
        <v>5625000000</v>
      </c>
      <c r="I685" s="1542">
        <v>0</v>
      </c>
      <c r="J685" s="1542">
        <v>0</v>
      </c>
      <c r="K685" s="1543">
        <v>267813.34000000003</v>
      </c>
      <c r="L685" s="1557">
        <v>267813.34000000003</v>
      </c>
      <c r="M685" s="1544" t="s">
        <v>3468</v>
      </c>
    </row>
    <row r="686" spans="1:13" ht="16.5" thickBot="1" x14ac:dyDescent="0.3">
      <c r="A686" s="593"/>
      <c r="B686" s="2159" t="s">
        <v>594</v>
      </c>
      <c r="C686" s="595"/>
      <c r="D686" s="595"/>
      <c r="E686" s="595"/>
      <c r="F686" s="595"/>
      <c r="G686" s="595"/>
      <c r="H686" s="595"/>
      <c r="I686" s="1545">
        <f>SUM(I679:I685)</f>
        <v>0</v>
      </c>
      <c r="J686" s="2162">
        <f>SUM(J679:J685)</f>
        <v>2359500</v>
      </c>
      <c r="K686" s="1545">
        <f>SUM(K679:K685)</f>
        <v>0</v>
      </c>
      <c r="L686" s="1545">
        <f>SUM(L679:L685)</f>
        <v>2359500</v>
      </c>
      <c r="M686" s="665"/>
    </row>
    <row r="687" spans="1:13" x14ac:dyDescent="0.25">
      <c r="B687" s="597" t="s">
        <v>212</v>
      </c>
      <c r="C687" s="597"/>
      <c r="D687" s="597"/>
      <c r="E687" s="597" t="s">
        <v>213</v>
      </c>
      <c r="F687" s="597"/>
      <c r="G687" s="597"/>
      <c r="H687" s="597"/>
      <c r="I687" s="597"/>
      <c r="J687" s="597" t="s">
        <v>214</v>
      </c>
      <c r="K687" s="598">
        <v>43710</v>
      </c>
      <c r="L687" s="597"/>
      <c r="M687" s="597"/>
    </row>
    <row r="688" spans="1:13" x14ac:dyDescent="0.25">
      <c r="B688" s="597"/>
      <c r="C688" s="597"/>
      <c r="D688" s="597"/>
      <c r="E688" s="597" t="s">
        <v>215</v>
      </c>
      <c r="F688" s="597"/>
      <c r="G688" s="597"/>
      <c r="H688" s="597"/>
      <c r="I688" s="597"/>
      <c r="J688" s="597"/>
      <c r="K688" s="597"/>
      <c r="L688" s="597"/>
      <c r="M688" s="597"/>
    </row>
    <row r="689" spans="1:13" x14ac:dyDescent="0.25">
      <c r="B689" s="597"/>
      <c r="C689" s="597"/>
      <c r="D689" s="597"/>
      <c r="E689" s="597"/>
      <c r="F689" s="597"/>
      <c r="G689" s="597"/>
      <c r="H689" s="597"/>
      <c r="I689" s="597"/>
      <c r="J689" s="597"/>
      <c r="K689" s="597"/>
      <c r="L689" s="597"/>
      <c r="M689" s="597"/>
    </row>
    <row r="690" spans="1:13" x14ac:dyDescent="0.25">
      <c r="B690" s="597" t="s">
        <v>216</v>
      </c>
      <c r="C690" s="597"/>
      <c r="D690" s="597"/>
      <c r="E690" s="597"/>
      <c r="F690" s="597"/>
      <c r="G690" s="597"/>
      <c r="H690" s="597"/>
      <c r="I690" s="597"/>
      <c r="J690" s="597" t="s">
        <v>216</v>
      </c>
      <c r="K690" s="597"/>
      <c r="L690" s="597"/>
      <c r="M690" s="597"/>
    </row>
    <row r="691" spans="1:13" x14ac:dyDescent="0.25">
      <c r="B691" s="597"/>
      <c r="C691" s="597"/>
      <c r="D691" s="597"/>
      <c r="E691" s="597"/>
      <c r="F691" s="597"/>
      <c r="G691" s="597"/>
      <c r="H691" s="597"/>
      <c r="I691" s="597"/>
      <c r="J691" s="597"/>
      <c r="K691" s="597"/>
      <c r="L691" s="597"/>
      <c r="M691" s="597"/>
    </row>
    <row r="692" spans="1:13" x14ac:dyDescent="0.25">
      <c r="B692" s="597" t="s">
        <v>217</v>
      </c>
      <c r="C692" s="597"/>
      <c r="D692" s="597"/>
      <c r="E692" s="597"/>
      <c r="F692" s="597"/>
      <c r="G692" s="597"/>
      <c r="H692" s="597"/>
      <c r="I692" s="597"/>
      <c r="J692" s="597" t="s">
        <v>218</v>
      </c>
      <c r="K692" s="597"/>
      <c r="L692" s="597"/>
      <c r="M692" s="597"/>
    </row>
    <row r="693" spans="1:13" x14ac:dyDescent="0.25">
      <c r="A693" s="1534"/>
      <c r="B693" s="1535"/>
      <c r="C693" s="1536"/>
      <c r="D693" s="1535"/>
      <c r="E693" s="1534"/>
      <c r="F693" s="1537"/>
      <c r="G693" s="1535"/>
      <c r="H693" s="1538"/>
      <c r="I693" s="1539"/>
      <c r="J693" s="1539"/>
      <c r="K693" s="1539"/>
      <c r="L693" s="1539"/>
      <c r="M693" s="1540"/>
    </row>
    <row r="694" spans="1:13" x14ac:dyDescent="0.25">
      <c r="A694" s="1534"/>
      <c r="B694" s="1535"/>
      <c r="C694" s="1536"/>
      <c r="D694" s="1535"/>
      <c r="E694" s="1534"/>
      <c r="F694" s="1537"/>
      <c r="G694" s="1535"/>
      <c r="H694" s="1538"/>
      <c r="I694" s="1539"/>
      <c r="J694" s="1539"/>
      <c r="K694" s="1539"/>
      <c r="L694" s="1539"/>
      <c r="M694" s="1540"/>
    </row>
    <row r="695" spans="1:13" ht="18.75" x14ac:dyDescent="0.3">
      <c r="A695" s="1" t="s">
        <v>174</v>
      </c>
      <c r="B695" s="1"/>
      <c r="C695" s="306" t="s">
        <v>175</v>
      </c>
      <c r="F695" s="467"/>
      <c r="G695" s="468"/>
      <c r="I695" s="469"/>
    </row>
    <row r="696" spans="1:13" ht="18.75" x14ac:dyDescent="0.3">
      <c r="A696" s="3102" t="s">
        <v>3002</v>
      </c>
      <c r="B696" s="3102"/>
      <c r="C696" s="3102"/>
      <c r="D696" s="3102"/>
      <c r="E696" s="3102"/>
      <c r="F696" s="3102"/>
      <c r="G696" s="3102"/>
      <c r="H696" s="3102"/>
      <c r="I696" s="3102"/>
      <c r="J696" s="3102"/>
      <c r="K696" s="3102"/>
      <c r="L696" s="3102"/>
      <c r="M696" s="3102"/>
    </row>
    <row r="697" spans="1:13" ht="18.75" x14ac:dyDescent="0.3">
      <c r="A697" s="1451"/>
      <c r="B697" s="1464"/>
      <c r="C697" s="1464"/>
      <c r="D697" s="1464"/>
      <c r="E697" s="1464"/>
      <c r="F697" s="1464"/>
      <c r="G697" s="1464"/>
      <c r="H697" s="1464"/>
      <c r="I697" s="1464"/>
      <c r="J697" s="1464"/>
      <c r="K697" s="1464"/>
      <c r="L697" s="1464"/>
    </row>
    <row r="698" spans="1:13" ht="15.75" thickBot="1" x14ac:dyDescent="0.3">
      <c r="A698" s="3204" t="s">
        <v>3003</v>
      </c>
      <c r="B698" s="3204"/>
      <c r="C698" s="3204"/>
      <c r="D698" s="3204"/>
      <c r="E698" s="3204"/>
      <c r="F698" s="3204"/>
      <c r="G698" s="3204"/>
      <c r="H698" s="3204"/>
      <c r="I698" s="3204"/>
      <c r="J698" s="3204"/>
      <c r="K698" s="3204"/>
      <c r="L698" s="3204"/>
      <c r="M698" s="3204"/>
    </row>
    <row r="699" spans="1:13" ht="27" thickBot="1" x14ac:dyDescent="0.3">
      <c r="A699" s="15" t="s">
        <v>5</v>
      </c>
      <c r="B699" s="16" t="s">
        <v>6</v>
      </c>
      <c r="C699" s="16" t="s">
        <v>7</v>
      </c>
      <c r="D699" s="16" t="s">
        <v>8</v>
      </c>
      <c r="E699" s="16" t="s">
        <v>9</v>
      </c>
      <c r="F699" s="17" t="s">
        <v>10</v>
      </c>
      <c r="G699" s="18" t="s">
        <v>11</v>
      </c>
      <c r="H699" s="16" t="s">
        <v>12</v>
      </c>
      <c r="I699" s="19" t="s">
        <v>13</v>
      </c>
      <c r="J699" s="20" t="s">
        <v>14</v>
      </c>
      <c r="K699" s="20" t="s">
        <v>15</v>
      </c>
      <c r="L699" s="1286" t="s">
        <v>16</v>
      </c>
      <c r="M699" s="1468" t="s">
        <v>17</v>
      </c>
    </row>
    <row r="700" spans="1:13" x14ac:dyDescent="0.25">
      <c r="A700" s="583">
        <v>231</v>
      </c>
      <c r="B700" s="584">
        <v>0</v>
      </c>
      <c r="C700" s="585">
        <v>2115</v>
      </c>
      <c r="D700" s="584">
        <v>5166</v>
      </c>
      <c r="E700" s="586">
        <v>0</v>
      </c>
      <c r="F700" s="587">
        <v>777</v>
      </c>
      <c r="G700" s="584">
        <v>900</v>
      </c>
      <c r="H700" s="591">
        <v>5714000000</v>
      </c>
      <c r="I700" s="1469">
        <v>0</v>
      </c>
      <c r="J700" s="1469">
        <v>150000</v>
      </c>
      <c r="K700" s="1469">
        <v>-150000</v>
      </c>
      <c r="L700" s="1469">
        <f>SUM(J700+K700)</f>
        <v>0</v>
      </c>
      <c r="M700" s="1470" t="s">
        <v>3004</v>
      </c>
    </row>
    <row r="701" spans="1:13" ht="15.75" thickBot="1" x14ac:dyDescent="0.3">
      <c r="A701" s="1553">
        <v>231</v>
      </c>
      <c r="B701" s="662">
        <v>0</v>
      </c>
      <c r="C701" s="664">
        <v>2115</v>
      </c>
      <c r="D701" s="662">
        <v>5169</v>
      </c>
      <c r="E701" s="1554">
        <v>0</v>
      </c>
      <c r="F701" s="1555">
        <v>777</v>
      </c>
      <c r="G701" s="662">
        <v>900</v>
      </c>
      <c r="H701" s="1556">
        <v>5714000000</v>
      </c>
      <c r="I701" s="1557">
        <v>0</v>
      </c>
      <c r="J701" s="1557">
        <v>0</v>
      </c>
      <c r="K701" s="1557">
        <v>150000</v>
      </c>
      <c r="L701" s="1557">
        <f>SUM(J701+K701)</f>
        <v>150000</v>
      </c>
      <c r="M701" s="1544" t="s">
        <v>3005</v>
      </c>
    </row>
    <row r="702" spans="1:13" ht="16.5" thickBot="1" x14ac:dyDescent="0.3">
      <c r="A702" s="593"/>
      <c r="B702" s="2159" t="s">
        <v>594</v>
      </c>
      <c r="C702" s="595"/>
      <c r="D702" s="595"/>
      <c r="E702" s="595"/>
      <c r="F702" s="595"/>
      <c r="G702" s="595"/>
      <c r="H702" s="595"/>
      <c r="I702" s="1545">
        <f>SUM(I700:I701)</f>
        <v>0</v>
      </c>
      <c r="J702" s="1545">
        <f>SUM(J700:J701)</f>
        <v>150000</v>
      </c>
      <c r="K702" s="1545">
        <f>SUM(K700:K701)</f>
        <v>0</v>
      </c>
      <c r="L702" s="1545">
        <f>SUM(L700:L701)</f>
        <v>150000</v>
      </c>
      <c r="M702" s="665"/>
    </row>
    <row r="703" spans="1:13" x14ac:dyDescent="0.25">
      <c r="B703" s="597" t="s">
        <v>212</v>
      </c>
      <c r="C703" s="597"/>
      <c r="D703" s="597"/>
      <c r="E703" s="597" t="s">
        <v>213</v>
      </c>
      <c r="F703" s="597"/>
      <c r="G703" s="597"/>
      <c r="H703" s="597"/>
      <c r="I703" s="597"/>
      <c r="J703" s="597" t="s">
        <v>214</v>
      </c>
      <c r="K703" s="598">
        <v>43713</v>
      </c>
      <c r="L703" s="597"/>
      <c r="M703" s="597"/>
    </row>
    <row r="704" spans="1:13" x14ac:dyDescent="0.25">
      <c r="B704" s="597"/>
      <c r="C704" s="597"/>
      <c r="D704" s="597"/>
      <c r="E704" s="597" t="s">
        <v>2463</v>
      </c>
      <c r="F704" s="597"/>
      <c r="G704" s="597"/>
      <c r="H704" s="597"/>
      <c r="I704" s="597"/>
      <c r="J704" s="597"/>
      <c r="K704" s="597"/>
      <c r="L704" s="597"/>
      <c r="M704" s="597"/>
    </row>
    <row r="705" spans="1:13" x14ac:dyDescent="0.25">
      <c r="B705" s="597" t="s">
        <v>216</v>
      </c>
      <c r="C705" s="597"/>
      <c r="D705" s="597"/>
      <c r="E705" s="597"/>
      <c r="F705" s="597"/>
      <c r="G705" s="597"/>
      <c r="H705" s="597"/>
      <c r="I705" s="597"/>
      <c r="J705" s="597" t="s">
        <v>216</v>
      </c>
      <c r="K705" s="597"/>
      <c r="L705" s="597"/>
      <c r="M705" s="597"/>
    </row>
    <row r="706" spans="1:13" x14ac:dyDescent="0.25">
      <c r="B706" s="597"/>
      <c r="C706" s="597"/>
      <c r="D706" s="597"/>
      <c r="E706" s="597"/>
      <c r="F706" s="597"/>
      <c r="G706" s="597"/>
      <c r="H706" s="597"/>
      <c r="I706" s="597"/>
      <c r="J706" s="597"/>
      <c r="K706" s="597"/>
      <c r="L706" s="597"/>
      <c r="M706" s="597"/>
    </row>
    <row r="707" spans="1:13" x14ac:dyDescent="0.25">
      <c r="B707" s="597" t="s">
        <v>217</v>
      </c>
      <c r="C707" s="597"/>
      <c r="D707" s="597"/>
      <c r="E707" s="597"/>
      <c r="F707" s="597"/>
      <c r="G707" s="597"/>
      <c r="H707" s="597"/>
      <c r="I707" s="597"/>
      <c r="J707" s="597" t="s">
        <v>218</v>
      </c>
      <c r="K707" s="597"/>
      <c r="L707" s="597"/>
      <c r="M707" s="597"/>
    </row>
    <row r="708" spans="1:13" x14ac:dyDescent="0.25">
      <c r="A708" s="1534"/>
      <c r="B708" s="1535"/>
      <c r="C708" s="1536"/>
      <c r="D708" s="1535"/>
      <c r="E708" s="1534"/>
      <c r="F708" s="1537"/>
      <c r="G708" s="1535"/>
      <c r="H708" s="1538"/>
      <c r="I708" s="1539"/>
      <c r="J708" s="1539"/>
      <c r="K708" s="1539"/>
      <c r="L708" s="1539"/>
      <c r="M708" s="1540"/>
    </row>
    <row r="709" spans="1:13" x14ac:dyDescent="0.25">
      <c r="A709" s="1534"/>
      <c r="B709" s="1535"/>
      <c r="C709" s="1536"/>
      <c r="D709" s="1535"/>
      <c r="E709" s="1534"/>
      <c r="F709" s="1537"/>
      <c r="G709" s="1535"/>
      <c r="H709" s="1538"/>
      <c r="I709" s="1539"/>
      <c r="J709" s="1539"/>
      <c r="K709" s="1539"/>
      <c r="L709" s="1539"/>
      <c r="M709" s="1540"/>
    </row>
    <row r="710" spans="1:13" ht="18.75" x14ac:dyDescent="0.3">
      <c r="A710" s="1" t="s">
        <v>174</v>
      </c>
      <c r="B710" s="1"/>
      <c r="C710" s="306" t="s">
        <v>175</v>
      </c>
      <c r="F710" s="467"/>
      <c r="G710" s="468"/>
      <c r="I710" s="469"/>
    </row>
    <row r="711" spans="1:13" ht="18.75" x14ac:dyDescent="0.3">
      <c r="A711" s="3102" t="s">
        <v>3216</v>
      </c>
      <c r="B711" s="3102"/>
      <c r="C711" s="3102"/>
      <c r="D711" s="3102"/>
      <c r="E711" s="3102"/>
      <c r="F711" s="3102"/>
      <c r="G711" s="3102"/>
      <c r="H711" s="3102"/>
      <c r="I711" s="3102"/>
      <c r="J711" s="3102"/>
      <c r="K711" s="3102"/>
      <c r="L711" s="3102"/>
      <c r="M711" s="3102"/>
    </row>
    <row r="712" spans="1:13" ht="18.75" x14ac:dyDescent="0.3">
      <c r="A712" s="1451"/>
      <c r="B712" s="1464"/>
      <c r="C712" s="1464"/>
      <c r="D712" s="1464"/>
      <c r="E712" s="1464"/>
      <c r="F712" s="1464"/>
      <c r="G712" s="1464"/>
      <c r="H712" s="1464"/>
      <c r="I712" s="1464"/>
      <c r="J712" s="1464"/>
      <c r="K712" s="1464"/>
      <c r="L712" s="1464"/>
    </row>
    <row r="713" spans="1:13" ht="15.75" thickBot="1" x14ac:dyDescent="0.3">
      <c r="A713" s="3204" t="s">
        <v>3217</v>
      </c>
      <c r="B713" s="3204"/>
      <c r="C713" s="3204"/>
      <c r="D713" s="3204"/>
      <c r="E713" s="3204"/>
      <c r="F713" s="3204"/>
      <c r="G713" s="3204"/>
      <c r="H713" s="3204"/>
      <c r="I713" s="3204"/>
      <c r="J713" s="3204"/>
      <c r="K713" s="3204"/>
      <c r="L713" s="3204"/>
      <c r="M713" s="3204"/>
    </row>
    <row r="714" spans="1:13" ht="27" thickBot="1" x14ac:dyDescent="0.3">
      <c r="A714" s="15" t="s">
        <v>5</v>
      </c>
      <c r="B714" s="16" t="s">
        <v>6</v>
      </c>
      <c r="C714" s="16" t="s">
        <v>7</v>
      </c>
      <c r="D714" s="16" t="s">
        <v>8</v>
      </c>
      <c r="E714" s="16" t="s">
        <v>9</v>
      </c>
      <c r="F714" s="17" t="s">
        <v>10</v>
      </c>
      <c r="G714" s="18" t="s">
        <v>11</v>
      </c>
      <c r="H714" s="16" t="s">
        <v>12</v>
      </c>
      <c r="I714" s="19" t="s">
        <v>13</v>
      </c>
      <c r="J714" s="20" t="s">
        <v>14</v>
      </c>
      <c r="K714" s="20" t="s">
        <v>15</v>
      </c>
      <c r="L714" s="1286" t="s">
        <v>16</v>
      </c>
      <c r="M714" s="1468" t="s">
        <v>17</v>
      </c>
    </row>
    <row r="715" spans="1:13" x14ac:dyDescent="0.25">
      <c r="A715" s="583">
        <v>231</v>
      </c>
      <c r="B715" s="584">
        <v>0</v>
      </c>
      <c r="C715" s="973">
        <v>2143</v>
      </c>
      <c r="D715" s="584">
        <v>5321</v>
      </c>
      <c r="E715" s="586">
        <v>0</v>
      </c>
      <c r="F715" s="587">
        <v>808</v>
      </c>
      <c r="G715" s="584">
        <v>900</v>
      </c>
      <c r="H715" s="588">
        <v>2776000000</v>
      </c>
      <c r="I715" s="1469">
        <v>0</v>
      </c>
      <c r="J715" s="1469">
        <v>908150</v>
      </c>
      <c r="K715" s="1469">
        <v>-908000</v>
      </c>
      <c r="L715" s="1471">
        <f>SUM(J715+K715)</f>
        <v>150</v>
      </c>
      <c r="M715" s="1470" t="s">
        <v>3218</v>
      </c>
    </row>
    <row r="716" spans="1:13" x14ac:dyDescent="0.25">
      <c r="A716" s="583">
        <v>231</v>
      </c>
      <c r="B716" s="584">
        <v>0</v>
      </c>
      <c r="C716" s="59">
        <v>2143</v>
      </c>
      <c r="D716" s="584">
        <v>5321</v>
      </c>
      <c r="E716" s="586">
        <v>0</v>
      </c>
      <c r="F716" s="589">
        <v>808</v>
      </c>
      <c r="G716" s="58">
        <v>900</v>
      </c>
      <c r="H716" s="590">
        <v>2776022423</v>
      </c>
      <c r="I716" s="1469">
        <v>0</v>
      </c>
      <c r="J716" s="1293">
        <v>0</v>
      </c>
      <c r="K716" s="1471">
        <v>200000</v>
      </c>
      <c r="L716" s="1471">
        <f>SUM(J716+K716)</f>
        <v>200000</v>
      </c>
      <c r="M716" s="1470" t="s">
        <v>3219</v>
      </c>
    </row>
    <row r="717" spans="1:13" x14ac:dyDescent="0.25">
      <c r="A717" s="583">
        <v>231</v>
      </c>
      <c r="B717" s="584">
        <v>0</v>
      </c>
      <c r="C717" s="59">
        <v>2143</v>
      </c>
      <c r="D717" s="584">
        <v>5321</v>
      </c>
      <c r="E717" s="586">
        <v>0</v>
      </c>
      <c r="F717" s="589">
        <v>808</v>
      </c>
      <c r="G717" s="584">
        <v>900</v>
      </c>
      <c r="H717" s="591">
        <v>2776020510</v>
      </c>
      <c r="I717" s="1469">
        <v>0</v>
      </c>
      <c r="J717" s="1469">
        <v>0</v>
      </c>
      <c r="K717" s="1469">
        <v>100000</v>
      </c>
      <c r="L717" s="1471">
        <f t="shared" ref="L717:L728" si="10">SUM(J717+K717)</f>
        <v>100000</v>
      </c>
      <c r="M717" s="1470" t="s">
        <v>3220</v>
      </c>
    </row>
    <row r="718" spans="1:13" x14ac:dyDescent="0.25">
      <c r="A718" s="57">
        <v>231</v>
      </c>
      <c r="B718" s="58">
        <v>0</v>
      </c>
      <c r="C718" s="59">
        <v>2143</v>
      </c>
      <c r="D718" s="584">
        <v>5321</v>
      </c>
      <c r="E718" s="61">
        <v>0</v>
      </c>
      <c r="F718" s="589">
        <v>808</v>
      </c>
      <c r="G718" s="58">
        <v>900</v>
      </c>
      <c r="H718" s="591">
        <v>2776020528</v>
      </c>
      <c r="I718" s="1293">
        <v>0</v>
      </c>
      <c r="J718" s="1293">
        <v>0</v>
      </c>
      <c r="K718" s="1471">
        <v>39000</v>
      </c>
      <c r="L718" s="1471">
        <f t="shared" si="10"/>
        <v>39000</v>
      </c>
      <c r="M718" s="1470" t="s">
        <v>3221</v>
      </c>
    </row>
    <row r="719" spans="1:13" x14ac:dyDescent="0.25">
      <c r="A719" s="57">
        <v>231</v>
      </c>
      <c r="B719" s="58">
        <v>0</v>
      </c>
      <c r="C719" s="59">
        <v>2143</v>
      </c>
      <c r="D719" s="584">
        <v>5321</v>
      </c>
      <c r="E719" s="61">
        <v>0</v>
      </c>
      <c r="F719" s="589">
        <v>808</v>
      </c>
      <c r="G719" s="58">
        <v>900</v>
      </c>
      <c r="H719" s="590">
        <v>2776022418</v>
      </c>
      <c r="I719" s="1293">
        <v>0</v>
      </c>
      <c r="J719" s="1293">
        <v>0</v>
      </c>
      <c r="K719" s="1471">
        <v>20000</v>
      </c>
      <c r="L719" s="1471">
        <f t="shared" si="10"/>
        <v>20000</v>
      </c>
      <c r="M719" s="1470" t="s">
        <v>3222</v>
      </c>
    </row>
    <row r="720" spans="1:13" x14ac:dyDescent="0.25">
      <c r="A720" s="57">
        <v>231</v>
      </c>
      <c r="B720" s="58">
        <v>0</v>
      </c>
      <c r="C720" s="59">
        <v>2143</v>
      </c>
      <c r="D720" s="584">
        <v>5321</v>
      </c>
      <c r="E720" s="61">
        <v>0</v>
      </c>
      <c r="F720" s="589">
        <v>808</v>
      </c>
      <c r="G720" s="58">
        <v>900</v>
      </c>
      <c r="H720" s="590">
        <v>2776022128</v>
      </c>
      <c r="I720" s="1293">
        <v>0</v>
      </c>
      <c r="J720" s="1293">
        <v>0</v>
      </c>
      <c r="K720" s="1471">
        <v>30000</v>
      </c>
      <c r="L720" s="1471">
        <f t="shared" si="10"/>
        <v>30000</v>
      </c>
      <c r="M720" s="1470" t="s">
        <v>3223</v>
      </c>
    </row>
    <row r="721" spans="1:13" x14ac:dyDescent="0.25">
      <c r="A721" s="57">
        <v>231</v>
      </c>
      <c r="B721" s="58">
        <v>0</v>
      </c>
      <c r="C721" s="59">
        <v>2143</v>
      </c>
      <c r="D721" s="584">
        <v>5321</v>
      </c>
      <c r="E721" s="61">
        <v>0</v>
      </c>
      <c r="F721" s="589">
        <v>808</v>
      </c>
      <c r="G721" s="58">
        <v>900</v>
      </c>
      <c r="H721" s="590">
        <v>2776021107</v>
      </c>
      <c r="I721" s="1293">
        <v>0</v>
      </c>
      <c r="J721" s="1293">
        <v>0</v>
      </c>
      <c r="K721" s="1471">
        <v>70000</v>
      </c>
      <c r="L721" s="1471">
        <f t="shared" si="10"/>
        <v>70000</v>
      </c>
      <c r="M721" s="1470" t="s">
        <v>3224</v>
      </c>
    </row>
    <row r="722" spans="1:13" x14ac:dyDescent="0.25">
      <c r="A722" s="57">
        <v>231</v>
      </c>
      <c r="B722" s="58">
        <v>0</v>
      </c>
      <c r="C722" s="59">
        <v>2143</v>
      </c>
      <c r="D722" s="584">
        <v>5321</v>
      </c>
      <c r="E722" s="61">
        <v>0</v>
      </c>
      <c r="F722" s="589">
        <v>808</v>
      </c>
      <c r="G722" s="58">
        <v>900</v>
      </c>
      <c r="H722" s="590">
        <v>2776020326</v>
      </c>
      <c r="I722" s="1293">
        <v>0</v>
      </c>
      <c r="J722" s="1293">
        <v>0</v>
      </c>
      <c r="K722" s="1471">
        <v>70000</v>
      </c>
      <c r="L722" s="1471">
        <f t="shared" si="10"/>
        <v>70000</v>
      </c>
      <c r="M722" s="1470" t="s">
        <v>3225</v>
      </c>
    </row>
    <row r="723" spans="1:13" x14ac:dyDescent="0.25">
      <c r="A723" s="57">
        <v>231</v>
      </c>
      <c r="B723" s="58">
        <v>0</v>
      </c>
      <c r="C723" s="59">
        <v>2143</v>
      </c>
      <c r="D723" s="584">
        <v>5321</v>
      </c>
      <c r="E723" s="61">
        <v>0</v>
      </c>
      <c r="F723" s="589">
        <v>808</v>
      </c>
      <c r="G723" s="58">
        <v>900</v>
      </c>
      <c r="H723" s="590">
        <v>2776022528</v>
      </c>
      <c r="I723" s="1293">
        <v>0</v>
      </c>
      <c r="J723" s="1293">
        <v>0</v>
      </c>
      <c r="K723" s="1471">
        <v>39000</v>
      </c>
      <c r="L723" s="1471">
        <f t="shared" si="10"/>
        <v>39000</v>
      </c>
      <c r="M723" s="1470" t="s">
        <v>3226</v>
      </c>
    </row>
    <row r="724" spans="1:13" x14ac:dyDescent="0.25">
      <c r="A724" s="57">
        <v>231</v>
      </c>
      <c r="B724" s="58">
        <v>0</v>
      </c>
      <c r="C724" s="59">
        <v>2143</v>
      </c>
      <c r="D724" s="584">
        <v>5321</v>
      </c>
      <c r="E724" s="61">
        <v>0</v>
      </c>
      <c r="F724" s="589">
        <v>808</v>
      </c>
      <c r="G724" s="58">
        <v>900</v>
      </c>
      <c r="H724" s="590">
        <v>2776021922</v>
      </c>
      <c r="I724" s="1293">
        <v>0</v>
      </c>
      <c r="J724" s="1293">
        <v>0</v>
      </c>
      <c r="K724" s="1471">
        <v>70000</v>
      </c>
      <c r="L724" s="1471">
        <f t="shared" si="10"/>
        <v>70000</v>
      </c>
      <c r="M724" s="1470" t="s">
        <v>3227</v>
      </c>
    </row>
    <row r="725" spans="1:13" x14ac:dyDescent="0.25">
      <c r="A725" s="57">
        <v>231</v>
      </c>
      <c r="B725" s="58">
        <v>0</v>
      </c>
      <c r="C725" s="59">
        <v>2143</v>
      </c>
      <c r="D725" s="584">
        <v>5321</v>
      </c>
      <c r="E725" s="61">
        <v>0</v>
      </c>
      <c r="F725" s="589">
        <v>808</v>
      </c>
      <c r="G725" s="58">
        <v>900</v>
      </c>
      <c r="H725" s="590">
        <v>2776022164</v>
      </c>
      <c r="I725" s="1293">
        <v>0</v>
      </c>
      <c r="J725" s="1293">
        <v>0</v>
      </c>
      <c r="K725" s="1471">
        <v>70000</v>
      </c>
      <c r="L725" s="1471">
        <f t="shared" si="10"/>
        <v>70000</v>
      </c>
      <c r="M725" s="1470" t="s">
        <v>3228</v>
      </c>
    </row>
    <row r="726" spans="1:13" x14ac:dyDescent="0.25">
      <c r="A726" s="57">
        <v>231</v>
      </c>
      <c r="B726" s="58">
        <v>0</v>
      </c>
      <c r="C726" s="59">
        <v>2143</v>
      </c>
      <c r="D726" s="584">
        <v>5321</v>
      </c>
      <c r="E726" s="61">
        <v>0</v>
      </c>
      <c r="F726" s="589">
        <v>808</v>
      </c>
      <c r="G726" s="58">
        <v>900</v>
      </c>
      <c r="H726" s="590">
        <v>2776022438</v>
      </c>
      <c r="I726" s="1293">
        <v>0</v>
      </c>
      <c r="J726" s="1293">
        <v>0</v>
      </c>
      <c r="K726" s="1471">
        <v>30000</v>
      </c>
      <c r="L726" s="1471">
        <f t="shared" si="10"/>
        <v>30000</v>
      </c>
      <c r="M726" s="1470" t="s">
        <v>3229</v>
      </c>
    </row>
    <row r="727" spans="1:13" x14ac:dyDescent="0.25">
      <c r="A727" s="57">
        <v>231</v>
      </c>
      <c r="B727" s="58">
        <v>0</v>
      </c>
      <c r="C727" s="59">
        <v>2143</v>
      </c>
      <c r="D727" s="584">
        <v>5321</v>
      </c>
      <c r="E727" s="61">
        <v>0</v>
      </c>
      <c r="F727" s="589">
        <v>808</v>
      </c>
      <c r="G727" s="58">
        <v>900</v>
      </c>
      <c r="H727" s="590">
        <v>2776021238</v>
      </c>
      <c r="I727" s="1293">
        <v>0</v>
      </c>
      <c r="J727" s="1293">
        <v>0</v>
      </c>
      <c r="K727" s="1471">
        <v>70000</v>
      </c>
      <c r="L727" s="1471">
        <f t="shared" si="10"/>
        <v>70000</v>
      </c>
      <c r="M727" s="1470" t="s">
        <v>3230</v>
      </c>
    </row>
    <row r="728" spans="1:13" ht="15.75" thickBot="1" x14ac:dyDescent="0.3">
      <c r="A728" s="57">
        <v>231</v>
      </c>
      <c r="B728" s="58">
        <v>0</v>
      </c>
      <c r="C728" s="59">
        <v>2143</v>
      </c>
      <c r="D728" s="584">
        <v>5321</v>
      </c>
      <c r="E728" s="61">
        <v>0</v>
      </c>
      <c r="F728" s="589">
        <v>808</v>
      </c>
      <c r="G728" s="58">
        <v>900</v>
      </c>
      <c r="H728" s="590">
        <v>2776021115</v>
      </c>
      <c r="I728" s="1293">
        <v>0</v>
      </c>
      <c r="J728" s="1293">
        <v>0</v>
      </c>
      <c r="K728" s="1471">
        <v>100000</v>
      </c>
      <c r="L728" s="1471">
        <f t="shared" si="10"/>
        <v>100000</v>
      </c>
      <c r="M728" s="1470" t="s">
        <v>3231</v>
      </c>
    </row>
    <row r="729" spans="1:13" ht="16.5" thickBot="1" x14ac:dyDescent="0.3">
      <c r="A729" s="593"/>
      <c r="B729" s="2161" t="s">
        <v>23</v>
      </c>
      <c r="C729" s="594"/>
      <c r="D729" s="594"/>
      <c r="E729" s="595"/>
      <c r="F729" s="595"/>
      <c r="G729" s="595"/>
      <c r="H729" s="595"/>
      <c r="I729" s="983"/>
      <c r="J729" s="1545">
        <f>SUM(J715:J728)</f>
        <v>908150</v>
      </c>
      <c r="K729" s="1545">
        <f>SUM(K715:K728)</f>
        <v>0</v>
      </c>
      <c r="L729" s="1545">
        <f>SUM(L715:L728)</f>
        <v>908150</v>
      </c>
      <c r="M729" s="596"/>
    </row>
    <row r="731" spans="1:13" x14ac:dyDescent="0.25">
      <c r="B731" s="597" t="s">
        <v>212</v>
      </c>
      <c r="C731" s="597"/>
      <c r="D731" s="597"/>
      <c r="E731" s="597" t="s">
        <v>213</v>
      </c>
      <c r="F731" s="597"/>
      <c r="G731" s="597"/>
      <c r="H731" s="597"/>
      <c r="I731" s="597"/>
      <c r="J731" s="597" t="s">
        <v>214</v>
      </c>
      <c r="K731" s="598">
        <v>43718</v>
      </c>
      <c r="L731" s="597"/>
      <c r="M731" s="597"/>
    </row>
    <row r="732" spans="1:13" x14ac:dyDescent="0.25">
      <c r="B732" s="597"/>
      <c r="C732" s="597"/>
      <c r="D732" s="597"/>
      <c r="E732" s="597" t="s">
        <v>2463</v>
      </c>
      <c r="F732" s="597"/>
      <c r="G732" s="597"/>
      <c r="H732" s="597"/>
      <c r="I732" s="597"/>
      <c r="J732" s="597"/>
      <c r="K732" s="597"/>
      <c r="L732" s="597"/>
      <c r="M732" s="597"/>
    </row>
    <row r="733" spans="1:13" x14ac:dyDescent="0.25">
      <c r="B733" s="597"/>
      <c r="C733" s="597"/>
      <c r="D733" s="597"/>
      <c r="E733" s="597"/>
      <c r="F733" s="597"/>
      <c r="G733" s="597"/>
      <c r="H733" s="597"/>
      <c r="I733" s="597"/>
      <c r="J733" s="597"/>
      <c r="K733" s="597"/>
      <c r="L733" s="597"/>
      <c r="M733" s="597"/>
    </row>
    <row r="734" spans="1:13" x14ac:dyDescent="0.25">
      <c r="B734" s="597"/>
      <c r="C734" s="597"/>
      <c r="D734" s="597"/>
      <c r="E734" s="597"/>
      <c r="F734" s="597"/>
      <c r="G734" s="597"/>
      <c r="H734" s="597"/>
      <c r="I734" s="597"/>
      <c r="J734" s="597"/>
      <c r="K734" s="597"/>
      <c r="L734" s="597"/>
      <c r="M734" s="597"/>
    </row>
    <row r="735" spans="1:13" x14ac:dyDescent="0.25">
      <c r="B735" s="597" t="s">
        <v>216</v>
      </c>
      <c r="C735" s="597"/>
      <c r="D735" s="597"/>
      <c r="E735" s="597"/>
      <c r="F735" s="597"/>
      <c r="G735" s="597"/>
      <c r="H735" s="597"/>
      <c r="I735" s="597"/>
      <c r="J735" s="597" t="s">
        <v>216</v>
      </c>
      <c r="K735" s="597"/>
      <c r="L735" s="597"/>
      <c r="M735" s="597"/>
    </row>
    <row r="736" spans="1:13" x14ac:dyDescent="0.25">
      <c r="B736" s="597"/>
      <c r="C736" s="597"/>
      <c r="D736" s="597"/>
      <c r="E736" s="597"/>
      <c r="F736" s="597"/>
      <c r="G736" s="597"/>
      <c r="H736" s="597"/>
      <c r="I736" s="597"/>
      <c r="J736" s="597"/>
      <c r="K736" s="597"/>
      <c r="L736" s="597"/>
      <c r="M736" s="597"/>
    </row>
    <row r="737" spans="1:13" x14ac:dyDescent="0.25">
      <c r="B737" s="597" t="s">
        <v>3232</v>
      </c>
      <c r="C737" s="597"/>
      <c r="D737" s="597"/>
      <c r="E737" s="597"/>
      <c r="F737" s="597"/>
      <c r="G737" s="597"/>
      <c r="H737" s="597"/>
      <c r="I737" s="597"/>
      <c r="J737" s="597" t="s">
        <v>218</v>
      </c>
      <c r="K737" s="597"/>
      <c r="L737" s="597"/>
      <c r="M737" s="597"/>
    </row>
    <row r="738" spans="1:13" x14ac:dyDescent="0.25">
      <c r="A738" s="1534"/>
      <c r="B738" s="1535"/>
      <c r="C738" s="1536"/>
      <c r="D738" s="1546"/>
      <c r="E738" s="1534"/>
      <c r="F738" s="1537"/>
      <c r="G738" s="1535"/>
      <c r="H738" s="1538"/>
      <c r="I738" s="1539"/>
      <c r="J738" s="1539"/>
      <c r="K738" s="1539"/>
      <c r="L738" s="1539"/>
      <c r="M738" s="1540"/>
    </row>
    <row r="739" spans="1:13" ht="18.75" x14ac:dyDescent="0.3">
      <c r="A739" s="1" t="s">
        <v>174</v>
      </c>
      <c r="B739" s="1"/>
      <c r="C739" s="306" t="s">
        <v>175</v>
      </c>
      <c r="F739" s="467"/>
      <c r="G739" s="468"/>
      <c r="I739" s="469"/>
    </row>
    <row r="740" spans="1:13" ht="18.75" x14ac:dyDescent="0.3">
      <c r="A740" s="3102" t="s">
        <v>3233</v>
      </c>
      <c r="B740" s="3102"/>
      <c r="C740" s="3102"/>
      <c r="D740" s="3102"/>
      <c r="E740" s="3102"/>
      <c r="F740" s="3102"/>
      <c r="G740" s="3102"/>
      <c r="H740" s="3102"/>
      <c r="I740" s="3102"/>
      <c r="J740" s="3102"/>
      <c r="K740" s="3102"/>
      <c r="L740" s="3102"/>
      <c r="M740" s="3102"/>
    </row>
    <row r="741" spans="1:13" ht="18.75" x14ac:dyDescent="0.3">
      <c r="A741" s="1451"/>
      <c r="B741" s="1464"/>
      <c r="C741" s="1464"/>
      <c r="D741" s="1464"/>
      <c r="E741" s="1464"/>
      <c r="F741" s="1464"/>
      <c r="G741" s="1464"/>
      <c r="H741" s="1464"/>
      <c r="I741" s="1464"/>
      <c r="J741" s="1464"/>
      <c r="K741" s="1464"/>
      <c r="L741" s="1464"/>
    </row>
    <row r="742" spans="1:13" ht="15.75" thickBot="1" x14ac:dyDescent="0.3">
      <c r="A742" s="3204" t="s">
        <v>3234</v>
      </c>
      <c r="B742" s="3204"/>
      <c r="C742" s="3204"/>
      <c r="D742" s="3204"/>
      <c r="E742" s="3204"/>
      <c r="F742" s="3204"/>
      <c r="G742" s="3204"/>
      <c r="H742" s="3204"/>
      <c r="I742" s="3204"/>
      <c r="J742" s="3204"/>
      <c r="K742" s="3204"/>
      <c r="L742" s="3204"/>
      <c r="M742" s="3204"/>
    </row>
    <row r="743" spans="1:13" ht="27" thickBot="1" x14ac:dyDescent="0.3">
      <c r="A743" s="15" t="s">
        <v>5</v>
      </c>
      <c r="B743" s="16" t="s">
        <v>6</v>
      </c>
      <c r="C743" s="16" t="s">
        <v>7</v>
      </c>
      <c r="D743" s="16" t="s">
        <v>8</v>
      </c>
      <c r="E743" s="16" t="s">
        <v>9</v>
      </c>
      <c r="F743" s="17" t="s">
        <v>10</v>
      </c>
      <c r="G743" s="18" t="s">
        <v>11</v>
      </c>
      <c r="H743" s="16" t="s">
        <v>12</v>
      </c>
      <c r="I743" s="19" t="s">
        <v>13</v>
      </c>
      <c r="J743" s="20" t="s">
        <v>14</v>
      </c>
      <c r="K743" s="20" t="s">
        <v>15</v>
      </c>
      <c r="L743" s="1286" t="s">
        <v>16</v>
      </c>
      <c r="M743" s="1468" t="s">
        <v>17</v>
      </c>
    </row>
    <row r="744" spans="1:13" x14ac:dyDescent="0.25">
      <c r="A744" s="583">
        <v>231</v>
      </c>
      <c r="B744" s="584">
        <v>0</v>
      </c>
      <c r="C744" s="585">
        <v>3636</v>
      </c>
      <c r="D744" s="584">
        <v>6341</v>
      </c>
      <c r="E744" s="586">
        <v>0</v>
      </c>
      <c r="F744" s="587">
        <v>812</v>
      </c>
      <c r="G744" s="584">
        <v>900</v>
      </c>
      <c r="H744" s="591">
        <v>3957000000</v>
      </c>
      <c r="I744" s="1469">
        <v>120000000</v>
      </c>
      <c r="J744" s="1469">
        <v>152597084</v>
      </c>
      <c r="K744" s="1469">
        <v>-17940160</v>
      </c>
      <c r="L744" s="1469">
        <f>SUM(J744+K744)</f>
        <v>134656924</v>
      </c>
      <c r="M744" s="1470" t="s">
        <v>2283</v>
      </c>
    </row>
    <row r="745" spans="1:13" x14ac:dyDescent="0.25">
      <c r="A745" s="583">
        <v>231</v>
      </c>
      <c r="B745" s="584">
        <v>0</v>
      </c>
      <c r="C745" s="585">
        <v>6332</v>
      </c>
      <c r="D745" s="584">
        <v>5321</v>
      </c>
      <c r="E745" s="586">
        <v>0</v>
      </c>
      <c r="F745" s="644">
        <v>812</v>
      </c>
      <c r="G745" s="584">
        <v>900</v>
      </c>
      <c r="H745" s="591">
        <v>3957021602</v>
      </c>
      <c r="I745" s="1469">
        <v>0</v>
      </c>
      <c r="J745" s="1469">
        <v>0</v>
      </c>
      <c r="K745" s="1469">
        <v>458000</v>
      </c>
      <c r="L745" s="1469">
        <f>SUM(J745+K745)</f>
        <v>458000</v>
      </c>
      <c r="M745" s="1470" t="s">
        <v>3235</v>
      </c>
    </row>
    <row r="746" spans="1:13" x14ac:dyDescent="0.25">
      <c r="A746" s="583">
        <v>231</v>
      </c>
      <c r="B746" s="584">
        <v>0</v>
      </c>
      <c r="C746" s="585">
        <v>3113</v>
      </c>
      <c r="D746" s="584">
        <v>6341</v>
      </c>
      <c r="E746" s="586">
        <v>0</v>
      </c>
      <c r="F746" s="644">
        <v>812</v>
      </c>
      <c r="G746" s="584">
        <v>900</v>
      </c>
      <c r="H746" s="591">
        <v>3957021508</v>
      </c>
      <c r="I746" s="1469">
        <v>0</v>
      </c>
      <c r="J746" s="1469">
        <v>0</v>
      </c>
      <c r="K746" s="1469">
        <v>830000</v>
      </c>
      <c r="L746" s="1469">
        <f t="shared" ref="L746:L777" si="11">SUM(J746+K746)</f>
        <v>830000</v>
      </c>
      <c r="M746" s="1470" t="s">
        <v>3236</v>
      </c>
    </row>
    <row r="747" spans="1:13" x14ac:dyDescent="0.25">
      <c r="A747" s="583">
        <v>231</v>
      </c>
      <c r="B747" s="584">
        <v>0</v>
      </c>
      <c r="C747" s="585">
        <v>3111</v>
      </c>
      <c r="D747" s="584">
        <v>5321</v>
      </c>
      <c r="E747" s="586">
        <v>0</v>
      </c>
      <c r="F747" s="644">
        <v>812</v>
      </c>
      <c r="G747" s="584">
        <v>900</v>
      </c>
      <c r="H747" s="591">
        <v>3957020802</v>
      </c>
      <c r="I747" s="1469">
        <v>0</v>
      </c>
      <c r="J747" s="1469">
        <v>0</v>
      </c>
      <c r="K747" s="1469">
        <v>172212</v>
      </c>
      <c r="L747" s="1469">
        <f t="shared" si="11"/>
        <v>172212</v>
      </c>
      <c r="M747" s="1470" t="s">
        <v>3237</v>
      </c>
    </row>
    <row r="748" spans="1:13" x14ac:dyDescent="0.25">
      <c r="A748" s="583">
        <v>231</v>
      </c>
      <c r="B748" s="584">
        <v>0</v>
      </c>
      <c r="C748" s="585">
        <v>2212</v>
      </c>
      <c r="D748" s="584">
        <v>5321</v>
      </c>
      <c r="E748" s="586">
        <v>0</v>
      </c>
      <c r="F748" s="644">
        <v>812</v>
      </c>
      <c r="G748" s="584">
        <v>900</v>
      </c>
      <c r="H748" s="591">
        <v>3957022103</v>
      </c>
      <c r="I748" s="1469">
        <v>0</v>
      </c>
      <c r="J748" s="1469">
        <v>0</v>
      </c>
      <c r="K748" s="1469">
        <v>137000</v>
      </c>
      <c r="L748" s="1469">
        <f t="shared" si="11"/>
        <v>137000</v>
      </c>
      <c r="M748" s="1470" t="s">
        <v>3238</v>
      </c>
    </row>
    <row r="749" spans="1:13" x14ac:dyDescent="0.25">
      <c r="A749" s="583">
        <v>231</v>
      </c>
      <c r="B749" s="584">
        <v>0</v>
      </c>
      <c r="C749" s="585">
        <v>3631</v>
      </c>
      <c r="D749" s="584">
        <v>6341</v>
      </c>
      <c r="E749" s="586">
        <v>0</v>
      </c>
      <c r="F749" s="644">
        <v>812</v>
      </c>
      <c r="G749" s="584">
        <v>900</v>
      </c>
      <c r="H749" s="591">
        <v>3957020803</v>
      </c>
      <c r="I749" s="1469">
        <v>0</v>
      </c>
      <c r="J749" s="1469">
        <v>0</v>
      </c>
      <c r="K749" s="1469">
        <v>458000</v>
      </c>
      <c r="L749" s="1469">
        <f t="shared" si="11"/>
        <v>458000</v>
      </c>
      <c r="M749" s="1470" t="s">
        <v>3239</v>
      </c>
    </row>
    <row r="750" spans="1:13" x14ac:dyDescent="0.25">
      <c r="A750" s="583">
        <v>231</v>
      </c>
      <c r="B750" s="584">
        <v>0</v>
      </c>
      <c r="C750" s="585">
        <v>2212</v>
      </c>
      <c r="D750" s="584">
        <v>6341</v>
      </c>
      <c r="E750" s="586">
        <v>0</v>
      </c>
      <c r="F750" s="644">
        <v>812</v>
      </c>
      <c r="G750" s="584">
        <v>900</v>
      </c>
      <c r="H750" s="591">
        <v>3957022205</v>
      </c>
      <c r="I750" s="1469">
        <v>0</v>
      </c>
      <c r="J750" s="1469">
        <v>0</v>
      </c>
      <c r="K750" s="1469">
        <v>811716</v>
      </c>
      <c r="L750" s="1469">
        <f t="shared" si="11"/>
        <v>811716</v>
      </c>
      <c r="M750" s="1470" t="s">
        <v>3240</v>
      </c>
    </row>
    <row r="751" spans="1:13" x14ac:dyDescent="0.25">
      <c r="A751" s="583">
        <v>231</v>
      </c>
      <c r="B751" s="584">
        <v>0</v>
      </c>
      <c r="C751" s="585">
        <v>3639</v>
      </c>
      <c r="D751" s="584">
        <v>6341</v>
      </c>
      <c r="E751" s="586">
        <v>0</v>
      </c>
      <c r="F751" s="644">
        <v>812</v>
      </c>
      <c r="G751" s="584">
        <v>900</v>
      </c>
      <c r="H751" s="591">
        <v>3957021905</v>
      </c>
      <c r="I751" s="1469">
        <v>0</v>
      </c>
      <c r="J751" s="1469">
        <v>0</v>
      </c>
      <c r="K751" s="1469">
        <v>100000</v>
      </c>
      <c r="L751" s="1469">
        <f t="shared" si="11"/>
        <v>100000</v>
      </c>
      <c r="M751" s="1470" t="s">
        <v>3241</v>
      </c>
    </row>
    <row r="752" spans="1:13" x14ac:dyDescent="0.25">
      <c r="A752" s="583">
        <v>231</v>
      </c>
      <c r="B752" s="584">
        <v>0</v>
      </c>
      <c r="C752" s="585">
        <v>2219</v>
      </c>
      <c r="D752" s="584">
        <v>6341</v>
      </c>
      <c r="E752" s="586">
        <v>0</v>
      </c>
      <c r="F752" s="644">
        <v>812</v>
      </c>
      <c r="G752" s="584">
        <v>900</v>
      </c>
      <c r="H752" s="591">
        <v>3957022406</v>
      </c>
      <c r="I752" s="1469">
        <v>0</v>
      </c>
      <c r="J752" s="1469">
        <v>0</v>
      </c>
      <c r="K752" s="1469">
        <v>350000</v>
      </c>
      <c r="L752" s="1469">
        <f t="shared" si="11"/>
        <v>350000</v>
      </c>
      <c r="M752" s="1470" t="s">
        <v>3242</v>
      </c>
    </row>
    <row r="753" spans="1:13" x14ac:dyDescent="0.25">
      <c r="A753" s="583">
        <v>231</v>
      </c>
      <c r="B753" s="584">
        <v>0</v>
      </c>
      <c r="C753" s="585">
        <v>3639</v>
      </c>
      <c r="D753" s="584">
        <v>6341</v>
      </c>
      <c r="E753" s="586">
        <v>0</v>
      </c>
      <c r="F753" s="644">
        <v>812</v>
      </c>
      <c r="G753" s="584">
        <v>900</v>
      </c>
      <c r="H753" s="591">
        <v>3957020409</v>
      </c>
      <c r="I753" s="1469">
        <v>0</v>
      </c>
      <c r="J753" s="1469">
        <v>0</v>
      </c>
      <c r="K753" s="1469">
        <v>389000</v>
      </c>
      <c r="L753" s="1469">
        <f t="shared" si="11"/>
        <v>389000</v>
      </c>
      <c r="M753" s="1470" t="s">
        <v>3243</v>
      </c>
    </row>
    <row r="754" spans="1:13" x14ac:dyDescent="0.25">
      <c r="A754" s="583">
        <v>231</v>
      </c>
      <c r="B754" s="584">
        <v>0</v>
      </c>
      <c r="C754" s="585">
        <v>2219</v>
      </c>
      <c r="D754" s="584">
        <v>6341</v>
      </c>
      <c r="E754" s="586">
        <v>0</v>
      </c>
      <c r="F754" s="644">
        <v>812</v>
      </c>
      <c r="G754" s="584">
        <v>900</v>
      </c>
      <c r="H754" s="591">
        <v>3957020522</v>
      </c>
      <c r="I754" s="1469">
        <v>0</v>
      </c>
      <c r="J754" s="1469">
        <v>0</v>
      </c>
      <c r="K754" s="1469">
        <v>861267</v>
      </c>
      <c r="L754" s="1469">
        <f t="shared" si="11"/>
        <v>861267</v>
      </c>
      <c r="M754" s="1470" t="s">
        <v>3244</v>
      </c>
    </row>
    <row r="755" spans="1:13" x14ac:dyDescent="0.25">
      <c r="A755" s="583">
        <v>231</v>
      </c>
      <c r="B755" s="584">
        <v>0</v>
      </c>
      <c r="C755" s="585">
        <v>2321</v>
      </c>
      <c r="D755" s="584">
        <v>6341</v>
      </c>
      <c r="E755" s="586">
        <v>0</v>
      </c>
      <c r="F755" s="644">
        <v>812</v>
      </c>
      <c r="G755" s="584">
        <v>900</v>
      </c>
      <c r="H755" s="591">
        <v>3957022025</v>
      </c>
      <c r="I755" s="1469">
        <v>0</v>
      </c>
      <c r="J755" s="1469">
        <v>0</v>
      </c>
      <c r="K755" s="1469">
        <v>396000</v>
      </c>
      <c r="L755" s="1469">
        <f t="shared" si="11"/>
        <v>396000</v>
      </c>
      <c r="M755" s="1470" t="s">
        <v>3245</v>
      </c>
    </row>
    <row r="756" spans="1:13" x14ac:dyDescent="0.25">
      <c r="A756" s="583">
        <v>231</v>
      </c>
      <c r="B756" s="584">
        <v>0</v>
      </c>
      <c r="C756" s="585">
        <v>3113</v>
      </c>
      <c r="D756" s="584">
        <v>6341</v>
      </c>
      <c r="E756" s="586">
        <v>0</v>
      </c>
      <c r="F756" s="644">
        <v>812</v>
      </c>
      <c r="G756" s="584">
        <v>900</v>
      </c>
      <c r="H756" s="591">
        <v>3957022305</v>
      </c>
      <c r="I756" s="1469">
        <v>0</v>
      </c>
      <c r="J756" s="1469">
        <v>0</v>
      </c>
      <c r="K756" s="1469">
        <v>1298000</v>
      </c>
      <c r="L756" s="1469">
        <f t="shared" si="11"/>
        <v>1298000</v>
      </c>
      <c r="M756" s="1470" t="s">
        <v>3246</v>
      </c>
    </row>
    <row r="757" spans="1:13" x14ac:dyDescent="0.25">
      <c r="A757" s="583">
        <v>231</v>
      </c>
      <c r="B757" s="584">
        <v>0</v>
      </c>
      <c r="C757" s="585">
        <v>3631</v>
      </c>
      <c r="D757" s="584">
        <v>6341</v>
      </c>
      <c r="E757" s="586">
        <v>0</v>
      </c>
      <c r="F757" s="644">
        <v>812</v>
      </c>
      <c r="G757" s="584">
        <v>900</v>
      </c>
      <c r="H757" s="591">
        <v>3957021215</v>
      </c>
      <c r="I757" s="1469">
        <v>0</v>
      </c>
      <c r="J757" s="1469">
        <v>0</v>
      </c>
      <c r="K757" s="1469">
        <v>100000</v>
      </c>
      <c r="L757" s="1469">
        <f t="shared" si="11"/>
        <v>100000</v>
      </c>
      <c r="M757" s="1470" t="s">
        <v>3247</v>
      </c>
    </row>
    <row r="758" spans="1:13" x14ac:dyDescent="0.25">
      <c r="A758" s="583">
        <v>231</v>
      </c>
      <c r="B758" s="584">
        <v>0</v>
      </c>
      <c r="C758" s="585">
        <v>3639</v>
      </c>
      <c r="D758" s="584">
        <v>6341</v>
      </c>
      <c r="E758" s="586">
        <v>0</v>
      </c>
      <c r="F758" s="644">
        <v>812</v>
      </c>
      <c r="G758" s="584">
        <v>900</v>
      </c>
      <c r="H758" s="591">
        <v>3957021105</v>
      </c>
      <c r="I758" s="1469">
        <v>0</v>
      </c>
      <c r="J758" s="1469">
        <v>0</v>
      </c>
      <c r="K758" s="1469">
        <v>441000</v>
      </c>
      <c r="L758" s="1469">
        <f t="shared" si="11"/>
        <v>441000</v>
      </c>
      <c r="M758" s="1470" t="s">
        <v>3248</v>
      </c>
    </row>
    <row r="759" spans="1:13" x14ac:dyDescent="0.25">
      <c r="A759" s="583">
        <v>231</v>
      </c>
      <c r="B759" s="584">
        <v>0</v>
      </c>
      <c r="C759" s="585">
        <v>3113</v>
      </c>
      <c r="D759" s="584">
        <v>5321</v>
      </c>
      <c r="E759" s="586">
        <v>0</v>
      </c>
      <c r="F759" s="644">
        <v>812</v>
      </c>
      <c r="G759" s="584">
        <v>900</v>
      </c>
      <c r="H759" s="591">
        <v>3957020416</v>
      </c>
      <c r="I759" s="1469">
        <v>0</v>
      </c>
      <c r="J759" s="1469">
        <v>0</v>
      </c>
      <c r="K759" s="1469">
        <v>179363</v>
      </c>
      <c r="L759" s="1469">
        <f t="shared" si="11"/>
        <v>179363</v>
      </c>
      <c r="M759" s="1470" t="s">
        <v>3249</v>
      </c>
    </row>
    <row r="760" spans="1:13" x14ac:dyDescent="0.25">
      <c r="A760" s="583">
        <v>231</v>
      </c>
      <c r="B760" s="584">
        <v>0</v>
      </c>
      <c r="C760" s="585">
        <v>3631</v>
      </c>
      <c r="D760" s="584">
        <v>6341</v>
      </c>
      <c r="E760" s="586">
        <v>0</v>
      </c>
      <c r="F760" s="644">
        <v>812</v>
      </c>
      <c r="G760" s="584">
        <v>900</v>
      </c>
      <c r="H760" s="591">
        <v>3957021216</v>
      </c>
      <c r="I760" s="1469">
        <v>0</v>
      </c>
      <c r="J760" s="1469">
        <v>0</v>
      </c>
      <c r="K760" s="1469">
        <v>672000</v>
      </c>
      <c r="L760" s="1469">
        <f t="shared" si="11"/>
        <v>672000</v>
      </c>
      <c r="M760" s="1470" t="s">
        <v>3250</v>
      </c>
    </row>
    <row r="761" spans="1:13" x14ac:dyDescent="0.25">
      <c r="A761" s="583">
        <v>231</v>
      </c>
      <c r="B761" s="584">
        <v>0</v>
      </c>
      <c r="C761" s="585">
        <v>2219</v>
      </c>
      <c r="D761" s="584">
        <v>6341</v>
      </c>
      <c r="E761" s="586">
        <v>0</v>
      </c>
      <c r="F761" s="644">
        <v>812</v>
      </c>
      <c r="G761" s="584">
        <v>900</v>
      </c>
      <c r="H761" s="591">
        <v>3957021421</v>
      </c>
      <c r="I761" s="1469">
        <v>0</v>
      </c>
      <c r="J761" s="1469">
        <v>0</v>
      </c>
      <c r="K761" s="1469">
        <v>1453000</v>
      </c>
      <c r="L761" s="1469">
        <f t="shared" si="11"/>
        <v>1453000</v>
      </c>
      <c r="M761" s="1470" t="s">
        <v>3251</v>
      </c>
    </row>
    <row r="762" spans="1:13" x14ac:dyDescent="0.25">
      <c r="A762" s="583">
        <v>231</v>
      </c>
      <c r="B762" s="584">
        <v>0</v>
      </c>
      <c r="C762" s="585">
        <v>2212</v>
      </c>
      <c r="D762" s="584">
        <v>6341</v>
      </c>
      <c r="E762" s="586">
        <v>0</v>
      </c>
      <c r="F762" s="644">
        <v>812</v>
      </c>
      <c r="G762" s="584">
        <v>900</v>
      </c>
      <c r="H762" s="591">
        <v>3957021219</v>
      </c>
      <c r="I762" s="1469">
        <v>0</v>
      </c>
      <c r="J762" s="1469">
        <v>0</v>
      </c>
      <c r="K762" s="1469">
        <v>1032000</v>
      </c>
      <c r="L762" s="1469">
        <f t="shared" si="11"/>
        <v>1032000</v>
      </c>
      <c r="M762" s="1470" t="s">
        <v>3252</v>
      </c>
    </row>
    <row r="763" spans="1:13" x14ac:dyDescent="0.25">
      <c r="A763" s="583">
        <v>231</v>
      </c>
      <c r="B763" s="584">
        <v>0</v>
      </c>
      <c r="C763" s="585">
        <v>2321</v>
      </c>
      <c r="D763" s="584">
        <v>6341</v>
      </c>
      <c r="E763" s="586">
        <v>0</v>
      </c>
      <c r="F763" s="644">
        <v>812</v>
      </c>
      <c r="G763" s="584">
        <v>900</v>
      </c>
      <c r="H763" s="591">
        <v>3957021109</v>
      </c>
      <c r="I763" s="1469">
        <v>0</v>
      </c>
      <c r="J763" s="1469">
        <v>0</v>
      </c>
      <c r="K763" s="1469">
        <v>1058000</v>
      </c>
      <c r="L763" s="1469">
        <f t="shared" si="11"/>
        <v>1058000</v>
      </c>
      <c r="M763" s="1470" t="s">
        <v>3253</v>
      </c>
    </row>
    <row r="764" spans="1:13" x14ac:dyDescent="0.25">
      <c r="A764" s="583">
        <v>231</v>
      </c>
      <c r="B764" s="584">
        <v>0</v>
      </c>
      <c r="C764" s="585">
        <v>2212</v>
      </c>
      <c r="D764" s="584">
        <v>6341</v>
      </c>
      <c r="E764" s="586">
        <v>0</v>
      </c>
      <c r="F764" s="644">
        <v>812</v>
      </c>
      <c r="G764" s="584">
        <v>900</v>
      </c>
      <c r="H764" s="591">
        <v>3957020716</v>
      </c>
      <c r="I764" s="1469">
        <v>0</v>
      </c>
      <c r="J764" s="1469">
        <v>0</v>
      </c>
      <c r="K764" s="1469">
        <v>248660</v>
      </c>
      <c r="L764" s="1469">
        <f t="shared" si="11"/>
        <v>248660</v>
      </c>
      <c r="M764" s="1470" t="s">
        <v>3254</v>
      </c>
    </row>
    <row r="765" spans="1:13" x14ac:dyDescent="0.25">
      <c r="A765" s="583">
        <v>231</v>
      </c>
      <c r="B765" s="584">
        <v>0</v>
      </c>
      <c r="C765" s="585">
        <v>3639</v>
      </c>
      <c r="D765" s="584">
        <v>6341</v>
      </c>
      <c r="E765" s="586">
        <v>0</v>
      </c>
      <c r="F765" s="644">
        <v>812</v>
      </c>
      <c r="G765" s="584">
        <v>900</v>
      </c>
      <c r="H765" s="591">
        <v>3957022148</v>
      </c>
      <c r="I765" s="1469">
        <v>0</v>
      </c>
      <c r="J765" s="1469">
        <v>0</v>
      </c>
      <c r="K765" s="1469">
        <v>457000</v>
      </c>
      <c r="L765" s="1469">
        <f t="shared" si="11"/>
        <v>457000</v>
      </c>
      <c r="M765" s="1470" t="s">
        <v>3255</v>
      </c>
    </row>
    <row r="766" spans="1:13" x14ac:dyDescent="0.25">
      <c r="A766" s="583">
        <v>231</v>
      </c>
      <c r="B766" s="584">
        <v>0</v>
      </c>
      <c r="C766" s="585">
        <v>3111</v>
      </c>
      <c r="D766" s="584">
        <v>5321</v>
      </c>
      <c r="E766" s="586">
        <v>0</v>
      </c>
      <c r="F766" s="644">
        <v>812</v>
      </c>
      <c r="G766" s="584">
        <v>900</v>
      </c>
      <c r="H766" s="591">
        <v>3957022046</v>
      </c>
      <c r="I766" s="1469">
        <v>0</v>
      </c>
      <c r="J766" s="1469">
        <v>0</v>
      </c>
      <c r="K766" s="1469">
        <v>366000</v>
      </c>
      <c r="L766" s="1469">
        <f t="shared" si="11"/>
        <v>366000</v>
      </c>
      <c r="M766" s="1470" t="s">
        <v>3256</v>
      </c>
    </row>
    <row r="767" spans="1:13" x14ac:dyDescent="0.25">
      <c r="A767" s="583">
        <v>231</v>
      </c>
      <c r="B767" s="584">
        <v>0</v>
      </c>
      <c r="C767" s="585">
        <v>2219</v>
      </c>
      <c r="D767" s="584">
        <v>6341</v>
      </c>
      <c r="E767" s="586">
        <v>0</v>
      </c>
      <c r="F767" s="644">
        <v>812</v>
      </c>
      <c r="G767" s="584">
        <v>900</v>
      </c>
      <c r="H767" s="591">
        <v>3957021429</v>
      </c>
      <c r="I767" s="1469">
        <v>0</v>
      </c>
      <c r="J767" s="1469">
        <v>0</v>
      </c>
      <c r="K767" s="1469">
        <v>663000</v>
      </c>
      <c r="L767" s="1469">
        <f t="shared" si="11"/>
        <v>663000</v>
      </c>
      <c r="M767" s="1470" t="s">
        <v>3257</v>
      </c>
    </row>
    <row r="768" spans="1:13" x14ac:dyDescent="0.25">
      <c r="A768" s="583">
        <v>231</v>
      </c>
      <c r="B768" s="584">
        <v>0</v>
      </c>
      <c r="C768" s="585">
        <v>2310</v>
      </c>
      <c r="D768" s="584">
        <v>6341</v>
      </c>
      <c r="E768" s="586">
        <v>0</v>
      </c>
      <c r="F768" s="644">
        <v>812</v>
      </c>
      <c r="G768" s="584">
        <v>900</v>
      </c>
      <c r="H768" s="591">
        <v>3957020343</v>
      </c>
      <c r="I768" s="1469">
        <v>0</v>
      </c>
      <c r="J768" s="1469">
        <v>0</v>
      </c>
      <c r="K768" s="1469">
        <v>484000</v>
      </c>
      <c r="L768" s="1469">
        <f t="shared" si="11"/>
        <v>484000</v>
      </c>
      <c r="M768" s="1470" t="s">
        <v>3258</v>
      </c>
    </row>
    <row r="769" spans="1:13" x14ac:dyDescent="0.25">
      <c r="A769" s="583">
        <v>231</v>
      </c>
      <c r="B769" s="584">
        <v>0</v>
      </c>
      <c r="C769" s="585">
        <v>3639</v>
      </c>
      <c r="D769" s="584">
        <v>6341</v>
      </c>
      <c r="E769" s="586">
        <v>0</v>
      </c>
      <c r="F769" s="644">
        <v>812</v>
      </c>
      <c r="G769" s="584">
        <v>900</v>
      </c>
      <c r="H769" s="591">
        <v>3957021239</v>
      </c>
      <c r="I769" s="1469">
        <v>0</v>
      </c>
      <c r="J769" s="1469">
        <v>0</v>
      </c>
      <c r="K769" s="1469">
        <v>860000</v>
      </c>
      <c r="L769" s="1469">
        <f t="shared" si="11"/>
        <v>860000</v>
      </c>
      <c r="M769" s="1470" t="s">
        <v>3259</v>
      </c>
    </row>
    <row r="770" spans="1:13" x14ac:dyDescent="0.25">
      <c r="A770" s="583">
        <v>231</v>
      </c>
      <c r="B770" s="584">
        <v>0</v>
      </c>
      <c r="C770" s="585">
        <v>3326</v>
      </c>
      <c r="D770" s="584">
        <v>5321</v>
      </c>
      <c r="E770" s="586">
        <v>0</v>
      </c>
      <c r="F770" s="644">
        <v>812</v>
      </c>
      <c r="G770" s="584">
        <v>900</v>
      </c>
      <c r="H770" s="591">
        <v>3957022321</v>
      </c>
      <c r="I770" s="1469">
        <v>0</v>
      </c>
      <c r="J770" s="1469">
        <v>0</v>
      </c>
      <c r="K770" s="1469">
        <v>152317</v>
      </c>
      <c r="L770" s="1469">
        <f t="shared" si="11"/>
        <v>152317</v>
      </c>
      <c r="M770" s="1470" t="s">
        <v>3260</v>
      </c>
    </row>
    <row r="771" spans="1:13" x14ac:dyDescent="0.25">
      <c r="A771" s="583">
        <v>231</v>
      </c>
      <c r="B771" s="584">
        <v>0</v>
      </c>
      <c r="C771" s="585">
        <v>3412</v>
      </c>
      <c r="D771" s="584">
        <v>6341</v>
      </c>
      <c r="E771" s="586">
        <v>0</v>
      </c>
      <c r="F771" s="644">
        <v>812</v>
      </c>
      <c r="G771" s="584">
        <v>900</v>
      </c>
      <c r="H771" s="591">
        <v>3957020566</v>
      </c>
      <c r="I771" s="1469">
        <v>0</v>
      </c>
      <c r="J771" s="1469">
        <v>0</v>
      </c>
      <c r="K771" s="1469">
        <v>479480</v>
      </c>
      <c r="L771" s="1469">
        <f t="shared" si="11"/>
        <v>479480</v>
      </c>
      <c r="M771" s="1470" t="s">
        <v>3261</v>
      </c>
    </row>
    <row r="772" spans="1:13" x14ac:dyDescent="0.25">
      <c r="A772" s="583">
        <v>231</v>
      </c>
      <c r="B772" s="584">
        <v>0</v>
      </c>
      <c r="C772" s="585">
        <v>3639</v>
      </c>
      <c r="D772" s="584">
        <v>6341</v>
      </c>
      <c r="E772" s="586">
        <v>0</v>
      </c>
      <c r="F772" s="644">
        <v>812</v>
      </c>
      <c r="G772" s="584">
        <v>900</v>
      </c>
      <c r="H772" s="591">
        <v>3957020429</v>
      </c>
      <c r="I772" s="1469">
        <v>0</v>
      </c>
      <c r="J772" s="1469">
        <v>0</v>
      </c>
      <c r="K772" s="1469">
        <v>245000</v>
      </c>
      <c r="L772" s="1469">
        <f t="shared" si="11"/>
        <v>245000</v>
      </c>
      <c r="M772" s="1470" t="s">
        <v>3262</v>
      </c>
    </row>
    <row r="773" spans="1:13" x14ac:dyDescent="0.25">
      <c r="A773" s="583">
        <v>231</v>
      </c>
      <c r="B773" s="584">
        <v>0</v>
      </c>
      <c r="C773" s="585">
        <v>3639</v>
      </c>
      <c r="D773" s="584">
        <v>6341</v>
      </c>
      <c r="E773" s="586">
        <v>0</v>
      </c>
      <c r="F773" s="644">
        <v>812</v>
      </c>
      <c r="G773" s="584">
        <v>900</v>
      </c>
      <c r="H773" s="591">
        <v>3957020151</v>
      </c>
      <c r="I773" s="1469">
        <v>0</v>
      </c>
      <c r="J773" s="1469">
        <v>0</v>
      </c>
      <c r="K773" s="1469">
        <v>100000</v>
      </c>
      <c r="L773" s="1469">
        <f t="shared" si="11"/>
        <v>100000</v>
      </c>
      <c r="M773" s="1470" t="s">
        <v>3263</v>
      </c>
    </row>
    <row r="774" spans="1:13" x14ac:dyDescent="0.25">
      <c r="A774" s="583">
        <v>231</v>
      </c>
      <c r="B774" s="584">
        <v>0</v>
      </c>
      <c r="C774" s="585">
        <v>3639</v>
      </c>
      <c r="D774" s="584">
        <v>5321</v>
      </c>
      <c r="E774" s="586">
        <v>0</v>
      </c>
      <c r="F774" s="644">
        <v>812</v>
      </c>
      <c r="G774" s="584">
        <v>900</v>
      </c>
      <c r="H774" s="591">
        <v>3957020836</v>
      </c>
      <c r="I774" s="1469">
        <v>0</v>
      </c>
      <c r="J774" s="1469">
        <v>0</v>
      </c>
      <c r="K774" s="1469">
        <v>325633</v>
      </c>
      <c r="L774" s="1469">
        <f t="shared" si="11"/>
        <v>325633</v>
      </c>
      <c r="M774" s="1470" t="s">
        <v>3264</v>
      </c>
    </row>
    <row r="775" spans="1:13" x14ac:dyDescent="0.25">
      <c r="A775" s="583">
        <v>231</v>
      </c>
      <c r="B775" s="584">
        <v>0</v>
      </c>
      <c r="C775" s="585">
        <v>2219</v>
      </c>
      <c r="D775" s="584">
        <v>6341</v>
      </c>
      <c r="E775" s="586">
        <v>0</v>
      </c>
      <c r="F775" s="644">
        <v>812</v>
      </c>
      <c r="G775" s="584">
        <v>900</v>
      </c>
      <c r="H775" s="591">
        <v>3957020354</v>
      </c>
      <c r="I775" s="1469">
        <v>0</v>
      </c>
      <c r="J775" s="1469">
        <v>0</v>
      </c>
      <c r="K775" s="1469">
        <v>760000</v>
      </c>
      <c r="L775" s="1469">
        <f t="shared" si="11"/>
        <v>760000</v>
      </c>
      <c r="M775" s="1470" t="s">
        <v>3265</v>
      </c>
    </row>
    <row r="776" spans="1:13" x14ac:dyDescent="0.25">
      <c r="A776" s="583">
        <v>231</v>
      </c>
      <c r="B776" s="584">
        <v>0</v>
      </c>
      <c r="C776" s="585">
        <v>2212</v>
      </c>
      <c r="D776" s="584">
        <v>6341</v>
      </c>
      <c r="E776" s="586">
        <v>0</v>
      </c>
      <c r="F776" s="644">
        <v>812</v>
      </c>
      <c r="G776" s="584">
        <v>900</v>
      </c>
      <c r="H776" s="591">
        <v>3957020578</v>
      </c>
      <c r="I776" s="1469">
        <v>0</v>
      </c>
      <c r="J776" s="1469">
        <v>0</v>
      </c>
      <c r="K776" s="1469">
        <v>1176132</v>
      </c>
      <c r="L776" s="1469">
        <f t="shared" si="11"/>
        <v>1176132</v>
      </c>
      <c r="M776" s="1470" t="s">
        <v>3266</v>
      </c>
    </row>
    <row r="777" spans="1:13" x14ac:dyDescent="0.25">
      <c r="A777" s="583">
        <v>231</v>
      </c>
      <c r="B777" s="584">
        <v>0</v>
      </c>
      <c r="C777" s="585">
        <v>2221</v>
      </c>
      <c r="D777" s="584">
        <v>6341</v>
      </c>
      <c r="E777" s="586">
        <v>0</v>
      </c>
      <c r="F777" s="644">
        <v>812</v>
      </c>
      <c r="G777" s="584">
        <v>900</v>
      </c>
      <c r="H777" s="590">
        <v>3957020579</v>
      </c>
      <c r="I777" s="1469">
        <v>0</v>
      </c>
      <c r="J777" s="1469">
        <v>0</v>
      </c>
      <c r="K777" s="1469">
        <v>426380</v>
      </c>
      <c r="L777" s="1469">
        <f t="shared" si="11"/>
        <v>426380</v>
      </c>
      <c r="M777" s="1470" t="s">
        <v>3267</v>
      </c>
    </row>
    <row r="778" spans="1:13" x14ac:dyDescent="0.25">
      <c r="A778" s="583"/>
      <c r="B778" s="584"/>
      <c r="C778" s="585"/>
      <c r="D778" s="584"/>
      <c r="E778" s="586"/>
      <c r="F778" s="644"/>
      <c r="G778" s="584"/>
      <c r="H778" s="590"/>
      <c r="I778" s="1469"/>
      <c r="J778" s="1469"/>
      <c r="K778" s="1469"/>
      <c r="L778" s="1469"/>
      <c r="M778" s="1470"/>
    </row>
    <row r="779" spans="1:13" x14ac:dyDescent="0.25">
      <c r="A779" s="583">
        <v>231</v>
      </c>
      <c r="B779" s="584">
        <v>0</v>
      </c>
      <c r="C779" s="585">
        <v>3636</v>
      </c>
      <c r="D779" s="584">
        <v>6341</v>
      </c>
      <c r="E779" s="586">
        <v>0</v>
      </c>
      <c r="F779" s="587">
        <v>813</v>
      </c>
      <c r="G779" s="584">
        <v>900</v>
      </c>
      <c r="H779" s="591">
        <v>4697000000</v>
      </c>
      <c r="I779" s="1469">
        <v>0</v>
      </c>
      <c r="J779" s="1469">
        <v>18920890</v>
      </c>
      <c r="K779" s="1469">
        <v>-4132000</v>
      </c>
      <c r="L779" s="1469">
        <f>SUM(J779+K779)</f>
        <v>14788890</v>
      </c>
      <c r="M779" s="1470" t="s">
        <v>3268</v>
      </c>
    </row>
    <row r="780" spans="1:13" x14ac:dyDescent="0.25">
      <c r="A780" s="583">
        <v>231</v>
      </c>
      <c r="B780" s="584">
        <v>0</v>
      </c>
      <c r="C780" s="585">
        <v>3111</v>
      </c>
      <c r="D780" s="584">
        <v>6341</v>
      </c>
      <c r="E780" s="586">
        <v>0</v>
      </c>
      <c r="F780" s="644">
        <v>813</v>
      </c>
      <c r="G780" s="584">
        <v>900</v>
      </c>
      <c r="H780" s="591">
        <v>4697021929</v>
      </c>
      <c r="I780" s="1469">
        <v>0</v>
      </c>
      <c r="J780" s="1469">
        <v>0</v>
      </c>
      <c r="K780" s="1469">
        <v>1500000</v>
      </c>
      <c r="L780" s="1469">
        <v>1500000</v>
      </c>
      <c r="M780" s="1470" t="s">
        <v>3269</v>
      </c>
    </row>
    <row r="781" spans="1:13" x14ac:dyDescent="0.25">
      <c r="A781" s="583">
        <v>231</v>
      </c>
      <c r="B781" s="584">
        <v>0</v>
      </c>
      <c r="C781" s="585">
        <v>3113</v>
      </c>
      <c r="D781" s="584">
        <v>6341</v>
      </c>
      <c r="E781" s="586">
        <v>0</v>
      </c>
      <c r="F781" s="644">
        <v>813</v>
      </c>
      <c r="G781" s="584">
        <v>900</v>
      </c>
      <c r="H781" s="591">
        <v>4697020555</v>
      </c>
      <c r="I781" s="1469">
        <v>0</v>
      </c>
      <c r="J781" s="1469">
        <v>0</v>
      </c>
      <c r="K781" s="1469">
        <v>826000</v>
      </c>
      <c r="L781" s="1469">
        <v>826000</v>
      </c>
      <c r="M781" s="1470" t="s">
        <v>948</v>
      </c>
    </row>
    <row r="782" spans="1:13" ht="15.75" thickBot="1" x14ac:dyDescent="0.3">
      <c r="A782" s="583">
        <v>231</v>
      </c>
      <c r="B782" s="584">
        <v>0</v>
      </c>
      <c r="C782" s="59">
        <v>3113</v>
      </c>
      <c r="D782" s="584">
        <v>6341</v>
      </c>
      <c r="E782" s="586">
        <v>0</v>
      </c>
      <c r="F782" s="644">
        <v>813</v>
      </c>
      <c r="G782" s="58">
        <v>900</v>
      </c>
      <c r="H782" s="590">
        <v>4697020551</v>
      </c>
      <c r="I782" s="1469">
        <v>0</v>
      </c>
      <c r="J782" s="1469">
        <v>0</v>
      </c>
      <c r="K782" s="1471">
        <v>1806000</v>
      </c>
      <c r="L782" s="1469">
        <v>1806000</v>
      </c>
      <c r="M782" s="1470" t="s">
        <v>947</v>
      </c>
    </row>
    <row r="783" spans="1:13" ht="16.5" thickBot="1" x14ac:dyDescent="0.3">
      <c r="A783" s="593"/>
      <c r="B783" s="2159" t="s">
        <v>594</v>
      </c>
      <c r="C783" s="595"/>
      <c r="D783" s="595"/>
      <c r="E783" s="595"/>
      <c r="F783" s="595"/>
      <c r="G783" s="595"/>
      <c r="H783" s="595"/>
      <c r="I783" s="1472">
        <f>SUM(I744:I782)</f>
        <v>120000000</v>
      </c>
      <c r="J783" s="1472">
        <f>SUM(J744:J782)</f>
        <v>171517974</v>
      </c>
      <c r="K783" s="1472">
        <f>SUM(K744:K782)</f>
        <v>0</v>
      </c>
      <c r="L783" s="1472">
        <f>SUM(L744:L782)</f>
        <v>171517974</v>
      </c>
      <c r="M783" s="665"/>
    </row>
    <row r="784" spans="1:13" x14ac:dyDescent="0.25">
      <c r="B784" s="597" t="s">
        <v>212</v>
      </c>
      <c r="C784" s="597"/>
      <c r="D784" s="597"/>
      <c r="E784" s="597" t="s">
        <v>213</v>
      </c>
      <c r="F784" s="597"/>
      <c r="G784" s="597"/>
      <c r="H784" s="597"/>
      <c r="I784" s="597"/>
      <c r="J784" s="597" t="s">
        <v>214</v>
      </c>
      <c r="K784" s="598">
        <v>43719</v>
      </c>
      <c r="L784" s="597"/>
      <c r="M784" s="597"/>
    </row>
    <row r="785" spans="1:13" x14ac:dyDescent="0.25">
      <c r="B785" s="597"/>
      <c r="C785" s="597"/>
      <c r="D785" s="597"/>
      <c r="E785" s="597" t="s">
        <v>215</v>
      </c>
      <c r="F785" s="597"/>
      <c r="G785" s="597"/>
      <c r="H785" s="597"/>
      <c r="I785" s="597"/>
      <c r="J785" s="597"/>
      <c r="K785" s="597"/>
      <c r="L785" s="597"/>
      <c r="M785" s="597"/>
    </row>
    <row r="786" spans="1:13" x14ac:dyDescent="0.25">
      <c r="B786" s="597" t="s">
        <v>216</v>
      </c>
      <c r="C786" s="597"/>
      <c r="D786" s="597"/>
      <c r="E786" s="597"/>
      <c r="F786" s="597"/>
      <c r="G786" s="597"/>
      <c r="H786" s="597"/>
      <c r="I786" s="597"/>
      <c r="J786" s="597" t="s">
        <v>216</v>
      </c>
      <c r="K786" s="597"/>
      <c r="L786" s="597"/>
      <c r="M786" s="597"/>
    </row>
    <row r="787" spans="1:13" x14ac:dyDescent="0.25">
      <c r="B787" s="597"/>
      <c r="C787" s="597"/>
      <c r="D787" s="597"/>
      <c r="E787" s="597"/>
      <c r="F787" s="597"/>
      <c r="G787" s="597"/>
      <c r="H787" s="597"/>
      <c r="I787" s="597"/>
      <c r="J787" s="597"/>
      <c r="K787" s="597"/>
      <c r="L787" s="597"/>
      <c r="M787" s="597"/>
    </row>
    <row r="788" spans="1:13" x14ac:dyDescent="0.25">
      <c r="B788" s="597" t="s">
        <v>217</v>
      </c>
      <c r="C788" s="597"/>
      <c r="D788" s="597"/>
      <c r="E788" s="597"/>
      <c r="F788" s="597"/>
      <c r="G788" s="597"/>
      <c r="H788" s="597"/>
      <c r="I788" s="597"/>
      <c r="J788" s="597" t="s">
        <v>218</v>
      </c>
      <c r="K788" s="597"/>
      <c r="L788" s="597"/>
      <c r="M788" s="597"/>
    </row>
    <row r="789" spans="1:13" x14ac:dyDescent="0.25">
      <c r="A789" s="1534"/>
      <c r="B789" s="1535"/>
      <c r="C789" s="1536"/>
      <c r="D789" s="1546"/>
      <c r="E789" s="1534"/>
      <c r="F789" s="1537"/>
      <c r="G789" s="1535"/>
      <c r="H789" s="1538"/>
      <c r="I789" s="1539"/>
      <c r="J789" s="1539"/>
      <c r="K789" s="1539"/>
      <c r="L789" s="1539"/>
      <c r="M789" s="1540"/>
    </row>
    <row r="790" spans="1:13" x14ac:dyDescent="0.25">
      <c r="A790" s="1547"/>
      <c r="B790" s="1546"/>
      <c r="C790" s="1548"/>
      <c r="D790" s="1546"/>
      <c r="E790" s="1547"/>
      <c r="F790" s="1549"/>
      <c r="G790" s="1546"/>
      <c r="H790" s="1550"/>
      <c r="I790" s="1551"/>
      <c r="J790" s="1551"/>
      <c r="K790" s="1551"/>
      <c r="L790" s="1551"/>
      <c r="M790" s="1552"/>
    </row>
    <row r="792" spans="1:13" ht="18.75" x14ac:dyDescent="0.3">
      <c r="A792" s="1" t="s">
        <v>174</v>
      </c>
      <c r="B792" s="1"/>
      <c r="C792" s="306" t="s">
        <v>175</v>
      </c>
      <c r="F792" s="467"/>
      <c r="G792" s="468"/>
      <c r="I792" s="469"/>
    </row>
    <row r="793" spans="1:13" ht="19.7" customHeight="1" x14ac:dyDescent="0.3">
      <c r="A793" s="3102" t="s">
        <v>3050</v>
      </c>
      <c r="B793" s="3102"/>
      <c r="C793" s="3102"/>
      <c r="D793" s="3102"/>
      <c r="E793" s="3102"/>
      <c r="F793" s="3102"/>
      <c r="G793" s="3102"/>
      <c r="H793" s="3102"/>
      <c r="I793" s="3102"/>
      <c r="J793" s="3102"/>
      <c r="K793" s="3102"/>
      <c r="L793" s="3102"/>
      <c r="M793" s="3102"/>
    </row>
    <row r="794" spans="1:13" ht="12" customHeight="1" x14ac:dyDescent="0.3">
      <c r="A794" s="1451"/>
      <c r="B794" s="1464"/>
      <c r="C794" s="1464"/>
      <c r="D794" s="1464"/>
      <c r="E794" s="1464"/>
      <c r="F794" s="1464"/>
      <c r="G794" s="1464"/>
      <c r="H794" s="1464"/>
      <c r="I794" s="1464"/>
      <c r="J794" s="1464"/>
      <c r="K794" s="1464"/>
      <c r="L794" s="1464"/>
    </row>
    <row r="795" spans="1:13" ht="38.25" customHeight="1" thickBot="1" x14ac:dyDescent="0.3">
      <c r="A795" s="3204" t="s">
        <v>3051</v>
      </c>
      <c r="B795" s="3204"/>
      <c r="C795" s="3204"/>
      <c r="D795" s="3204"/>
      <c r="E795" s="3204"/>
      <c r="F795" s="3204"/>
      <c r="G795" s="3204"/>
      <c r="H795" s="3204"/>
      <c r="I795" s="3204"/>
      <c r="J795" s="3204"/>
      <c r="K795" s="3204"/>
      <c r="L795" s="3204"/>
      <c r="M795" s="3204"/>
    </row>
    <row r="796" spans="1:13" ht="43.5" customHeight="1" thickBot="1" x14ac:dyDescent="0.3">
      <c r="A796" s="15" t="s">
        <v>5</v>
      </c>
      <c r="B796" s="16" t="s">
        <v>6</v>
      </c>
      <c r="C796" s="16" t="s">
        <v>7</v>
      </c>
      <c r="D796" s="16" t="s">
        <v>8</v>
      </c>
      <c r="E796" s="16" t="s">
        <v>9</v>
      </c>
      <c r="F796" s="17" t="s">
        <v>10</v>
      </c>
      <c r="G796" s="18" t="s">
        <v>11</v>
      </c>
      <c r="H796" s="16" t="s">
        <v>12</v>
      </c>
      <c r="I796" s="19" t="s">
        <v>13</v>
      </c>
      <c r="J796" s="20" t="s">
        <v>14</v>
      </c>
      <c r="K796" s="20" t="s">
        <v>15</v>
      </c>
      <c r="L796" s="1286" t="s">
        <v>16</v>
      </c>
      <c r="M796" s="1468" t="s">
        <v>17</v>
      </c>
    </row>
    <row r="797" spans="1:13" ht="21.75" customHeight="1" thickBot="1" x14ac:dyDescent="0.3">
      <c r="A797" s="1502">
        <v>231</v>
      </c>
      <c r="B797" s="1503">
        <v>0</v>
      </c>
      <c r="C797" s="1504">
        <v>4341</v>
      </c>
      <c r="D797" s="1503">
        <v>5321</v>
      </c>
      <c r="E797" s="1505">
        <v>0</v>
      </c>
      <c r="F797" s="1506">
        <v>120113014</v>
      </c>
      <c r="G797" s="1503">
        <v>900</v>
      </c>
      <c r="H797" s="1507">
        <v>5652000000</v>
      </c>
      <c r="I797" s="1508">
        <v>0</v>
      </c>
      <c r="J797" s="1508">
        <v>1568644.21</v>
      </c>
      <c r="K797" s="1508">
        <v>-1568644.21</v>
      </c>
      <c r="L797" s="1508">
        <f>SUM(J797+K797)</f>
        <v>0</v>
      </c>
      <c r="M797" s="1509" t="s">
        <v>3052</v>
      </c>
    </row>
    <row r="798" spans="1:13" ht="18.75" customHeight="1" x14ac:dyDescent="0.25">
      <c r="A798" s="1510">
        <v>231</v>
      </c>
      <c r="B798" s="1241">
        <v>0</v>
      </c>
      <c r="C798" s="1511">
        <v>4341</v>
      </c>
      <c r="D798" s="1241">
        <v>5321</v>
      </c>
      <c r="E798" s="1513">
        <v>0</v>
      </c>
      <c r="F798" s="1514">
        <v>120113014</v>
      </c>
      <c r="G798" s="1241">
        <v>900</v>
      </c>
      <c r="H798" s="1515">
        <v>5652021501</v>
      </c>
      <c r="I798" s="1516">
        <v>0</v>
      </c>
      <c r="J798" s="1516">
        <v>0</v>
      </c>
      <c r="K798" s="1516">
        <v>7921.94</v>
      </c>
      <c r="L798" s="1516">
        <f t="shared" ref="L798:L861" si="12">SUM(J798+K798)</f>
        <v>7921.94</v>
      </c>
      <c r="M798" s="1517" t="s">
        <v>3053</v>
      </c>
    </row>
    <row r="799" spans="1:13" ht="15" customHeight="1" x14ac:dyDescent="0.25">
      <c r="A799" s="583">
        <v>231</v>
      </c>
      <c r="B799" s="584">
        <v>0</v>
      </c>
      <c r="C799" s="585">
        <v>4341</v>
      </c>
      <c r="D799" s="584">
        <v>5321</v>
      </c>
      <c r="E799" s="586">
        <v>0</v>
      </c>
      <c r="F799" s="644">
        <v>120113014</v>
      </c>
      <c r="G799" s="584">
        <v>900</v>
      </c>
      <c r="H799" s="591">
        <v>5652021501</v>
      </c>
      <c r="I799" s="1469">
        <v>0</v>
      </c>
      <c r="J799" s="1469">
        <v>0</v>
      </c>
      <c r="K799" s="1469">
        <v>7842.56</v>
      </c>
      <c r="L799" s="1469">
        <f t="shared" si="12"/>
        <v>7842.56</v>
      </c>
      <c r="M799" s="1470" t="s">
        <v>3054</v>
      </c>
    </row>
    <row r="800" spans="1:13" ht="15" customHeight="1" x14ac:dyDescent="0.25">
      <c r="A800" s="583">
        <v>231</v>
      </c>
      <c r="B800" s="584">
        <v>0</v>
      </c>
      <c r="C800" s="585">
        <v>4341</v>
      </c>
      <c r="D800" s="584">
        <v>5321</v>
      </c>
      <c r="E800" s="586">
        <v>0</v>
      </c>
      <c r="F800" s="644">
        <v>120113014</v>
      </c>
      <c r="G800" s="584">
        <v>900</v>
      </c>
      <c r="H800" s="591">
        <v>5652021502</v>
      </c>
      <c r="I800" s="1469">
        <v>0</v>
      </c>
      <c r="J800" s="1469">
        <v>0</v>
      </c>
      <c r="K800" s="1469">
        <v>7538.58</v>
      </c>
      <c r="L800" s="1469">
        <f t="shared" si="12"/>
        <v>7538.58</v>
      </c>
      <c r="M800" s="1470" t="s">
        <v>3055</v>
      </c>
    </row>
    <row r="801" spans="1:13" ht="16.5" customHeight="1" x14ac:dyDescent="0.25">
      <c r="A801" s="583">
        <v>231</v>
      </c>
      <c r="B801" s="584">
        <v>0</v>
      </c>
      <c r="C801" s="585">
        <v>4341</v>
      </c>
      <c r="D801" s="584">
        <v>5321</v>
      </c>
      <c r="E801" s="586">
        <v>0</v>
      </c>
      <c r="F801" s="644">
        <v>120113014</v>
      </c>
      <c r="G801" s="584">
        <v>900</v>
      </c>
      <c r="H801" s="591">
        <v>5652021503</v>
      </c>
      <c r="I801" s="1469">
        <v>0</v>
      </c>
      <c r="J801" s="1469">
        <v>0</v>
      </c>
      <c r="K801" s="1469">
        <v>9362.43</v>
      </c>
      <c r="L801" s="1469">
        <f t="shared" si="12"/>
        <v>9362.43</v>
      </c>
      <c r="M801" s="1470" t="s">
        <v>3056</v>
      </c>
    </row>
    <row r="802" spans="1:13" ht="18" customHeight="1" x14ac:dyDescent="0.25">
      <c r="A802" s="583">
        <v>231</v>
      </c>
      <c r="B802" s="584">
        <v>0</v>
      </c>
      <c r="C802" s="585">
        <v>4341</v>
      </c>
      <c r="D802" s="584">
        <v>5321</v>
      </c>
      <c r="E802" s="586">
        <v>0</v>
      </c>
      <c r="F802" s="644">
        <v>120113014</v>
      </c>
      <c r="G802" s="584">
        <v>900</v>
      </c>
      <c r="H802" s="591">
        <v>5652021503</v>
      </c>
      <c r="I802" s="1469">
        <v>0</v>
      </c>
      <c r="J802" s="1469">
        <v>0</v>
      </c>
      <c r="K802" s="1469">
        <v>32928.53</v>
      </c>
      <c r="L802" s="1469">
        <f t="shared" si="12"/>
        <v>32928.53</v>
      </c>
      <c r="M802" s="1470" t="s">
        <v>3057</v>
      </c>
    </row>
    <row r="803" spans="1:13" ht="21.75" customHeight="1" x14ac:dyDescent="0.25">
      <c r="A803" s="583">
        <v>231</v>
      </c>
      <c r="B803" s="584">
        <v>0</v>
      </c>
      <c r="C803" s="585">
        <v>4341</v>
      </c>
      <c r="D803" s="584">
        <v>5321</v>
      </c>
      <c r="E803" s="586">
        <v>0</v>
      </c>
      <c r="F803" s="644">
        <v>120113014</v>
      </c>
      <c r="G803" s="584">
        <v>900</v>
      </c>
      <c r="H803" s="591">
        <v>5652021503</v>
      </c>
      <c r="I803" s="1469">
        <v>0</v>
      </c>
      <c r="J803" s="1469">
        <v>0</v>
      </c>
      <c r="K803" s="1469">
        <v>8876.07</v>
      </c>
      <c r="L803" s="1469">
        <f t="shared" si="12"/>
        <v>8876.07</v>
      </c>
      <c r="M803" s="1470" t="s">
        <v>3058</v>
      </c>
    </row>
    <row r="804" spans="1:13" ht="21" customHeight="1" x14ac:dyDescent="0.25">
      <c r="A804" s="583">
        <v>231</v>
      </c>
      <c r="B804" s="584">
        <v>0</v>
      </c>
      <c r="C804" s="585">
        <v>4341</v>
      </c>
      <c r="D804" s="584">
        <v>5321</v>
      </c>
      <c r="E804" s="586">
        <v>0</v>
      </c>
      <c r="F804" s="644">
        <v>120113014</v>
      </c>
      <c r="G804" s="584">
        <v>900</v>
      </c>
      <c r="H804" s="591">
        <v>5652020101</v>
      </c>
      <c r="I804" s="1469">
        <v>0</v>
      </c>
      <c r="J804" s="1469">
        <v>0</v>
      </c>
      <c r="K804" s="1469">
        <v>6322.68</v>
      </c>
      <c r="L804" s="1469">
        <f t="shared" si="12"/>
        <v>6322.68</v>
      </c>
      <c r="M804" s="1470" t="s">
        <v>3059</v>
      </c>
    </row>
    <row r="805" spans="1:13" ht="19.5" customHeight="1" x14ac:dyDescent="0.25">
      <c r="A805" s="583">
        <v>231</v>
      </c>
      <c r="B805" s="584">
        <v>0</v>
      </c>
      <c r="C805" s="585">
        <v>4341</v>
      </c>
      <c r="D805" s="584">
        <v>5321</v>
      </c>
      <c r="E805" s="586">
        <v>0</v>
      </c>
      <c r="F805" s="644">
        <v>120113014</v>
      </c>
      <c r="G805" s="584">
        <v>900</v>
      </c>
      <c r="H805" s="591">
        <v>5652020101</v>
      </c>
      <c r="I805" s="1469">
        <v>0</v>
      </c>
      <c r="J805" s="1469">
        <v>0</v>
      </c>
      <c r="K805" s="1469">
        <v>3245.13</v>
      </c>
      <c r="L805" s="1469">
        <f t="shared" si="12"/>
        <v>3245.13</v>
      </c>
      <c r="M805" s="1470" t="s">
        <v>3060</v>
      </c>
    </row>
    <row r="806" spans="1:13" ht="21" customHeight="1" x14ac:dyDescent="0.25">
      <c r="A806" s="583">
        <v>231</v>
      </c>
      <c r="B806" s="584">
        <v>0</v>
      </c>
      <c r="C806" s="585">
        <v>4341</v>
      </c>
      <c r="D806" s="584">
        <v>5321</v>
      </c>
      <c r="E806" s="586">
        <v>0</v>
      </c>
      <c r="F806" s="644">
        <v>120113014</v>
      </c>
      <c r="G806" s="584">
        <v>900</v>
      </c>
      <c r="H806" s="591">
        <v>5652020101</v>
      </c>
      <c r="I806" s="1469">
        <v>0</v>
      </c>
      <c r="J806" s="1469">
        <v>0</v>
      </c>
      <c r="K806" s="1469">
        <v>7253.82</v>
      </c>
      <c r="L806" s="1469">
        <f t="shared" si="12"/>
        <v>7253.82</v>
      </c>
      <c r="M806" s="1470" t="s">
        <v>3061</v>
      </c>
    </row>
    <row r="807" spans="1:13" ht="20.25" customHeight="1" x14ac:dyDescent="0.25">
      <c r="A807" s="583">
        <v>231</v>
      </c>
      <c r="B807" s="584">
        <v>0</v>
      </c>
      <c r="C807" s="585">
        <v>4341</v>
      </c>
      <c r="D807" s="584">
        <v>5321</v>
      </c>
      <c r="E807" s="586">
        <v>0</v>
      </c>
      <c r="F807" s="644">
        <v>120113014</v>
      </c>
      <c r="G807" s="584">
        <v>900</v>
      </c>
      <c r="H807" s="591">
        <v>5652020101</v>
      </c>
      <c r="I807" s="1469">
        <v>0</v>
      </c>
      <c r="J807" s="1469">
        <v>0</v>
      </c>
      <c r="K807" s="1469">
        <v>8259.77</v>
      </c>
      <c r="L807" s="1469">
        <f t="shared" si="12"/>
        <v>8259.77</v>
      </c>
      <c r="M807" s="1470" t="s">
        <v>3062</v>
      </c>
    </row>
    <row r="808" spans="1:13" ht="24.75" customHeight="1" x14ac:dyDescent="0.25">
      <c r="A808" s="583">
        <v>231</v>
      </c>
      <c r="B808" s="584">
        <v>0</v>
      </c>
      <c r="C808" s="585">
        <v>4341</v>
      </c>
      <c r="D808" s="584">
        <v>5321</v>
      </c>
      <c r="E808" s="586">
        <v>0</v>
      </c>
      <c r="F808" s="644">
        <v>120113014</v>
      </c>
      <c r="G808" s="584">
        <v>900</v>
      </c>
      <c r="H808" s="591">
        <v>5652020101</v>
      </c>
      <c r="I808" s="1469">
        <v>0</v>
      </c>
      <c r="J808" s="1469">
        <v>0</v>
      </c>
      <c r="K808" s="1469">
        <v>9162.7199999999993</v>
      </c>
      <c r="L808" s="1469">
        <f t="shared" si="12"/>
        <v>9162.7199999999993</v>
      </c>
      <c r="M808" s="1470" t="s">
        <v>3063</v>
      </c>
    </row>
    <row r="809" spans="1:13" ht="21" customHeight="1" x14ac:dyDescent="0.25">
      <c r="A809" s="583">
        <v>231</v>
      </c>
      <c r="B809" s="584">
        <v>0</v>
      </c>
      <c r="C809" s="585">
        <v>4341</v>
      </c>
      <c r="D809" s="584">
        <v>5321</v>
      </c>
      <c r="E809" s="586">
        <v>0</v>
      </c>
      <c r="F809" s="644">
        <v>120113014</v>
      </c>
      <c r="G809" s="584">
        <v>900</v>
      </c>
      <c r="H809" s="591">
        <v>5652020202</v>
      </c>
      <c r="I809" s="1469">
        <v>0</v>
      </c>
      <c r="J809" s="1469">
        <v>0</v>
      </c>
      <c r="K809" s="1469">
        <v>6004.84</v>
      </c>
      <c r="L809" s="1469">
        <f t="shared" si="12"/>
        <v>6004.84</v>
      </c>
      <c r="M809" s="1470" t="s">
        <v>3064</v>
      </c>
    </row>
    <row r="810" spans="1:13" ht="21.75" customHeight="1" x14ac:dyDescent="0.25">
      <c r="A810" s="583">
        <v>231</v>
      </c>
      <c r="B810" s="584">
        <v>0</v>
      </c>
      <c r="C810" s="585">
        <v>4341</v>
      </c>
      <c r="D810" s="584">
        <v>5321</v>
      </c>
      <c r="E810" s="586">
        <v>0</v>
      </c>
      <c r="F810" s="644">
        <v>120113014</v>
      </c>
      <c r="G810" s="584">
        <v>900</v>
      </c>
      <c r="H810" s="591">
        <v>5652020202</v>
      </c>
      <c r="I810" s="1469">
        <v>0</v>
      </c>
      <c r="J810" s="1469">
        <v>0</v>
      </c>
      <c r="K810" s="1469">
        <v>12341.38</v>
      </c>
      <c r="L810" s="1469">
        <f t="shared" si="12"/>
        <v>12341.38</v>
      </c>
      <c r="M810" s="1470" t="s">
        <v>3065</v>
      </c>
    </row>
    <row r="811" spans="1:13" ht="19.5" customHeight="1" x14ac:dyDescent="0.25">
      <c r="A811" s="583">
        <v>231</v>
      </c>
      <c r="B811" s="584">
        <v>0</v>
      </c>
      <c r="C811" s="585">
        <v>4341</v>
      </c>
      <c r="D811" s="584">
        <v>5321</v>
      </c>
      <c r="E811" s="586">
        <v>0</v>
      </c>
      <c r="F811" s="644">
        <v>120113014</v>
      </c>
      <c r="G811" s="584">
        <v>900</v>
      </c>
      <c r="H811" s="591">
        <v>5652020202</v>
      </c>
      <c r="I811" s="1469">
        <v>0</v>
      </c>
      <c r="J811" s="1469">
        <v>0</v>
      </c>
      <c r="K811" s="1469">
        <v>6681.15</v>
      </c>
      <c r="L811" s="1469">
        <f t="shared" si="12"/>
        <v>6681.15</v>
      </c>
      <c r="M811" s="1470" t="s">
        <v>3066</v>
      </c>
    </row>
    <row r="812" spans="1:13" ht="18.75" customHeight="1" x14ac:dyDescent="0.25">
      <c r="A812" s="583">
        <v>231</v>
      </c>
      <c r="B812" s="584">
        <v>0</v>
      </c>
      <c r="C812" s="585">
        <v>4341</v>
      </c>
      <c r="D812" s="584">
        <v>5321</v>
      </c>
      <c r="E812" s="586">
        <v>0</v>
      </c>
      <c r="F812" s="644">
        <v>120113014</v>
      </c>
      <c r="G812" s="584">
        <v>900</v>
      </c>
      <c r="H812" s="591">
        <v>5652022005</v>
      </c>
      <c r="I812" s="1469">
        <v>0</v>
      </c>
      <c r="J812" s="1469">
        <v>0</v>
      </c>
      <c r="K812" s="1469">
        <v>2735.78</v>
      </c>
      <c r="L812" s="1469">
        <f t="shared" si="12"/>
        <v>2735.78</v>
      </c>
      <c r="M812" s="1470" t="s">
        <v>3067</v>
      </c>
    </row>
    <row r="813" spans="1:13" ht="18" customHeight="1" x14ac:dyDescent="0.25">
      <c r="A813" s="583">
        <v>231</v>
      </c>
      <c r="B813" s="584">
        <v>0</v>
      </c>
      <c r="C813" s="585">
        <v>4341</v>
      </c>
      <c r="D813" s="584">
        <v>5321</v>
      </c>
      <c r="E813" s="586">
        <v>0</v>
      </c>
      <c r="F813" s="644">
        <v>120113014</v>
      </c>
      <c r="G813" s="584">
        <v>900</v>
      </c>
      <c r="H813" s="591">
        <v>5652020103</v>
      </c>
      <c r="I813" s="1469">
        <v>0</v>
      </c>
      <c r="J813" s="1469">
        <v>0</v>
      </c>
      <c r="K813" s="1469">
        <v>5026.7700000000004</v>
      </c>
      <c r="L813" s="1469">
        <f t="shared" si="12"/>
        <v>5026.7700000000004</v>
      </c>
      <c r="M813" s="1470" t="s">
        <v>3068</v>
      </c>
    </row>
    <row r="814" spans="1:13" ht="21" customHeight="1" x14ac:dyDescent="0.25">
      <c r="A814" s="583">
        <v>231</v>
      </c>
      <c r="B814" s="584">
        <v>0</v>
      </c>
      <c r="C814" s="585">
        <v>4341</v>
      </c>
      <c r="D814" s="584">
        <v>5321</v>
      </c>
      <c r="E814" s="586">
        <v>0</v>
      </c>
      <c r="F814" s="644">
        <v>120113014</v>
      </c>
      <c r="G814" s="584">
        <v>900</v>
      </c>
      <c r="H814" s="591">
        <v>5652020704</v>
      </c>
      <c r="I814" s="1469">
        <v>0</v>
      </c>
      <c r="J814" s="1469">
        <v>0</v>
      </c>
      <c r="K814" s="1469">
        <v>3658.72</v>
      </c>
      <c r="L814" s="1469">
        <f t="shared" si="12"/>
        <v>3658.72</v>
      </c>
      <c r="M814" s="1470" t="s">
        <v>3069</v>
      </c>
    </row>
    <row r="815" spans="1:13" ht="21" customHeight="1" x14ac:dyDescent="0.25">
      <c r="A815" s="583">
        <v>231</v>
      </c>
      <c r="B815" s="584">
        <v>0</v>
      </c>
      <c r="C815" s="585">
        <v>4341</v>
      </c>
      <c r="D815" s="584">
        <v>5321</v>
      </c>
      <c r="E815" s="586">
        <v>0</v>
      </c>
      <c r="F815" s="644">
        <v>120113014</v>
      </c>
      <c r="G815" s="584">
        <v>900</v>
      </c>
      <c r="H815" s="591">
        <v>5652020807</v>
      </c>
      <c r="I815" s="1469">
        <v>0</v>
      </c>
      <c r="J815" s="1469">
        <v>0</v>
      </c>
      <c r="K815" s="1469">
        <v>9639.9500000000007</v>
      </c>
      <c r="L815" s="1469">
        <f t="shared" si="12"/>
        <v>9639.9500000000007</v>
      </c>
      <c r="M815" s="1470" t="s">
        <v>3070</v>
      </c>
    </row>
    <row r="816" spans="1:13" ht="17.25" customHeight="1" x14ac:dyDescent="0.25">
      <c r="A816" s="583">
        <v>231</v>
      </c>
      <c r="B816" s="584">
        <v>0</v>
      </c>
      <c r="C816" s="585">
        <v>4341</v>
      </c>
      <c r="D816" s="584">
        <v>5321</v>
      </c>
      <c r="E816" s="586">
        <v>0</v>
      </c>
      <c r="F816" s="644">
        <v>120113014</v>
      </c>
      <c r="G816" s="584">
        <v>900</v>
      </c>
      <c r="H816" s="591">
        <v>5652022115</v>
      </c>
      <c r="I816" s="1469">
        <v>0</v>
      </c>
      <c r="J816" s="1469">
        <v>0</v>
      </c>
      <c r="K816" s="1469">
        <v>11198.41</v>
      </c>
      <c r="L816" s="1469">
        <f t="shared" si="12"/>
        <v>11198.41</v>
      </c>
      <c r="M816" s="1470" t="s">
        <v>3071</v>
      </c>
    </row>
    <row r="817" spans="1:13" ht="20.25" customHeight="1" x14ac:dyDescent="0.25">
      <c r="A817" s="583">
        <v>231</v>
      </c>
      <c r="B817" s="584">
        <v>0</v>
      </c>
      <c r="C817" s="585">
        <v>4341</v>
      </c>
      <c r="D817" s="584">
        <v>5321</v>
      </c>
      <c r="E817" s="586">
        <v>0</v>
      </c>
      <c r="F817" s="644">
        <v>120113014</v>
      </c>
      <c r="G817" s="584">
        <v>900</v>
      </c>
      <c r="H817" s="591">
        <v>5652021020</v>
      </c>
      <c r="I817" s="1469">
        <v>0</v>
      </c>
      <c r="J817" s="1469">
        <v>0</v>
      </c>
      <c r="K817" s="1469">
        <v>16049.88</v>
      </c>
      <c r="L817" s="1469">
        <f t="shared" si="12"/>
        <v>16049.88</v>
      </c>
      <c r="M817" s="1470" t="s">
        <v>3072</v>
      </c>
    </row>
    <row r="818" spans="1:13" ht="19.5" customHeight="1" x14ac:dyDescent="0.25">
      <c r="A818" s="583">
        <v>231</v>
      </c>
      <c r="B818" s="584">
        <v>0</v>
      </c>
      <c r="C818" s="585">
        <v>4341</v>
      </c>
      <c r="D818" s="584">
        <v>5321</v>
      </c>
      <c r="E818" s="586">
        <v>0</v>
      </c>
      <c r="F818" s="644">
        <v>120113014</v>
      </c>
      <c r="G818" s="584">
        <v>900</v>
      </c>
      <c r="H818" s="591">
        <v>5652021020</v>
      </c>
      <c r="I818" s="1469">
        <v>0</v>
      </c>
      <c r="J818" s="1469">
        <v>0</v>
      </c>
      <c r="K818" s="1469">
        <v>11733.44</v>
      </c>
      <c r="L818" s="1469">
        <f t="shared" si="12"/>
        <v>11733.44</v>
      </c>
      <c r="M818" s="1470" t="s">
        <v>3073</v>
      </c>
    </row>
    <row r="819" spans="1:13" ht="18" customHeight="1" x14ac:dyDescent="0.25">
      <c r="A819" s="583">
        <v>231</v>
      </c>
      <c r="B819" s="584">
        <v>0</v>
      </c>
      <c r="C819" s="585">
        <v>4341</v>
      </c>
      <c r="D819" s="584">
        <v>5321</v>
      </c>
      <c r="E819" s="586">
        <v>0</v>
      </c>
      <c r="F819" s="644">
        <v>120113014</v>
      </c>
      <c r="G819" s="584">
        <v>900</v>
      </c>
      <c r="H819" s="591">
        <v>5652021020</v>
      </c>
      <c r="I819" s="1469">
        <v>0</v>
      </c>
      <c r="J819" s="1469">
        <v>0</v>
      </c>
      <c r="K819" s="1469">
        <v>12219.79</v>
      </c>
      <c r="L819" s="1469">
        <f t="shared" si="12"/>
        <v>12219.79</v>
      </c>
      <c r="M819" s="1470" t="s">
        <v>3074</v>
      </c>
    </row>
    <row r="820" spans="1:13" ht="17.25" customHeight="1" x14ac:dyDescent="0.25">
      <c r="A820" s="583">
        <v>231</v>
      </c>
      <c r="B820" s="584">
        <v>0</v>
      </c>
      <c r="C820" s="585">
        <v>4341</v>
      </c>
      <c r="D820" s="584">
        <v>5321</v>
      </c>
      <c r="E820" s="586">
        <v>0</v>
      </c>
      <c r="F820" s="644">
        <v>120113014</v>
      </c>
      <c r="G820" s="584">
        <v>900</v>
      </c>
      <c r="H820" s="591">
        <v>5652021020</v>
      </c>
      <c r="I820" s="1469">
        <v>0</v>
      </c>
      <c r="J820" s="1469">
        <v>0</v>
      </c>
      <c r="K820" s="1469">
        <v>3117.87</v>
      </c>
      <c r="L820" s="1469">
        <f t="shared" si="12"/>
        <v>3117.87</v>
      </c>
      <c r="M820" s="1470" t="s">
        <v>3075</v>
      </c>
    </row>
    <row r="821" spans="1:13" ht="20.25" customHeight="1" x14ac:dyDescent="0.25">
      <c r="A821" s="583">
        <v>231</v>
      </c>
      <c r="B821" s="584">
        <v>0</v>
      </c>
      <c r="C821" s="585">
        <v>4341</v>
      </c>
      <c r="D821" s="584">
        <v>5321</v>
      </c>
      <c r="E821" s="586">
        <v>0</v>
      </c>
      <c r="F821" s="644">
        <v>120113014</v>
      </c>
      <c r="G821" s="584">
        <v>900</v>
      </c>
      <c r="H821" s="591">
        <v>5652021540</v>
      </c>
      <c r="I821" s="1469">
        <v>0</v>
      </c>
      <c r="J821" s="1469">
        <v>0</v>
      </c>
      <c r="K821" s="1469">
        <v>8780.94</v>
      </c>
      <c r="L821" s="1469">
        <f t="shared" si="12"/>
        <v>8780.94</v>
      </c>
      <c r="M821" s="1470" t="s">
        <v>3076</v>
      </c>
    </row>
    <row r="822" spans="1:13" ht="16.5" customHeight="1" x14ac:dyDescent="0.25">
      <c r="A822" s="583">
        <v>231</v>
      </c>
      <c r="B822" s="584">
        <v>0</v>
      </c>
      <c r="C822" s="585">
        <v>4341</v>
      </c>
      <c r="D822" s="584">
        <v>5321</v>
      </c>
      <c r="E822" s="586">
        <v>0</v>
      </c>
      <c r="F822" s="644">
        <v>120113014</v>
      </c>
      <c r="G822" s="584">
        <v>900</v>
      </c>
      <c r="H822" s="591">
        <v>5652021704</v>
      </c>
      <c r="I822" s="1469">
        <v>0</v>
      </c>
      <c r="J822" s="1469">
        <v>0</v>
      </c>
      <c r="K822" s="1469">
        <v>11135.25</v>
      </c>
      <c r="L822" s="1469">
        <f t="shared" si="12"/>
        <v>11135.25</v>
      </c>
      <c r="M822" s="1470" t="s">
        <v>3077</v>
      </c>
    </row>
    <row r="823" spans="1:13" ht="18.75" customHeight="1" x14ac:dyDescent="0.25">
      <c r="A823" s="583">
        <v>231</v>
      </c>
      <c r="B823" s="584">
        <v>0</v>
      </c>
      <c r="C823" s="585">
        <v>4341</v>
      </c>
      <c r="D823" s="584">
        <v>5321</v>
      </c>
      <c r="E823" s="586">
        <v>0</v>
      </c>
      <c r="F823" s="644">
        <v>120113014</v>
      </c>
      <c r="G823" s="584">
        <v>900</v>
      </c>
      <c r="H823" s="591">
        <v>5652021704</v>
      </c>
      <c r="I823" s="1469">
        <v>0</v>
      </c>
      <c r="J823" s="1469">
        <v>0</v>
      </c>
      <c r="K823" s="1469">
        <v>12645.36</v>
      </c>
      <c r="L823" s="1469">
        <f t="shared" si="12"/>
        <v>12645.36</v>
      </c>
      <c r="M823" s="1470" t="s">
        <v>3078</v>
      </c>
    </row>
    <row r="824" spans="1:13" ht="17.25" customHeight="1" x14ac:dyDescent="0.25">
      <c r="A824" s="583">
        <v>231</v>
      </c>
      <c r="B824" s="584">
        <v>0</v>
      </c>
      <c r="C824" s="585">
        <v>4341</v>
      </c>
      <c r="D824" s="584">
        <v>5321</v>
      </c>
      <c r="E824" s="586">
        <v>0</v>
      </c>
      <c r="F824" s="644">
        <v>120113014</v>
      </c>
      <c r="G824" s="584">
        <v>900</v>
      </c>
      <c r="H824" s="591">
        <v>5652021106</v>
      </c>
      <c r="I824" s="1469">
        <v>0</v>
      </c>
      <c r="J824" s="1469">
        <v>0</v>
      </c>
      <c r="K824" s="1469">
        <v>21278.25</v>
      </c>
      <c r="L824" s="1469">
        <f t="shared" si="12"/>
        <v>21278.25</v>
      </c>
      <c r="M824" s="1470" t="s">
        <v>3079</v>
      </c>
    </row>
    <row r="825" spans="1:13" ht="15" customHeight="1" x14ac:dyDescent="0.25">
      <c r="A825" s="583">
        <v>231</v>
      </c>
      <c r="B825" s="584">
        <v>0</v>
      </c>
      <c r="C825" s="585">
        <v>4341</v>
      </c>
      <c r="D825" s="584">
        <v>5321</v>
      </c>
      <c r="E825" s="586">
        <v>0</v>
      </c>
      <c r="F825" s="644">
        <v>120113014</v>
      </c>
      <c r="G825" s="584">
        <v>900</v>
      </c>
      <c r="H825" s="591">
        <v>5652021106</v>
      </c>
      <c r="I825" s="1469">
        <v>0</v>
      </c>
      <c r="J825" s="1469">
        <v>0</v>
      </c>
      <c r="K825" s="1469">
        <v>10835.37</v>
      </c>
      <c r="L825" s="1469">
        <f t="shared" si="12"/>
        <v>10835.37</v>
      </c>
      <c r="M825" s="1470" t="s">
        <v>3080</v>
      </c>
    </row>
    <row r="826" spans="1:13" ht="21" customHeight="1" x14ac:dyDescent="0.25">
      <c r="A826" s="583">
        <v>231</v>
      </c>
      <c r="B826" s="584">
        <v>0</v>
      </c>
      <c r="C826" s="585">
        <v>4341</v>
      </c>
      <c r="D826" s="584">
        <v>5321</v>
      </c>
      <c r="E826" s="586">
        <v>0</v>
      </c>
      <c r="F826" s="644">
        <v>120113014</v>
      </c>
      <c r="G826" s="584">
        <v>900</v>
      </c>
      <c r="H826" s="591">
        <v>5652021106</v>
      </c>
      <c r="I826" s="1469">
        <v>0</v>
      </c>
      <c r="J826" s="1469">
        <v>0</v>
      </c>
      <c r="K826" s="1469">
        <v>32451.3</v>
      </c>
      <c r="L826" s="1469">
        <f t="shared" si="12"/>
        <v>32451.3</v>
      </c>
      <c r="M826" s="1470" t="s">
        <v>3081</v>
      </c>
    </row>
    <row r="827" spans="1:13" ht="16.5" customHeight="1" x14ac:dyDescent="0.25">
      <c r="A827" s="583">
        <v>231</v>
      </c>
      <c r="B827" s="584">
        <v>0</v>
      </c>
      <c r="C827" s="585">
        <v>4341</v>
      </c>
      <c r="D827" s="584">
        <v>5321</v>
      </c>
      <c r="E827" s="586">
        <v>0</v>
      </c>
      <c r="F827" s="644">
        <v>120113014</v>
      </c>
      <c r="G827" s="584">
        <v>900</v>
      </c>
      <c r="H827" s="591">
        <v>5652022306</v>
      </c>
      <c r="I827" s="1469">
        <v>0</v>
      </c>
      <c r="J827" s="1469">
        <v>0</v>
      </c>
      <c r="K827" s="1469">
        <v>4306.68</v>
      </c>
      <c r="L827" s="1469">
        <f t="shared" si="12"/>
        <v>4306.68</v>
      </c>
      <c r="M827" s="1470" t="s">
        <v>3082</v>
      </c>
    </row>
    <row r="828" spans="1:13" ht="17.25" customHeight="1" x14ac:dyDescent="0.25">
      <c r="A828" s="583">
        <v>231</v>
      </c>
      <c r="B828" s="584">
        <v>0</v>
      </c>
      <c r="C828" s="585">
        <v>4341</v>
      </c>
      <c r="D828" s="584">
        <v>5321</v>
      </c>
      <c r="E828" s="586">
        <v>0</v>
      </c>
      <c r="F828" s="644">
        <v>120113014</v>
      </c>
      <c r="G828" s="584">
        <v>900</v>
      </c>
      <c r="H828" s="591">
        <v>5652021217</v>
      </c>
      <c r="I828" s="1469">
        <v>0</v>
      </c>
      <c r="J828" s="1469">
        <v>0</v>
      </c>
      <c r="K828" s="1469">
        <v>12980.52</v>
      </c>
      <c r="L828" s="1469">
        <f t="shared" si="12"/>
        <v>12980.52</v>
      </c>
      <c r="M828" s="1470" t="s">
        <v>3083</v>
      </c>
    </row>
    <row r="829" spans="1:13" ht="21.75" customHeight="1" x14ac:dyDescent="0.25">
      <c r="A829" s="583">
        <v>231</v>
      </c>
      <c r="B829" s="584">
        <v>0</v>
      </c>
      <c r="C829" s="585">
        <v>4341</v>
      </c>
      <c r="D829" s="584">
        <v>5321</v>
      </c>
      <c r="E829" s="586">
        <v>0</v>
      </c>
      <c r="F829" s="644">
        <v>120113014</v>
      </c>
      <c r="G829" s="584">
        <v>900</v>
      </c>
      <c r="H829" s="591">
        <v>5652020537</v>
      </c>
      <c r="I829" s="1469">
        <v>0</v>
      </c>
      <c r="J829" s="1469">
        <v>0</v>
      </c>
      <c r="K829" s="1469">
        <v>10730.32</v>
      </c>
      <c r="L829" s="1469">
        <f t="shared" si="12"/>
        <v>10730.32</v>
      </c>
      <c r="M829" s="1470" t="s">
        <v>3084</v>
      </c>
    </row>
    <row r="830" spans="1:13" ht="21.75" customHeight="1" x14ac:dyDescent="0.25">
      <c r="A830" s="583">
        <v>231</v>
      </c>
      <c r="B830" s="584">
        <v>0</v>
      </c>
      <c r="C830" s="585">
        <v>4341</v>
      </c>
      <c r="D830" s="584">
        <v>5321</v>
      </c>
      <c r="E830" s="586">
        <v>0</v>
      </c>
      <c r="F830" s="644">
        <v>120113014</v>
      </c>
      <c r="G830" s="584">
        <v>900</v>
      </c>
      <c r="H830" s="591">
        <v>5652021302</v>
      </c>
      <c r="I830" s="1469">
        <v>0</v>
      </c>
      <c r="J830" s="1469">
        <v>0</v>
      </c>
      <c r="K830" s="1469">
        <v>13374.9</v>
      </c>
      <c r="L830" s="1469">
        <f t="shared" si="12"/>
        <v>13374.9</v>
      </c>
      <c r="M830" s="1470" t="s">
        <v>3085</v>
      </c>
    </row>
    <row r="831" spans="1:13" ht="16.5" customHeight="1" x14ac:dyDescent="0.25">
      <c r="A831" s="583">
        <v>231</v>
      </c>
      <c r="B831" s="584">
        <v>0</v>
      </c>
      <c r="C831" s="585">
        <v>4341</v>
      </c>
      <c r="D831" s="584">
        <v>5321</v>
      </c>
      <c r="E831" s="586">
        <v>0</v>
      </c>
      <c r="F831" s="644">
        <v>120113014</v>
      </c>
      <c r="G831" s="584">
        <v>900</v>
      </c>
      <c r="H831" s="591">
        <v>5652021302</v>
      </c>
      <c r="I831" s="1469">
        <v>0</v>
      </c>
      <c r="J831" s="1469">
        <v>0</v>
      </c>
      <c r="K831" s="1469">
        <v>21886.2</v>
      </c>
      <c r="L831" s="1469">
        <f t="shared" si="12"/>
        <v>21886.2</v>
      </c>
      <c r="M831" s="1470" t="s">
        <v>3086</v>
      </c>
    </row>
    <row r="832" spans="1:13" ht="18" customHeight="1" x14ac:dyDescent="0.25">
      <c r="A832" s="583">
        <v>231</v>
      </c>
      <c r="B832" s="584">
        <v>0</v>
      </c>
      <c r="C832" s="585">
        <v>4341</v>
      </c>
      <c r="D832" s="584">
        <v>5321</v>
      </c>
      <c r="E832" s="586">
        <v>0</v>
      </c>
      <c r="F832" s="644">
        <v>120113014</v>
      </c>
      <c r="G832" s="584">
        <v>900</v>
      </c>
      <c r="H832" s="591">
        <v>5652021425</v>
      </c>
      <c r="I832" s="1469">
        <v>0</v>
      </c>
      <c r="J832" s="1469">
        <v>0</v>
      </c>
      <c r="K832" s="1469">
        <v>48939.98</v>
      </c>
      <c r="L832" s="1469">
        <f t="shared" si="12"/>
        <v>48939.98</v>
      </c>
      <c r="M832" s="1470" t="s">
        <v>3087</v>
      </c>
    </row>
    <row r="833" spans="1:13" ht="20.25" customHeight="1" x14ac:dyDescent="0.25">
      <c r="A833" s="583">
        <v>231</v>
      </c>
      <c r="B833" s="584">
        <v>0</v>
      </c>
      <c r="C833" s="585">
        <v>4341</v>
      </c>
      <c r="D833" s="584">
        <v>5321</v>
      </c>
      <c r="E833" s="586">
        <v>0</v>
      </c>
      <c r="F833" s="644">
        <v>120113014</v>
      </c>
      <c r="G833" s="584">
        <v>900</v>
      </c>
      <c r="H833" s="591">
        <v>5652021425</v>
      </c>
      <c r="I833" s="1469">
        <v>0</v>
      </c>
      <c r="J833" s="1469">
        <v>0</v>
      </c>
      <c r="K833" s="1469">
        <v>18390.490000000002</v>
      </c>
      <c r="L833" s="1469">
        <f t="shared" si="12"/>
        <v>18390.490000000002</v>
      </c>
      <c r="M833" s="1470" t="s">
        <v>3088</v>
      </c>
    </row>
    <row r="834" spans="1:13" ht="21.75" customHeight="1" x14ac:dyDescent="0.25">
      <c r="A834" s="583">
        <v>231</v>
      </c>
      <c r="B834" s="584">
        <v>0</v>
      </c>
      <c r="C834" s="585">
        <v>4341</v>
      </c>
      <c r="D834" s="584">
        <v>5321</v>
      </c>
      <c r="E834" s="586">
        <v>0</v>
      </c>
      <c r="F834" s="644">
        <v>120113014</v>
      </c>
      <c r="G834" s="584">
        <v>900</v>
      </c>
      <c r="H834" s="591">
        <v>5652021916</v>
      </c>
      <c r="I834" s="1469">
        <v>0</v>
      </c>
      <c r="J834" s="1469">
        <v>0</v>
      </c>
      <c r="K834" s="1469">
        <v>6681.15</v>
      </c>
      <c r="L834" s="1469">
        <f t="shared" si="12"/>
        <v>6681.15</v>
      </c>
      <c r="M834" s="1470" t="s">
        <v>3089</v>
      </c>
    </row>
    <row r="835" spans="1:13" ht="20.25" customHeight="1" x14ac:dyDescent="0.25">
      <c r="A835" s="583">
        <v>231</v>
      </c>
      <c r="B835" s="584">
        <v>0</v>
      </c>
      <c r="C835" s="585">
        <v>4341</v>
      </c>
      <c r="D835" s="584">
        <v>5321</v>
      </c>
      <c r="E835" s="586">
        <v>0</v>
      </c>
      <c r="F835" s="644">
        <v>120113014</v>
      </c>
      <c r="G835" s="584">
        <v>900</v>
      </c>
      <c r="H835" s="591">
        <v>5652021303</v>
      </c>
      <c r="I835" s="1469">
        <v>0</v>
      </c>
      <c r="J835" s="1469">
        <v>0</v>
      </c>
      <c r="K835" s="1469">
        <v>14590.8</v>
      </c>
      <c r="L835" s="1469">
        <f t="shared" si="12"/>
        <v>14590.8</v>
      </c>
      <c r="M835" s="1470" t="s">
        <v>3090</v>
      </c>
    </row>
    <row r="836" spans="1:13" ht="20.25" customHeight="1" x14ac:dyDescent="0.25">
      <c r="A836" s="583">
        <v>231</v>
      </c>
      <c r="B836" s="584">
        <v>0</v>
      </c>
      <c r="C836" s="585">
        <v>4341</v>
      </c>
      <c r="D836" s="584">
        <v>5321</v>
      </c>
      <c r="E836" s="586">
        <v>0</v>
      </c>
      <c r="F836" s="644">
        <v>120113014</v>
      </c>
      <c r="G836" s="584">
        <v>900</v>
      </c>
      <c r="H836" s="591">
        <v>5652021426</v>
      </c>
      <c r="I836" s="1469">
        <v>0</v>
      </c>
      <c r="J836" s="1469">
        <v>0</v>
      </c>
      <c r="K836" s="1469">
        <v>8024.94</v>
      </c>
      <c r="L836" s="1469">
        <f t="shared" si="12"/>
        <v>8024.94</v>
      </c>
      <c r="M836" s="1470" t="s">
        <v>3091</v>
      </c>
    </row>
    <row r="837" spans="1:13" ht="18.75" customHeight="1" x14ac:dyDescent="0.25">
      <c r="A837" s="583">
        <v>231</v>
      </c>
      <c r="B837" s="584">
        <v>0</v>
      </c>
      <c r="C837" s="585">
        <v>4341</v>
      </c>
      <c r="D837" s="584">
        <v>5321</v>
      </c>
      <c r="E837" s="586">
        <v>0</v>
      </c>
      <c r="F837" s="644">
        <v>120113014</v>
      </c>
      <c r="G837" s="584">
        <v>900</v>
      </c>
      <c r="H837" s="591">
        <v>5652021707</v>
      </c>
      <c r="I837" s="1469">
        <v>0</v>
      </c>
      <c r="J837" s="1469">
        <v>0</v>
      </c>
      <c r="K837" s="1469">
        <v>4008.69</v>
      </c>
      <c r="L837" s="1469">
        <f t="shared" si="12"/>
        <v>4008.69</v>
      </c>
      <c r="M837" s="1470" t="s">
        <v>3092</v>
      </c>
    </row>
    <row r="838" spans="1:13" ht="36.950000000000003" customHeight="1" x14ac:dyDescent="0.25">
      <c r="A838" s="583">
        <v>231</v>
      </c>
      <c r="B838" s="584">
        <v>0</v>
      </c>
      <c r="C838" s="585">
        <v>4341</v>
      </c>
      <c r="D838" s="584">
        <v>5321</v>
      </c>
      <c r="E838" s="586">
        <v>0</v>
      </c>
      <c r="F838" s="644">
        <v>120113014</v>
      </c>
      <c r="G838" s="584">
        <v>900</v>
      </c>
      <c r="H838" s="591">
        <v>5652021707</v>
      </c>
      <c r="I838" s="1469">
        <v>0</v>
      </c>
      <c r="J838" s="1469">
        <v>0</v>
      </c>
      <c r="K838" s="1469">
        <v>19819.169999999998</v>
      </c>
      <c r="L838" s="1469">
        <f t="shared" si="12"/>
        <v>19819.169999999998</v>
      </c>
      <c r="M838" s="1470" t="s">
        <v>3093</v>
      </c>
    </row>
    <row r="839" spans="1:13" ht="36.950000000000003" customHeight="1" x14ac:dyDescent="0.25">
      <c r="A839" s="583">
        <v>231</v>
      </c>
      <c r="B839" s="584">
        <v>0</v>
      </c>
      <c r="C839" s="585">
        <v>4341</v>
      </c>
      <c r="D839" s="584">
        <v>5321</v>
      </c>
      <c r="E839" s="586">
        <v>0</v>
      </c>
      <c r="F839" s="644">
        <v>120113014</v>
      </c>
      <c r="G839" s="584">
        <v>900</v>
      </c>
      <c r="H839" s="591">
        <v>5652022143</v>
      </c>
      <c r="I839" s="1469">
        <v>0</v>
      </c>
      <c r="J839" s="1469">
        <v>0</v>
      </c>
      <c r="K839" s="1469">
        <v>8715.73</v>
      </c>
      <c r="L839" s="1469">
        <f t="shared" si="12"/>
        <v>8715.73</v>
      </c>
      <c r="M839" s="1470" t="s">
        <v>3094</v>
      </c>
    </row>
    <row r="840" spans="1:13" ht="25.5" customHeight="1" x14ac:dyDescent="0.25">
      <c r="A840" s="583">
        <v>231</v>
      </c>
      <c r="B840" s="584">
        <v>0</v>
      </c>
      <c r="C840" s="585">
        <v>4341</v>
      </c>
      <c r="D840" s="584">
        <v>5321</v>
      </c>
      <c r="E840" s="586">
        <v>0</v>
      </c>
      <c r="F840" s="644">
        <v>120113014</v>
      </c>
      <c r="G840" s="584">
        <v>900</v>
      </c>
      <c r="H840" s="591">
        <v>5652021038</v>
      </c>
      <c r="I840" s="1469">
        <v>0</v>
      </c>
      <c r="J840" s="1469">
        <v>0</v>
      </c>
      <c r="K840" s="1469">
        <v>15867.49</v>
      </c>
      <c r="L840" s="1469">
        <f t="shared" si="12"/>
        <v>15867.49</v>
      </c>
      <c r="M840" s="1470" t="s">
        <v>3095</v>
      </c>
    </row>
    <row r="841" spans="1:13" ht="21.75" customHeight="1" x14ac:dyDescent="0.25">
      <c r="A841" s="583">
        <v>231</v>
      </c>
      <c r="B841" s="584">
        <v>0</v>
      </c>
      <c r="C841" s="585">
        <v>4341</v>
      </c>
      <c r="D841" s="584">
        <v>5321</v>
      </c>
      <c r="E841" s="586">
        <v>0</v>
      </c>
      <c r="F841" s="644">
        <v>120113014</v>
      </c>
      <c r="G841" s="584">
        <v>900</v>
      </c>
      <c r="H841" s="591">
        <v>5652022050</v>
      </c>
      <c r="I841" s="1469">
        <v>0</v>
      </c>
      <c r="J841" s="1469">
        <v>0</v>
      </c>
      <c r="K841" s="1469">
        <v>12821.44</v>
      </c>
      <c r="L841" s="1469">
        <f t="shared" si="12"/>
        <v>12821.44</v>
      </c>
      <c r="M841" s="1470" t="s">
        <v>3096</v>
      </c>
    </row>
    <row r="842" spans="1:13" ht="21.75" customHeight="1" x14ac:dyDescent="0.25">
      <c r="A842" s="583">
        <v>231</v>
      </c>
      <c r="B842" s="584">
        <v>0</v>
      </c>
      <c r="C842" s="585">
        <v>4341</v>
      </c>
      <c r="D842" s="584">
        <v>5321</v>
      </c>
      <c r="E842" s="586">
        <v>0</v>
      </c>
      <c r="F842" s="644">
        <v>120113014</v>
      </c>
      <c r="G842" s="584">
        <v>900</v>
      </c>
      <c r="H842" s="591">
        <v>5652022050</v>
      </c>
      <c r="I842" s="1469">
        <v>0</v>
      </c>
      <c r="J842" s="1469">
        <v>0</v>
      </c>
      <c r="K842" s="1469">
        <v>14030.42</v>
      </c>
      <c r="L842" s="1469">
        <f t="shared" si="12"/>
        <v>14030.42</v>
      </c>
      <c r="M842" s="1470" t="s">
        <v>3097</v>
      </c>
    </row>
    <row r="843" spans="1:13" ht="21.75" customHeight="1" x14ac:dyDescent="0.25">
      <c r="A843" s="583">
        <v>231</v>
      </c>
      <c r="B843" s="584">
        <v>0</v>
      </c>
      <c r="C843" s="585">
        <v>4341</v>
      </c>
      <c r="D843" s="584">
        <v>5321</v>
      </c>
      <c r="E843" s="586">
        <v>0</v>
      </c>
      <c r="F843" s="644">
        <v>120113014</v>
      </c>
      <c r="G843" s="584">
        <v>900</v>
      </c>
      <c r="H843" s="591">
        <v>5652022050</v>
      </c>
      <c r="I843" s="1469">
        <v>0</v>
      </c>
      <c r="J843" s="1469">
        <v>0</v>
      </c>
      <c r="K843" s="1469">
        <v>1781.64</v>
      </c>
      <c r="L843" s="1469">
        <f t="shared" si="12"/>
        <v>1781.64</v>
      </c>
      <c r="M843" s="1470" t="s">
        <v>3098</v>
      </c>
    </row>
    <row r="844" spans="1:13" ht="18" customHeight="1" x14ac:dyDescent="0.25">
      <c r="A844" s="583">
        <v>231</v>
      </c>
      <c r="B844" s="584">
        <v>0</v>
      </c>
      <c r="C844" s="585">
        <v>4341</v>
      </c>
      <c r="D844" s="584">
        <v>5321</v>
      </c>
      <c r="E844" s="586">
        <v>0</v>
      </c>
      <c r="F844" s="644">
        <v>120113014</v>
      </c>
      <c r="G844" s="584">
        <v>900</v>
      </c>
      <c r="H844" s="591">
        <v>5652022050</v>
      </c>
      <c r="I844" s="1469">
        <v>0</v>
      </c>
      <c r="J844" s="1469">
        <v>0</v>
      </c>
      <c r="K844" s="1469">
        <v>23041.31</v>
      </c>
      <c r="L844" s="1469">
        <f t="shared" si="12"/>
        <v>23041.31</v>
      </c>
      <c r="M844" s="1470" t="s">
        <v>3099</v>
      </c>
    </row>
    <row r="845" spans="1:13" ht="19.5" customHeight="1" x14ac:dyDescent="0.25">
      <c r="A845" s="583">
        <v>231</v>
      </c>
      <c r="B845" s="584">
        <v>0</v>
      </c>
      <c r="C845" s="585">
        <v>4341</v>
      </c>
      <c r="D845" s="584">
        <v>5321</v>
      </c>
      <c r="E845" s="586">
        <v>0</v>
      </c>
      <c r="F845" s="644">
        <v>120113014</v>
      </c>
      <c r="G845" s="584">
        <v>900</v>
      </c>
      <c r="H845" s="591">
        <v>5652022157</v>
      </c>
      <c r="I845" s="1469">
        <v>0</v>
      </c>
      <c r="J845" s="1469">
        <v>0</v>
      </c>
      <c r="K845" s="1469">
        <v>5090.3999999999996</v>
      </c>
      <c r="L845" s="1469">
        <f t="shared" si="12"/>
        <v>5090.3999999999996</v>
      </c>
      <c r="M845" s="1470" t="s">
        <v>3100</v>
      </c>
    </row>
    <row r="846" spans="1:13" ht="19.5" customHeight="1" x14ac:dyDescent="0.25">
      <c r="A846" s="583">
        <v>231</v>
      </c>
      <c r="B846" s="584">
        <v>0</v>
      </c>
      <c r="C846" s="585">
        <v>4341</v>
      </c>
      <c r="D846" s="584">
        <v>5321</v>
      </c>
      <c r="E846" s="586">
        <v>0</v>
      </c>
      <c r="F846" s="644">
        <v>120113014</v>
      </c>
      <c r="G846" s="584">
        <v>900</v>
      </c>
      <c r="H846" s="591">
        <v>5652022157</v>
      </c>
      <c r="I846" s="1469">
        <v>0</v>
      </c>
      <c r="J846" s="1469">
        <v>0</v>
      </c>
      <c r="K846" s="1469">
        <v>17964.919999999998</v>
      </c>
      <c r="L846" s="1469">
        <f t="shared" si="12"/>
        <v>17964.919999999998</v>
      </c>
      <c r="M846" s="1470" t="s">
        <v>3101</v>
      </c>
    </row>
    <row r="847" spans="1:13" ht="19.5" customHeight="1" x14ac:dyDescent="0.25">
      <c r="A847" s="583">
        <v>231</v>
      </c>
      <c r="B847" s="584">
        <v>0</v>
      </c>
      <c r="C847" s="585">
        <v>4341</v>
      </c>
      <c r="D847" s="584">
        <v>5321</v>
      </c>
      <c r="E847" s="586">
        <v>0</v>
      </c>
      <c r="F847" s="644">
        <v>120113014</v>
      </c>
      <c r="G847" s="584">
        <v>900</v>
      </c>
      <c r="H847" s="591">
        <v>5652020554</v>
      </c>
      <c r="I847" s="1469">
        <v>0</v>
      </c>
      <c r="J847" s="1469">
        <v>0</v>
      </c>
      <c r="K847" s="1469">
        <v>10665.27</v>
      </c>
      <c r="L847" s="1469">
        <f t="shared" si="12"/>
        <v>10665.27</v>
      </c>
      <c r="M847" s="1470" t="s">
        <v>3102</v>
      </c>
    </row>
    <row r="848" spans="1:13" ht="19.5" customHeight="1" x14ac:dyDescent="0.25">
      <c r="A848" s="583">
        <v>231</v>
      </c>
      <c r="B848" s="584">
        <v>0</v>
      </c>
      <c r="C848" s="585">
        <v>4341</v>
      </c>
      <c r="D848" s="584">
        <v>5321</v>
      </c>
      <c r="E848" s="586">
        <v>0</v>
      </c>
      <c r="F848" s="644">
        <v>120113014</v>
      </c>
      <c r="G848" s="584">
        <v>900</v>
      </c>
      <c r="H848" s="591">
        <v>5652022052</v>
      </c>
      <c r="I848" s="1469">
        <v>0</v>
      </c>
      <c r="J848" s="1469">
        <v>0</v>
      </c>
      <c r="K848" s="1469">
        <v>10882.3</v>
      </c>
      <c r="L848" s="1469">
        <f t="shared" si="12"/>
        <v>10882.3</v>
      </c>
      <c r="M848" s="1470" t="s">
        <v>3103</v>
      </c>
    </row>
    <row r="849" spans="1:14" ht="19.5" customHeight="1" x14ac:dyDescent="0.25">
      <c r="A849" s="583">
        <v>231</v>
      </c>
      <c r="B849" s="584">
        <v>0</v>
      </c>
      <c r="C849" s="585">
        <v>4341</v>
      </c>
      <c r="D849" s="584">
        <v>5321</v>
      </c>
      <c r="E849" s="586">
        <v>0</v>
      </c>
      <c r="F849" s="644">
        <v>120113014</v>
      </c>
      <c r="G849" s="584">
        <v>900</v>
      </c>
      <c r="H849" s="591">
        <v>5652020555</v>
      </c>
      <c r="I849" s="1469">
        <v>0</v>
      </c>
      <c r="J849" s="1469">
        <v>0</v>
      </c>
      <c r="K849" s="1469">
        <v>3754.17</v>
      </c>
      <c r="L849" s="1469">
        <f t="shared" si="12"/>
        <v>3754.17</v>
      </c>
      <c r="M849" s="1470" t="s">
        <v>3104</v>
      </c>
    </row>
    <row r="850" spans="1:14" ht="19.5" customHeight="1" x14ac:dyDescent="0.25">
      <c r="A850" s="583">
        <v>231</v>
      </c>
      <c r="B850" s="584">
        <v>0</v>
      </c>
      <c r="C850" s="585">
        <v>4341</v>
      </c>
      <c r="D850" s="584">
        <v>5321</v>
      </c>
      <c r="E850" s="586">
        <v>0</v>
      </c>
      <c r="F850" s="644">
        <v>120113014</v>
      </c>
      <c r="G850" s="584">
        <v>900</v>
      </c>
      <c r="H850" s="591">
        <v>5652020556</v>
      </c>
      <c r="I850" s="1469">
        <v>0</v>
      </c>
      <c r="J850" s="1469">
        <v>0</v>
      </c>
      <c r="K850" s="1469">
        <v>7964.14</v>
      </c>
      <c r="L850" s="1469">
        <f t="shared" si="12"/>
        <v>7964.14</v>
      </c>
      <c r="M850" s="1470" t="s">
        <v>3105</v>
      </c>
    </row>
    <row r="851" spans="1:14" ht="19.5" customHeight="1" x14ac:dyDescent="0.25">
      <c r="A851" s="583">
        <v>231</v>
      </c>
      <c r="B851" s="584">
        <v>0</v>
      </c>
      <c r="C851" s="585">
        <v>4341</v>
      </c>
      <c r="D851" s="584">
        <v>5321</v>
      </c>
      <c r="E851" s="586">
        <v>0</v>
      </c>
      <c r="F851" s="644">
        <v>120113014</v>
      </c>
      <c r="G851" s="584">
        <v>900</v>
      </c>
      <c r="H851" s="591">
        <v>5652022253</v>
      </c>
      <c r="I851" s="1469">
        <v>0</v>
      </c>
      <c r="J851" s="1469">
        <v>0</v>
      </c>
      <c r="K851" s="1469">
        <v>4729.8500000000004</v>
      </c>
      <c r="L851" s="1469">
        <f t="shared" si="12"/>
        <v>4729.8500000000004</v>
      </c>
      <c r="M851" s="1470" t="s">
        <v>3106</v>
      </c>
    </row>
    <row r="852" spans="1:14" ht="19.5" customHeight="1" x14ac:dyDescent="0.25">
      <c r="A852" s="583">
        <v>231</v>
      </c>
      <c r="B852" s="584">
        <v>0</v>
      </c>
      <c r="C852" s="585">
        <v>4341</v>
      </c>
      <c r="D852" s="584">
        <v>5321</v>
      </c>
      <c r="E852" s="586">
        <v>0</v>
      </c>
      <c r="F852" s="644">
        <v>120113014</v>
      </c>
      <c r="G852" s="584">
        <v>900</v>
      </c>
      <c r="H852" s="591">
        <v>5652021830</v>
      </c>
      <c r="I852" s="1469">
        <v>0</v>
      </c>
      <c r="J852" s="1469">
        <v>0</v>
      </c>
      <c r="K852" s="1469">
        <v>7349.26</v>
      </c>
      <c r="L852" s="1469">
        <f t="shared" si="12"/>
        <v>7349.26</v>
      </c>
      <c r="M852" s="1470" t="s">
        <v>3107</v>
      </c>
    </row>
    <row r="853" spans="1:14" ht="19.5" customHeight="1" x14ac:dyDescent="0.25">
      <c r="A853" s="583">
        <v>231</v>
      </c>
      <c r="B853" s="584">
        <v>0</v>
      </c>
      <c r="C853" s="585">
        <v>4341</v>
      </c>
      <c r="D853" s="584">
        <v>5321</v>
      </c>
      <c r="E853" s="586">
        <v>0</v>
      </c>
      <c r="F853" s="644">
        <v>120113014</v>
      </c>
      <c r="G853" s="584">
        <v>900</v>
      </c>
      <c r="H853" s="591">
        <v>5652021830</v>
      </c>
      <c r="I853" s="1469">
        <v>0</v>
      </c>
      <c r="J853" s="1469">
        <v>0</v>
      </c>
      <c r="K853" s="1469">
        <v>10943.1</v>
      </c>
      <c r="L853" s="1469">
        <f t="shared" si="12"/>
        <v>10943.1</v>
      </c>
      <c r="M853" s="1470" t="s">
        <v>3108</v>
      </c>
    </row>
    <row r="854" spans="1:14" ht="19.5" customHeight="1" x14ac:dyDescent="0.25">
      <c r="A854" s="583">
        <v>231</v>
      </c>
      <c r="B854" s="584">
        <v>0</v>
      </c>
      <c r="C854" s="585">
        <v>4341</v>
      </c>
      <c r="D854" s="584">
        <v>5321</v>
      </c>
      <c r="E854" s="586">
        <v>0</v>
      </c>
      <c r="F854" s="644">
        <v>120113014</v>
      </c>
      <c r="G854" s="584">
        <v>900</v>
      </c>
      <c r="H854" s="591">
        <v>5652020139</v>
      </c>
      <c r="I854" s="1469">
        <v>0</v>
      </c>
      <c r="J854" s="1469">
        <v>0</v>
      </c>
      <c r="K854" s="1469">
        <v>22852.46</v>
      </c>
      <c r="L854" s="1469">
        <f t="shared" si="12"/>
        <v>22852.46</v>
      </c>
      <c r="M854" s="1470" t="s">
        <v>3109</v>
      </c>
    </row>
    <row r="855" spans="1:14" ht="19.5" customHeight="1" x14ac:dyDescent="0.25">
      <c r="A855" s="583">
        <v>231</v>
      </c>
      <c r="B855" s="584">
        <v>0</v>
      </c>
      <c r="C855" s="585">
        <v>4341</v>
      </c>
      <c r="D855" s="584">
        <v>5321</v>
      </c>
      <c r="E855" s="586">
        <v>0</v>
      </c>
      <c r="F855" s="644">
        <v>120113014</v>
      </c>
      <c r="G855" s="584">
        <v>900</v>
      </c>
      <c r="H855" s="591">
        <v>5652022437</v>
      </c>
      <c r="I855" s="1469">
        <v>0</v>
      </c>
      <c r="J855" s="1469">
        <v>0</v>
      </c>
      <c r="K855" s="1469">
        <v>5694.89</v>
      </c>
      <c r="L855" s="1469">
        <f t="shared" si="12"/>
        <v>5694.89</v>
      </c>
      <c r="M855" s="1470" t="s">
        <v>3110</v>
      </c>
    </row>
    <row r="856" spans="1:14" ht="19.5" customHeight="1" x14ac:dyDescent="0.25">
      <c r="A856" s="583">
        <v>231</v>
      </c>
      <c r="B856" s="584">
        <v>0</v>
      </c>
      <c r="C856" s="585">
        <v>4341</v>
      </c>
      <c r="D856" s="584">
        <v>5321</v>
      </c>
      <c r="E856" s="586">
        <v>0</v>
      </c>
      <c r="F856" s="644">
        <v>120113014</v>
      </c>
      <c r="G856" s="584">
        <v>900</v>
      </c>
      <c r="H856" s="591">
        <v>5652022437</v>
      </c>
      <c r="I856" s="1469">
        <v>0</v>
      </c>
      <c r="J856" s="1469">
        <v>0</v>
      </c>
      <c r="K856" s="1469">
        <v>3531.47</v>
      </c>
      <c r="L856" s="1469">
        <f t="shared" si="12"/>
        <v>3531.47</v>
      </c>
      <c r="M856" s="1470" t="s">
        <v>3111</v>
      </c>
    </row>
    <row r="857" spans="1:14" ht="15.75" customHeight="1" x14ac:dyDescent="0.25">
      <c r="A857" s="583">
        <v>231</v>
      </c>
      <c r="B857" s="584">
        <v>0</v>
      </c>
      <c r="C857" s="585">
        <v>4341</v>
      </c>
      <c r="D857" s="584">
        <v>5321</v>
      </c>
      <c r="E857" s="586">
        <v>0</v>
      </c>
      <c r="F857" s="644">
        <v>120113014</v>
      </c>
      <c r="G857" s="584">
        <v>900</v>
      </c>
      <c r="H857" s="591">
        <v>5652022437</v>
      </c>
      <c r="I857" s="1469">
        <v>0</v>
      </c>
      <c r="J857" s="1469">
        <v>0</v>
      </c>
      <c r="K857" s="1469">
        <v>48939.98</v>
      </c>
      <c r="L857" s="1469">
        <f t="shared" si="12"/>
        <v>48939.98</v>
      </c>
      <c r="M857" s="1470" t="s">
        <v>3112</v>
      </c>
      <c r="N857" s="1028"/>
    </row>
    <row r="858" spans="1:14" ht="15.75" customHeight="1" x14ac:dyDescent="0.25">
      <c r="A858" s="583">
        <v>231</v>
      </c>
      <c r="B858" s="584">
        <v>0</v>
      </c>
      <c r="C858" s="585">
        <v>4341</v>
      </c>
      <c r="D858" s="584">
        <v>5321</v>
      </c>
      <c r="E858" s="586">
        <v>0</v>
      </c>
      <c r="F858" s="644">
        <v>120113014</v>
      </c>
      <c r="G858" s="584">
        <v>900</v>
      </c>
      <c r="H858" s="591">
        <v>5652020146</v>
      </c>
      <c r="I858" s="1469">
        <v>0</v>
      </c>
      <c r="J858" s="1469">
        <v>0</v>
      </c>
      <c r="K858" s="1469">
        <v>3531.46</v>
      </c>
      <c r="L858" s="1469">
        <f t="shared" si="12"/>
        <v>3531.46</v>
      </c>
      <c r="M858" s="1470" t="s">
        <v>3113</v>
      </c>
      <c r="N858" s="1028"/>
    </row>
    <row r="859" spans="1:14" ht="15.75" customHeight="1" x14ac:dyDescent="0.25">
      <c r="A859" s="583">
        <v>231</v>
      </c>
      <c r="B859" s="584">
        <v>0</v>
      </c>
      <c r="C859" s="585">
        <v>4341</v>
      </c>
      <c r="D859" s="584">
        <v>5321</v>
      </c>
      <c r="E859" s="586">
        <v>0</v>
      </c>
      <c r="F859" s="644">
        <v>120113014</v>
      </c>
      <c r="G859" s="584">
        <v>900</v>
      </c>
      <c r="H859" s="591">
        <v>5652022445</v>
      </c>
      <c r="I859" s="1469">
        <v>0</v>
      </c>
      <c r="J859" s="1469">
        <v>0</v>
      </c>
      <c r="K859" s="1469">
        <v>18360.09</v>
      </c>
      <c r="L859" s="1469">
        <f t="shared" si="12"/>
        <v>18360.09</v>
      </c>
      <c r="M859" s="1470" t="s">
        <v>3114</v>
      </c>
      <c r="N859" s="1028"/>
    </row>
    <row r="860" spans="1:14" ht="15.75" customHeight="1" x14ac:dyDescent="0.25">
      <c r="A860" s="583">
        <v>231</v>
      </c>
      <c r="B860" s="584">
        <v>0</v>
      </c>
      <c r="C860" s="585">
        <v>4341</v>
      </c>
      <c r="D860" s="584">
        <v>5321</v>
      </c>
      <c r="E860" s="586">
        <v>0</v>
      </c>
      <c r="F860" s="644">
        <v>120113014</v>
      </c>
      <c r="G860" s="584">
        <v>900</v>
      </c>
      <c r="H860" s="591">
        <v>5652022546</v>
      </c>
      <c r="I860" s="1469">
        <v>0</v>
      </c>
      <c r="J860" s="1469">
        <v>0</v>
      </c>
      <c r="K860" s="1469">
        <v>8663.2900000000009</v>
      </c>
      <c r="L860" s="1469">
        <f t="shared" si="12"/>
        <v>8663.2900000000009</v>
      </c>
      <c r="M860" s="1470" t="s">
        <v>3115</v>
      </c>
      <c r="N860" s="1028"/>
    </row>
    <row r="861" spans="1:14" ht="15.75" customHeight="1" x14ac:dyDescent="0.25">
      <c r="A861" s="583">
        <v>231</v>
      </c>
      <c r="B861" s="584">
        <v>0</v>
      </c>
      <c r="C861" s="585">
        <v>4341</v>
      </c>
      <c r="D861" s="584">
        <v>5321</v>
      </c>
      <c r="E861" s="586">
        <v>0</v>
      </c>
      <c r="F861" s="644">
        <v>120113014</v>
      </c>
      <c r="G861" s="584">
        <v>900</v>
      </c>
      <c r="H861" s="591">
        <v>5652022546</v>
      </c>
      <c r="I861" s="1469">
        <v>0</v>
      </c>
      <c r="J861" s="1469">
        <v>0</v>
      </c>
      <c r="K861" s="1469">
        <v>15745.91</v>
      </c>
      <c r="L861" s="1469">
        <f t="shared" si="12"/>
        <v>15745.91</v>
      </c>
      <c r="M861" s="1470" t="s">
        <v>3116</v>
      </c>
      <c r="N861" s="1028"/>
    </row>
    <row r="862" spans="1:14" ht="15.75" customHeight="1" x14ac:dyDescent="0.25">
      <c r="A862" s="583">
        <v>231</v>
      </c>
      <c r="B862" s="584">
        <v>0</v>
      </c>
      <c r="C862" s="585">
        <v>4341</v>
      </c>
      <c r="D862" s="584">
        <v>5321</v>
      </c>
      <c r="E862" s="586">
        <v>0</v>
      </c>
      <c r="F862" s="644">
        <v>120113014</v>
      </c>
      <c r="G862" s="584">
        <v>900</v>
      </c>
      <c r="H862" s="591">
        <v>5652020837</v>
      </c>
      <c r="I862" s="1469">
        <v>0</v>
      </c>
      <c r="J862" s="1469">
        <v>0</v>
      </c>
      <c r="K862" s="1469">
        <v>8303.7099999999991</v>
      </c>
      <c r="L862" s="1469">
        <f t="shared" ref="L862:L925" si="13">SUM(J862+K862)</f>
        <v>8303.7099999999991</v>
      </c>
      <c r="M862" s="1470" t="s">
        <v>3117</v>
      </c>
      <c r="N862" s="1028"/>
    </row>
    <row r="863" spans="1:14" ht="15.75" customHeight="1" x14ac:dyDescent="0.25">
      <c r="A863" s="583">
        <v>231</v>
      </c>
      <c r="B863" s="584">
        <v>0</v>
      </c>
      <c r="C863" s="585">
        <v>4341</v>
      </c>
      <c r="D863" s="584">
        <v>5321</v>
      </c>
      <c r="E863" s="586">
        <v>0</v>
      </c>
      <c r="F863" s="644">
        <v>120113014</v>
      </c>
      <c r="G863" s="584">
        <v>900</v>
      </c>
      <c r="H863" s="591">
        <v>5652020510</v>
      </c>
      <c r="I863" s="1469">
        <v>0</v>
      </c>
      <c r="J863" s="1469">
        <v>0</v>
      </c>
      <c r="K863" s="1469">
        <v>4581.3599999999997</v>
      </c>
      <c r="L863" s="1469">
        <f t="shared" si="13"/>
        <v>4581.3599999999997</v>
      </c>
      <c r="M863" s="1470" t="s">
        <v>3118</v>
      </c>
      <c r="N863" s="1028"/>
    </row>
    <row r="864" spans="1:14" ht="15.75" customHeight="1" x14ac:dyDescent="0.25">
      <c r="A864" s="583">
        <v>231</v>
      </c>
      <c r="B864" s="584">
        <v>0</v>
      </c>
      <c r="C864" s="585">
        <v>4341</v>
      </c>
      <c r="D864" s="584">
        <v>5321</v>
      </c>
      <c r="E864" s="586">
        <v>0</v>
      </c>
      <c r="F864" s="644">
        <v>120113014</v>
      </c>
      <c r="G864" s="584">
        <v>900</v>
      </c>
      <c r="H864" s="591">
        <v>5652020814</v>
      </c>
      <c r="I864" s="1469">
        <v>0</v>
      </c>
      <c r="J864" s="1469">
        <v>0</v>
      </c>
      <c r="K864" s="1469">
        <v>8161.02</v>
      </c>
      <c r="L864" s="1469">
        <f t="shared" si="13"/>
        <v>8161.02</v>
      </c>
      <c r="M864" s="1470" t="s">
        <v>3119</v>
      </c>
      <c r="N864" s="1028"/>
    </row>
    <row r="865" spans="1:14" ht="15.75" customHeight="1" x14ac:dyDescent="0.25">
      <c r="A865" s="583">
        <v>231</v>
      </c>
      <c r="B865" s="584">
        <v>0</v>
      </c>
      <c r="C865" s="585">
        <v>4341</v>
      </c>
      <c r="D865" s="584">
        <v>5321</v>
      </c>
      <c r="E865" s="586">
        <v>0</v>
      </c>
      <c r="F865" s="644">
        <v>120113014</v>
      </c>
      <c r="G865" s="584">
        <v>900</v>
      </c>
      <c r="H865" s="591">
        <v>5652021820</v>
      </c>
      <c r="I865" s="1469">
        <v>0</v>
      </c>
      <c r="J865" s="1469">
        <v>0</v>
      </c>
      <c r="K865" s="1469">
        <v>5198.29</v>
      </c>
      <c r="L865" s="1469">
        <f t="shared" si="13"/>
        <v>5198.29</v>
      </c>
      <c r="M865" s="1470" t="s">
        <v>3120</v>
      </c>
      <c r="N865" s="1028"/>
    </row>
    <row r="866" spans="1:14" ht="15.75" customHeight="1" x14ac:dyDescent="0.25">
      <c r="A866" s="583">
        <v>231</v>
      </c>
      <c r="B866" s="584">
        <v>0</v>
      </c>
      <c r="C866" s="585">
        <v>4341</v>
      </c>
      <c r="D866" s="584">
        <v>5321</v>
      </c>
      <c r="E866" s="586">
        <v>0</v>
      </c>
      <c r="F866" s="644">
        <v>120113014</v>
      </c>
      <c r="G866" s="584">
        <v>900</v>
      </c>
      <c r="H866" s="591">
        <v>5652022526</v>
      </c>
      <c r="I866" s="1469">
        <v>0</v>
      </c>
      <c r="J866" s="1469">
        <v>0</v>
      </c>
      <c r="K866" s="1469">
        <v>15027.07</v>
      </c>
      <c r="L866" s="1469">
        <f t="shared" si="13"/>
        <v>15027.07</v>
      </c>
      <c r="M866" s="1470" t="s">
        <v>3121</v>
      </c>
      <c r="N866" s="1028"/>
    </row>
    <row r="867" spans="1:14" ht="15.75" customHeight="1" x14ac:dyDescent="0.25">
      <c r="A867" s="583">
        <v>231</v>
      </c>
      <c r="B867" s="584">
        <v>0</v>
      </c>
      <c r="C867" s="585">
        <v>4341</v>
      </c>
      <c r="D867" s="584">
        <v>5321</v>
      </c>
      <c r="E867" s="586">
        <v>0</v>
      </c>
      <c r="F867" s="644">
        <v>120113014</v>
      </c>
      <c r="G867" s="584">
        <v>900</v>
      </c>
      <c r="H867" s="591">
        <v>5652021039</v>
      </c>
      <c r="I867" s="1469">
        <v>0</v>
      </c>
      <c r="J867" s="1469">
        <v>0</v>
      </c>
      <c r="K867" s="1469">
        <v>9301.64</v>
      </c>
      <c r="L867" s="1469">
        <f t="shared" si="13"/>
        <v>9301.64</v>
      </c>
      <c r="M867" s="1470" t="s">
        <v>3122</v>
      </c>
      <c r="N867" s="1028"/>
    </row>
    <row r="868" spans="1:14" ht="15.75" customHeight="1" x14ac:dyDescent="0.25">
      <c r="A868" s="583">
        <v>231</v>
      </c>
      <c r="B868" s="584">
        <v>0</v>
      </c>
      <c r="C868" s="585">
        <v>4341</v>
      </c>
      <c r="D868" s="584">
        <v>5321</v>
      </c>
      <c r="E868" s="586">
        <v>0</v>
      </c>
      <c r="F868" s="644">
        <v>120113014</v>
      </c>
      <c r="G868" s="584">
        <v>900</v>
      </c>
      <c r="H868" s="591">
        <v>5652022614</v>
      </c>
      <c r="I868" s="1469">
        <v>0</v>
      </c>
      <c r="J868" s="1469">
        <v>0</v>
      </c>
      <c r="K868" s="1469">
        <v>10574.86</v>
      </c>
      <c r="L868" s="1469">
        <f t="shared" si="13"/>
        <v>10574.86</v>
      </c>
      <c r="M868" s="1470" t="s">
        <v>3123</v>
      </c>
      <c r="N868" s="1028"/>
    </row>
    <row r="869" spans="1:14" ht="15.75" customHeight="1" x14ac:dyDescent="0.25">
      <c r="A869" s="583">
        <v>231</v>
      </c>
      <c r="B869" s="584">
        <v>0</v>
      </c>
      <c r="C869" s="585">
        <v>4341</v>
      </c>
      <c r="D869" s="584">
        <v>5321</v>
      </c>
      <c r="E869" s="586">
        <v>0</v>
      </c>
      <c r="F869" s="644">
        <v>120113014</v>
      </c>
      <c r="G869" s="584">
        <v>900</v>
      </c>
      <c r="H869" s="591">
        <v>5652022449</v>
      </c>
      <c r="I869" s="1469">
        <v>0</v>
      </c>
      <c r="J869" s="1469">
        <v>0</v>
      </c>
      <c r="K869" s="1469">
        <v>22159.78</v>
      </c>
      <c r="L869" s="1469">
        <f t="shared" si="13"/>
        <v>22159.78</v>
      </c>
      <c r="M869" s="1470" t="s">
        <v>3124</v>
      </c>
      <c r="N869" s="1028"/>
    </row>
    <row r="870" spans="1:14" ht="15.75" customHeight="1" x14ac:dyDescent="0.25">
      <c r="A870" s="583">
        <v>231</v>
      </c>
      <c r="B870" s="584">
        <v>0</v>
      </c>
      <c r="C870" s="585">
        <v>4341</v>
      </c>
      <c r="D870" s="584">
        <v>5321</v>
      </c>
      <c r="E870" s="586">
        <v>0</v>
      </c>
      <c r="F870" s="644">
        <v>120113014</v>
      </c>
      <c r="G870" s="584">
        <v>900</v>
      </c>
      <c r="H870" s="591">
        <v>5652022201</v>
      </c>
      <c r="I870" s="1469">
        <v>0</v>
      </c>
      <c r="J870" s="1469">
        <v>0</v>
      </c>
      <c r="K870" s="1469">
        <v>5217.66</v>
      </c>
      <c r="L870" s="1469">
        <f t="shared" si="13"/>
        <v>5217.66</v>
      </c>
      <c r="M870" s="1470" t="s">
        <v>3125</v>
      </c>
      <c r="N870" s="1028"/>
    </row>
    <row r="871" spans="1:14" ht="15.75" customHeight="1" x14ac:dyDescent="0.25">
      <c r="A871" s="583">
        <v>231</v>
      </c>
      <c r="B871" s="584">
        <v>0</v>
      </c>
      <c r="C871" s="585">
        <v>4341</v>
      </c>
      <c r="D871" s="584">
        <v>5321</v>
      </c>
      <c r="E871" s="586">
        <v>0</v>
      </c>
      <c r="F871" s="644">
        <v>120113014</v>
      </c>
      <c r="G871" s="584">
        <v>900</v>
      </c>
      <c r="H871" s="591">
        <v>5652021511</v>
      </c>
      <c r="I871" s="1469">
        <v>0</v>
      </c>
      <c r="J871" s="1469">
        <v>0</v>
      </c>
      <c r="K871" s="1469">
        <v>2863.35</v>
      </c>
      <c r="L871" s="1469">
        <f t="shared" si="13"/>
        <v>2863.35</v>
      </c>
      <c r="M871" s="1470" t="s">
        <v>3126</v>
      </c>
      <c r="N871" s="1028"/>
    </row>
    <row r="872" spans="1:14" ht="15.75" customHeight="1" x14ac:dyDescent="0.25">
      <c r="A872" s="583">
        <v>231</v>
      </c>
      <c r="B872" s="584">
        <v>0</v>
      </c>
      <c r="C872" s="585">
        <v>4341</v>
      </c>
      <c r="D872" s="584">
        <v>5321</v>
      </c>
      <c r="E872" s="586">
        <v>0</v>
      </c>
      <c r="F872" s="644">
        <v>120113014</v>
      </c>
      <c r="G872" s="584">
        <v>900</v>
      </c>
      <c r="H872" s="591">
        <v>5652021005</v>
      </c>
      <c r="I872" s="1469">
        <v>0</v>
      </c>
      <c r="J872" s="1469">
        <v>0</v>
      </c>
      <c r="K872" s="1469">
        <v>4704.21</v>
      </c>
      <c r="L872" s="1469">
        <f t="shared" si="13"/>
        <v>4704.21</v>
      </c>
      <c r="M872" s="1470" t="s">
        <v>3127</v>
      </c>
      <c r="N872" s="1028"/>
    </row>
    <row r="873" spans="1:14" ht="15.75" customHeight="1" x14ac:dyDescent="0.25">
      <c r="A873" s="583">
        <v>231</v>
      </c>
      <c r="B873" s="584">
        <v>0</v>
      </c>
      <c r="C873" s="585">
        <v>4341</v>
      </c>
      <c r="D873" s="584">
        <v>5321</v>
      </c>
      <c r="E873" s="586">
        <v>0</v>
      </c>
      <c r="F873" s="644">
        <v>120113014</v>
      </c>
      <c r="G873" s="584">
        <v>900</v>
      </c>
      <c r="H873" s="591">
        <v>5652021402</v>
      </c>
      <c r="I873" s="1469">
        <v>0</v>
      </c>
      <c r="J873" s="1469">
        <v>0</v>
      </c>
      <c r="K873" s="1469">
        <v>10565.89</v>
      </c>
      <c r="L873" s="1469">
        <f t="shared" si="13"/>
        <v>10565.89</v>
      </c>
      <c r="M873" s="1470" t="s">
        <v>3128</v>
      </c>
      <c r="N873" s="1028"/>
    </row>
    <row r="874" spans="1:14" ht="15.75" customHeight="1" x14ac:dyDescent="0.25">
      <c r="A874" s="583">
        <v>231</v>
      </c>
      <c r="B874" s="584">
        <v>0</v>
      </c>
      <c r="C874" s="585">
        <v>4341</v>
      </c>
      <c r="D874" s="584">
        <v>5321</v>
      </c>
      <c r="E874" s="586">
        <v>0</v>
      </c>
      <c r="F874" s="644">
        <v>120113014</v>
      </c>
      <c r="G874" s="584">
        <v>900</v>
      </c>
      <c r="H874" s="591">
        <v>5652022403</v>
      </c>
      <c r="I874" s="1469">
        <v>0</v>
      </c>
      <c r="J874" s="1469">
        <v>0</v>
      </c>
      <c r="K874" s="1469">
        <v>2918.16</v>
      </c>
      <c r="L874" s="1469">
        <f t="shared" si="13"/>
        <v>2918.16</v>
      </c>
      <c r="M874" s="1470" t="s">
        <v>3129</v>
      </c>
      <c r="N874" s="1028"/>
    </row>
    <row r="875" spans="1:14" ht="15.75" customHeight="1" x14ac:dyDescent="0.25">
      <c r="A875" s="583">
        <v>231</v>
      </c>
      <c r="B875" s="584">
        <v>0</v>
      </c>
      <c r="C875" s="585">
        <v>4341</v>
      </c>
      <c r="D875" s="584">
        <v>5321</v>
      </c>
      <c r="E875" s="586">
        <v>0</v>
      </c>
      <c r="F875" s="644">
        <v>120113014</v>
      </c>
      <c r="G875" s="584">
        <v>900</v>
      </c>
      <c r="H875" s="591">
        <v>5652021902</v>
      </c>
      <c r="I875" s="1469">
        <v>0</v>
      </c>
      <c r="J875" s="1469">
        <v>0</v>
      </c>
      <c r="K875" s="1469">
        <v>2545.1999999999998</v>
      </c>
      <c r="L875" s="1469">
        <f t="shared" si="13"/>
        <v>2545.1999999999998</v>
      </c>
      <c r="M875" s="1470" t="s">
        <v>3130</v>
      </c>
      <c r="N875" s="1028"/>
    </row>
    <row r="876" spans="1:14" ht="15.75" customHeight="1" x14ac:dyDescent="0.25">
      <c r="A876" s="583">
        <v>231</v>
      </c>
      <c r="B876" s="584">
        <v>0</v>
      </c>
      <c r="C876" s="585">
        <v>4341</v>
      </c>
      <c r="D876" s="584">
        <v>5321</v>
      </c>
      <c r="E876" s="586">
        <v>0</v>
      </c>
      <c r="F876" s="644">
        <v>120113014</v>
      </c>
      <c r="G876" s="584">
        <v>900</v>
      </c>
      <c r="H876" s="591">
        <v>5652021406</v>
      </c>
      <c r="I876" s="1469">
        <v>0</v>
      </c>
      <c r="J876" s="1469">
        <v>0</v>
      </c>
      <c r="K876" s="1469">
        <v>8767.5499999999993</v>
      </c>
      <c r="L876" s="1469">
        <f t="shared" si="13"/>
        <v>8767.5499999999993</v>
      </c>
      <c r="M876" s="1470" t="s">
        <v>3131</v>
      </c>
      <c r="N876" s="1028"/>
    </row>
    <row r="877" spans="1:14" ht="15.75" customHeight="1" x14ac:dyDescent="0.25">
      <c r="A877" s="583">
        <v>231</v>
      </c>
      <c r="B877" s="584">
        <v>0</v>
      </c>
      <c r="C877" s="585">
        <v>4341</v>
      </c>
      <c r="D877" s="584">
        <v>5321</v>
      </c>
      <c r="E877" s="586">
        <v>0</v>
      </c>
      <c r="F877" s="644">
        <v>120113014</v>
      </c>
      <c r="G877" s="584">
        <v>900</v>
      </c>
      <c r="H877" s="591">
        <v>5652022508</v>
      </c>
      <c r="I877" s="1469">
        <v>0</v>
      </c>
      <c r="J877" s="1469">
        <v>0</v>
      </c>
      <c r="K877" s="1469">
        <v>21592.31</v>
      </c>
      <c r="L877" s="1469">
        <f t="shared" si="13"/>
        <v>21592.31</v>
      </c>
      <c r="M877" s="1470" t="s">
        <v>3132</v>
      </c>
      <c r="N877" s="1028"/>
    </row>
    <row r="878" spans="1:14" ht="15.75" customHeight="1" x14ac:dyDescent="0.25">
      <c r="A878" s="583">
        <v>231</v>
      </c>
      <c r="B878" s="584">
        <v>0</v>
      </c>
      <c r="C878" s="585">
        <v>4341</v>
      </c>
      <c r="D878" s="584">
        <v>5321</v>
      </c>
      <c r="E878" s="586">
        <v>0</v>
      </c>
      <c r="F878" s="644">
        <v>120113014</v>
      </c>
      <c r="G878" s="584">
        <v>900</v>
      </c>
      <c r="H878" s="591">
        <v>5652021905</v>
      </c>
      <c r="I878" s="1469">
        <v>0</v>
      </c>
      <c r="J878" s="1469">
        <v>0</v>
      </c>
      <c r="K878" s="1469">
        <v>17525.18</v>
      </c>
      <c r="L878" s="1469">
        <f t="shared" si="13"/>
        <v>17525.18</v>
      </c>
      <c r="M878" s="1470" t="s">
        <v>3133</v>
      </c>
      <c r="N878" s="1028"/>
    </row>
    <row r="879" spans="1:14" ht="15.75" customHeight="1" x14ac:dyDescent="0.25">
      <c r="A879" s="583">
        <v>231</v>
      </c>
      <c r="B879" s="584">
        <v>0</v>
      </c>
      <c r="C879" s="585">
        <v>4341</v>
      </c>
      <c r="D879" s="584">
        <v>5321</v>
      </c>
      <c r="E879" s="586">
        <v>0</v>
      </c>
      <c r="F879" s="644">
        <v>120113014</v>
      </c>
      <c r="G879" s="584">
        <v>900</v>
      </c>
      <c r="H879" s="591">
        <v>5652020208</v>
      </c>
      <c r="I879" s="1469">
        <v>0</v>
      </c>
      <c r="J879" s="1469">
        <v>0</v>
      </c>
      <c r="K879" s="1469">
        <v>8190.94</v>
      </c>
      <c r="L879" s="1469">
        <f t="shared" si="13"/>
        <v>8190.94</v>
      </c>
      <c r="M879" s="1470" t="s">
        <v>3134</v>
      </c>
      <c r="N879" s="1028"/>
    </row>
    <row r="880" spans="1:14" ht="15.75" customHeight="1" x14ac:dyDescent="0.25">
      <c r="A880" s="583">
        <v>231</v>
      </c>
      <c r="B880" s="584">
        <v>0</v>
      </c>
      <c r="C880" s="585">
        <v>4341</v>
      </c>
      <c r="D880" s="584">
        <v>5321</v>
      </c>
      <c r="E880" s="586">
        <v>0</v>
      </c>
      <c r="F880" s="644">
        <v>120113014</v>
      </c>
      <c r="G880" s="584">
        <v>900</v>
      </c>
      <c r="H880" s="591">
        <v>5652021411</v>
      </c>
      <c r="I880" s="1469">
        <v>0</v>
      </c>
      <c r="J880" s="1469">
        <v>0</v>
      </c>
      <c r="K880" s="1469">
        <v>5885.78</v>
      </c>
      <c r="L880" s="1469">
        <f t="shared" si="13"/>
        <v>5885.78</v>
      </c>
      <c r="M880" s="1470" t="s">
        <v>3135</v>
      </c>
      <c r="N880" s="1028"/>
    </row>
    <row r="881" spans="1:14" ht="15.75" customHeight="1" x14ac:dyDescent="0.25">
      <c r="A881" s="583">
        <v>231</v>
      </c>
      <c r="B881" s="584">
        <v>0</v>
      </c>
      <c r="C881" s="585">
        <v>4341</v>
      </c>
      <c r="D881" s="584">
        <v>5321</v>
      </c>
      <c r="E881" s="586">
        <v>0</v>
      </c>
      <c r="F881" s="644">
        <v>120113014</v>
      </c>
      <c r="G881" s="584">
        <v>900</v>
      </c>
      <c r="H881" s="591">
        <v>5652020523</v>
      </c>
      <c r="I881" s="1469">
        <v>0</v>
      </c>
      <c r="J881" s="1469">
        <v>0</v>
      </c>
      <c r="K881" s="1469">
        <v>4490.6400000000003</v>
      </c>
      <c r="L881" s="1469">
        <f t="shared" si="13"/>
        <v>4490.6400000000003</v>
      </c>
      <c r="M881" s="1470" t="s">
        <v>3136</v>
      </c>
      <c r="N881" s="1028"/>
    </row>
    <row r="882" spans="1:14" ht="15.75" customHeight="1" x14ac:dyDescent="0.25">
      <c r="A882" s="583">
        <v>231</v>
      </c>
      <c r="B882" s="584">
        <v>0</v>
      </c>
      <c r="C882" s="585">
        <v>4341</v>
      </c>
      <c r="D882" s="584">
        <v>5321</v>
      </c>
      <c r="E882" s="586">
        <v>0</v>
      </c>
      <c r="F882" s="644">
        <v>120113014</v>
      </c>
      <c r="G882" s="584">
        <v>900</v>
      </c>
      <c r="H882" s="591">
        <v>5652021535</v>
      </c>
      <c r="I882" s="1469">
        <v>0</v>
      </c>
      <c r="J882" s="1469">
        <v>0</v>
      </c>
      <c r="K882" s="1469">
        <v>5380.36</v>
      </c>
      <c r="L882" s="1469">
        <f t="shared" si="13"/>
        <v>5380.36</v>
      </c>
      <c r="M882" s="1470" t="s">
        <v>3137</v>
      </c>
      <c r="N882" s="1028"/>
    </row>
    <row r="883" spans="1:14" ht="15.75" customHeight="1" x14ac:dyDescent="0.25">
      <c r="A883" s="583">
        <v>231</v>
      </c>
      <c r="B883" s="584">
        <v>0</v>
      </c>
      <c r="C883" s="585">
        <v>4341</v>
      </c>
      <c r="D883" s="584">
        <v>5321</v>
      </c>
      <c r="E883" s="586">
        <v>0</v>
      </c>
      <c r="F883" s="644">
        <v>120113014</v>
      </c>
      <c r="G883" s="584">
        <v>900</v>
      </c>
      <c r="H883" s="591">
        <v>5652021609</v>
      </c>
      <c r="I883" s="1469">
        <v>0</v>
      </c>
      <c r="J883" s="1469">
        <v>0</v>
      </c>
      <c r="K883" s="1469">
        <v>3498.07</v>
      </c>
      <c r="L883" s="1469">
        <f t="shared" si="13"/>
        <v>3498.07</v>
      </c>
      <c r="M883" s="1470" t="s">
        <v>3138</v>
      </c>
      <c r="N883" s="1028"/>
    </row>
    <row r="884" spans="1:14" ht="15.75" customHeight="1" x14ac:dyDescent="0.25">
      <c r="A884" s="583">
        <v>231</v>
      </c>
      <c r="B884" s="584">
        <v>0</v>
      </c>
      <c r="C884" s="585">
        <v>4341</v>
      </c>
      <c r="D884" s="584">
        <v>5321</v>
      </c>
      <c r="E884" s="586">
        <v>0</v>
      </c>
      <c r="F884" s="644">
        <v>120113014</v>
      </c>
      <c r="G884" s="584">
        <v>900</v>
      </c>
      <c r="H884" s="591">
        <v>5652022416</v>
      </c>
      <c r="I884" s="1469">
        <v>0</v>
      </c>
      <c r="J884" s="1469">
        <v>0</v>
      </c>
      <c r="K884" s="1469">
        <v>17744.259999999998</v>
      </c>
      <c r="L884" s="1469">
        <f t="shared" si="13"/>
        <v>17744.259999999998</v>
      </c>
      <c r="M884" s="1470" t="s">
        <v>3139</v>
      </c>
      <c r="N884" s="1028"/>
    </row>
    <row r="885" spans="1:14" ht="15.75" customHeight="1" x14ac:dyDescent="0.25">
      <c r="A885" s="583">
        <v>231</v>
      </c>
      <c r="B885" s="584">
        <v>0</v>
      </c>
      <c r="C885" s="585">
        <v>4341</v>
      </c>
      <c r="D885" s="584">
        <v>5321</v>
      </c>
      <c r="E885" s="586">
        <v>0</v>
      </c>
      <c r="F885" s="644">
        <v>120113014</v>
      </c>
      <c r="G885" s="584">
        <v>900</v>
      </c>
      <c r="H885" s="591">
        <v>5652021415</v>
      </c>
      <c r="I885" s="1469">
        <v>0</v>
      </c>
      <c r="J885" s="1469">
        <v>0</v>
      </c>
      <c r="K885" s="1469">
        <v>30377.02</v>
      </c>
      <c r="L885" s="1469">
        <f t="shared" si="13"/>
        <v>30377.02</v>
      </c>
      <c r="M885" s="1470" t="s">
        <v>3140</v>
      </c>
      <c r="N885" s="1028"/>
    </row>
    <row r="886" spans="1:14" ht="15.75" customHeight="1" x14ac:dyDescent="0.25">
      <c r="A886" s="583">
        <v>231</v>
      </c>
      <c r="B886" s="584">
        <v>0</v>
      </c>
      <c r="C886" s="585">
        <v>4341</v>
      </c>
      <c r="D886" s="584">
        <v>5321</v>
      </c>
      <c r="E886" s="586">
        <v>0</v>
      </c>
      <c r="F886" s="644">
        <v>120113014</v>
      </c>
      <c r="G886" s="584">
        <v>900</v>
      </c>
      <c r="H886" s="591">
        <v>5652020325</v>
      </c>
      <c r="I886" s="1469">
        <v>0</v>
      </c>
      <c r="J886" s="1469">
        <v>0</v>
      </c>
      <c r="K886" s="1469">
        <v>2371</v>
      </c>
      <c r="L886" s="1469">
        <f t="shared" si="13"/>
        <v>2371</v>
      </c>
      <c r="M886" s="1470" t="s">
        <v>3141</v>
      </c>
      <c r="N886" s="1028"/>
    </row>
    <row r="887" spans="1:14" ht="15.75" customHeight="1" x14ac:dyDescent="0.25">
      <c r="A887" s="583">
        <v>231</v>
      </c>
      <c r="B887" s="584">
        <v>0</v>
      </c>
      <c r="C887" s="585">
        <v>4341</v>
      </c>
      <c r="D887" s="584">
        <v>5321</v>
      </c>
      <c r="E887" s="586">
        <v>0</v>
      </c>
      <c r="F887" s="644">
        <v>120113014</v>
      </c>
      <c r="G887" s="584">
        <v>900</v>
      </c>
      <c r="H887" s="591">
        <v>5652021915</v>
      </c>
      <c r="I887" s="1469">
        <v>0</v>
      </c>
      <c r="J887" s="1469">
        <v>0</v>
      </c>
      <c r="K887" s="1469">
        <v>3436.02</v>
      </c>
      <c r="L887" s="1469">
        <f t="shared" si="13"/>
        <v>3436.02</v>
      </c>
      <c r="M887" s="1470" t="s">
        <v>3298</v>
      </c>
      <c r="N887" s="1028"/>
    </row>
    <row r="888" spans="1:14" ht="15.75" customHeight="1" x14ac:dyDescent="0.25">
      <c r="A888" s="583">
        <v>231</v>
      </c>
      <c r="B888" s="584">
        <v>0</v>
      </c>
      <c r="C888" s="585">
        <v>4341</v>
      </c>
      <c r="D888" s="584">
        <v>5321</v>
      </c>
      <c r="E888" s="586">
        <v>0</v>
      </c>
      <c r="F888" s="644">
        <v>120113014</v>
      </c>
      <c r="G888" s="584">
        <v>900</v>
      </c>
      <c r="H888" s="591">
        <v>5652021915</v>
      </c>
      <c r="I888" s="1469">
        <v>0</v>
      </c>
      <c r="J888" s="1469">
        <v>0</v>
      </c>
      <c r="K888" s="1469">
        <v>2887.76</v>
      </c>
      <c r="L888" s="1469">
        <f t="shared" si="13"/>
        <v>2887.76</v>
      </c>
      <c r="M888" s="1470" t="s">
        <v>3299</v>
      </c>
      <c r="N888" s="1028"/>
    </row>
    <row r="889" spans="1:14" ht="15.75" customHeight="1" x14ac:dyDescent="0.25">
      <c r="A889" s="583">
        <v>231</v>
      </c>
      <c r="B889" s="584">
        <v>0</v>
      </c>
      <c r="C889" s="585">
        <v>4341</v>
      </c>
      <c r="D889" s="584">
        <v>5321</v>
      </c>
      <c r="E889" s="586">
        <v>0</v>
      </c>
      <c r="F889" s="644">
        <v>120113014</v>
      </c>
      <c r="G889" s="584">
        <v>900</v>
      </c>
      <c r="H889" s="591">
        <v>5652021705</v>
      </c>
      <c r="I889" s="1469">
        <v>0</v>
      </c>
      <c r="J889" s="1469">
        <v>0</v>
      </c>
      <c r="K889" s="1469">
        <v>7826.49</v>
      </c>
      <c r="L889" s="1469">
        <f t="shared" si="13"/>
        <v>7826.49</v>
      </c>
      <c r="M889" s="1470" t="s">
        <v>3143</v>
      </c>
      <c r="N889" s="1028"/>
    </row>
    <row r="890" spans="1:14" ht="15.75" customHeight="1" x14ac:dyDescent="0.25">
      <c r="A890" s="583">
        <v>231</v>
      </c>
      <c r="B890" s="584">
        <v>0</v>
      </c>
      <c r="C890" s="585">
        <v>4341</v>
      </c>
      <c r="D890" s="584">
        <v>5321</v>
      </c>
      <c r="E890" s="586">
        <v>0</v>
      </c>
      <c r="F890" s="644">
        <v>120113014</v>
      </c>
      <c r="G890" s="584">
        <v>900</v>
      </c>
      <c r="H890" s="591">
        <v>5652022131</v>
      </c>
      <c r="I890" s="1469">
        <v>0</v>
      </c>
      <c r="J890" s="1469">
        <v>0</v>
      </c>
      <c r="K890" s="1469">
        <v>2895.79</v>
      </c>
      <c r="L890" s="1469">
        <f t="shared" si="13"/>
        <v>2895.79</v>
      </c>
      <c r="M890" s="1470" t="s">
        <v>3144</v>
      </c>
      <c r="N890" s="1028"/>
    </row>
    <row r="891" spans="1:14" ht="15.75" customHeight="1" x14ac:dyDescent="0.25">
      <c r="A891" s="583">
        <v>231</v>
      </c>
      <c r="B891" s="584">
        <v>0</v>
      </c>
      <c r="C891" s="585">
        <v>4341</v>
      </c>
      <c r="D891" s="584">
        <v>5321</v>
      </c>
      <c r="E891" s="586">
        <v>0</v>
      </c>
      <c r="F891" s="644">
        <v>120113014</v>
      </c>
      <c r="G891" s="584">
        <v>900</v>
      </c>
      <c r="H891" s="591">
        <v>5652021421</v>
      </c>
      <c r="I891" s="1469">
        <v>0</v>
      </c>
      <c r="J891" s="1469">
        <v>0</v>
      </c>
      <c r="K891" s="1469">
        <v>31461.41</v>
      </c>
      <c r="L891" s="1469">
        <f t="shared" si="13"/>
        <v>31461.41</v>
      </c>
      <c r="M891" s="1470" t="s">
        <v>3145</v>
      </c>
      <c r="N891" s="1028"/>
    </row>
    <row r="892" spans="1:14" ht="15.75" customHeight="1" x14ac:dyDescent="0.25">
      <c r="A892" s="583">
        <v>231</v>
      </c>
      <c r="B892" s="584">
        <v>0</v>
      </c>
      <c r="C892" s="585">
        <v>4341</v>
      </c>
      <c r="D892" s="584">
        <v>5321</v>
      </c>
      <c r="E892" s="586">
        <v>0</v>
      </c>
      <c r="F892" s="644">
        <v>120113014</v>
      </c>
      <c r="G892" s="584">
        <v>900</v>
      </c>
      <c r="H892" s="591">
        <v>5652022036</v>
      </c>
      <c r="I892" s="1469">
        <v>0</v>
      </c>
      <c r="J892" s="1469">
        <v>0</v>
      </c>
      <c r="K892" s="1469">
        <v>8511.2999999999993</v>
      </c>
      <c r="L892" s="1469">
        <f t="shared" si="13"/>
        <v>8511.2999999999993</v>
      </c>
      <c r="M892" s="1470" t="s">
        <v>3146</v>
      </c>
      <c r="N892" s="1028"/>
    </row>
    <row r="893" spans="1:14" ht="15.75" customHeight="1" x14ac:dyDescent="0.25">
      <c r="A893" s="583">
        <v>231</v>
      </c>
      <c r="B893" s="584">
        <v>0</v>
      </c>
      <c r="C893" s="585">
        <v>4341</v>
      </c>
      <c r="D893" s="584">
        <v>5321</v>
      </c>
      <c r="E893" s="586">
        <v>0</v>
      </c>
      <c r="F893" s="644">
        <v>120113014</v>
      </c>
      <c r="G893" s="584">
        <v>900</v>
      </c>
      <c r="H893" s="591">
        <v>5652022140</v>
      </c>
      <c r="I893" s="1469">
        <v>0</v>
      </c>
      <c r="J893" s="1469">
        <v>0</v>
      </c>
      <c r="K893" s="1469">
        <v>9879.19</v>
      </c>
      <c r="L893" s="1469">
        <f t="shared" si="13"/>
        <v>9879.19</v>
      </c>
      <c r="M893" s="1470" t="s">
        <v>3147</v>
      </c>
      <c r="N893" s="1028"/>
    </row>
    <row r="894" spans="1:14" ht="15.75" customHeight="1" x14ac:dyDescent="0.25">
      <c r="A894" s="583">
        <v>231</v>
      </c>
      <c r="B894" s="584">
        <v>0</v>
      </c>
      <c r="C894" s="585">
        <v>4341</v>
      </c>
      <c r="D894" s="584">
        <v>5321</v>
      </c>
      <c r="E894" s="586">
        <v>0</v>
      </c>
      <c r="F894" s="644">
        <v>120113014</v>
      </c>
      <c r="G894" s="584">
        <v>900</v>
      </c>
      <c r="H894" s="591">
        <v>5652021708</v>
      </c>
      <c r="I894" s="1469">
        <v>0</v>
      </c>
      <c r="J894" s="1469">
        <v>0</v>
      </c>
      <c r="K894" s="1469">
        <v>15989.09</v>
      </c>
      <c r="L894" s="1469">
        <f t="shared" si="13"/>
        <v>15989.09</v>
      </c>
      <c r="M894" s="1470" t="s">
        <v>3148</v>
      </c>
      <c r="N894" s="1028"/>
    </row>
    <row r="895" spans="1:14" ht="15.75" customHeight="1" x14ac:dyDescent="0.25">
      <c r="A895" s="583">
        <v>231</v>
      </c>
      <c r="B895" s="584">
        <v>0</v>
      </c>
      <c r="C895" s="585">
        <v>4341</v>
      </c>
      <c r="D895" s="584">
        <v>5321</v>
      </c>
      <c r="E895" s="586">
        <v>0</v>
      </c>
      <c r="F895" s="644">
        <v>120113014</v>
      </c>
      <c r="G895" s="584">
        <v>900</v>
      </c>
      <c r="H895" s="591">
        <v>5652021922</v>
      </c>
      <c r="I895" s="1469">
        <v>0</v>
      </c>
      <c r="J895" s="1469">
        <v>0</v>
      </c>
      <c r="K895" s="1469">
        <v>5694.89</v>
      </c>
      <c r="L895" s="1469">
        <f t="shared" si="13"/>
        <v>5694.89</v>
      </c>
      <c r="M895" s="1470" t="s">
        <v>3149</v>
      </c>
      <c r="N895" s="1028"/>
    </row>
    <row r="896" spans="1:14" ht="15.75" customHeight="1" x14ac:dyDescent="0.25">
      <c r="A896" s="583">
        <v>231</v>
      </c>
      <c r="B896" s="584">
        <v>0</v>
      </c>
      <c r="C896" s="585">
        <v>4341</v>
      </c>
      <c r="D896" s="584">
        <v>5321</v>
      </c>
      <c r="E896" s="586">
        <v>0</v>
      </c>
      <c r="F896" s="644">
        <v>120113014</v>
      </c>
      <c r="G896" s="584">
        <v>900</v>
      </c>
      <c r="H896" s="591">
        <v>5652022231</v>
      </c>
      <c r="I896" s="1469">
        <v>0</v>
      </c>
      <c r="J896" s="1469">
        <v>0</v>
      </c>
      <c r="K896" s="1469">
        <v>4104.13</v>
      </c>
      <c r="L896" s="1469">
        <f t="shared" si="13"/>
        <v>4104.13</v>
      </c>
      <c r="M896" s="1470" t="s">
        <v>3150</v>
      </c>
      <c r="N896" s="1028"/>
    </row>
    <row r="897" spans="1:14" ht="15.75" customHeight="1" x14ac:dyDescent="0.25">
      <c r="A897" s="583">
        <v>231</v>
      </c>
      <c r="B897" s="584">
        <v>0</v>
      </c>
      <c r="C897" s="585">
        <v>4341</v>
      </c>
      <c r="D897" s="584">
        <v>5321</v>
      </c>
      <c r="E897" s="586">
        <v>0</v>
      </c>
      <c r="F897" s="644">
        <v>120113014</v>
      </c>
      <c r="G897" s="584">
        <v>900</v>
      </c>
      <c r="H897" s="591">
        <v>5652020932</v>
      </c>
      <c r="I897" s="1469">
        <v>0</v>
      </c>
      <c r="J897" s="1469">
        <v>0</v>
      </c>
      <c r="K897" s="1469">
        <v>10353.42</v>
      </c>
      <c r="L897" s="1469">
        <f t="shared" si="13"/>
        <v>10353.42</v>
      </c>
      <c r="M897" s="1470" t="s">
        <v>3151</v>
      </c>
      <c r="N897" s="1028"/>
    </row>
    <row r="898" spans="1:14" ht="15.75" customHeight="1" x14ac:dyDescent="0.25">
      <c r="A898" s="583">
        <v>231</v>
      </c>
      <c r="B898" s="584">
        <v>0</v>
      </c>
      <c r="C898" s="585">
        <v>4341</v>
      </c>
      <c r="D898" s="584">
        <v>5321</v>
      </c>
      <c r="E898" s="586">
        <v>0</v>
      </c>
      <c r="F898" s="644">
        <v>120113014</v>
      </c>
      <c r="G898" s="584">
        <v>900</v>
      </c>
      <c r="H898" s="591">
        <v>5652020551</v>
      </c>
      <c r="I898" s="1469">
        <v>0</v>
      </c>
      <c r="J898" s="1469">
        <v>0</v>
      </c>
      <c r="K898" s="1469">
        <v>2672.46</v>
      </c>
      <c r="L898" s="1469">
        <f t="shared" si="13"/>
        <v>2672.46</v>
      </c>
      <c r="M898" s="1470" t="s">
        <v>3152</v>
      </c>
      <c r="N898" s="1028"/>
    </row>
    <row r="899" spans="1:14" ht="15.75" customHeight="1" x14ac:dyDescent="0.25">
      <c r="A899" s="583">
        <v>231</v>
      </c>
      <c r="B899" s="584">
        <v>0</v>
      </c>
      <c r="C899" s="585">
        <v>4341</v>
      </c>
      <c r="D899" s="584">
        <v>5321</v>
      </c>
      <c r="E899" s="586">
        <v>0</v>
      </c>
      <c r="F899" s="644">
        <v>120113014</v>
      </c>
      <c r="G899" s="584">
        <v>900</v>
      </c>
      <c r="H899" s="591">
        <v>5652021429</v>
      </c>
      <c r="I899" s="1469">
        <v>0</v>
      </c>
      <c r="J899" s="1469">
        <v>0</v>
      </c>
      <c r="K899" s="1469">
        <v>12132.07</v>
      </c>
      <c r="L899" s="1469">
        <f t="shared" si="13"/>
        <v>12132.07</v>
      </c>
      <c r="M899" s="1470" t="s">
        <v>3153</v>
      </c>
      <c r="N899" s="1028"/>
    </row>
    <row r="900" spans="1:14" ht="15.75" customHeight="1" x14ac:dyDescent="0.25">
      <c r="A900" s="583">
        <v>231</v>
      </c>
      <c r="B900" s="584">
        <v>0</v>
      </c>
      <c r="C900" s="585">
        <v>4341</v>
      </c>
      <c r="D900" s="584">
        <v>5321</v>
      </c>
      <c r="E900" s="586">
        <v>0</v>
      </c>
      <c r="F900" s="644">
        <v>120113014</v>
      </c>
      <c r="G900" s="584">
        <v>900</v>
      </c>
      <c r="H900" s="591">
        <v>5652022162</v>
      </c>
      <c r="I900" s="1469">
        <v>0</v>
      </c>
      <c r="J900" s="1469">
        <v>0</v>
      </c>
      <c r="K900" s="1469">
        <v>12578.26</v>
      </c>
      <c r="L900" s="1469">
        <f t="shared" si="13"/>
        <v>12578.26</v>
      </c>
      <c r="M900" s="1470" t="s">
        <v>3154</v>
      </c>
      <c r="N900" s="1028"/>
    </row>
    <row r="901" spans="1:14" ht="15.75" customHeight="1" x14ac:dyDescent="0.25">
      <c r="A901" s="583">
        <v>231</v>
      </c>
      <c r="B901" s="584">
        <v>0</v>
      </c>
      <c r="C901" s="585">
        <v>4341</v>
      </c>
      <c r="D901" s="584">
        <v>5321</v>
      </c>
      <c r="E901" s="586">
        <v>0</v>
      </c>
      <c r="F901" s="644">
        <v>120113014</v>
      </c>
      <c r="G901" s="584">
        <v>900</v>
      </c>
      <c r="H901" s="591">
        <v>5652022171</v>
      </c>
      <c r="I901" s="1469">
        <v>0</v>
      </c>
      <c r="J901" s="1469">
        <v>0</v>
      </c>
      <c r="K901" s="1469">
        <v>4195.8</v>
      </c>
      <c r="L901" s="1469">
        <f t="shared" si="13"/>
        <v>4195.8</v>
      </c>
      <c r="M901" s="1470" t="s">
        <v>3155</v>
      </c>
      <c r="N901" s="1028"/>
    </row>
    <row r="902" spans="1:14" ht="15.75" customHeight="1" x14ac:dyDescent="0.25">
      <c r="A902" s="583">
        <v>231</v>
      </c>
      <c r="B902" s="584">
        <v>0</v>
      </c>
      <c r="C902" s="585">
        <v>4341</v>
      </c>
      <c r="D902" s="584">
        <v>5321</v>
      </c>
      <c r="E902" s="586">
        <v>0</v>
      </c>
      <c r="F902" s="644">
        <v>120113014</v>
      </c>
      <c r="G902" s="584">
        <v>900</v>
      </c>
      <c r="H902" s="591">
        <v>5652020345</v>
      </c>
      <c r="I902" s="1469">
        <v>0</v>
      </c>
      <c r="J902" s="1469">
        <v>0</v>
      </c>
      <c r="K902" s="1469">
        <v>5344.92</v>
      </c>
      <c r="L902" s="1469">
        <f t="shared" si="13"/>
        <v>5344.92</v>
      </c>
      <c r="M902" s="1470" t="s">
        <v>3156</v>
      </c>
      <c r="N902" s="1028"/>
    </row>
    <row r="903" spans="1:14" ht="15.75" customHeight="1" x14ac:dyDescent="0.25">
      <c r="A903" s="583">
        <v>231</v>
      </c>
      <c r="B903" s="584">
        <v>0</v>
      </c>
      <c r="C903" s="585">
        <v>4341</v>
      </c>
      <c r="D903" s="584">
        <v>5321</v>
      </c>
      <c r="E903" s="586">
        <v>0</v>
      </c>
      <c r="F903" s="644">
        <v>120113014</v>
      </c>
      <c r="G903" s="584">
        <v>900</v>
      </c>
      <c r="H903" s="591">
        <v>5652020620</v>
      </c>
      <c r="I903" s="1469">
        <v>0</v>
      </c>
      <c r="J903" s="1469">
        <v>0</v>
      </c>
      <c r="K903" s="1469">
        <v>3245.13</v>
      </c>
      <c r="L903" s="1469">
        <f t="shared" si="13"/>
        <v>3245.13</v>
      </c>
      <c r="M903" s="1470" t="s">
        <v>3157</v>
      </c>
      <c r="N903" s="1028"/>
    </row>
    <row r="904" spans="1:14" ht="15.75" customHeight="1" x14ac:dyDescent="0.25">
      <c r="A904" s="583">
        <v>231</v>
      </c>
      <c r="B904" s="584">
        <v>0</v>
      </c>
      <c r="C904" s="585">
        <v>4341</v>
      </c>
      <c r="D904" s="584">
        <v>5321</v>
      </c>
      <c r="E904" s="586">
        <v>0</v>
      </c>
      <c r="F904" s="644">
        <v>120113014</v>
      </c>
      <c r="G904" s="584">
        <v>900</v>
      </c>
      <c r="H904" s="591">
        <v>5652020570</v>
      </c>
      <c r="I904" s="1469">
        <v>0</v>
      </c>
      <c r="J904" s="1469">
        <v>0</v>
      </c>
      <c r="K904" s="1469">
        <v>8129.21</v>
      </c>
      <c r="L904" s="1469">
        <f t="shared" si="13"/>
        <v>8129.21</v>
      </c>
      <c r="M904" s="1470" t="s">
        <v>3158</v>
      </c>
      <c r="N904" s="1028"/>
    </row>
    <row r="905" spans="1:14" ht="15.75" customHeight="1" x14ac:dyDescent="0.25">
      <c r="A905" s="583">
        <v>231</v>
      </c>
      <c r="B905" s="584">
        <v>0</v>
      </c>
      <c r="C905" s="585">
        <v>4341</v>
      </c>
      <c r="D905" s="584">
        <v>5321</v>
      </c>
      <c r="E905" s="586">
        <v>0</v>
      </c>
      <c r="F905" s="644">
        <v>120113014</v>
      </c>
      <c r="G905" s="584">
        <v>900</v>
      </c>
      <c r="H905" s="591">
        <v>5652021435</v>
      </c>
      <c r="I905" s="1469">
        <v>0</v>
      </c>
      <c r="J905" s="1469">
        <v>0</v>
      </c>
      <c r="K905" s="1469">
        <v>4377.24</v>
      </c>
      <c r="L905" s="1469">
        <f t="shared" si="13"/>
        <v>4377.24</v>
      </c>
      <c r="M905" s="1470" t="s">
        <v>3159</v>
      </c>
      <c r="N905" s="1028"/>
    </row>
    <row r="906" spans="1:14" ht="15.75" customHeight="1" x14ac:dyDescent="0.25">
      <c r="A906" s="583">
        <v>231</v>
      </c>
      <c r="B906" s="584">
        <v>0</v>
      </c>
      <c r="C906" s="585">
        <v>4341</v>
      </c>
      <c r="D906" s="584">
        <v>5321</v>
      </c>
      <c r="E906" s="586">
        <v>0</v>
      </c>
      <c r="F906" s="644">
        <v>120113014</v>
      </c>
      <c r="G906" s="584">
        <v>900</v>
      </c>
      <c r="H906" s="591">
        <v>5652021247</v>
      </c>
      <c r="I906" s="1469">
        <v>0</v>
      </c>
      <c r="J906" s="1469">
        <v>0</v>
      </c>
      <c r="K906" s="1469">
        <v>4232.97</v>
      </c>
      <c r="L906" s="1469">
        <f t="shared" si="13"/>
        <v>4232.97</v>
      </c>
      <c r="M906" s="1470" t="s">
        <v>3160</v>
      </c>
      <c r="N906" s="1028"/>
    </row>
    <row r="907" spans="1:14" ht="15.75" customHeight="1" x14ac:dyDescent="0.25">
      <c r="A907" s="583">
        <v>231</v>
      </c>
      <c r="B907" s="584">
        <v>0</v>
      </c>
      <c r="C907" s="585">
        <v>4341</v>
      </c>
      <c r="D907" s="584">
        <v>5321</v>
      </c>
      <c r="E907" s="586">
        <v>0</v>
      </c>
      <c r="F907" s="644">
        <v>120113014</v>
      </c>
      <c r="G907" s="584">
        <v>900</v>
      </c>
      <c r="H907" s="591">
        <v>5652020574</v>
      </c>
      <c r="I907" s="1469">
        <v>0</v>
      </c>
      <c r="J907" s="1469">
        <v>0</v>
      </c>
      <c r="K907" s="1469">
        <v>13250.63</v>
      </c>
      <c r="L907" s="1469">
        <f t="shared" si="13"/>
        <v>13250.63</v>
      </c>
      <c r="M907" s="1470" t="s">
        <v>3161</v>
      </c>
      <c r="N907" s="1028"/>
    </row>
    <row r="908" spans="1:14" ht="15.75" customHeight="1" x14ac:dyDescent="0.25">
      <c r="A908" s="583">
        <v>231</v>
      </c>
      <c r="B908" s="584">
        <v>0</v>
      </c>
      <c r="C908" s="585">
        <v>4341</v>
      </c>
      <c r="D908" s="584">
        <v>5321</v>
      </c>
      <c r="E908" s="586">
        <v>0</v>
      </c>
      <c r="F908" s="644">
        <v>120113014</v>
      </c>
      <c r="G908" s="584">
        <v>900</v>
      </c>
      <c r="H908" s="591">
        <v>5652021934</v>
      </c>
      <c r="I908" s="1469">
        <v>0</v>
      </c>
      <c r="J908" s="1469">
        <v>0</v>
      </c>
      <c r="K908" s="1469">
        <v>851.13</v>
      </c>
      <c r="L908" s="1469">
        <f t="shared" si="13"/>
        <v>851.13</v>
      </c>
      <c r="M908" s="1470" t="s">
        <v>3162</v>
      </c>
      <c r="N908" s="1028"/>
    </row>
    <row r="909" spans="1:14" ht="15.75" customHeight="1" x14ac:dyDescent="0.25">
      <c r="A909" s="583">
        <v>231</v>
      </c>
      <c r="B909" s="584">
        <v>0</v>
      </c>
      <c r="C909" s="585">
        <v>4341</v>
      </c>
      <c r="D909" s="584">
        <v>5321</v>
      </c>
      <c r="E909" s="586">
        <v>0</v>
      </c>
      <c r="F909" s="644">
        <v>120113014</v>
      </c>
      <c r="G909" s="584">
        <v>900</v>
      </c>
      <c r="H909" s="591">
        <v>5652020433</v>
      </c>
      <c r="I909" s="1469">
        <v>0</v>
      </c>
      <c r="J909" s="1469">
        <v>0</v>
      </c>
      <c r="K909" s="1469">
        <v>8780.94</v>
      </c>
      <c r="L909" s="1469">
        <f t="shared" si="13"/>
        <v>8780.94</v>
      </c>
      <c r="M909" s="1470" t="s">
        <v>3163</v>
      </c>
      <c r="N909" s="1028"/>
    </row>
    <row r="910" spans="1:14" ht="15.75" customHeight="1" x14ac:dyDescent="0.25">
      <c r="A910" s="583">
        <v>231</v>
      </c>
      <c r="B910" s="584">
        <v>0</v>
      </c>
      <c r="C910" s="585">
        <v>4341</v>
      </c>
      <c r="D910" s="584">
        <v>5321</v>
      </c>
      <c r="E910" s="586">
        <v>0</v>
      </c>
      <c r="F910" s="644">
        <v>120113014</v>
      </c>
      <c r="G910" s="584">
        <v>900</v>
      </c>
      <c r="H910" s="591">
        <v>5652021595</v>
      </c>
      <c r="I910" s="1469">
        <v>0</v>
      </c>
      <c r="J910" s="1469">
        <v>0</v>
      </c>
      <c r="K910" s="1469">
        <v>2322.5</v>
      </c>
      <c r="L910" s="1469">
        <f t="shared" si="13"/>
        <v>2322.5</v>
      </c>
      <c r="M910" s="1470" t="s">
        <v>3164</v>
      </c>
      <c r="N910" s="1028"/>
    </row>
    <row r="911" spans="1:14" ht="15.75" customHeight="1" x14ac:dyDescent="0.25">
      <c r="A911" s="583">
        <v>231</v>
      </c>
      <c r="B911" s="584">
        <v>0</v>
      </c>
      <c r="C911" s="585">
        <v>4341</v>
      </c>
      <c r="D911" s="584">
        <v>5321</v>
      </c>
      <c r="E911" s="586">
        <v>0</v>
      </c>
      <c r="F911" s="644">
        <v>120113014</v>
      </c>
      <c r="G911" s="584">
        <v>900</v>
      </c>
      <c r="H911" s="591">
        <v>5652021438</v>
      </c>
      <c r="I911" s="1469">
        <v>0</v>
      </c>
      <c r="J911" s="1469">
        <v>0</v>
      </c>
      <c r="K911" s="1469">
        <v>14948.17</v>
      </c>
      <c r="L911" s="1469">
        <f t="shared" si="13"/>
        <v>14948.17</v>
      </c>
      <c r="M911" s="1470" t="s">
        <v>3165</v>
      </c>
      <c r="N911" s="1028"/>
    </row>
    <row r="912" spans="1:14" ht="15.75" customHeight="1" x14ac:dyDescent="0.25">
      <c r="A912" s="583">
        <v>231</v>
      </c>
      <c r="B912" s="584">
        <v>0</v>
      </c>
      <c r="C912" s="585">
        <v>4341</v>
      </c>
      <c r="D912" s="584">
        <v>5321</v>
      </c>
      <c r="E912" s="586">
        <v>0</v>
      </c>
      <c r="F912" s="644">
        <v>120113014</v>
      </c>
      <c r="G912" s="584">
        <v>900</v>
      </c>
      <c r="H912" s="591">
        <v>5652020246</v>
      </c>
      <c r="I912" s="1469">
        <v>0</v>
      </c>
      <c r="J912" s="1469">
        <v>0</v>
      </c>
      <c r="K912" s="1469">
        <v>7881.3</v>
      </c>
      <c r="L912" s="1469">
        <f t="shared" si="13"/>
        <v>7881.3</v>
      </c>
      <c r="M912" s="1470" t="s">
        <v>3166</v>
      </c>
      <c r="N912" s="1028"/>
    </row>
    <row r="913" spans="1:14" ht="15.75" customHeight="1" x14ac:dyDescent="0.25">
      <c r="A913" s="583">
        <v>231</v>
      </c>
      <c r="B913" s="584">
        <v>0</v>
      </c>
      <c r="C913" s="585">
        <v>4341</v>
      </c>
      <c r="D913" s="584">
        <v>5321</v>
      </c>
      <c r="E913" s="586">
        <v>0</v>
      </c>
      <c r="F913" s="644">
        <v>120113014</v>
      </c>
      <c r="G913" s="584">
        <v>900</v>
      </c>
      <c r="H913" s="591">
        <v>5652021935</v>
      </c>
      <c r="I913" s="1469">
        <v>0</v>
      </c>
      <c r="J913" s="1469">
        <v>0</v>
      </c>
      <c r="K913" s="1469">
        <v>5134.66</v>
      </c>
      <c r="L913" s="1469">
        <f t="shared" si="13"/>
        <v>5134.66</v>
      </c>
      <c r="M913" s="1470" t="s">
        <v>3167</v>
      </c>
      <c r="N913" s="1028"/>
    </row>
    <row r="914" spans="1:14" ht="15.75" customHeight="1" x14ac:dyDescent="0.25">
      <c r="A914" s="583">
        <v>231</v>
      </c>
      <c r="B914" s="584">
        <v>0</v>
      </c>
      <c r="C914" s="585">
        <v>4341</v>
      </c>
      <c r="D914" s="584">
        <v>5321</v>
      </c>
      <c r="E914" s="586">
        <v>0</v>
      </c>
      <c r="F914" s="644">
        <v>120113014</v>
      </c>
      <c r="G914" s="584">
        <v>900</v>
      </c>
      <c r="H914" s="591">
        <v>5652020835</v>
      </c>
      <c r="I914" s="1469">
        <v>0</v>
      </c>
      <c r="J914" s="1469">
        <v>0</v>
      </c>
      <c r="K914" s="1469">
        <v>7921.46</v>
      </c>
      <c r="L914" s="1469">
        <f t="shared" si="13"/>
        <v>7921.46</v>
      </c>
      <c r="M914" s="1470" t="s">
        <v>3168</v>
      </c>
      <c r="N914" s="1028"/>
    </row>
    <row r="915" spans="1:14" ht="15.75" customHeight="1" x14ac:dyDescent="0.25">
      <c r="A915" s="583">
        <v>231</v>
      </c>
      <c r="B915" s="584">
        <v>0</v>
      </c>
      <c r="C915" s="585">
        <v>4341</v>
      </c>
      <c r="D915" s="584">
        <v>5321</v>
      </c>
      <c r="E915" s="586">
        <v>0</v>
      </c>
      <c r="F915" s="644">
        <v>120113014</v>
      </c>
      <c r="G915" s="584">
        <v>900</v>
      </c>
      <c r="H915" s="591">
        <v>5652020947</v>
      </c>
      <c r="I915" s="1469">
        <v>0</v>
      </c>
      <c r="J915" s="1469">
        <v>0</v>
      </c>
      <c r="K915" s="1469">
        <v>19580.400000000001</v>
      </c>
      <c r="L915" s="1469">
        <f t="shared" si="13"/>
        <v>19580.400000000001</v>
      </c>
      <c r="M915" s="1470" t="s">
        <v>3300</v>
      </c>
      <c r="N915" s="1028"/>
    </row>
    <row r="916" spans="1:14" ht="15.75" customHeight="1" x14ac:dyDescent="0.25">
      <c r="A916" s="583">
        <v>231</v>
      </c>
      <c r="B916" s="584">
        <v>0</v>
      </c>
      <c r="C916" s="585">
        <v>4341</v>
      </c>
      <c r="D916" s="584">
        <v>5321</v>
      </c>
      <c r="E916" s="586">
        <v>0</v>
      </c>
      <c r="F916" s="644">
        <v>120113014</v>
      </c>
      <c r="G916" s="584">
        <v>900</v>
      </c>
      <c r="H916" s="591">
        <v>5652022182</v>
      </c>
      <c r="I916" s="1469">
        <v>0</v>
      </c>
      <c r="J916" s="1469">
        <v>0</v>
      </c>
      <c r="K916" s="1469">
        <v>2674.98</v>
      </c>
      <c r="L916" s="1469">
        <f t="shared" si="13"/>
        <v>2674.98</v>
      </c>
      <c r="M916" s="1470" t="s">
        <v>3170</v>
      </c>
      <c r="N916" s="1028"/>
    </row>
    <row r="917" spans="1:14" ht="15.75" customHeight="1" x14ac:dyDescent="0.25">
      <c r="A917" s="583">
        <v>231</v>
      </c>
      <c r="B917" s="584">
        <v>0</v>
      </c>
      <c r="C917" s="585">
        <v>4341</v>
      </c>
      <c r="D917" s="584">
        <v>5321</v>
      </c>
      <c r="E917" s="586">
        <v>0</v>
      </c>
      <c r="F917" s="644">
        <v>120113014</v>
      </c>
      <c r="G917" s="584">
        <v>900</v>
      </c>
      <c r="H917" s="591">
        <v>5652021250</v>
      </c>
      <c r="I917" s="1469">
        <v>0</v>
      </c>
      <c r="J917" s="1469">
        <v>0</v>
      </c>
      <c r="K917" s="1469">
        <v>3995.77</v>
      </c>
      <c r="L917" s="1469">
        <f t="shared" si="13"/>
        <v>3995.77</v>
      </c>
      <c r="M917" s="1470" t="s">
        <v>3171</v>
      </c>
      <c r="N917" s="1028"/>
    </row>
    <row r="918" spans="1:14" ht="15.75" customHeight="1" x14ac:dyDescent="0.25">
      <c r="A918" s="583">
        <v>231</v>
      </c>
      <c r="B918" s="584">
        <v>0</v>
      </c>
      <c r="C918" s="585">
        <v>4341</v>
      </c>
      <c r="D918" s="584">
        <v>5321</v>
      </c>
      <c r="E918" s="586">
        <v>0</v>
      </c>
      <c r="F918" s="644">
        <v>120113014</v>
      </c>
      <c r="G918" s="584">
        <v>900</v>
      </c>
      <c r="H918" s="591">
        <v>5652020578</v>
      </c>
      <c r="I918" s="1469">
        <v>0</v>
      </c>
      <c r="J918" s="1469">
        <v>0</v>
      </c>
      <c r="K918" s="1469">
        <v>8118.81</v>
      </c>
      <c r="L918" s="1469">
        <f t="shared" si="13"/>
        <v>8118.81</v>
      </c>
      <c r="M918" s="1470" t="s">
        <v>3172</v>
      </c>
      <c r="N918" s="1028"/>
    </row>
    <row r="919" spans="1:14" ht="15.75" customHeight="1" x14ac:dyDescent="0.25">
      <c r="A919" s="583">
        <v>231</v>
      </c>
      <c r="B919" s="584">
        <v>0</v>
      </c>
      <c r="C919" s="585">
        <v>4341</v>
      </c>
      <c r="D919" s="584">
        <v>5321</v>
      </c>
      <c r="E919" s="586">
        <v>0</v>
      </c>
      <c r="F919" s="644">
        <v>120113014</v>
      </c>
      <c r="G919" s="584">
        <v>900</v>
      </c>
      <c r="H919" s="591">
        <v>5652022450</v>
      </c>
      <c r="I919" s="1469">
        <v>0</v>
      </c>
      <c r="J919" s="1469">
        <v>0</v>
      </c>
      <c r="K919" s="1469">
        <v>7356.2</v>
      </c>
      <c r="L919" s="1469">
        <f t="shared" si="13"/>
        <v>7356.2</v>
      </c>
      <c r="M919" s="1470" t="s">
        <v>3173</v>
      </c>
      <c r="N919" s="1028"/>
    </row>
    <row r="920" spans="1:14" ht="15.75" customHeight="1" x14ac:dyDescent="0.25">
      <c r="A920" s="583">
        <v>231</v>
      </c>
      <c r="B920" s="584">
        <v>0</v>
      </c>
      <c r="C920" s="585">
        <v>4341</v>
      </c>
      <c r="D920" s="584">
        <v>5321</v>
      </c>
      <c r="E920" s="586">
        <v>0</v>
      </c>
      <c r="F920" s="644">
        <v>120113014</v>
      </c>
      <c r="G920" s="584">
        <v>900</v>
      </c>
      <c r="H920" s="591">
        <v>5652021068</v>
      </c>
      <c r="I920" s="1469">
        <v>0</v>
      </c>
      <c r="J920" s="1469">
        <v>0</v>
      </c>
      <c r="K920" s="1469">
        <v>10090.549999999999</v>
      </c>
      <c r="L920" s="1469">
        <f t="shared" si="13"/>
        <v>10090.549999999999</v>
      </c>
      <c r="M920" s="1470" t="s">
        <v>3174</v>
      </c>
      <c r="N920" s="1028"/>
    </row>
    <row r="921" spans="1:14" ht="15.75" customHeight="1" x14ac:dyDescent="0.25">
      <c r="A921" s="583">
        <v>231</v>
      </c>
      <c r="B921" s="584">
        <v>0</v>
      </c>
      <c r="C921" s="585">
        <v>4341</v>
      </c>
      <c r="D921" s="584">
        <v>5321</v>
      </c>
      <c r="E921" s="586">
        <v>0</v>
      </c>
      <c r="F921" s="644">
        <v>120113014</v>
      </c>
      <c r="G921" s="584">
        <v>900</v>
      </c>
      <c r="H921" s="591">
        <v>5652021069</v>
      </c>
      <c r="I921" s="1469">
        <v>0</v>
      </c>
      <c r="J921" s="1469">
        <v>0</v>
      </c>
      <c r="K921" s="1469">
        <v>4994.95</v>
      </c>
      <c r="L921" s="1469">
        <f t="shared" si="13"/>
        <v>4994.95</v>
      </c>
      <c r="M921" s="1470" t="s">
        <v>3301</v>
      </c>
      <c r="N921" s="1028"/>
    </row>
    <row r="922" spans="1:14" ht="15.75" customHeight="1" x14ac:dyDescent="0.25">
      <c r="A922" s="583">
        <v>231</v>
      </c>
      <c r="B922" s="584">
        <v>0</v>
      </c>
      <c r="C922" s="585">
        <v>4341</v>
      </c>
      <c r="D922" s="584">
        <v>5321</v>
      </c>
      <c r="E922" s="586">
        <v>0</v>
      </c>
      <c r="F922" s="644">
        <v>120113014</v>
      </c>
      <c r="G922" s="584">
        <v>900</v>
      </c>
      <c r="H922" s="591">
        <v>5652020919</v>
      </c>
      <c r="I922" s="1469">
        <v>0</v>
      </c>
      <c r="J922" s="1469">
        <v>0</v>
      </c>
      <c r="K922" s="1469">
        <v>8856.5400000000009</v>
      </c>
      <c r="L922" s="1469">
        <f t="shared" si="13"/>
        <v>8856.5400000000009</v>
      </c>
      <c r="M922" s="1470" t="s">
        <v>3176</v>
      </c>
      <c r="N922" s="1028"/>
    </row>
    <row r="923" spans="1:14" ht="15.75" customHeight="1" x14ac:dyDescent="0.25">
      <c r="A923" s="583">
        <v>231</v>
      </c>
      <c r="B923" s="584">
        <v>0</v>
      </c>
      <c r="C923" s="585">
        <v>4341</v>
      </c>
      <c r="D923" s="584">
        <v>5321</v>
      </c>
      <c r="E923" s="586">
        <v>0</v>
      </c>
      <c r="F923" s="644">
        <v>120113014</v>
      </c>
      <c r="G923" s="584">
        <v>900</v>
      </c>
      <c r="H923" s="591">
        <v>5652020919</v>
      </c>
      <c r="I923" s="1469">
        <v>0</v>
      </c>
      <c r="J923" s="1469">
        <v>0</v>
      </c>
      <c r="K923" s="1469">
        <v>105479.32</v>
      </c>
      <c r="L923" s="1469">
        <f t="shared" si="13"/>
        <v>105479.32</v>
      </c>
      <c r="M923" s="1470" t="s">
        <v>3177</v>
      </c>
      <c r="N923" s="1028"/>
    </row>
    <row r="924" spans="1:14" ht="15.75" customHeight="1" x14ac:dyDescent="0.25">
      <c r="A924" s="583">
        <v>231</v>
      </c>
      <c r="B924" s="584">
        <v>0</v>
      </c>
      <c r="C924" s="585">
        <v>4341</v>
      </c>
      <c r="D924" s="584">
        <v>5321</v>
      </c>
      <c r="E924" s="586">
        <v>0</v>
      </c>
      <c r="F924" s="644">
        <v>120113014</v>
      </c>
      <c r="G924" s="584">
        <v>900</v>
      </c>
      <c r="H924" s="591">
        <v>5652020919</v>
      </c>
      <c r="I924" s="1469">
        <v>0</v>
      </c>
      <c r="J924" s="1469">
        <v>0</v>
      </c>
      <c r="K924" s="1469">
        <v>9544.5</v>
      </c>
      <c r="L924" s="1469">
        <f t="shared" si="13"/>
        <v>9544.5</v>
      </c>
      <c r="M924" s="1470" t="s">
        <v>3178</v>
      </c>
      <c r="N924" s="1028"/>
    </row>
    <row r="925" spans="1:14" ht="15.75" customHeight="1" x14ac:dyDescent="0.25">
      <c r="A925" s="583">
        <v>231</v>
      </c>
      <c r="B925" s="584">
        <v>0</v>
      </c>
      <c r="C925" s="585">
        <v>4341</v>
      </c>
      <c r="D925" s="584">
        <v>5321</v>
      </c>
      <c r="E925" s="586">
        <v>0</v>
      </c>
      <c r="F925" s="644">
        <v>120113014</v>
      </c>
      <c r="G925" s="584">
        <v>900</v>
      </c>
      <c r="H925" s="591">
        <v>5652020919</v>
      </c>
      <c r="I925" s="1469">
        <v>0</v>
      </c>
      <c r="J925" s="1469">
        <v>0</v>
      </c>
      <c r="K925" s="1469">
        <v>5281.29</v>
      </c>
      <c r="L925" s="1469">
        <f t="shared" si="13"/>
        <v>5281.29</v>
      </c>
      <c r="M925" s="1470" t="s">
        <v>3179</v>
      </c>
      <c r="N925" s="1028"/>
    </row>
    <row r="926" spans="1:14" ht="15.75" customHeight="1" x14ac:dyDescent="0.25">
      <c r="A926" s="583">
        <v>231</v>
      </c>
      <c r="B926" s="584">
        <v>0</v>
      </c>
      <c r="C926" s="585">
        <v>4341</v>
      </c>
      <c r="D926" s="584">
        <v>5321</v>
      </c>
      <c r="E926" s="586">
        <v>0</v>
      </c>
      <c r="F926" s="644">
        <v>120113014</v>
      </c>
      <c r="G926" s="584">
        <v>900</v>
      </c>
      <c r="H926" s="591">
        <v>5652020919</v>
      </c>
      <c r="I926" s="1469">
        <v>0</v>
      </c>
      <c r="J926" s="1469">
        <v>0</v>
      </c>
      <c r="K926" s="1469">
        <v>6440.33</v>
      </c>
      <c r="L926" s="1469">
        <f t="shared" ref="L926:L989" si="14">SUM(J926+K926)</f>
        <v>6440.33</v>
      </c>
      <c r="M926" s="1470" t="s">
        <v>3180</v>
      </c>
      <c r="N926" s="1028"/>
    </row>
    <row r="927" spans="1:14" ht="15.75" customHeight="1" x14ac:dyDescent="0.25">
      <c r="A927" s="583">
        <v>231</v>
      </c>
      <c r="B927" s="584">
        <v>0</v>
      </c>
      <c r="C927" s="585">
        <v>4341</v>
      </c>
      <c r="D927" s="584">
        <v>5321</v>
      </c>
      <c r="E927" s="586">
        <v>0</v>
      </c>
      <c r="F927" s="644">
        <v>120113014</v>
      </c>
      <c r="G927" s="584">
        <v>900</v>
      </c>
      <c r="H927" s="591">
        <v>5652020919</v>
      </c>
      <c r="I927" s="1469">
        <v>0</v>
      </c>
      <c r="J927" s="1469">
        <v>0</v>
      </c>
      <c r="K927" s="1469">
        <v>4042.87</v>
      </c>
      <c r="L927" s="1469">
        <f t="shared" si="14"/>
        <v>4042.87</v>
      </c>
      <c r="M927" s="1470" t="s">
        <v>3181</v>
      </c>
      <c r="N927" s="1028"/>
    </row>
    <row r="928" spans="1:14" ht="15.75" customHeight="1" x14ac:dyDescent="0.25">
      <c r="A928" s="583">
        <v>231</v>
      </c>
      <c r="B928" s="584">
        <v>0</v>
      </c>
      <c r="C928" s="585">
        <v>4341</v>
      </c>
      <c r="D928" s="584">
        <v>5321</v>
      </c>
      <c r="E928" s="586">
        <v>0</v>
      </c>
      <c r="F928" s="644">
        <v>120113014</v>
      </c>
      <c r="G928" s="584">
        <v>900</v>
      </c>
      <c r="H928" s="591">
        <v>5652020919</v>
      </c>
      <c r="I928" s="1469">
        <v>0</v>
      </c>
      <c r="J928" s="1469">
        <v>0</v>
      </c>
      <c r="K928" s="1469">
        <v>8389.7099999999991</v>
      </c>
      <c r="L928" s="1469">
        <f t="shared" si="14"/>
        <v>8389.7099999999991</v>
      </c>
      <c r="M928" s="1470" t="s">
        <v>3182</v>
      </c>
      <c r="N928" s="1028"/>
    </row>
    <row r="929" spans="1:14" ht="15.75" customHeight="1" x14ac:dyDescent="0.25">
      <c r="A929" s="583">
        <v>231</v>
      </c>
      <c r="B929" s="584">
        <v>0</v>
      </c>
      <c r="C929" s="585">
        <v>4341</v>
      </c>
      <c r="D929" s="584">
        <v>5321</v>
      </c>
      <c r="E929" s="586">
        <v>0</v>
      </c>
      <c r="F929" s="644">
        <v>120113014</v>
      </c>
      <c r="G929" s="584">
        <v>900</v>
      </c>
      <c r="H929" s="591">
        <v>5652020919</v>
      </c>
      <c r="I929" s="1469">
        <v>0</v>
      </c>
      <c r="J929" s="1469">
        <v>0</v>
      </c>
      <c r="K929" s="1469">
        <v>6809.04</v>
      </c>
      <c r="L929" s="1469">
        <f t="shared" si="14"/>
        <v>6809.04</v>
      </c>
      <c r="M929" s="1470" t="s">
        <v>3183</v>
      </c>
      <c r="N929" s="1028"/>
    </row>
    <row r="930" spans="1:14" ht="15" customHeight="1" x14ac:dyDescent="0.25">
      <c r="A930" s="583">
        <v>231</v>
      </c>
      <c r="B930" s="584">
        <v>0</v>
      </c>
      <c r="C930" s="585">
        <v>4341</v>
      </c>
      <c r="D930" s="584">
        <v>5321</v>
      </c>
      <c r="E930" s="586">
        <v>0</v>
      </c>
      <c r="F930" s="644">
        <v>120113014</v>
      </c>
      <c r="G930" s="584">
        <v>900</v>
      </c>
      <c r="H930" s="591">
        <v>5652020919</v>
      </c>
      <c r="I930" s="1469">
        <v>0</v>
      </c>
      <c r="J930" s="1469">
        <v>0</v>
      </c>
      <c r="K930" s="1469">
        <v>7062.93</v>
      </c>
      <c r="L930" s="1469">
        <f t="shared" si="14"/>
        <v>7062.93</v>
      </c>
      <c r="M930" s="1470" t="s">
        <v>3184</v>
      </c>
    </row>
    <row r="931" spans="1:14" ht="24" customHeight="1" x14ac:dyDescent="0.25">
      <c r="A931" s="583">
        <v>231</v>
      </c>
      <c r="B931" s="584">
        <v>0</v>
      </c>
      <c r="C931" s="585">
        <v>4341</v>
      </c>
      <c r="D931" s="584">
        <v>5321</v>
      </c>
      <c r="E931" s="586">
        <v>0</v>
      </c>
      <c r="F931" s="644">
        <v>120113014</v>
      </c>
      <c r="G931" s="584">
        <v>900</v>
      </c>
      <c r="H931" s="591">
        <v>5652021553</v>
      </c>
      <c r="I931" s="1469">
        <v>0</v>
      </c>
      <c r="J931" s="1469">
        <v>0</v>
      </c>
      <c r="K931" s="1469">
        <v>22588.65</v>
      </c>
      <c r="L931" s="1469">
        <f t="shared" si="14"/>
        <v>22588.65</v>
      </c>
      <c r="M931" s="1470" t="s">
        <v>3185</v>
      </c>
    </row>
    <row r="932" spans="1:14" x14ac:dyDescent="0.25">
      <c r="A932" s="583">
        <v>231</v>
      </c>
      <c r="B932" s="584">
        <v>0</v>
      </c>
      <c r="C932" s="585">
        <v>4341</v>
      </c>
      <c r="D932" s="584">
        <v>5321</v>
      </c>
      <c r="E932" s="586">
        <v>0</v>
      </c>
      <c r="F932" s="644">
        <v>120113014</v>
      </c>
      <c r="G932" s="584">
        <v>900</v>
      </c>
      <c r="H932" s="591">
        <v>5652021553</v>
      </c>
      <c r="I932" s="1469">
        <v>0</v>
      </c>
      <c r="J932" s="1469">
        <v>0</v>
      </c>
      <c r="K932" s="1469">
        <v>5758.52</v>
      </c>
      <c r="L932" s="1469">
        <f t="shared" si="14"/>
        <v>5758.52</v>
      </c>
      <c r="M932" s="1470" t="s">
        <v>3186</v>
      </c>
    </row>
    <row r="933" spans="1:14" x14ac:dyDescent="0.25">
      <c r="A933" s="583">
        <v>231</v>
      </c>
      <c r="B933" s="584">
        <v>0</v>
      </c>
      <c r="C933" s="585">
        <v>4341</v>
      </c>
      <c r="D933" s="584">
        <v>5321</v>
      </c>
      <c r="E933" s="586">
        <v>0</v>
      </c>
      <c r="F933" s="644">
        <v>120113014</v>
      </c>
      <c r="G933" s="584">
        <v>900</v>
      </c>
      <c r="H933" s="591">
        <v>5652021553</v>
      </c>
      <c r="I933" s="1469">
        <v>0</v>
      </c>
      <c r="J933" s="1469">
        <v>0</v>
      </c>
      <c r="K933" s="1469">
        <v>18141.009999999998</v>
      </c>
      <c r="L933" s="1469">
        <f t="shared" si="14"/>
        <v>18141.009999999998</v>
      </c>
      <c r="M933" s="1470" t="s">
        <v>3187</v>
      </c>
    </row>
    <row r="934" spans="1:14" x14ac:dyDescent="0.25">
      <c r="A934" s="583">
        <v>231</v>
      </c>
      <c r="B934" s="584">
        <v>0</v>
      </c>
      <c r="C934" s="585">
        <v>4341</v>
      </c>
      <c r="D934" s="584">
        <v>5321</v>
      </c>
      <c r="E934" s="586">
        <v>0</v>
      </c>
      <c r="F934" s="644">
        <v>120113014</v>
      </c>
      <c r="G934" s="584">
        <v>900</v>
      </c>
      <c r="H934" s="591">
        <v>5652021553</v>
      </c>
      <c r="I934" s="1469">
        <v>0</v>
      </c>
      <c r="J934" s="1469">
        <v>0</v>
      </c>
      <c r="K934" s="1469">
        <v>49363.65</v>
      </c>
      <c r="L934" s="1469">
        <f t="shared" si="14"/>
        <v>49363.65</v>
      </c>
      <c r="M934" s="1470" t="s">
        <v>3188</v>
      </c>
    </row>
    <row r="935" spans="1:14" x14ac:dyDescent="0.25">
      <c r="A935" s="583">
        <v>231</v>
      </c>
      <c r="B935" s="584">
        <v>0</v>
      </c>
      <c r="C935" s="585">
        <v>4341</v>
      </c>
      <c r="D935" s="584">
        <v>5321</v>
      </c>
      <c r="E935" s="586">
        <v>0</v>
      </c>
      <c r="F935" s="644">
        <v>120113014</v>
      </c>
      <c r="G935" s="584">
        <v>900</v>
      </c>
      <c r="H935" s="591">
        <v>5652021553</v>
      </c>
      <c r="I935" s="1469">
        <v>0</v>
      </c>
      <c r="J935" s="1469">
        <v>0</v>
      </c>
      <c r="K935" s="1469">
        <v>17669.3</v>
      </c>
      <c r="L935" s="1469">
        <f t="shared" si="14"/>
        <v>17669.3</v>
      </c>
      <c r="M935" s="1470" t="s">
        <v>3189</v>
      </c>
    </row>
    <row r="936" spans="1:14" x14ac:dyDescent="0.25">
      <c r="A936" s="583">
        <v>231</v>
      </c>
      <c r="B936" s="584">
        <v>0</v>
      </c>
      <c r="C936" s="585">
        <v>4341</v>
      </c>
      <c r="D936" s="584">
        <v>5321</v>
      </c>
      <c r="E936" s="586">
        <v>0</v>
      </c>
      <c r="F936" s="644">
        <v>120113014</v>
      </c>
      <c r="G936" s="584">
        <v>900</v>
      </c>
      <c r="H936" s="591">
        <v>5652021553</v>
      </c>
      <c r="I936" s="1469">
        <v>0</v>
      </c>
      <c r="J936" s="1469">
        <v>0</v>
      </c>
      <c r="K936" s="1469">
        <v>4517.7299999999996</v>
      </c>
      <c r="L936" s="1469">
        <f t="shared" si="14"/>
        <v>4517.7299999999996</v>
      </c>
      <c r="M936" s="1470" t="s">
        <v>3190</v>
      </c>
    </row>
    <row r="937" spans="1:14" x14ac:dyDescent="0.25">
      <c r="A937" s="583"/>
      <c r="B937" s="584"/>
      <c r="C937" s="585"/>
      <c r="D937" s="584"/>
      <c r="E937" s="586"/>
      <c r="F937" s="644"/>
      <c r="G937" s="584"/>
      <c r="H937" s="591"/>
      <c r="I937" s="1469"/>
      <c r="J937" s="1469"/>
      <c r="K937" s="1469"/>
      <c r="L937" s="1469"/>
      <c r="M937" s="1470"/>
    </row>
    <row r="938" spans="1:14" x14ac:dyDescent="0.25">
      <c r="A938" s="583">
        <v>231</v>
      </c>
      <c r="B938" s="584">
        <v>0</v>
      </c>
      <c r="C938" s="585">
        <v>4341</v>
      </c>
      <c r="D938" s="1518">
        <v>5336</v>
      </c>
      <c r="E938" s="586">
        <v>0</v>
      </c>
      <c r="F938" s="644">
        <v>120113014</v>
      </c>
      <c r="G938" s="584">
        <v>900</v>
      </c>
      <c r="H938" s="591">
        <v>5652000000</v>
      </c>
      <c r="I938" s="1469">
        <v>0</v>
      </c>
      <c r="J938" s="1469">
        <v>103143.92</v>
      </c>
      <c r="K938" s="1469">
        <v>-103143.92</v>
      </c>
      <c r="L938" s="1469">
        <v>0</v>
      </c>
      <c r="M938" s="1470" t="s">
        <v>3191</v>
      </c>
    </row>
    <row r="939" spans="1:14" x14ac:dyDescent="0.25">
      <c r="A939" s="583">
        <v>231</v>
      </c>
      <c r="B939" s="584">
        <v>0</v>
      </c>
      <c r="C939" s="585">
        <v>4341</v>
      </c>
      <c r="D939" s="584">
        <v>5336</v>
      </c>
      <c r="E939" s="586">
        <v>0</v>
      </c>
      <c r="F939" s="644">
        <v>120113014</v>
      </c>
      <c r="G939" s="584">
        <v>900</v>
      </c>
      <c r="H939" s="591">
        <v>5652010331</v>
      </c>
      <c r="I939" s="1469">
        <v>0</v>
      </c>
      <c r="J939" s="1469">
        <v>0</v>
      </c>
      <c r="K939" s="1469">
        <v>3465.31</v>
      </c>
      <c r="L939" s="1469">
        <f t="shared" si="14"/>
        <v>3465.31</v>
      </c>
      <c r="M939" s="1470" t="s">
        <v>3192</v>
      </c>
    </row>
    <row r="940" spans="1:14" x14ac:dyDescent="0.25">
      <c r="A940" s="583">
        <v>231</v>
      </c>
      <c r="B940" s="584">
        <v>0</v>
      </c>
      <c r="C940" s="585">
        <v>4341</v>
      </c>
      <c r="D940" s="584">
        <v>5336</v>
      </c>
      <c r="E940" s="586">
        <v>0</v>
      </c>
      <c r="F940" s="644">
        <v>120113014</v>
      </c>
      <c r="G940" s="584">
        <v>900</v>
      </c>
      <c r="H940" s="591">
        <v>5652010501</v>
      </c>
      <c r="I940" s="1469">
        <v>0</v>
      </c>
      <c r="J940" s="1469">
        <v>0</v>
      </c>
      <c r="K940" s="1469">
        <v>3282.93</v>
      </c>
      <c r="L940" s="1469">
        <f t="shared" si="14"/>
        <v>3282.93</v>
      </c>
      <c r="M940" s="1470" t="s">
        <v>3193</v>
      </c>
    </row>
    <row r="941" spans="1:14" ht="26.25" x14ac:dyDescent="0.25">
      <c r="A941" s="583">
        <v>231</v>
      </c>
      <c r="B941" s="584">
        <v>0</v>
      </c>
      <c r="C941" s="585">
        <v>4341</v>
      </c>
      <c r="D941" s="584">
        <v>5336</v>
      </c>
      <c r="E941" s="586">
        <v>0</v>
      </c>
      <c r="F941" s="644">
        <v>120113014</v>
      </c>
      <c r="G941" s="584">
        <v>900</v>
      </c>
      <c r="H941" s="591">
        <v>5652010721</v>
      </c>
      <c r="I941" s="1469">
        <v>0</v>
      </c>
      <c r="J941" s="1469">
        <v>0</v>
      </c>
      <c r="K941" s="1469">
        <v>16870.61</v>
      </c>
      <c r="L941" s="1469">
        <f t="shared" si="14"/>
        <v>16870.61</v>
      </c>
      <c r="M941" s="1470" t="s">
        <v>3194</v>
      </c>
    </row>
    <row r="942" spans="1:14" x14ac:dyDescent="0.25">
      <c r="A942" s="583">
        <v>231</v>
      </c>
      <c r="B942" s="584">
        <v>0</v>
      </c>
      <c r="C942" s="585">
        <v>4341</v>
      </c>
      <c r="D942" s="584">
        <v>5336</v>
      </c>
      <c r="E942" s="586">
        <v>0</v>
      </c>
      <c r="F942" s="644">
        <v>120113014</v>
      </c>
      <c r="G942" s="584">
        <v>900</v>
      </c>
      <c r="H942" s="591">
        <v>5652010509</v>
      </c>
      <c r="I942" s="1469">
        <v>0</v>
      </c>
      <c r="J942" s="1469">
        <v>0</v>
      </c>
      <c r="K942" s="1469">
        <v>17326.57</v>
      </c>
      <c r="L942" s="1469">
        <f t="shared" si="14"/>
        <v>17326.57</v>
      </c>
      <c r="M942" s="1470" t="s">
        <v>3195</v>
      </c>
    </row>
    <row r="943" spans="1:14" x14ac:dyDescent="0.25">
      <c r="A943" s="583">
        <v>231</v>
      </c>
      <c r="B943" s="584">
        <v>0</v>
      </c>
      <c r="C943" s="585">
        <v>4341</v>
      </c>
      <c r="D943" s="584">
        <v>5336</v>
      </c>
      <c r="E943" s="586">
        <v>0</v>
      </c>
      <c r="F943" s="644">
        <v>120113014</v>
      </c>
      <c r="G943" s="584">
        <v>900</v>
      </c>
      <c r="H943" s="591">
        <v>5652010418</v>
      </c>
      <c r="I943" s="1469">
        <v>0</v>
      </c>
      <c r="J943" s="1469">
        <v>0</v>
      </c>
      <c r="K943" s="1469">
        <v>23076.9</v>
      </c>
      <c r="L943" s="1469">
        <f t="shared" si="14"/>
        <v>23076.9</v>
      </c>
      <c r="M943" s="1470" t="s">
        <v>3196</v>
      </c>
    </row>
    <row r="944" spans="1:14" x14ac:dyDescent="0.25">
      <c r="A944" s="583">
        <v>231</v>
      </c>
      <c r="B944" s="584">
        <v>0</v>
      </c>
      <c r="C944" s="585">
        <v>4341</v>
      </c>
      <c r="D944" s="584">
        <v>5336</v>
      </c>
      <c r="E944" s="586">
        <v>0</v>
      </c>
      <c r="F944" s="644">
        <v>120113014</v>
      </c>
      <c r="G944" s="584">
        <v>900</v>
      </c>
      <c r="H944" s="591">
        <v>5652010704</v>
      </c>
      <c r="I944" s="1469">
        <v>0</v>
      </c>
      <c r="J944" s="1469">
        <v>0</v>
      </c>
      <c r="K944" s="1469">
        <v>4924.3999999999996</v>
      </c>
      <c r="L944" s="1469">
        <f t="shared" si="14"/>
        <v>4924.3999999999996</v>
      </c>
      <c r="M944" s="1470" t="s">
        <v>3197</v>
      </c>
    </row>
    <row r="945" spans="1:13" x14ac:dyDescent="0.25">
      <c r="A945" s="583">
        <v>231</v>
      </c>
      <c r="B945" s="584">
        <v>0</v>
      </c>
      <c r="C945" s="585">
        <v>4341</v>
      </c>
      <c r="D945" s="584">
        <v>5336</v>
      </c>
      <c r="E945" s="586">
        <v>0</v>
      </c>
      <c r="F945" s="644">
        <v>120113014</v>
      </c>
      <c r="G945" s="584">
        <v>900</v>
      </c>
      <c r="H945" s="591">
        <v>5652011114</v>
      </c>
      <c r="I945" s="1469">
        <v>0</v>
      </c>
      <c r="J945" s="1469">
        <v>0</v>
      </c>
      <c r="K945" s="1469">
        <v>3860.48</v>
      </c>
      <c r="L945" s="1469">
        <f t="shared" si="14"/>
        <v>3860.48</v>
      </c>
      <c r="M945" s="1470" t="s">
        <v>3198</v>
      </c>
    </row>
    <row r="946" spans="1:13" x14ac:dyDescent="0.25">
      <c r="A946" s="583">
        <v>231</v>
      </c>
      <c r="B946" s="584">
        <v>0</v>
      </c>
      <c r="C946" s="585">
        <v>4341</v>
      </c>
      <c r="D946" s="584">
        <v>5336</v>
      </c>
      <c r="E946" s="586">
        <v>0</v>
      </c>
      <c r="F946" s="644">
        <v>120113014</v>
      </c>
      <c r="G946" s="584">
        <v>900</v>
      </c>
      <c r="H946" s="591">
        <v>5652010412</v>
      </c>
      <c r="I946" s="1469">
        <v>0</v>
      </c>
      <c r="J946" s="1469">
        <v>0</v>
      </c>
      <c r="K946" s="1469">
        <v>5045.99</v>
      </c>
      <c r="L946" s="1469">
        <f t="shared" si="14"/>
        <v>5045.99</v>
      </c>
      <c r="M946" s="1470" t="s">
        <v>3199</v>
      </c>
    </row>
    <row r="947" spans="1:13" x14ac:dyDescent="0.25">
      <c r="A947" s="583">
        <v>231</v>
      </c>
      <c r="B947" s="584">
        <v>0</v>
      </c>
      <c r="C947" s="585">
        <v>4341</v>
      </c>
      <c r="D947" s="584">
        <v>5336</v>
      </c>
      <c r="E947" s="586">
        <v>0</v>
      </c>
      <c r="F947" s="644">
        <v>120113014</v>
      </c>
      <c r="G947" s="584">
        <v>900</v>
      </c>
      <c r="H947" s="591">
        <v>5652010413</v>
      </c>
      <c r="I947" s="1469">
        <v>0</v>
      </c>
      <c r="J947" s="1469">
        <v>0</v>
      </c>
      <c r="K947" s="1469">
        <v>9301.64</v>
      </c>
      <c r="L947" s="1469">
        <f t="shared" si="14"/>
        <v>9301.64</v>
      </c>
      <c r="M947" s="1470" t="s">
        <v>3095</v>
      </c>
    </row>
    <row r="948" spans="1:13" x14ac:dyDescent="0.25">
      <c r="A948" s="583">
        <v>231</v>
      </c>
      <c r="B948" s="584">
        <v>0</v>
      </c>
      <c r="C948" s="585">
        <v>4341</v>
      </c>
      <c r="D948" s="584">
        <v>5336</v>
      </c>
      <c r="E948" s="586">
        <v>0</v>
      </c>
      <c r="F948" s="644">
        <v>120113014</v>
      </c>
      <c r="G948" s="584">
        <v>900</v>
      </c>
      <c r="H948" s="591">
        <v>5652010813</v>
      </c>
      <c r="I948" s="1469">
        <v>0</v>
      </c>
      <c r="J948" s="1469">
        <v>0</v>
      </c>
      <c r="K948" s="1469">
        <v>8815.2800000000007</v>
      </c>
      <c r="L948" s="1469">
        <f t="shared" si="14"/>
        <v>8815.2800000000007</v>
      </c>
      <c r="M948" s="1470" t="s">
        <v>3200</v>
      </c>
    </row>
    <row r="949" spans="1:13" x14ac:dyDescent="0.25">
      <c r="A949" s="583">
        <v>231</v>
      </c>
      <c r="B949" s="584">
        <v>0</v>
      </c>
      <c r="C949" s="585">
        <v>4341</v>
      </c>
      <c r="D949" s="584">
        <v>5336</v>
      </c>
      <c r="E949" s="586">
        <v>0</v>
      </c>
      <c r="F949" s="644">
        <v>120113014</v>
      </c>
      <c r="G949" s="584">
        <v>900</v>
      </c>
      <c r="H949" s="591">
        <v>5652010811</v>
      </c>
      <c r="I949" s="1469">
        <v>0</v>
      </c>
      <c r="J949" s="1469">
        <v>0</v>
      </c>
      <c r="K949" s="1469">
        <v>7173.81</v>
      </c>
      <c r="L949" s="1469">
        <f t="shared" si="14"/>
        <v>7173.81</v>
      </c>
      <c r="M949" s="1470" t="s">
        <v>3201</v>
      </c>
    </row>
    <row r="950" spans="1:13" x14ac:dyDescent="0.25">
      <c r="A950" s="583"/>
      <c r="B950" s="584"/>
      <c r="C950" s="585"/>
      <c r="D950" s="584"/>
      <c r="E950" s="586"/>
      <c r="F950" s="644"/>
      <c r="G950" s="584"/>
      <c r="H950" s="591"/>
      <c r="I950" s="1469"/>
      <c r="J950" s="1469"/>
      <c r="K950" s="1469"/>
      <c r="L950" s="1469"/>
      <c r="M950" s="1470"/>
    </row>
    <row r="951" spans="1:13" x14ac:dyDescent="0.25">
      <c r="A951" s="583">
        <v>231</v>
      </c>
      <c r="B951" s="584">
        <v>0</v>
      </c>
      <c r="C951" s="585">
        <v>4341</v>
      </c>
      <c r="D951" s="1518">
        <v>5223</v>
      </c>
      <c r="E951" s="586">
        <v>0</v>
      </c>
      <c r="F951" s="644">
        <v>120113014</v>
      </c>
      <c r="G951" s="584">
        <v>900</v>
      </c>
      <c r="H951" s="591">
        <v>5652000000</v>
      </c>
      <c r="I951" s="1469">
        <v>0</v>
      </c>
      <c r="J951" s="1469">
        <v>5051.97</v>
      </c>
      <c r="K951" s="1469">
        <v>-5051.97</v>
      </c>
      <c r="L951" s="1469">
        <v>0</v>
      </c>
      <c r="M951" s="1470" t="s">
        <v>3202</v>
      </c>
    </row>
    <row r="952" spans="1:13" x14ac:dyDescent="0.25">
      <c r="A952" s="583">
        <v>231</v>
      </c>
      <c r="B952" s="584">
        <v>0</v>
      </c>
      <c r="C952" s="585">
        <v>4341</v>
      </c>
      <c r="D952" s="1518">
        <v>5223</v>
      </c>
      <c r="E952" s="586">
        <v>0</v>
      </c>
      <c r="F952" s="644">
        <v>120113014</v>
      </c>
      <c r="G952" s="584">
        <v>900</v>
      </c>
      <c r="H952" s="591">
        <v>5652098013</v>
      </c>
      <c r="I952" s="1469">
        <v>0</v>
      </c>
      <c r="J952" s="1469">
        <v>0</v>
      </c>
      <c r="K952" s="1469">
        <v>5051.97</v>
      </c>
      <c r="L952" s="1469">
        <f t="shared" si="14"/>
        <v>5051.97</v>
      </c>
      <c r="M952" s="1470" t="s">
        <v>3203</v>
      </c>
    </row>
    <row r="953" spans="1:13" x14ac:dyDescent="0.25">
      <c r="A953" s="583"/>
      <c r="B953" s="584"/>
      <c r="C953" s="585"/>
      <c r="D953" s="1518"/>
      <c r="E953" s="586"/>
      <c r="F953" s="644"/>
      <c r="G953" s="584"/>
      <c r="H953" s="591"/>
      <c r="I953" s="1469"/>
      <c r="J953" s="1469"/>
      <c r="K953" s="1469"/>
      <c r="L953" s="1469"/>
      <c r="M953" s="1470"/>
    </row>
    <row r="954" spans="1:13" x14ac:dyDescent="0.25">
      <c r="A954" s="583">
        <v>231</v>
      </c>
      <c r="B954" s="584">
        <v>0</v>
      </c>
      <c r="C954" s="585">
        <v>4341</v>
      </c>
      <c r="D954" s="1518">
        <v>5213</v>
      </c>
      <c r="E954" s="586">
        <v>0</v>
      </c>
      <c r="F954" s="644">
        <v>120113014</v>
      </c>
      <c r="G954" s="584">
        <v>900</v>
      </c>
      <c r="H954" s="591">
        <v>5652000000</v>
      </c>
      <c r="I954" s="1469">
        <v>0</v>
      </c>
      <c r="J954" s="1469">
        <v>30845.43</v>
      </c>
      <c r="K954" s="1469">
        <v>-30845.43</v>
      </c>
      <c r="L954" s="1469">
        <v>0</v>
      </c>
      <c r="M954" s="1470" t="s">
        <v>3204</v>
      </c>
    </row>
    <row r="955" spans="1:13" x14ac:dyDescent="0.25">
      <c r="A955" s="583">
        <v>231</v>
      </c>
      <c r="B955" s="584">
        <v>0</v>
      </c>
      <c r="C955" s="585">
        <v>4341</v>
      </c>
      <c r="D955" s="1518">
        <v>5213</v>
      </c>
      <c r="E955" s="586">
        <v>0</v>
      </c>
      <c r="F955" s="644">
        <v>120113014</v>
      </c>
      <c r="G955" s="584">
        <v>900</v>
      </c>
      <c r="H955" s="591">
        <v>5652060205</v>
      </c>
      <c r="I955" s="1469">
        <v>0</v>
      </c>
      <c r="J955" s="1469">
        <v>0</v>
      </c>
      <c r="K955" s="1469">
        <v>30845.43</v>
      </c>
      <c r="L955" s="1469">
        <f t="shared" si="14"/>
        <v>30845.43</v>
      </c>
      <c r="M955" s="1470" t="s">
        <v>3205</v>
      </c>
    </row>
    <row r="956" spans="1:13" x14ac:dyDescent="0.25">
      <c r="A956" s="583"/>
      <c r="B956" s="584"/>
      <c r="C956" s="585"/>
      <c r="D956" s="1518"/>
      <c r="E956" s="586"/>
      <c r="F956" s="644"/>
      <c r="G956" s="584"/>
      <c r="H956" s="591"/>
      <c r="I956" s="1469"/>
      <c r="J956" s="1469"/>
      <c r="K956" s="1469"/>
      <c r="L956" s="1469"/>
      <c r="M956" s="1470"/>
    </row>
    <row r="957" spans="1:13" ht="26.25" x14ac:dyDescent="0.25">
      <c r="A957" s="583">
        <v>231</v>
      </c>
      <c r="B957" s="584">
        <v>0</v>
      </c>
      <c r="C957" s="585">
        <v>4341</v>
      </c>
      <c r="D957" s="1518">
        <v>5221</v>
      </c>
      <c r="E957" s="586">
        <v>0</v>
      </c>
      <c r="F957" s="644">
        <v>120113014</v>
      </c>
      <c r="G957" s="584">
        <v>900</v>
      </c>
      <c r="H957" s="591">
        <v>5652000000</v>
      </c>
      <c r="I957" s="1469">
        <v>0</v>
      </c>
      <c r="J957" s="1469">
        <v>2926.98</v>
      </c>
      <c r="K957" s="1469">
        <v>-2926.98</v>
      </c>
      <c r="L957" s="1469">
        <v>0</v>
      </c>
      <c r="M957" s="1470" t="s">
        <v>3206</v>
      </c>
    </row>
    <row r="958" spans="1:13" x14ac:dyDescent="0.25">
      <c r="A958" s="583">
        <v>231</v>
      </c>
      <c r="B958" s="584">
        <v>0</v>
      </c>
      <c r="C958" s="585">
        <v>4341</v>
      </c>
      <c r="D958" s="1518">
        <v>5221</v>
      </c>
      <c r="E958" s="586">
        <v>0</v>
      </c>
      <c r="F958" s="644">
        <v>120113014</v>
      </c>
      <c r="G958" s="584">
        <v>900</v>
      </c>
      <c r="H958" s="591">
        <v>5652060305</v>
      </c>
      <c r="I958" s="1469">
        <v>0</v>
      </c>
      <c r="J958" s="1469">
        <v>0</v>
      </c>
      <c r="K958" s="1469">
        <v>2926.98</v>
      </c>
      <c r="L958" s="1469">
        <f t="shared" si="14"/>
        <v>2926.98</v>
      </c>
      <c r="M958" s="1470" t="s">
        <v>3207</v>
      </c>
    </row>
    <row r="959" spans="1:13" ht="15.75" thickBot="1" x14ac:dyDescent="0.3">
      <c r="A959" s="1553"/>
      <c r="B959" s="662"/>
      <c r="C959" s="664"/>
      <c r="D959" s="975"/>
      <c r="E959" s="1554"/>
      <c r="F959" s="1555"/>
      <c r="G959" s="662"/>
      <c r="H959" s="1556"/>
      <c r="I959" s="1557"/>
      <c r="J959" s="1557"/>
      <c r="K959" s="1557"/>
      <c r="L959" s="1557"/>
      <c r="M959" s="1544"/>
    </row>
    <row r="960" spans="1:13" ht="15.75" thickBot="1" x14ac:dyDescent="0.3">
      <c r="A960" s="1502">
        <v>231</v>
      </c>
      <c r="B960" s="1503">
        <v>0</v>
      </c>
      <c r="C960" s="1504">
        <v>4341</v>
      </c>
      <c r="D960" s="1503">
        <v>5321</v>
      </c>
      <c r="E960" s="1505">
        <v>0</v>
      </c>
      <c r="F960" s="1506">
        <v>120513014</v>
      </c>
      <c r="G960" s="1503">
        <v>900</v>
      </c>
      <c r="H960" s="1507">
        <v>5652000000</v>
      </c>
      <c r="I960" s="1508">
        <v>0</v>
      </c>
      <c r="J960" s="1508">
        <v>8888983.8800000008</v>
      </c>
      <c r="K960" s="1508">
        <v>-8888983.8800000008</v>
      </c>
      <c r="L960" s="1508">
        <f t="shared" si="14"/>
        <v>0</v>
      </c>
      <c r="M960" s="1509" t="s">
        <v>3208</v>
      </c>
    </row>
    <row r="961" spans="1:13" x14ac:dyDescent="0.25">
      <c r="A961" s="1510">
        <v>231</v>
      </c>
      <c r="B961" s="1241">
        <v>0</v>
      </c>
      <c r="C961" s="1511">
        <v>4341</v>
      </c>
      <c r="D961" s="1241">
        <v>5321</v>
      </c>
      <c r="E961" s="1513">
        <v>0</v>
      </c>
      <c r="F961" s="1514">
        <v>120513014</v>
      </c>
      <c r="G961" s="1241">
        <v>900</v>
      </c>
      <c r="H961" s="1515">
        <v>5652021501</v>
      </c>
      <c r="I961" s="1516">
        <v>0</v>
      </c>
      <c r="J961" s="1516">
        <v>0</v>
      </c>
      <c r="K961" s="1516">
        <v>44890.96</v>
      </c>
      <c r="L961" s="1469">
        <f t="shared" si="14"/>
        <v>44890.96</v>
      </c>
      <c r="M961" s="1517" t="s">
        <v>3053</v>
      </c>
    </row>
    <row r="962" spans="1:13" x14ac:dyDescent="0.25">
      <c r="A962" s="583">
        <v>231</v>
      </c>
      <c r="B962" s="584">
        <v>0</v>
      </c>
      <c r="C962" s="585">
        <v>4341</v>
      </c>
      <c r="D962" s="584">
        <v>5321</v>
      </c>
      <c r="E962" s="586">
        <v>0</v>
      </c>
      <c r="F962" s="644">
        <v>120513014</v>
      </c>
      <c r="G962" s="584">
        <v>900</v>
      </c>
      <c r="H962" s="591">
        <v>5652021501</v>
      </c>
      <c r="I962" s="1469">
        <v>0</v>
      </c>
      <c r="J962" s="1469">
        <v>0</v>
      </c>
      <c r="K962" s="1469">
        <v>44441.14</v>
      </c>
      <c r="L962" s="1469">
        <f t="shared" si="14"/>
        <v>44441.14</v>
      </c>
      <c r="M962" s="1470" t="s">
        <v>3054</v>
      </c>
    </row>
    <row r="963" spans="1:13" x14ac:dyDescent="0.25">
      <c r="A963" s="583">
        <v>231</v>
      </c>
      <c r="B963" s="584">
        <v>0</v>
      </c>
      <c r="C963" s="585">
        <v>4341</v>
      </c>
      <c r="D963" s="584">
        <v>5321</v>
      </c>
      <c r="E963" s="586">
        <v>0</v>
      </c>
      <c r="F963" s="644">
        <v>120513014</v>
      </c>
      <c r="G963" s="584">
        <v>900</v>
      </c>
      <c r="H963" s="591">
        <v>5652021502</v>
      </c>
      <c r="I963" s="1469">
        <v>0</v>
      </c>
      <c r="J963" s="1469">
        <v>0</v>
      </c>
      <c r="K963" s="1469">
        <v>42718.62</v>
      </c>
      <c r="L963" s="1469">
        <f t="shared" si="14"/>
        <v>42718.62</v>
      </c>
      <c r="M963" s="1470" t="s">
        <v>3055</v>
      </c>
    </row>
    <row r="964" spans="1:13" x14ac:dyDescent="0.25">
      <c r="A964" s="583">
        <v>231</v>
      </c>
      <c r="B964" s="584">
        <v>0</v>
      </c>
      <c r="C964" s="585">
        <v>4341</v>
      </c>
      <c r="D964" s="584">
        <v>5321</v>
      </c>
      <c r="E964" s="586">
        <v>0</v>
      </c>
      <c r="F964" s="644">
        <v>120513014</v>
      </c>
      <c r="G964" s="584">
        <v>900</v>
      </c>
      <c r="H964" s="591">
        <v>5652021503</v>
      </c>
      <c r="I964" s="1469">
        <v>0</v>
      </c>
      <c r="J964" s="1469">
        <v>0</v>
      </c>
      <c r="K964" s="1469">
        <v>53053.77</v>
      </c>
      <c r="L964" s="1469">
        <f t="shared" si="14"/>
        <v>53053.77</v>
      </c>
      <c r="M964" s="1470" t="s">
        <v>3056</v>
      </c>
    </row>
    <row r="965" spans="1:13" x14ac:dyDescent="0.25">
      <c r="A965" s="583">
        <v>231</v>
      </c>
      <c r="B965" s="584">
        <v>0</v>
      </c>
      <c r="C965" s="585">
        <v>4341</v>
      </c>
      <c r="D965" s="584">
        <v>5321</v>
      </c>
      <c r="E965" s="586">
        <v>0</v>
      </c>
      <c r="F965" s="644">
        <v>120513014</v>
      </c>
      <c r="G965" s="584">
        <v>900</v>
      </c>
      <c r="H965" s="591">
        <v>5652021503</v>
      </c>
      <c r="I965" s="1469">
        <v>0</v>
      </c>
      <c r="J965" s="1469">
        <v>0</v>
      </c>
      <c r="K965" s="1469">
        <v>186594.97</v>
      </c>
      <c r="L965" s="1469">
        <f t="shared" si="14"/>
        <v>186594.97</v>
      </c>
      <c r="M965" s="1470" t="s">
        <v>3057</v>
      </c>
    </row>
    <row r="966" spans="1:13" x14ac:dyDescent="0.25">
      <c r="A966" s="583">
        <v>231</v>
      </c>
      <c r="B966" s="584">
        <v>0</v>
      </c>
      <c r="C966" s="585">
        <v>4341</v>
      </c>
      <c r="D966" s="584">
        <v>5321</v>
      </c>
      <c r="E966" s="586">
        <v>0</v>
      </c>
      <c r="F966" s="644">
        <v>120513014</v>
      </c>
      <c r="G966" s="584">
        <v>900</v>
      </c>
      <c r="H966" s="591">
        <v>5652021503</v>
      </c>
      <c r="I966" s="1469">
        <v>0</v>
      </c>
      <c r="J966" s="1469">
        <v>0</v>
      </c>
      <c r="K966" s="1469">
        <v>50297.73</v>
      </c>
      <c r="L966" s="1469">
        <f t="shared" si="14"/>
        <v>50297.73</v>
      </c>
      <c r="M966" s="1470" t="s">
        <v>3058</v>
      </c>
    </row>
    <row r="967" spans="1:13" x14ac:dyDescent="0.25">
      <c r="A967" s="583">
        <v>231</v>
      </c>
      <c r="B967" s="584">
        <v>0</v>
      </c>
      <c r="C967" s="585">
        <v>4341</v>
      </c>
      <c r="D967" s="584">
        <v>5321</v>
      </c>
      <c r="E967" s="586">
        <v>0</v>
      </c>
      <c r="F967" s="644">
        <v>120513014</v>
      </c>
      <c r="G967" s="584">
        <v>900</v>
      </c>
      <c r="H967" s="591">
        <v>5652020101</v>
      </c>
      <c r="I967" s="1469">
        <v>0</v>
      </c>
      <c r="J967" s="1469">
        <v>0</v>
      </c>
      <c r="K967" s="1469">
        <v>35828.519999999997</v>
      </c>
      <c r="L967" s="1469">
        <f t="shared" si="14"/>
        <v>35828.519999999997</v>
      </c>
      <c r="M967" s="1470" t="s">
        <v>3059</v>
      </c>
    </row>
    <row r="968" spans="1:13" x14ac:dyDescent="0.25">
      <c r="A968" s="583">
        <v>231</v>
      </c>
      <c r="B968" s="584">
        <v>0</v>
      </c>
      <c r="C968" s="585">
        <v>4341</v>
      </c>
      <c r="D968" s="584">
        <v>5321</v>
      </c>
      <c r="E968" s="586">
        <v>0</v>
      </c>
      <c r="F968" s="644">
        <v>120513014</v>
      </c>
      <c r="G968" s="584">
        <v>900</v>
      </c>
      <c r="H968" s="591">
        <v>5652020101</v>
      </c>
      <c r="I968" s="1469">
        <v>0</v>
      </c>
      <c r="J968" s="1469">
        <v>0</v>
      </c>
      <c r="K968" s="1469">
        <v>18389.07</v>
      </c>
      <c r="L968" s="1469">
        <f t="shared" si="14"/>
        <v>18389.07</v>
      </c>
      <c r="M968" s="1470" t="s">
        <v>3060</v>
      </c>
    </row>
    <row r="969" spans="1:13" x14ac:dyDescent="0.25">
      <c r="A969" s="583">
        <v>231</v>
      </c>
      <c r="B969" s="584">
        <v>0</v>
      </c>
      <c r="C969" s="585">
        <v>4341</v>
      </c>
      <c r="D969" s="584">
        <v>5321</v>
      </c>
      <c r="E969" s="586">
        <v>0</v>
      </c>
      <c r="F969" s="644">
        <v>120513014</v>
      </c>
      <c r="G969" s="584">
        <v>900</v>
      </c>
      <c r="H969" s="591">
        <v>5652020101</v>
      </c>
      <c r="I969" s="1469">
        <v>0</v>
      </c>
      <c r="J969" s="1469">
        <v>0</v>
      </c>
      <c r="K969" s="1469">
        <v>41104.980000000003</v>
      </c>
      <c r="L969" s="1469">
        <f t="shared" si="14"/>
        <v>41104.980000000003</v>
      </c>
      <c r="M969" s="1470" t="s">
        <v>3061</v>
      </c>
    </row>
    <row r="970" spans="1:13" x14ac:dyDescent="0.25">
      <c r="A970" s="583">
        <v>231</v>
      </c>
      <c r="B970" s="584">
        <v>0</v>
      </c>
      <c r="C970" s="585">
        <v>4341</v>
      </c>
      <c r="D970" s="584">
        <v>5321</v>
      </c>
      <c r="E970" s="586">
        <v>0</v>
      </c>
      <c r="F970" s="644">
        <v>120513014</v>
      </c>
      <c r="G970" s="584">
        <v>900</v>
      </c>
      <c r="H970" s="591">
        <v>5652020101</v>
      </c>
      <c r="I970" s="1469">
        <v>0</v>
      </c>
      <c r="J970" s="1469">
        <v>0</v>
      </c>
      <c r="K970" s="1469">
        <v>46805.38</v>
      </c>
      <c r="L970" s="1469">
        <f t="shared" si="14"/>
        <v>46805.38</v>
      </c>
      <c r="M970" s="1470" t="s">
        <v>3062</v>
      </c>
    </row>
    <row r="971" spans="1:13" ht="26.25" x14ac:dyDescent="0.25">
      <c r="A971" s="583">
        <v>231</v>
      </c>
      <c r="B971" s="584">
        <v>0</v>
      </c>
      <c r="C971" s="585">
        <v>4341</v>
      </c>
      <c r="D971" s="584">
        <v>5321</v>
      </c>
      <c r="E971" s="586">
        <v>0</v>
      </c>
      <c r="F971" s="644">
        <v>120513014</v>
      </c>
      <c r="G971" s="584">
        <v>900</v>
      </c>
      <c r="H971" s="591">
        <v>5652020101</v>
      </c>
      <c r="I971" s="1469">
        <v>0</v>
      </c>
      <c r="J971" s="1469">
        <v>0</v>
      </c>
      <c r="K971" s="1469">
        <v>51922.080000000002</v>
      </c>
      <c r="L971" s="1469">
        <f t="shared" si="14"/>
        <v>51922.080000000002</v>
      </c>
      <c r="M971" s="1470" t="s">
        <v>3063</v>
      </c>
    </row>
    <row r="972" spans="1:13" x14ac:dyDescent="0.25">
      <c r="A972" s="583">
        <v>231</v>
      </c>
      <c r="B972" s="584">
        <v>0</v>
      </c>
      <c r="C972" s="585">
        <v>4341</v>
      </c>
      <c r="D972" s="584">
        <v>5321</v>
      </c>
      <c r="E972" s="586">
        <v>0</v>
      </c>
      <c r="F972" s="644">
        <v>120513014</v>
      </c>
      <c r="G972" s="584">
        <v>900</v>
      </c>
      <c r="H972" s="591">
        <v>5652020202</v>
      </c>
      <c r="I972" s="1469">
        <v>0</v>
      </c>
      <c r="J972" s="1469">
        <v>0</v>
      </c>
      <c r="K972" s="1469">
        <v>34027.46</v>
      </c>
      <c r="L972" s="1469">
        <f t="shared" si="14"/>
        <v>34027.46</v>
      </c>
      <c r="M972" s="1470" t="s">
        <v>3064</v>
      </c>
    </row>
    <row r="973" spans="1:13" x14ac:dyDescent="0.25">
      <c r="A973" s="583">
        <v>231</v>
      </c>
      <c r="B973" s="584">
        <v>0</v>
      </c>
      <c r="C973" s="585">
        <v>4341</v>
      </c>
      <c r="D973" s="584">
        <v>5321</v>
      </c>
      <c r="E973" s="586">
        <v>0</v>
      </c>
      <c r="F973" s="644">
        <v>120513014</v>
      </c>
      <c r="G973" s="584">
        <v>900</v>
      </c>
      <c r="H973" s="591">
        <v>5652020202</v>
      </c>
      <c r="I973" s="1469">
        <v>0</v>
      </c>
      <c r="J973" s="1469">
        <v>0</v>
      </c>
      <c r="K973" s="1469">
        <v>69934.52</v>
      </c>
      <c r="L973" s="1469">
        <f t="shared" si="14"/>
        <v>69934.52</v>
      </c>
      <c r="M973" s="1470" t="s">
        <v>3065</v>
      </c>
    </row>
    <row r="974" spans="1:13" x14ac:dyDescent="0.25">
      <c r="A974" s="583">
        <v>231</v>
      </c>
      <c r="B974" s="584">
        <v>0</v>
      </c>
      <c r="C974" s="585">
        <v>4341</v>
      </c>
      <c r="D974" s="584">
        <v>5321</v>
      </c>
      <c r="E974" s="586">
        <v>0</v>
      </c>
      <c r="F974" s="644">
        <v>120513014</v>
      </c>
      <c r="G974" s="584">
        <v>900</v>
      </c>
      <c r="H974" s="591">
        <v>5652020202</v>
      </c>
      <c r="I974" s="1469">
        <v>0</v>
      </c>
      <c r="J974" s="1469">
        <v>0</v>
      </c>
      <c r="K974" s="1469">
        <v>37859.85</v>
      </c>
      <c r="L974" s="1469">
        <f t="shared" si="14"/>
        <v>37859.85</v>
      </c>
      <c r="M974" s="1470" t="s">
        <v>3066</v>
      </c>
    </row>
    <row r="975" spans="1:13" x14ac:dyDescent="0.25">
      <c r="A975" s="583">
        <v>231</v>
      </c>
      <c r="B975" s="584">
        <v>0</v>
      </c>
      <c r="C975" s="585">
        <v>4341</v>
      </c>
      <c r="D975" s="584">
        <v>5321</v>
      </c>
      <c r="E975" s="586">
        <v>0</v>
      </c>
      <c r="F975" s="644">
        <v>120513014</v>
      </c>
      <c r="G975" s="584">
        <v>900</v>
      </c>
      <c r="H975" s="591">
        <v>5652022005</v>
      </c>
      <c r="I975" s="1469">
        <v>0</v>
      </c>
      <c r="J975" s="1469">
        <v>0</v>
      </c>
      <c r="K975" s="1469">
        <v>15502.72</v>
      </c>
      <c r="L975" s="1469">
        <f t="shared" si="14"/>
        <v>15502.72</v>
      </c>
      <c r="M975" s="1470" t="s">
        <v>3067</v>
      </c>
    </row>
    <row r="976" spans="1:13" x14ac:dyDescent="0.25">
      <c r="A976" s="583">
        <v>231</v>
      </c>
      <c r="B976" s="584">
        <v>0</v>
      </c>
      <c r="C976" s="585">
        <v>4341</v>
      </c>
      <c r="D976" s="584">
        <v>5321</v>
      </c>
      <c r="E976" s="586">
        <v>0</v>
      </c>
      <c r="F976" s="644">
        <v>120513014</v>
      </c>
      <c r="G976" s="584">
        <v>900</v>
      </c>
      <c r="H976" s="591">
        <v>5652020103</v>
      </c>
      <c r="I976" s="1469">
        <v>0</v>
      </c>
      <c r="J976" s="1469">
        <v>0</v>
      </c>
      <c r="K976" s="1469">
        <v>28485.03</v>
      </c>
      <c r="L976" s="1469">
        <f t="shared" si="14"/>
        <v>28485.03</v>
      </c>
      <c r="M976" s="1470" t="s">
        <v>3068</v>
      </c>
    </row>
    <row r="977" spans="1:13" x14ac:dyDescent="0.25">
      <c r="A977" s="583">
        <v>231</v>
      </c>
      <c r="B977" s="584">
        <v>0</v>
      </c>
      <c r="C977" s="585">
        <v>4341</v>
      </c>
      <c r="D977" s="584">
        <v>5321</v>
      </c>
      <c r="E977" s="586">
        <v>0</v>
      </c>
      <c r="F977" s="644">
        <v>120513014</v>
      </c>
      <c r="G977" s="584">
        <v>900</v>
      </c>
      <c r="H977" s="591">
        <v>5652020704</v>
      </c>
      <c r="I977" s="1469">
        <v>0</v>
      </c>
      <c r="J977" s="1469">
        <v>0</v>
      </c>
      <c r="K977" s="1469">
        <v>20732.78</v>
      </c>
      <c r="L977" s="1469">
        <f t="shared" si="14"/>
        <v>20732.78</v>
      </c>
      <c r="M977" s="1470" t="s">
        <v>3069</v>
      </c>
    </row>
    <row r="978" spans="1:13" x14ac:dyDescent="0.25">
      <c r="A978" s="583">
        <v>231</v>
      </c>
      <c r="B978" s="584">
        <v>0</v>
      </c>
      <c r="C978" s="585">
        <v>4341</v>
      </c>
      <c r="D978" s="584">
        <v>5321</v>
      </c>
      <c r="E978" s="586">
        <v>0</v>
      </c>
      <c r="F978" s="644">
        <v>120513014</v>
      </c>
      <c r="G978" s="584">
        <v>900</v>
      </c>
      <c r="H978" s="591">
        <v>5652020807</v>
      </c>
      <c r="I978" s="1469">
        <v>0</v>
      </c>
      <c r="J978" s="1469">
        <v>0</v>
      </c>
      <c r="K978" s="1469">
        <v>54626.35</v>
      </c>
      <c r="L978" s="1469">
        <f t="shared" si="14"/>
        <v>54626.35</v>
      </c>
      <c r="M978" s="1470" t="s">
        <v>3070</v>
      </c>
    </row>
    <row r="979" spans="1:13" x14ac:dyDescent="0.25">
      <c r="A979" s="583">
        <v>231</v>
      </c>
      <c r="B979" s="584">
        <v>0</v>
      </c>
      <c r="C979" s="585">
        <v>4341</v>
      </c>
      <c r="D979" s="584">
        <v>5321</v>
      </c>
      <c r="E979" s="586">
        <v>0</v>
      </c>
      <c r="F979" s="644">
        <v>120513014</v>
      </c>
      <c r="G979" s="584">
        <v>900</v>
      </c>
      <c r="H979" s="591">
        <v>5652022115</v>
      </c>
      <c r="I979" s="1469">
        <v>0</v>
      </c>
      <c r="J979" s="1469">
        <v>0</v>
      </c>
      <c r="K979" s="1469">
        <v>63457.64</v>
      </c>
      <c r="L979" s="1469">
        <f t="shared" si="14"/>
        <v>63457.64</v>
      </c>
      <c r="M979" s="1470" t="s">
        <v>3071</v>
      </c>
    </row>
    <row r="980" spans="1:13" x14ac:dyDescent="0.25">
      <c r="A980" s="583">
        <v>231</v>
      </c>
      <c r="B980" s="584">
        <v>0</v>
      </c>
      <c r="C980" s="585">
        <v>4341</v>
      </c>
      <c r="D980" s="584">
        <v>5321</v>
      </c>
      <c r="E980" s="586">
        <v>0</v>
      </c>
      <c r="F980" s="644">
        <v>120513014</v>
      </c>
      <c r="G980" s="584">
        <v>900</v>
      </c>
      <c r="H980" s="591">
        <v>5652021020</v>
      </c>
      <c r="I980" s="1469">
        <v>0</v>
      </c>
      <c r="J980" s="1469">
        <v>0</v>
      </c>
      <c r="K980" s="1469">
        <v>90949.32</v>
      </c>
      <c r="L980" s="1469">
        <f t="shared" si="14"/>
        <v>90949.32</v>
      </c>
      <c r="M980" s="1470" t="s">
        <v>3072</v>
      </c>
    </row>
    <row r="981" spans="1:13" x14ac:dyDescent="0.25">
      <c r="A981" s="583">
        <v>231</v>
      </c>
      <c r="B981" s="584">
        <v>0</v>
      </c>
      <c r="C981" s="585">
        <v>4341</v>
      </c>
      <c r="D981" s="584">
        <v>5321</v>
      </c>
      <c r="E981" s="586">
        <v>0</v>
      </c>
      <c r="F981" s="644">
        <v>120513014</v>
      </c>
      <c r="G981" s="584">
        <v>900</v>
      </c>
      <c r="H981" s="591">
        <v>5652021020</v>
      </c>
      <c r="I981" s="1469">
        <v>0</v>
      </c>
      <c r="J981" s="1469">
        <v>0</v>
      </c>
      <c r="K981" s="1469">
        <v>66489.460000000006</v>
      </c>
      <c r="L981" s="1469">
        <f t="shared" si="14"/>
        <v>66489.460000000006</v>
      </c>
      <c r="M981" s="1470" t="s">
        <v>3073</v>
      </c>
    </row>
    <row r="982" spans="1:13" x14ac:dyDescent="0.25">
      <c r="A982" s="583">
        <v>231</v>
      </c>
      <c r="B982" s="584">
        <v>0</v>
      </c>
      <c r="C982" s="585">
        <v>4341</v>
      </c>
      <c r="D982" s="584">
        <v>5321</v>
      </c>
      <c r="E982" s="586">
        <v>0</v>
      </c>
      <c r="F982" s="644">
        <v>120513014</v>
      </c>
      <c r="G982" s="584">
        <v>900</v>
      </c>
      <c r="H982" s="591">
        <v>5652021020</v>
      </c>
      <c r="I982" s="1469">
        <v>0</v>
      </c>
      <c r="J982" s="1469">
        <v>0</v>
      </c>
      <c r="K982" s="1469">
        <v>69245.509999999995</v>
      </c>
      <c r="L982" s="1469">
        <f t="shared" si="14"/>
        <v>69245.509999999995</v>
      </c>
      <c r="M982" s="1470" t="s">
        <v>3074</v>
      </c>
    </row>
    <row r="983" spans="1:13" x14ac:dyDescent="0.25">
      <c r="A983" s="583">
        <v>231</v>
      </c>
      <c r="B983" s="584">
        <v>0</v>
      </c>
      <c r="C983" s="585">
        <v>4341</v>
      </c>
      <c r="D983" s="584">
        <v>5321</v>
      </c>
      <c r="E983" s="586">
        <v>0</v>
      </c>
      <c r="F983" s="644">
        <v>120513014</v>
      </c>
      <c r="G983" s="584">
        <v>900</v>
      </c>
      <c r="H983" s="591">
        <v>5652021020</v>
      </c>
      <c r="I983" s="1469">
        <v>0</v>
      </c>
      <c r="J983" s="1469">
        <v>0</v>
      </c>
      <c r="K983" s="1469">
        <v>17667.93</v>
      </c>
      <c r="L983" s="1469">
        <f t="shared" si="14"/>
        <v>17667.93</v>
      </c>
      <c r="M983" s="1470" t="s">
        <v>3075</v>
      </c>
    </row>
    <row r="984" spans="1:13" x14ac:dyDescent="0.25">
      <c r="A984" s="583">
        <v>231</v>
      </c>
      <c r="B984" s="584">
        <v>0</v>
      </c>
      <c r="C984" s="585">
        <v>4341</v>
      </c>
      <c r="D984" s="584">
        <v>5321</v>
      </c>
      <c r="E984" s="586">
        <v>0</v>
      </c>
      <c r="F984" s="644">
        <v>120513014</v>
      </c>
      <c r="G984" s="584">
        <v>900</v>
      </c>
      <c r="H984" s="591">
        <v>5652021540</v>
      </c>
      <c r="I984" s="1469">
        <v>0</v>
      </c>
      <c r="J984" s="1469">
        <v>0</v>
      </c>
      <c r="K984" s="1469">
        <v>49758.66</v>
      </c>
      <c r="L984" s="1469">
        <f t="shared" si="14"/>
        <v>49758.66</v>
      </c>
      <c r="M984" s="1470" t="s">
        <v>3076</v>
      </c>
    </row>
    <row r="985" spans="1:13" x14ac:dyDescent="0.25">
      <c r="A985" s="583">
        <v>231</v>
      </c>
      <c r="B985" s="584">
        <v>0</v>
      </c>
      <c r="C985" s="585">
        <v>4341</v>
      </c>
      <c r="D985" s="584">
        <v>5321</v>
      </c>
      <c r="E985" s="586">
        <v>0</v>
      </c>
      <c r="F985" s="644">
        <v>120513014</v>
      </c>
      <c r="G985" s="584">
        <v>900</v>
      </c>
      <c r="H985" s="591">
        <v>5652021704</v>
      </c>
      <c r="I985" s="1469">
        <v>0</v>
      </c>
      <c r="J985" s="1469">
        <v>0</v>
      </c>
      <c r="K985" s="1469">
        <v>63099.75</v>
      </c>
      <c r="L985" s="1469">
        <f t="shared" si="14"/>
        <v>63099.75</v>
      </c>
      <c r="M985" s="1470" t="s">
        <v>3077</v>
      </c>
    </row>
    <row r="986" spans="1:13" x14ac:dyDescent="0.25">
      <c r="A986" s="583">
        <v>231</v>
      </c>
      <c r="B986" s="584">
        <v>0</v>
      </c>
      <c r="C986" s="585">
        <v>4341</v>
      </c>
      <c r="D986" s="584">
        <v>5321</v>
      </c>
      <c r="E986" s="586">
        <v>0</v>
      </c>
      <c r="F986" s="644">
        <v>120513014</v>
      </c>
      <c r="G986" s="584">
        <v>900</v>
      </c>
      <c r="H986" s="591">
        <v>5652021704</v>
      </c>
      <c r="I986" s="1469">
        <v>0</v>
      </c>
      <c r="J986" s="1469">
        <v>0</v>
      </c>
      <c r="K986" s="1469">
        <v>71657.039999999994</v>
      </c>
      <c r="L986" s="1469">
        <f t="shared" si="14"/>
        <v>71657.039999999994</v>
      </c>
      <c r="M986" s="1470" t="s">
        <v>3078</v>
      </c>
    </row>
    <row r="987" spans="1:13" x14ac:dyDescent="0.25">
      <c r="A987" s="583">
        <v>231</v>
      </c>
      <c r="B987" s="584">
        <v>0</v>
      </c>
      <c r="C987" s="585">
        <v>4341</v>
      </c>
      <c r="D987" s="584">
        <v>5321</v>
      </c>
      <c r="E987" s="586">
        <v>0</v>
      </c>
      <c r="F987" s="644">
        <v>120513014</v>
      </c>
      <c r="G987" s="584">
        <v>900</v>
      </c>
      <c r="H987" s="591">
        <v>5652021106</v>
      </c>
      <c r="I987" s="1469">
        <v>0</v>
      </c>
      <c r="J987" s="1469">
        <v>0</v>
      </c>
      <c r="K987" s="1469">
        <v>120576.75</v>
      </c>
      <c r="L987" s="1469">
        <f t="shared" si="14"/>
        <v>120576.75</v>
      </c>
      <c r="M987" s="1470" t="s">
        <v>3079</v>
      </c>
    </row>
    <row r="988" spans="1:13" x14ac:dyDescent="0.25">
      <c r="A988" s="583">
        <v>231</v>
      </c>
      <c r="B988" s="584">
        <v>0</v>
      </c>
      <c r="C988" s="585">
        <v>4341</v>
      </c>
      <c r="D988" s="584">
        <v>5321</v>
      </c>
      <c r="E988" s="586">
        <v>0</v>
      </c>
      <c r="F988" s="644">
        <v>120513014</v>
      </c>
      <c r="G988" s="584">
        <v>900</v>
      </c>
      <c r="H988" s="591">
        <v>5652021106</v>
      </c>
      <c r="I988" s="1469">
        <v>0</v>
      </c>
      <c r="J988" s="1469">
        <v>0</v>
      </c>
      <c r="K988" s="1469">
        <v>61400.43</v>
      </c>
      <c r="L988" s="1469">
        <f t="shared" si="14"/>
        <v>61400.43</v>
      </c>
      <c r="M988" s="1470" t="s">
        <v>3080</v>
      </c>
    </row>
    <row r="989" spans="1:13" x14ac:dyDescent="0.25">
      <c r="A989" s="583">
        <v>231</v>
      </c>
      <c r="B989" s="584">
        <v>0</v>
      </c>
      <c r="C989" s="585">
        <v>4341</v>
      </c>
      <c r="D989" s="584">
        <v>5321</v>
      </c>
      <c r="E989" s="586">
        <v>0</v>
      </c>
      <c r="F989" s="644">
        <v>120513014</v>
      </c>
      <c r="G989" s="584">
        <v>900</v>
      </c>
      <c r="H989" s="591">
        <v>5652021106</v>
      </c>
      <c r="I989" s="1469">
        <v>0</v>
      </c>
      <c r="J989" s="1469">
        <v>0</v>
      </c>
      <c r="K989" s="1469">
        <v>183890.7</v>
      </c>
      <c r="L989" s="1469">
        <f t="shared" si="14"/>
        <v>183890.7</v>
      </c>
      <c r="M989" s="1470" t="s">
        <v>3081</v>
      </c>
    </row>
    <row r="990" spans="1:13" x14ac:dyDescent="0.25">
      <c r="A990" s="583">
        <v>231</v>
      </c>
      <c r="B990" s="584">
        <v>0</v>
      </c>
      <c r="C990" s="585">
        <v>4341</v>
      </c>
      <c r="D990" s="584">
        <v>5321</v>
      </c>
      <c r="E990" s="586">
        <v>0</v>
      </c>
      <c r="F990" s="644">
        <v>120513014</v>
      </c>
      <c r="G990" s="584">
        <v>900</v>
      </c>
      <c r="H990" s="591">
        <v>5652022306</v>
      </c>
      <c r="I990" s="1469">
        <v>0</v>
      </c>
      <c r="J990" s="1469">
        <v>0</v>
      </c>
      <c r="K990" s="1469">
        <v>24404.52</v>
      </c>
      <c r="L990" s="1469">
        <f t="shared" ref="L990:L1053" si="15">SUM(J990+K990)</f>
        <v>24404.52</v>
      </c>
      <c r="M990" s="1470" t="s">
        <v>3082</v>
      </c>
    </row>
    <row r="991" spans="1:13" x14ac:dyDescent="0.25">
      <c r="A991" s="583">
        <v>231</v>
      </c>
      <c r="B991" s="584">
        <v>0</v>
      </c>
      <c r="C991" s="585">
        <v>4341</v>
      </c>
      <c r="D991" s="584">
        <v>5321</v>
      </c>
      <c r="E991" s="586">
        <v>0</v>
      </c>
      <c r="F991" s="644">
        <v>120513014</v>
      </c>
      <c r="G991" s="584">
        <v>900</v>
      </c>
      <c r="H991" s="591">
        <v>5652021217</v>
      </c>
      <c r="I991" s="1469">
        <v>0</v>
      </c>
      <c r="J991" s="1469">
        <v>0</v>
      </c>
      <c r="K991" s="1469">
        <v>73556.28</v>
      </c>
      <c r="L991" s="1469">
        <f t="shared" si="15"/>
        <v>73556.28</v>
      </c>
      <c r="M991" s="1470" t="s">
        <v>3083</v>
      </c>
    </row>
    <row r="992" spans="1:13" x14ac:dyDescent="0.25">
      <c r="A992" s="583">
        <v>231</v>
      </c>
      <c r="B992" s="584">
        <v>0</v>
      </c>
      <c r="C992" s="585">
        <v>4341</v>
      </c>
      <c r="D992" s="584">
        <v>5321</v>
      </c>
      <c r="E992" s="586">
        <v>0</v>
      </c>
      <c r="F992" s="644">
        <v>120513014</v>
      </c>
      <c r="G992" s="584">
        <v>900</v>
      </c>
      <c r="H992" s="591">
        <v>5652020537</v>
      </c>
      <c r="I992" s="1469">
        <v>0</v>
      </c>
      <c r="J992" s="1469">
        <v>0</v>
      </c>
      <c r="K992" s="1469">
        <v>60805.13</v>
      </c>
      <c r="L992" s="1469">
        <f t="shared" si="15"/>
        <v>60805.13</v>
      </c>
      <c r="M992" s="1470" t="s">
        <v>3084</v>
      </c>
    </row>
    <row r="993" spans="1:13" x14ac:dyDescent="0.25">
      <c r="A993" s="583">
        <v>231</v>
      </c>
      <c r="B993" s="584">
        <v>0</v>
      </c>
      <c r="C993" s="585">
        <v>4341</v>
      </c>
      <c r="D993" s="584">
        <v>5321</v>
      </c>
      <c r="E993" s="586">
        <v>0</v>
      </c>
      <c r="F993" s="644">
        <v>120513014</v>
      </c>
      <c r="G993" s="584">
        <v>900</v>
      </c>
      <c r="H993" s="591">
        <v>5652021302</v>
      </c>
      <c r="I993" s="1469">
        <v>0</v>
      </c>
      <c r="J993" s="1469">
        <v>0</v>
      </c>
      <c r="K993" s="1469">
        <v>75791.100000000006</v>
      </c>
      <c r="L993" s="1469">
        <f t="shared" si="15"/>
        <v>75791.100000000006</v>
      </c>
      <c r="M993" s="1470" t="s">
        <v>3085</v>
      </c>
    </row>
    <row r="994" spans="1:13" x14ac:dyDescent="0.25">
      <c r="A994" s="583">
        <v>231</v>
      </c>
      <c r="B994" s="584">
        <v>0</v>
      </c>
      <c r="C994" s="585">
        <v>4341</v>
      </c>
      <c r="D994" s="584">
        <v>5321</v>
      </c>
      <c r="E994" s="586">
        <v>0</v>
      </c>
      <c r="F994" s="644">
        <v>120513014</v>
      </c>
      <c r="G994" s="584">
        <v>900</v>
      </c>
      <c r="H994" s="591">
        <v>5652021302</v>
      </c>
      <c r="I994" s="1469">
        <v>0</v>
      </c>
      <c r="J994" s="1469">
        <v>0</v>
      </c>
      <c r="K994" s="1469">
        <v>124021.8</v>
      </c>
      <c r="L994" s="1469">
        <f t="shared" si="15"/>
        <v>124021.8</v>
      </c>
      <c r="M994" s="1470" t="s">
        <v>3209</v>
      </c>
    </row>
    <row r="995" spans="1:13" x14ac:dyDescent="0.25">
      <c r="A995" s="583">
        <v>231</v>
      </c>
      <c r="B995" s="584">
        <v>0</v>
      </c>
      <c r="C995" s="585">
        <v>4341</v>
      </c>
      <c r="D995" s="584">
        <v>5321</v>
      </c>
      <c r="E995" s="586">
        <v>0</v>
      </c>
      <c r="F995" s="644">
        <v>120513014</v>
      </c>
      <c r="G995" s="584">
        <v>900</v>
      </c>
      <c r="H995" s="591">
        <v>5652021425</v>
      </c>
      <c r="I995" s="1469">
        <v>0</v>
      </c>
      <c r="J995" s="1469">
        <v>0</v>
      </c>
      <c r="K995" s="1469">
        <v>277326.52</v>
      </c>
      <c r="L995" s="1469">
        <f t="shared" si="15"/>
        <v>277326.52</v>
      </c>
      <c r="M995" s="1470" t="s">
        <v>3087</v>
      </c>
    </row>
    <row r="996" spans="1:13" x14ac:dyDescent="0.25">
      <c r="A996" s="583">
        <v>231</v>
      </c>
      <c r="B996" s="584">
        <v>0</v>
      </c>
      <c r="C996" s="585">
        <v>4341</v>
      </c>
      <c r="D996" s="584">
        <v>5321</v>
      </c>
      <c r="E996" s="586">
        <v>0</v>
      </c>
      <c r="F996" s="644">
        <v>120513014</v>
      </c>
      <c r="G996" s="584">
        <v>900</v>
      </c>
      <c r="H996" s="591">
        <v>5652021425</v>
      </c>
      <c r="I996" s="1469">
        <v>0</v>
      </c>
      <c r="J996" s="1469">
        <v>0</v>
      </c>
      <c r="K996" s="1469">
        <v>104212.76</v>
      </c>
      <c r="L996" s="1469">
        <f t="shared" si="15"/>
        <v>104212.76</v>
      </c>
      <c r="M996" s="1470" t="s">
        <v>3088</v>
      </c>
    </row>
    <row r="997" spans="1:13" x14ac:dyDescent="0.25">
      <c r="A997" s="583">
        <v>231</v>
      </c>
      <c r="B997" s="584">
        <v>0</v>
      </c>
      <c r="C997" s="585">
        <v>4341</v>
      </c>
      <c r="D997" s="584">
        <v>5321</v>
      </c>
      <c r="E997" s="586">
        <v>0</v>
      </c>
      <c r="F997" s="644">
        <v>120513014</v>
      </c>
      <c r="G997" s="584">
        <v>900</v>
      </c>
      <c r="H997" s="591">
        <v>5652021916</v>
      </c>
      <c r="I997" s="1469">
        <v>0</v>
      </c>
      <c r="J997" s="1469">
        <v>0</v>
      </c>
      <c r="K997" s="1469">
        <v>37859.85</v>
      </c>
      <c r="L997" s="1469">
        <f t="shared" si="15"/>
        <v>37859.85</v>
      </c>
      <c r="M997" s="1470" t="s">
        <v>3089</v>
      </c>
    </row>
    <row r="998" spans="1:13" x14ac:dyDescent="0.25">
      <c r="A998" s="583">
        <v>231</v>
      </c>
      <c r="B998" s="584">
        <v>0</v>
      </c>
      <c r="C998" s="585">
        <v>4341</v>
      </c>
      <c r="D998" s="584">
        <v>5321</v>
      </c>
      <c r="E998" s="586">
        <v>0</v>
      </c>
      <c r="F998" s="644">
        <v>120513014</v>
      </c>
      <c r="G998" s="584">
        <v>900</v>
      </c>
      <c r="H998" s="591">
        <v>5652021303</v>
      </c>
      <c r="I998" s="1469">
        <v>0</v>
      </c>
      <c r="J998" s="1469">
        <v>0</v>
      </c>
      <c r="K998" s="1469">
        <v>82681.2</v>
      </c>
      <c r="L998" s="1469">
        <f t="shared" si="15"/>
        <v>82681.2</v>
      </c>
      <c r="M998" s="1470" t="s">
        <v>3090</v>
      </c>
    </row>
    <row r="999" spans="1:13" x14ac:dyDescent="0.25">
      <c r="A999" s="583">
        <v>231</v>
      </c>
      <c r="B999" s="584">
        <v>0</v>
      </c>
      <c r="C999" s="585">
        <v>4341</v>
      </c>
      <c r="D999" s="584">
        <v>5321</v>
      </c>
      <c r="E999" s="586">
        <v>0</v>
      </c>
      <c r="F999" s="644">
        <v>120513014</v>
      </c>
      <c r="G999" s="584">
        <v>900</v>
      </c>
      <c r="H999" s="591">
        <v>5652021426</v>
      </c>
      <c r="I999" s="1469">
        <v>0</v>
      </c>
      <c r="J999" s="1469">
        <v>0</v>
      </c>
      <c r="K999" s="1469">
        <v>45474.66</v>
      </c>
      <c r="L999" s="1469">
        <f t="shared" si="15"/>
        <v>45474.66</v>
      </c>
      <c r="M999" s="1470" t="s">
        <v>3091</v>
      </c>
    </row>
    <row r="1000" spans="1:13" x14ac:dyDescent="0.25">
      <c r="A1000" s="583">
        <v>231</v>
      </c>
      <c r="B1000" s="584">
        <v>0</v>
      </c>
      <c r="C1000" s="585">
        <v>4341</v>
      </c>
      <c r="D1000" s="584">
        <v>5321</v>
      </c>
      <c r="E1000" s="586">
        <v>0</v>
      </c>
      <c r="F1000" s="644">
        <v>120513014</v>
      </c>
      <c r="G1000" s="584">
        <v>900</v>
      </c>
      <c r="H1000" s="591">
        <v>5652021707</v>
      </c>
      <c r="I1000" s="1469">
        <v>0</v>
      </c>
      <c r="J1000" s="1469">
        <v>0</v>
      </c>
      <c r="K1000" s="1469">
        <v>22715.91</v>
      </c>
      <c r="L1000" s="1469">
        <f t="shared" si="15"/>
        <v>22715.91</v>
      </c>
      <c r="M1000" s="1470" t="s">
        <v>3092</v>
      </c>
    </row>
    <row r="1001" spans="1:13" ht="26.25" x14ac:dyDescent="0.25">
      <c r="A1001" s="583">
        <v>231</v>
      </c>
      <c r="B1001" s="584">
        <v>0</v>
      </c>
      <c r="C1001" s="585">
        <v>4341</v>
      </c>
      <c r="D1001" s="584">
        <v>5321</v>
      </c>
      <c r="E1001" s="586">
        <v>0</v>
      </c>
      <c r="F1001" s="644">
        <v>120513014</v>
      </c>
      <c r="G1001" s="584">
        <v>900</v>
      </c>
      <c r="H1001" s="591">
        <v>5652021707</v>
      </c>
      <c r="I1001" s="1469">
        <v>0</v>
      </c>
      <c r="J1001" s="1469">
        <v>0</v>
      </c>
      <c r="K1001" s="1469">
        <v>112308.63</v>
      </c>
      <c r="L1001" s="1469">
        <f t="shared" si="15"/>
        <v>112308.63</v>
      </c>
      <c r="M1001" s="1470" t="s">
        <v>3093</v>
      </c>
    </row>
    <row r="1002" spans="1:13" ht="26.25" x14ac:dyDescent="0.25">
      <c r="A1002" s="583">
        <v>231</v>
      </c>
      <c r="B1002" s="584">
        <v>0</v>
      </c>
      <c r="C1002" s="585">
        <v>4341</v>
      </c>
      <c r="D1002" s="584">
        <v>5321</v>
      </c>
      <c r="E1002" s="586">
        <v>0</v>
      </c>
      <c r="F1002" s="644">
        <v>120513014</v>
      </c>
      <c r="G1002" s="584">
        <v>900</v>
      </c>
      <c r="H1002" s="591">
        <v>5652022143</v>
      </c>
      <c r="I1002" s="1469">
        <v>0</v>
      </c>
      <c r="J1002" s="1469">
        <v>0</v>
      </c>
      <c r="K1002" s="1469">
        <v>49389.17</v>
      </c>
      <c r="L1002" s="1469">
        <f t="shared" si="15"/>
        <v>49389.17</v>
      </c>
      <c r="M1002" s="1470" t="s">
        <v>3094</v>
      </c>
    </row>
    <row r="1003" spans="1:13" x14ac:dyDescent="0.25">
      <c r="A1003" s="583">
        <v>231</v>
      </c>
      <c r="B1003" s="584">
        <v>0</v>
      </c>
      <c r="C1003" s="585">
        <v>4341</v>
      </c>
      <c r="D1003" s="584">
        <v>5321</v>
      </c>
      <c r="E1003" s="586">
        <v>0</v>
      </c>
      <c r="F1003" s="644">
        <v>120513014</v>
      </c>
      <c r="G1003" s="584">
        <v>900</v>
      </c>
      <c r="H1003" s="591">
        <v>5652021038</v>
      </c>
      <c r="I1003" s="1469">
        <v>0</v>
      </c>
      <c r="J1003" s="1469">
        <v>0</v>
      </c>
      <c r="K1003" s="1469">
        <v>89915.81</v>
      </c>
      <c r="L1003" s="1469">
        <f t="shared" si="15"/>
        <v>89915.81</v>
      </c>
      <c r="M1003" s="1470" t="s">
        <v>3095</v>
      </c>
    </row>
    <row r="1004" spans="1:13" x14ac:dyDescent="0.25">
      <c r="A1004" s="583">
        <v>231</v>
      </c>
      <c r="B1004" s="584">
        <v>0</v>
      </c>
      <c r="C1004" s="585">
        <v>4341</v>
      </c>
      <c r="D1004" s="584">
        <v>5321</v>
      </c>
      <c r="E1004" s="586">
        <v>0</v>
      </c>
      <c r="F1004" s="644">
        <v>120513014</v>
      </c>
      <c r="G1004" s="584">
        <v>900</v>
      </c>
      <c r="H1004" s="591">
        <v>5652022050</v>
      </c>
      <c r="I1004" s="1469">
        <v>0</v>
      </c>
      <c r="J1004" s="1469">
        <v>0</v>
      </c>
      <c r="K1004" s="1469">
        <v>72654.86</v>
      </c>
      <c r="L1004" s="1469">
        <f t="shared" si="15"/>
        <v>72654.86</v>
      </c>
      <c r="M1004" s="1470" t="s">
        <v>3096</v>
      </c>
    </row>
    <row r="1005" spans="1:13" x14ac:dyDescent="0.25">
      <c r="A1005" s="583">
        <v>231</v>
      </c>
      <c r="B1005" s="584">
        <v>0</v>
      </c>
      <c r="C1005" s="585">
        <v>4341</v>
      </c>
      <c r="D1005" s="584">
        <v>5321</v>
      </c>
      <c r="E1005" s="586">
        <v>0</v>
      </c>
      <c r="F1005" s="644">
        <v>120513014</v>
      </c>
      <c r="G1005" s="584">
        <v>900</v>
      </c>
      <c r="H1005" s="591">
        <v>5652022050</v>
      </c>
      <c r="I1005" s="1469">
        <v>0</v>
      </c>
      <c r="J1005" s="1469">
        <v>0</v>
      </c>
      <c r="K1005" s="1469">
        <v>79505.679999999993</v>
      </c>
      <c r="L1005" s="1469">
        <f t="shared" si="15"/>
        <v>79505.679999999993</v>
      </c>
      <c r="M1005" s="1470" t="s">
        <v>3097</v>
      </c>
    </row>
    <row r="1006" spans="1:13" x14ac:dyDescent="0.25">
      <c r="A1006" s="583">
        <v>231</v>
      </c>
      <c r="B1006" s="584">
        <v>0</v>
      </c>
      <c r="C1006" s="585">
        <v>4341</v>
      </c>
      <c r="D1006" s="584">
        <v>5321</v>
      </c>
      <c r="E1006" s="586">
        <v>0</v>
      </c>
      <c r="F1006" s="644">
        <v>120513014</v>
      </c>
      <c r="G1006" s="584">
        <v>900</v>
      </c>
      <c r="H1006" s="591">
        <v>5652022050</v>
      </c>
      <c r="I1006" s="1469">
        <v>0</v>
      </c>
      <c r="J1006" s="1469">
        <v>0</v>
      </c>
      <c r="K1006" s="1469">
        <v>10095.959999999999</v>
      </c>
      <c r="L1006" s="1469">
        <f t="shared" si="15"/>
        <v>10095.959999999999</v>
      </c>
      <c r="M1006" s="1470" t="s">
        <v>3098</v>
      </c>
    </row>
    <row r="1007" spans="1:13" x14ac:dyDescent="0.25">
      <c r="A1007" s="583">
        <v>231</v>
      </c>
      <c r="B1007" s="584">
        <v>0</v>
      </c>
      <c r="C1007" s="585">
        <v>4341</v>
      </c>
      <c r="D1007" s="584">
        <v>5321</v>
      </c>
      <c r="E1007" s="586">
        <v>0</v>
      </c>
      <c r="F1007" s="644">
        <v>120513014</v>
      </c>
      <c r="G1007" s="584">
        <v>900</v>
      </c>
      <c r="H1007" s="591">
        <v>5652022050</v>
      </c>
      <c r="I1007" s="1469">
        <v>0</v>
      </c>
      <c r="J1007" s="1469">
        <v>0</v>
      </c>
      <c r="K1007" s="1469">
        <v>130567.39</v>
      </c>
      <c r="L1007" s="1469">
        <f t="shared" si="15"/>
        <v>130567.39</v>
      </c>
      <c r="M1007" s="1470" t="s">
        <v>3099</v>
      </c>
    </row>
    <row r="1008" spans="1:13" x14ac:dyDescent="0.25">
      <c r="A1008" s="583">
        <v>231</v>
      </c>
      <c r="B1008" s="584">
        <v>0</v>
      </c>
      <c r="C1008" s="585">
        <v>4341</v>
      </c>
      <c r="D1008" s="584">
        <v>5321</v>
      </c>
      <c r="E1008" s="586">
        <v>0</v>
      </c>
      <c r="F1008" s="644">
        <v>120513014</v>
      </c>
      <c r="G1008" s="584">
        <v>900</v>
      </c>
      <c r="H1008" s="591">
        <v>5652022157</v>
      </c>
      <c r="I1008" s="1469">
        <v>0</v>
      </c>
      <c r="J1008" s="1469">
        <v>0</v>
      </c>
      <c r="K1008" s="1469">
        <v>28845.599999999999</v>
      </c>
      <c r="L1008" s="1469">
        <f t="shared" si="15"/>
        <v>28845.599999999999</v>
      </c>
      <c r="M1008" s="1470" t="s">
        <v>3100</v>
      </c>
    </row>
    <row r="1009" spans="1:13" x14ac:dyDescent="0.25">
      <c r="A1009" s="583">
        <v>231</v>
      </c>
      <c r="B1009" s="584">
        <v>0</v>
      </c>
      <c r="C1009" s="585">
        <v>4341</v>
      </c>
      <c r="D1009" s="584">
        <v>5321</v>
      </c>
      <c r="E1009" s="586">
        <v>0</v>
      </c>
      <c r="F1009" s="644">
        <v>120513014</v>
      </c>
      <c r="G1009" s="584">
        <v>900</v>
      </c>
      <c r="H1009" s="591">
        <v>5652022157</v>
      </c>
      <c r="I1009" s="1469">
        <v>0</v>
      </c>
      <c r="J1009" s="1469">
        <v>0</v>
      </c>
      <c r="K1009" s="1469">
        <v>101801.23</v>
      </c>
      <c r="L1009" s="1469">
        <f t="shared" si="15"/>
        <v>101801.23</v>
      </c>
      <c r="M1009" s="1470" t="s">
        <v>3101</v>
      </c>
    </row>
    <row r="1010" spans="1:13" x14ac:dyDescent="0.25">
      <c r="A1010" s="583">
        <v>231</v>
      </c>
      <c r="B1010" s="584">
        <v>0</v>
      </c>
      <c r="C1010" s="585">
        <v>4341</v>
      </c>
      <c r="D1010" s="584">
        <v>5321</v>
      </c>
      <c r="E1010" s="586">
        <v>0</v>
      </c>
      <c r="F1010" s="644">
        <v>120513014</v>
      </c>
      <c r="G1010" s="584">
        <v>900</v>
      </c>
      <c r="H1010" s="591">
        <v>5652020554</v>
      </c>
      <c r="I1010" s="1469">
        <v>0</v>
      </c>
      <c r="J1010" s="1469">
        <v>0</v>
      </c>
      <c r="K1010" s="1469">
        <v>60436.53</v>
      </c>
      <c r="L1010" s="1469">
        <f t="shared" si="15"/>
        <v>60436.53</v>
      </c>
      <c r="M1010" s="1470" t="s">
        <v>3102</v>
      </c>
    </row>
    <row r="1011" spans="1:13" x14ac:dyDescent="0.25">
      <c r="A1011" s="583">
        <v>231</v>
      </c>
      <c r="B1011" s="584">
        <v>0</v>
      </c>
      <c r="C1011" s="585">
        <v>4341</v>
      </c>
      <c r="D1011" s="584">
        <v>5321</v>
      </c>
      <c r="E1011" s="586">
        <v>0</v>
      </c>
      <c r="F1011" s="644">
        <v>120513014</v>
      </c>
      <c r="G1011" s="584">
        <v>900</v>
      </c>
      <c r="H1011" s="591">
        <v>5652022052</v>
      </c>
      <c r="I1011" s="1469">
        <v>0</v>
      </c>
      <c r="J1011" s="1469">
        <v>0</v>
      </c>
      <c r="K1011" s="1469">
        <v>61666.400000000001</v>
      </c>
      <c r="L1011" s="1469">
        <f t="shared" si="15"/>
        <v>61666.400000000001</v>
      </c>
      <c r="M1011" s="1470" t="s">
        <v>3103</v>
      </c>
    </row>
    <row r="1012" spans="1:13" x14ac:dyDescent="0.25">
      <c r="A1012" s="583">
        <v>231</v>
      </c>
      <c r="B1012" s="584">
        <v>0</v>
      </c>
      <c r="C1012" s="585">
        <v>4341</v>
      </c>
      <c r="D1012" s="584">
        <v>5321</v>
      </c>
      <c r="E1012" s="586">
        <v>0</v>
      </c>
      <c r="F1012" s="644">
        <v>120513014</v>
      </c>
      <c r="G1012" s="584">
        <v>900</v>
      </c>
      <c r="H1012" s="591">
        <v>5652020555</v>
      </c>
      <c r="I1012" s="1469">
        <v>0</v>
      </c>
      <c r="J1012" s="1469">
        <v>0</v>
      </c>
      <c r="K1012" s="1469">
        <v>21273.63</v>
      </c>
      <c r="L1012" s="1469">
        <f t="shared" si="15"/>
        <v>21273.63</v>
      </c>
      <c r="M1012" s="1470" t="s">
        <v>3104</v>
      </c>
    </row>
    <row r="1013" spans="1:13" x14ac:dyDescent="0.25">
      <c r="A1013" s="583">
        <v>231</v>
      </c>
      <c r="B1013" s="584">
        <v>0</v>
      </c>
      <c r="C1013" s="585">
        <v>4341</v>
      </c>
      <c r="D1013" s="584">
        <v>5321</v>
      </c>
      <c r="E1013" s="586">
        <v>0</v>
      </c>
      <c r="F1013" s="644">
        <v>120513014</v>
      </c>
      <c r="G1013" s="584">
        <v>900</v>
      </c>
      <c r="H1013" s="591">
        <v>5652020556</v>
      </c>
      <c r="I1013" s="1469">
        <v>0</v>
      </c>
      <c r="J1013" s="1469">
        <v>0</v>
      </c>
      <c r="K1013" s="1469">
        <v>45130.16</v>
      </c>
      <c r="L1013" s="1469">
        <f t="shared" si="15"/>
        <v>45130.16</v>
      </c>
      <c r="M1013" s="1470" t="s">
        <v>3105</v>
      </c>
    </row>
    <row r="1014" spans="1:13" x14ac:dyDescent="0.25">
      <c r="A1014" s="583">
        <v>231</v>
      </c>
      <c r="B1014" s="584">
        <v>0</v>
      </c>
      <c r="C1014" s="585">
        <v>4341</v>
      </c>
      <c r="D1014" s="584">
        <v>5321</v>
      </c>
      <c r="E1014" s="586">
        <v>0</v>
      </c>
      <c r="F1014" s="644">
        <v>120513014</v>
      </c>
      <c r="G1014" s="584">
        <v>900</v>
      </c>
      <c r="H1014" s="591">
        <v>5652022253</v>
      </c>
      <c r="I1014" s="1469">
        <v>0</v>
      </c>
      <c r="J1014" s="1469">
        <v>0</v>
      </c>
      <c r="K1014" s="1469">
        <v>26802.49</v>
      </c>
      <c r="L1014" s="1469">
        <f t="shared" si="15"/>
        <v>26802.49</v>
      </c>
      <c r="M1014" s="1470" t="s">
        <v>3106</v>
      </c>
    </row>
    <row r="1015" spans="1:13" x14ac:dyDescent="0.25">
      <c r="A1015" s="583">
        <v>231</v>
      </c>
      <c r="B1015" s="584">
        <v>0</v>
      </c>
      <c r="C1015" s="585">
        <v>4341</v>
      </c>
      <c r="D1015" s="584">
        <v>5321</v>
      </c>
      <c r="E1015" s="586">
        <v>0</v>
      </c>
      <c r="F1015" s="644">
        <v>120513014</v>
      </c>
      <c r="G1015" s="584">
        <v>900</v>
      </c>
      <c r="H1015" s="591">
        <v>5652021830</v>
      </c>
      <c r="I1015" s="1469">
        <v>0</v>
      </c>
      <c r="J1015" s="1469">
        <v>0</v>
      </c>
      <c r="K1015" s="1469">
        <v>41645.839999999997</v>
      </c>
      <c r="L1015" s="1469">
        <f t="shared" si="15"/>
        <v>41645.839999999997</v>
      </c>
      <c r="M1015" s="1470" t="s">
        <v>3107</v>
      </c>
    </row>
    <row r="1016" spans="1:13" x14ac:dyDescent="0.25">
      <c r="A1016" s="583">
        <v>231</v>
      </c>
      <c r="B1016" s="584">
        <v>0</v>
      </c>
      <c r="C1016" s="585">
        <v>4341</v>
      </c>
      <c r="D1016" s="584">
        <v>5321</v>
      </c>
      <c r="E1016" s="586">
        <v>0</v>
      </c>
      <c r="F1016" s="644">
        <v>120513014</v>
      </c>
      <c r="G1016" s="584">
        <v>900</v>
      </c>
      <c r="H1016" s="591">
        <v>5652021830</v>
      </c>
      <c r="I1016" s="1469">
        <v>0</v>
      </c>
      <c r="J1016" s="1469">
        <v>0</v>
      </c>
      <c r="K1016" s="1469">
        <v>62010.9</v>
      </c>
      <c r="L1016" s="1469">
        <f t="shared" si="15"/>
        <v>62010.9</v>
      </c>
      <c r="M1016" s="1470" t="s">
        <v>3108</v>
      </c>
    </row>
    <row r="1017" spans="1:13" x14ac:dyDescent="0.25">
      <c r="A1017" s="583">
        <v>231</v>
      </c>
      <c r="B1017" s="584">
        <v>0</v>
      </c>
      <c r="C1017" s="585">
        <v>4341</v>
      </c>
      <c r="D1017" s="584">
        <v>5321</v>
      </c>
      <c r="E1017" s="586">
        <v>0</v>
      </c>
      <c r="F1017" s="644">
        <v>120513014</v>
      </c>
      <c r="G1017" s="584">
        <v>900</v>
      </c>
      <c r="H1017" s="591">
        <v>5652020139</v>
      </c>
      <c r="I1017" s="1469">
        <v>0</v>
      </c>
      <c r="J1017" s="1469">
        <v>0</v>
      </c>
      <c r="K1017" s="1469">
        <v>129497.29</v>
      </c>
      <c r="L1017" s="1469">
        <f t="shared" si="15"/>
        <v>129497.29</v>
      </c>
      <c r="M1017" s="1470" t="s">
        <v>3109</v>
      </c>
    </row>
    <row r="1018" spans="1:13" x14ac:dyDescent="0.25">
      <c r="A1018" s="583">
        <v>231</v>
      </c>
      <c r="B1018" s="584">
        <v>0</v>
      </c>
      <c r="C1018" s="585">
        <v>4341</v>
      </c>
      <c r="D1018" s="584">
        <v>5321</v>
      </c>
      <c r="E1018" s="586">
        <v>0</v>
      </c>
      <c r="F1018" s="644">
        <v>120513014</v>
      </c>
      <c r="G1018" s="584">
        <v>900</v>
      </c>
      <c r="H1018" s="591">
        <v>5652022437</v>
      </c>
      <c r="I1018" s="1469">
        <v>0</v>
      </c>
      <c r="J1018" s="1469">
        <v>0</v>
      </c>
      <c r="K1018" s="1469">
        <v>32271.01</v>
      </c>
      <c r="L1018" s="1469">
        <f t="shared" si="15"/>
        <v>32271.01</v>
      </c>
      <c r="M1018" s="1470" t="s">
        <v>3110</v>
      </c>
    </row>
    <row r="1019" spans="1:13" x14ac:dyDescent="0.25">
      <c r="A1019" s="583">
        <v>231</v>
      </c>
      <c r="B1019" s="584">
        <v>0</v>
      </c>
      <c r="C1019" s="585">
        <v>4341</v>
      </c>
      <c r="D1019" s="584">
        <v>5321</v>
      </c>
      <c r="E1019" s="586">
        <v>0</v>
      </c>
      <c r="F1019" s="644">
        <v>120513014</v>
      </c>
      <c r="G1019" s="584">
        <v>900</v>
      </c>
      <c r="H1019" s="591">
        <v>5652022437</v>
      </c>
      <c r="I1019" s="1469">
        <v>0</v>
      </c>
      <c r="J1019" s="1469">
        <v>0</v>
      </c>
      <c r="K1019" s="1469">
        <v>20011.63</v>
      </c>
      <c r="L1019" s="1469">
        <f t="shared" si="15"/>
        <v>20011.63</v>
      </c>
      <c r="M1019" s="1470" t="s">
        <v>3111</v>
      </c>
    </row>
    <row r="1020" spans="1:13" x14ac:dyDescent="0.25">
      <c r="A1020" s="583">
        <v>231</v>
      </c>
      <c r="B1020" s="584">
        <v>0</v>
      </c>
      <c r="C1020" s="585">
        <v>4341</v>
      </c>
      <c r="D1020" s="584">
        <v>5321</v>
      </c>
      <c r="E1020" s="586">
        <v>0</v>
      </c>
      <c r="F1020" s="644">
        <v>120513014</v>
      </c>
      <c r="G1020" s="584">
        <v>900</v>
      </c>
      <c r="H1020" s="591">
        <v>5652022437</v>
      </c>
      <c r="I1020" s="1469">
        <v>0</v>
      </c>
      <c r="J1020" s="1469">
        <v>0</v>
      </c>
      <c r="K1020" s="1469">
        <v>277326.52</v>
      </c>
      <c r="L1020" s="1469">
        <f t="shared" si="15"/>
        <v>277326.52</v>
      </c>
      <c r="M1020" s="1470" t="s">
        <v>3112</v>
      </c>
    </row>
    <row r="1021" spans="1:13" x14ac:dyDescent="0.25">
      <c r="A1021" s="583">
        <v>231</v>
      </c>
      <c r="B1021" s="584">
        <v>0</v>
      </c>
      <c r="C1021" s="585">
        <v>4341</v>
      </c>
      <c r="D1021" s="584">
        <v>5321</v>
      </c>
      <c r="E1021" s="586">
        <v>0</v>
      </c>
      <c r="F1021" s="644">
        <v>120513014</v>
      </c>
      <c r="G1021" s="584">
        <v>900</v>
      </c>
      <c r="H1021" s="591">
        <v>5652020146</v>
      </c>
      <c r="I1021" s="1469">
        <v>0</v>
      </c>
      <c r="J1021" s="1469">
        <v>0</v>
      </c>
      <c r="K1021" s="1469">
        <v>20011.64</v>
      </c>
      <c r="L1021" s="1469">
        <f t="shared" si="15"/>
        <v>20011.64</v>
      </c>
      <c r="M1021" s="1470" t="s">
        <v>3113</v>
      </c>
    </row>
    <row r="1022" spans="1:13" x14ac:dyDescent="0.25">
      <c r="A1022" s="583">
        <v>231</v>
      </c>
      <c r="B1022" s="584">
        <v>0</v>
      </c>
      <c r="C1022" s="585">
        <v>4341</v>
      </c>
      <c r="D1022" s="584">
        <v>5321</v>
      </c>
      <c r="E1022" s="586">
        <v>0</v>
      </c>
      <c r="F1022" s="644">
        <v>120513014</v>
      </c>
      <c r="G1022" s="584">
        <v>900</v>
      </c>
      <c r="H1022" s="591">
        <v>5652022445</v>
      </c>
      <c r="I1022" s="1469">
        <v>0</v>
      </c>
      <c r="J1022" s="1469">
        <v>0</v>
      </c>
      <c r="K1022" s="1469">
        <v>104040.51</v>
      </c>
      <c r="L1022" s="1469">
        <f t="shared" si="15"/>
        <v>104040.51</v>
      </c>
      <c r="M1022" s="1470" t="s">
        <v>3114</v>
      </c>
    </row>
    <row r="1023" spans="1:13" x14ac:dyDescent="0.25">
      <c r="A1023" s="583">
        <v>231</v>
      </c>
      <c r="B1023" s="584">
        <v>0</v>
      </c>
      <c r="C1023" s="585">
        <v>4341</v>
      </c>
      <c r="D1023" s="584">
        <v>5321</v>
      </c>
      <c r="E1023" s="586">
        <v>0</v>
      </c>
      <c r="F1023" s="644">
        <v>120513014</v>
      </c>
      <c r="G1023" s="584">
        <v>900</v>
      </c>
      <c r="H1023" s="591">
        <v>5652022546</v>
      </c>
      <c r="I1023" s="1469">
        <v>0</v>
      </c>
      <c r="J1023" s="1469">
        <v>0</v>
      </c>
      <c r="K1023" s="1469">
        <v>49091.96</v>
      </c>
      <c r="L1023" s="1469">
        <f t="shared" si="15"/>
        <v>49091.96</v>
      </c>
      <c r="M1023" s="1470" t="s">
        <v>3115</v>
      </c>
    </row>
    <row r="1024" spans="1:13" x14ac:dyDescent="0.25">
      <c r="A1024" s="583">
        <v>231</v>
      </c>
      <c r="B1024" s="584">
        <v>0</v>
      </c>
      <c r="C1024" s="585">
        <v>4341</v>
      </c>
      <c r="D1024" s="584">
        <v>5321</v>
      </c>
      <c r="E1024" s="586">
        <v>0</v>
      </c>
      <c r="F1024" s="644">
        <v>120513014</v>
      </c>
      <c r="G1024" s="584">
        <v>900</v>
      </c>
      <c r="H1024" s="591">
        <v>5652022546</v>
      </c>
      <c r="I1024" s="1469">
        <v>0</v>
      </c>
      <c r="J1024" s="1469">
        <v>0</v>
      </c>
      <c r="K1024" s="1469">
        <v>89226.79</v>
      </c>
      <c r="L1024" s="1469">
        <f t="shared" si="15"/>
        <v>89226.79</v>
      </c>
      <c r="M1024" s="1470" t="s">
        <v>3116</v>
      </c>
    </row>
    <row r="1025" spans="1:13" x14ac:dyDescent="0.25">
      <c r="A1025" s="583">
        <v>231</v>
      </c>
      <c r="B1025" s="584">
        <v>0</v>
      </c>
      <c r="C1025" s="585">
        <v>4341</v>
      </c>
      <c r="D1025" s="584">
        <v>5321</v>
      </c>
      <c r="E1025" s="586">
        <v>0</v>
      </c>
      <c r="F1025" s="644">
        <v>120513014</v>
      </c>
      <c r="G1025" s="584">
        <v>900</v>
      </c>
      <c r="H1025" s="591">
        <v>5652020837</v>
      </c>
      <c r="I1025" s="1469">
        <v>0</v>
      </c>
      <c r="J1025" s="1469">
        <v>0</v>
      </c>
      <c r="K1025" s="1469">
        <v>47054.39</v>
      </c>
      <c r="L1025" s="1469">
        <f t="shared" si="15"/>
        <v>47054.39</v>
      </c>
      <c r="M1025" s="1470" t="s">
        <v>3117</v>
      </c>
    </row>
    <row r="1026" spans="1:13" x14ac:dyDescent="0.25">
      <c r="A1026" s="583">
        <v>231</v>
      </c>
      <c r="B1026" s="584">
        <v>0</v>
      </c>
      <c r="C1026" s="585">
        <v>4341</v>
      </c>
      <c r="D1026" s="584">
        <v>5321</v>
      </c>
      <c r="E1026" s="586">
        <v>0</v>
      </c>
      <c r="F1026" s="644">
        <v>120513014</v>
      </c>
      <c r="G1026" s="584">
        <v>900</v>
      </c>
      <c r="H1026" s="591">
        <v>5652020510</v>
      </c>
      <c r="I1026" s="1469">
        <v>0</v>
      </c>
      <c r="J1026" s="1469">
        <v>0</v>
      </c>
      <c r="K1026" s="1469">
        <v>25961.040000000001</v>
      </c>
      <c r="L1026" s="1469">
        <f t="shared" si="15"/>
        <v>25961.040000000001</v>
      </c>
      <c r="M1026" s="1470" t="s">
        <v>3118</v>
      </c>
    </row>
    <row r="1027" spans="1:13" x14ac:dyDescent="0.25">
      <c r="A1027" s="583">
        <v>231</v>
      </c>
      <c r="B1027" s="584">
        <v>0</v>
      </c>
      <c r="C1027" s="585">
        <v>4341</v>
      </c>
      <c r="D1027" s="584">
        <v>5321</v>
      </c>
      <c r="E1027" s="586">
        <v>0</v>
      </c>
      <c r="F1027" s="644">
        <v>120513014</v>
      </c>
      <c r="G1027" s="584">
        <v>900</v>
      </c>
      <c r="H1027" s="591">
        <v>5652020814</v>
      </c>
      <c r="I1027" s="1469">
        <v>0</v>
      </c>
      <c r="J1027" s="1469">
        <v>0</v>
      </c>
      <c r="K1027" s="1469">
        <v>46245.78</v>
      </c>
      <c r="L1027" s="1469">
        <f t="shared" si="15"/>
        <v>46245.78</v>
      </c>
      <c r="M1027" s="1470" t="s">
        <v>3119</v>
      </c>
    </row>
    <row r="1028" spans="1:13" x14ac:dyDescent="0.25">
      <c r="A1028" s="583">
        <v>231</v>
      </c>
      <c r="B1028" s="584">
        <v>0</v>
      </c>
      <c r="C1028" s="585">
        <v>4341</v>
      </c>
      <c r="D1028" s="584">
        <v>5321</v>
      </c>
      <c r="E1028" s="586">
        <v>0</v>
      </c>
      <c r="F1028" s="644">
        <v>120513014</v>
      </c>
      <c r="G1028" s="584">
        <v>900</v>
      </c>
      <c r="H1028" s="591">
        <v>5652021820</v>
      </c>
      <c r="I1028" s="1469">
        <v>0</v>
      </c>
      <c r="J1028" s="1469">
        <v>0</v>
      </c>
      <c r="K1028" s="1469">
        <v>29456.959999999999</v>
      </c>
      <c r="L1028" s="1469">
        <f t="shared" si="15"/>
        <v>29456.959999999999</v>
      </c>
      <c r="M1028" s="1470" t="s">
        <v>3120</v>
      </c>
    </row>
    <row r="1029" spans="1:13" x14ac:dyDescent="0.25">
      <c r="A1029" s="583">
        <v>231</v>
      </c>
      <c r="B1029" s="584">
        <v>0</v>
      </c>
      <c r="C1029" s="585">
        <v>4341</v>
      </c>
      <c r="D1029" s="584">
        <v>5321</v>
      </c>
      <c r="E1029" s="586">
        <v>0</v>
      </c>
      <c r="F1029" s="644">
        <v>120513014</v>
      </c>
      <c r="G1029" s="584">
        <v>900</v>
      </c>
      <c r="H1029" s="591">
        <v>5652022526</v>
      </c>
      <c r="I1029" s="1469">
        <v>0</v>
      </c>
      <c r="J1029" s="1469">
        <v>0</v>
      </c>
      <c r="K1029" s="1469">
        <v>85153.43</v>
      </c>
      <c r="L1029" s="1469">
        <f t="shared" si="15"/>
        <v>85153.43</v>
      </c>
      <c r="M1029" s="1470" t="s">
        <v>3121</v>
      </c>
    </row>
    <row r="1030" spans="1:13" x14ac:dyDescent="0.25">
      <c r="A1030" s="583">
        <v>231</v>
      </c>
      <c r="B1030" s="584">
        <v>0</v>
      </c>
      <c r="C1030" s="585">
        <v>4341</v>
      </c>
      <c r="D1030" s="584">
        <v>5321</v>
      </c>
      <c r="E1030" s="586">
        <v>0</v>
      </c>
      <c r="F1030" s="644">
        <v>120513014</v>
      </c>
      <c r="G1030" s="584">
        <v>900</v>
      </c>
      <c r="H1030" s="591">
        <v>5652021039</v>
      </c>
      <c r="I1030" s="1469">
        <v>0</v>
      </c>
      <c r="J1030" s="1469">
        <v>0</v>
      </c>
      <c r="K1030" s="1469">
        <v>52709.26</v>
      </c>
      <c r="L1030" s="1469">
        <f t="shared" si="15"/>
        <v>52709.26</v>
      </c>
      <c r="M1030" s="1470" t="s">
        <v>3122</v>
      </c>
    </row>
    <row r="1031" spans="1:13" x14ac:dyDescent="0.25">
      <c r="A1031" s="583">
        <v>231</v>
      </c>
      <c r="B1031" s="584">
        <v>0</v>
      </c>
      <c r="C1031" s="585">
        <v>4341</v>
      </c>
      <c r="D1031" s="584">
        <v>5321</v>
      </c>
      <c r="E1031" s="586">
        <v>0</v>
      </c>
      <c r="F1031" s="644">
        <v>120513014</v>
      </c>
      <c r="G1031" s="584">
        <v>900</v>
      </c>
      <c r="H1031" s="591">
        <v>5652022614</v>
      </c>
      <c r="I1031" s="1469">
        <v>0</v>
      </c>
      <c r="J1031" s="1469">
        <v>0</v>
      </c>
      <c r="K1031" s="1469">
        <v>59924.24</v>
      </c>
      <c r="L1031" s="1469">
        <f t="shared" si="15"/>
        <v>59924.24</v>
      </c>
      <c r="M1031" s="1470" t="s">
        <v>3123</v>
      </c>
    </row>
    <row r="1032" spans="1:13" x14ac:dyDescent="0.25">
      <c r="A1032" s="583">
        <v>231</v>
      </c>
      <c r="B1032" s="584">
        <v>0</v>
      </c>
      <c r="C1032" s="585">
        <v>4341</v>
      </c>
      <c r="D1032" s="584">
        <v>5321</v>
      </c>
      <c r="E1032" s="586">
        <v>0</v>
      </c>
      <c r="F1032" s="644">
        <v>120513014</v>
      </c>
      <c r="G1032" s="584">
        <v>900</v>
      </c>
      <c r="H1032" s="591">
        <v>5652022449</v>
      </c>
      <c r="I1032" s="1469">
        <v>0</v>
      </c>
      <c r="J1032" s="1469">
        <v>0</v>
      </c>
      <c r="K1032" s="1469">
        <v>125572.07</v>
      </c>
      <c r="L1032" s="1469">
        <f t="shared" si="15"/>
        <v>125572.07</v>
      </c>
      <c r="M1032" s="1470" t="s">
        <v>3124</v>
      </c>
    </row>
    <row r="1033" spans="1:13" x14ac:dyDescent="0.25">
      <c r="A1033" s="583">
        <v>231</v>
      </c>
      <c r="B1033" s="584">
        <v>0</v>
      </c>
      <c r="C1033" s="585">
        <v>4341</v>
      </c>
      <c r="D1033" s="584">
        <v>5321</v>
      </c>
      <c r="E1033" s="586">
        <v>0</v>
      </c>
      <c r="F1033" s="644">
        <v>120513014</v>
      </c>
      <c r="G1033" s="584">
        <v>900</v>
      </c>
      <c r="H1033" s="591">
        <v>5652022201</v>
      </c>
      <c r="I1033" s="1469">
        <v>0</v>
      </c>
      <c r="J1033" s="1469">
        <v>0</v>
      </c>
      <c r="K1033" s="1469">
        <v>29566.74</v>
      </c>
      <c r="L1033" s="1469">
        <f t="shared" si="15"/>
        <v>29566.74</v>
      </c>
      <c r="M1033" s="1470" t="s">
        <v>3125</v>
      </c>
    </row>
    <row r="1034" spans="1:13" x14ac:dyDescent="0.25">
      <c r="A1034" s="583">
        <v>231</v>
      </c>
      <c r="B1034" s="584">
        <v>0</v>
      </c>
      <c r="C1034" s="585">
        <v>4341</v>
      </c>
      <c r="D1034" s="584">
        <v>5321</v>
      </c>
      <c r="E1034" s="586">
        <v>0</v>
      </c>
      <c r="F1034" s="644">
        <v>120513014</v>
      </c>
      <c r="G1034" s="584">
        <v>900</v>
      </c>
      <c r="H1034" s="591">
        <v>5652021511</v>
      </c>
      <c r="I1034" s="1469">
        <v>0</v>
      </c>
      <c r="J1034" s="1469">
        <v>0</v>
      </c>
      <c r="K1034" s="1469">
        <v>16225.65</v>
      </c>
      <c r="L1034" s="1469">
        <f t="shared" si="15"/>
        <v>16225.65</v>
      </c>
      <c r="M1034" s="1470" t="s">
        <v>3126</v>
      </c>
    </row>
    <row r="1035" spans="1:13" x14ac:dyDescent="0.25">
      <c r="A1035" s="583">
        <v>231</v>
      </c>
      <c r="B1035" s="584">
        <v>0</v>
      </c>
      <c r="C1035" s="585">
        <v>4341</v>
      </c>
      <c r="D1035" s="584">
        <v>5321</v>
      </c>
      <c r="E1035" s="586">
        <v>0</v>
      </c>
      <c r="F1035" s="644">
        <v>120513014</v>
      </c>
      <c r="G1035" s="584">
        <v>900</v>
      </c>
      <c r="H1035" s="591">
        <v>5652021005</v>
      </c>
      <c r="I1035" s="1469">
        <v>0</v>
      </c>
      <c r="J1035" s="1469">
        <v>0</v>
      </c>
      <c r="K1035" s="1469">
        <v>26657.19</v>
      </c>
      <c r="L1035" s="1469">
        <f t="shared" si="15"/>
        <v>26657.19</v>
      </c>
      <c r="M1035" s="1470" t="s">
        <v>3127</v>
      </c>
    </row>
    <row r="1036" spans="1:13" x14ac:dyDescent="0.25">
      <c r="A1036" s="583">
        <v>231</v>
      </c>
      <c r="B1036" s="584">
        <v>0</v>
      </c>
      <c r="C1036" s="585">
        <v>4341</v>
      </c>
      <c r="D1036" s="584">
        <v>5321</v>
      </c>
      <c r="E1036" s="586">
        <v>0</v>
      </c>
      <c r="F1036" s="644">
        <v>120513014</v>
      </c>
      <c r="G1036" s="584">
        <v>900</v>
      </c>
      <c r="H1036" s="591">
        <v>5652021402</v>
      </c>
      <c r="I1036" s="1469">
        <v>0</v>
      </c>
      <c r="J1036" s="1469">
        <v>0</v>
      </c>
      <c r="K1036" s="1469">
        <v>59873.36</v>
      </c>
      <c r="L1036" s="1469">
        <f t="shared" si="15"/>
        <v>59873.36</v>
      </c>
      <c r="M1036" s="1470" t="s">
        <v>3128</v>
      </c>
    </row>
    <row r="1037" spans="1:13" x14ac:dyDescent="0.25">
      <c r="A1037" s="583">
        <v>231</v>
      </c>
      <c r="B1037" s="584">
        <v>0</v>
      </c>
      <c r="C1037" s="585">
        <v>4341</v>
      </c>
      <c r="D1037" s="584">
        <v>5321</v>
      </c>
      <c r="E1037" s="586">
        <v>0</v>
      </c>
      <c r="F1037" s="644">
        <v>120513014</v>
      </c>
      <c r="G1037" s="584">
        <v>900</v>
      </c>
      <c r="H1037" s="591">
        <v>5652022403</v>
      </c>
      <c r="I1037" s="1469">
        <v>0</v>
      </c>
      <c r="J1037" s="1469">
        <v>0</v>
      </c>
      <c r="K1037" s="1469">
        <v>16536.240000000002</v>
      </c>
      <c r="L1037" s="1469">
        <f t="shared" si="15"/>
        <v>16536.240000000002</v>
      </c>
      <c r="M1037" s="1470" t="s">
        <v>3129</v>
      </c>
    </row>
    <row r="1038" spans="1:13" x14ac:dyDescent="0.25">
      <c r="A1038" s="583">
        <v>231</v>
      </c>
      <c r="B1038" s="584">
        <v>0</v>
      </c>
      <c r="C1038" s="585">
        <v>4341</v>
      </c>
      <c r="D1038" s="584">
        <v>5321</v>
      </c>
      <c r="E1038" s="586">
        <v>0</v>
      </c>
      <c r="F1038" s="644">
        <v>120513014</v>
      </c>
      <c r="G1038" s="584">
        <v>900</v>
      </c>
      <c r="H1038" s="591">
        <v>5652021902</v>
      </c>
      <c r="I1038" s="1469">
        <v>0</v>
      </c>
      <c r="J1038" s="1469">
        <v>0</v>
      </c>
      <c r="K1038" s="1469">
        <v>14422.8</v>
      </c>
      <c r="L1038" s="1469">
        <f t="shared" si="15"/>
        <v>14422.8</v>
      </c>
      <c r="M1038" s="1470" t="s">
        <v>3130</v>
      </c>
    </row>
    <row r="1039" spans="1:13" x14ac:dyDescent="0.25">
      <c r="A1039" s="583">
        <v>231</v>
      </c>
      <c r="B1039" s="584">
        <v>0</v>
      </c>
      <c r="C1039" s="585">
        <v>4341</v>
      </c>
      <c r="D1039" s="584">
        <v>5321</v>
      </c>
      <c r="E1039" s="586">
        <v>0</v>
      </c>
      <c r="F1039" s="644">
        <v>120513014</v>
      </c>
      <c r="G1039" s="584">
        <v>900</v>
      </c>
      <c r="H1039" s="591">
        <v>5652021406</v>
      </c>
      <c r="I1039" s="1469">
        <v>0</v>
      </c>
      <c r="J1039" s="1469">
        <v>0</v>
      </c>
      <c r="K1039" s="1469">
        <v>49682.8</v>
      </c>
      <c r="L1039" s="1469">
        <f t="shared" si="15"/>
        <v>49682.8</v>
      </c>
      <c r="M1039" s="1470" t="s">
        <v>3131</v>
      </c>
    </row>
    <row r="1040" spans="1:13" x14ac:dyDescent="0.25">
      <c r="A1040" s="583">
        <v>231</v>
      </c>
      <c r="B1040" s="584">
        <v>0</v>
      </c>
      <c r="C1040" s="585">
        <v>4341</v>
      </c>
      <c r="D1040" s="584">
        <v>5321</v>
      </c>
      <c r="E1040" s="586">
        <v>0</v>
      </c>
      <c r="F1040" s="644">
        <v>120513014</v>
      </c>
      <c r="G1040" s="584">
        <v>900</v>
      </c>
      <c r="H1040" s="591">
        <v>5652022508</v>
      </c>
      <c r="I1040" s="1469">
        <v>0</v>
      </c>
      <c r="J1040" s="1469">
        <v>0</v>
      </c>
      <c r="K1040" s="1469">
        <v>122356.39</v>
      </c>
      <c r="L1040" s="1469">
        <f t="shared" si="15"/>
        <v>122356.39</v>
      </c>
      <c r="M1040" s="1470" t="s">
        <v>3132</v>
      </c>
    </row>
    <row r="1041" spans="1:13" x14ac:dyDescent="0.25">
      <c r="A1041" s="583">
        <v>231</v>
      </c>
      <c r="B1041" s="584">
        <v>0</v>
      </c>
      <c r="C1041" s="585">
        <v>4341</v>
      </c>
      <c r="D1041" s="584">
        <v>5321</v>
      </c>
      <c r="E1041" s="586">
        <v>0</v>
      </c>
      <c r="F1041" s="644">
        <v>120513014</v>
      </c>
      <c r="G1041" s="584">
        <v>900</v>
      </c>
      <c r="H1041" s="591">
        <v>5652021905</v>
      </c>
      <c r="I1041" s="1469">
        <v>0</v>
      </c>
      <c r="J1041" s="1469">
        <v>0</v>
      </c>
      <c r="K1041" s="1469">
        <v>99309.37</v>
      </c>
      <c r="L1041" s="1469">
        <f t="shared" si="15"/>
        <v>99309.37</v>
      </c>
      <c r="M1041" s="1470" t="s">
        <v>3133</v>
      </c>
    </row>
    <row r="1042" spans="1:13" x14ac:dyDescent="0.25">
      <c r="A1042" s="583">
        <v>231</v>
      </c>
      <c r="B1042" s="584">
        <v>0</v>
      </c>
      <c r="C1042" s="585">
        <v>4341</v>
      </c>
      <c r="D1042" s="584">
        <v>5321</v>
      </c>
      <c r="E1042" s="586">
        <v>0</v>
      </c>
      <c r="F1042" s="644">
        <v>120513014</v>
      </c>
      <c r="G1042" s="584">
        <v>900</v>
      </c>
      <c r="H1042" s="591">
        <v>5652020208</v>
      </c>
      <c r="I1042" s="1469">
        <v>0</v>
      </c>
      <c r="J1042" s="1469">
        <v>0</v>
      </c>
      <c r="K1042" s="1469">
        <v>46415.360000000001</v>
      </c>
      <c r="L1042" s="1469">
        <f t="shared" si="15"/>
        <v>46415.360000000001</v>
      </c>
      <c r="M1042" s="1470" t="s">
        <v>3134</v>
      </c>
    </row>
    <row r="1043" spans="1:13" x14ac:dyDescent="0.25">
      <c r="A1043" s="583">
        <v>231</v>
      </c>
      <c r="B1043" s="584">
        <v>0</v>
      </c>
      <c r="C1043" s="585">
        <v>4341</v>
      </c>
      <c r="D1043" s="584">
        <v>5321</v>
      </c>
      <c r="E1043" s="586">
        <v>0</v>
      </c>
      <c r="F1043" s="644">
        <v>120513014</v>
      </c>
      <c r="G1043" s="584">
        <v>900</v>
      </c>
      <c r="H1043" s="591">
        <v>5652021411</v>
      </c>
      <c r="I1043" s="1469">
        <v>0</v>
      </c>
      <c r="J1043" s="1469">
        <v>0</v>
      </c>
      <c r="K1043" s="1469">
        <v>33352.720000000001</v>
      </c>
      <c r="L1043" s="1469">
        <f t="shared" si="15"/>
        <v>33352.720000000001</v>
      </c>
      <c r="M1043" s="1470" t="s">
        <v>3135</v>
      </c>
    </row>
    <row r="1044" spans="1:13" x14ac:dyDescent="0.25">
      <c r="A1044" s="583">
        <v>231</v>
      </c>
      <c r="B1044" s="584">
        <v>0</v>
      </c>
      <c r="C1044" s="585">
        <v>4341</v>
      </c>
      <c r="D1044" s="584">
        <v>5321</v>
      </c>
      <c r="E1044" s="586">
        <v>0</v>
      </c>
      <c r="F1044" s="644">
        <v>120513014</v>
      </c>
      <c r="G1044" s="584">
        <v>900</v>
      </c>
      <c r="H1044" s="591">
        <v>5652020523</v>
      </c>
      <c r="I1044" s="1469">
        <v>0</v>
      </c>
      <c r="J1044" s="1469">
        <v>0</v>
      </c>
      <c r="K1044" s="1469">
        <v>25446.959999999999</v>
      </c>
      <c r="L1044" s="1469">
        <f t="shared" si="15"/>
        <v>25446.959999999999</v>
      </c>
      <c r="M1044" s="1470" t="s">
        <v>3136</v>
      </c>
    </row>
    <row r="1045" spans="1:13" x14ac:dyDescent="0.25">
      <c r="A1045" s="583">
        <v>231</v>
      </c>
      <c r="B1045" s="584">
        <v>0</v>
      </c>
      <c r="C1045" s="585">
        <v>4341</v>
      </c>
      <c r="D1045" s="584">
        <v>5321</v>
      </c>
      <c r="E1045" s="586">
        <v>0</v>
      </c>
      <c r="F1045" s="644">
        <v>120513014</v>
      </c>
      <c r="G1045" s="584">
        <v>900</v>
      </c>
      <c r="H1045" s="591">
        <v>5652021535</v>
      </c>
      <c r="I1045" s="1469">
        <v>0</v>
      </c>
      <c r="J1045" s="1469">
        <v>0</v>
      </c>
      <c r="K1045" s="1469">
        <v>30488.69</v>
      </c>
      <c r="L1045" s="1469">
        <f t="shared" si="15"/>
        <v>30488.69</v>
      </c>
      <c r="M1045" s="1470" t="s">
        <v>3137</v>
      </c>
    </row>
    <row r="1046" spans="1:13" x14ac:dyDescent="0.25">
      <c r="A1046" s="583">
        <v>231</v>
      </c>
      <c r="B1046" s="584">
        <v>0</v>
      </c>
      <c r="C1046" s="585">
        <v>4341</v>
      </c>
      <c r="D1046" s="584">
        <v>5321</v>
      </c>
      <c r="E1046" s="586">
        <v>0</v>
      </c>
      <c r="F1046" s="644">
        <v>120513014</v>
      </c>
      <c r="G1046" s="584">
        <v>900</v>
      </c>
      <c r="H1046" s="591">
        <v>5652021609</v>
      </c>
      <c r="I1046" s="1469">
        <v>0</v>
      </c>
      <c r="J1046" s="1469">
        <v>0</v>
      </c>
      <c r="K1046" s="1469">
        <v>19822.43</v>
      </c>
      <c r="L1046" s="1469">
        <f t="shared" si="15"/>
        <v>19822.43</v>
      </c>
      <c r="M1046" s="1470" t="s">
        <v>3138</v>
      </c>
    </row>
    <row r="1047" spans="1:13" x14ac:dyDescent="0.25">
      <c r="A1047" s="583">
        <v>231</v>
      </c>
      <c r="B1047" s="584">
        <v>0</v>
      </c>
      <c r="C1047" s="585">
        <v>4341</v>
      </c>
      <c r="D1047" s="584">
        <v>5321</v>
      </c>
      <c r="E1047" s="586">
        <v>0</v>
      </c>
      <c r="F1047" s="644">
        <v>120513014</v>
      </c>
      <c r="G1047" s="584">
        <v>900</v>
      </c>
      <c r="H1047" s="591">
        <v>5652022416</v>
      </c>
      <c r="I1047" s="1469">
        <v>0</v>
      </c>
      <c r="J1047" s="1469">
        <v>0</v>
      </c>
      <c r="K1047" s="1469">
        <v>100550.84</v>
      </c>
      <c r="L1047" s="1469">
        <f t="shared" si="15"/>
        <v>100550.84</v>
      </c>
      <c r="M1047" s="1470" t="s">
        <v>3139</v>
      </c>
    </row>
    <row r="1048" spans="1:13" x14ac:dyDescent="0.25">
      <c r="A1048" s="583">
        <v>231</v>
      </c>
      <c r="B1048" s="584">
        <v>0</v>
      </c>
      <c r="C1048" s="585">
        <v>4341</v>
      </c>
      <c r="D1048" s="584">
        <v>5321</v>
      </c>
      <c r="E1048" s="586">
        <v>0</v>
      </c>
      <c r="F1048" s="644">
        <v>120513014</v>
      </c>
      <c r="G1048" s="584">
        <v>900</v>
      </c>
      <c r="H1048" s="591">
        <v>5652021415</v>
      </c>
      <c r="I1048" s="1469">
        <v>0</v>
      </c>
      <c r="J1048" s="1469">
        <v>0</v>
      </c>
      <c r="K1048" s="1469">
        <v>172136.48</v>
      </c>
      <c r="L1048" s="1469">
        <f t="shared" si="15"/>
        <v>172136.48</v>
      </c>
      <c r="M1048" s="1470" t="s">
        <v>3140</v>
      </c>
    </row>
    <row r="1049" spans="1:13" x14ac:dyDescent="0.25">
      <c r="A1049" s="583">
        <v>231</v>
      </c>
      <c r="B1049" s="584">
        <v>0</v>
      </c>
      <c r="C1049" s="585">
        <v>4341</v>
      </c>
      <c r="D1049" s="584">
        <v>5321</v>
      </c>
      <c r="E1049" s="586">
        <v>0</v>
      </c>
      <c r="F1049" s="644">
        <v>120513014</v>
      </c>
      <c r="G1049" s="584">
        <v>900</v>
      </c>
      <c r="H1049" s="591">
        <v>5652020325</v>
      </c>
      <c r="I1049" s="1469">
        <v>0</v>
      </c>
      <c r="J1049" s="1469">
        <v>0</v>
      </c>
      <c r="K1049" s="1469">
        <v>13435.7</v>
      </c>
      <c r="L1049" s="1469">
        <f t="shared" si="15"/>
        <v>13435.7</v>
      </c>
      <c r="M1049" s="1470" t="s">
        <v>3141</v>
      </c>
    </row>
    <row r="1050" spans="1:13" x14ac:dyDescent="0.25">
      <c r="A1050" s="583">
        <v>231</v>
      </c>
      <c r="B1050" s="584">
        <v>0</v>
      </c>
      <c r="C1050" s="585">
        <v>4341</v>
      </c>
      <c r="D1050" s="584">
        <v>5321</v>
      </c>
      <c r="E1050" s="586">
        <v>0</v>
      </c>
      <c r="F1050" s="644">
        <v>120513014</v>
      </c>
      <c r="G1050" s="584">
        <v>900</v>
      </c>
      <c r="H1050" s="591">
        <v>5652021915</v>
      </c>
      <c r="I1050" s="1469">
        <v>0</v>
      </c>
      <c r="J1050" s="1469">
        <v>0</v>
      </c>
      <c r="K1050" s="1469">
        <v>19470.78</v>
      </c>
      <c r="L1050" s="1469">
        <f t="shared" si="15"/>
        <v>19470.78</v>
      </c>
      <c r="M1050" s="1470" t="s">
        <v>3142</v>
      </c>
    </row>
    <row r="1051" spans="1:13" x14ac:dyDescent="0.25">
      <c r="A1051" s="583">
        <v>231</v>
      </c>
      <c r="B1051" s="584">
        <v>0</v>
      </c>
      <c r="C1051" s="585">
        <v>4341</v>
      </c>
      <c r="D1051" s="584">
        <v>5321</v>
      </c>
      <c r="E1051" s="586">
        <v>0</v>
      </c>
      <c r="F1051" s="644">
        <v>120513014</v>
      </c>
      <c r="G1051" s="584">
        <v>900</v>
      </c>
      <c r="H1051" s="591">
        <v>5652021915</v>
      </c>
      <c r="I1051" s="1469">
        <v>0</v>
      </c>
      <c r="J1051" s="1469">
        <v>0</v>
      </c>
      <c r="K1051" s="1469">
        <v>16363.99</v>
      </c>
      <c r="L1051" s="1469">
        <f t="shared" si="15"/>
        <v>16363.99</v>
      </c>
      <c r="M1051" s="1470" t="s">
        <v>3210</v>
      </c>
    </row>
    <row r="1052" spans="1:13" x14ac:dyDescent="0.25">
      <c r="A1052" s="583">
        <v>231</v>
      </c>
      <c r="B1052" s="584">
        <v>0</v>
      </c>
      <c r="C1052" s="585">
        <v>4341</v>
      </c>
      <c r="D1052" s="584">
        <v>5321</v>
      </c>
      <c r="E1052" s="586">
        <v>0</v>
      </c>
      <c r="F1052" s="644">
        <v>120513014</v>
      </c>
      <c r="G1052" s="584">
        <v>900</v>
      </c>
      <c r="H1052" s="591">
        <v>5652021705</v>
      </c>
      <c r="I1052" s="1469">
        <v>0</v>
      </c>
      <c r="J1052" s="1469">
        <v>0</v>
      </c>
      <c r="K1052" s="1469">
        <v>44350.11</v>
      </c>
      <c r="L1052" s="1469">
        <f t="shared" si="15"/>
        <v>44350.11</v>
      </c>
      <c r="M1052" s="1470" t="s">
        <v>3143</v>
      </c>
    </row>
    <row r="1053" spans="1:13" x14ac:dyDescent="0.25">
      <c r="A1053" s="583">
        <v>231</v>
      </c>
      <c r="B1053" s="584">
        <v>0</v>
      </c>
      <c r="C1053" s="585">
        <v>4341</v>
      </c>
      <c r="D1053" s="584">
        <v>5321</v>
      </c>
      <c r="E1053" s="586">
        <v>0</v>
      </c>
      <c r="F1053" s="644">
        <v>120513014</v>
      </c>
      <c r="G1053" s="584">
        <v>900</v>
      </c>
      <c r="H1053" s="591">
        <v>5652022131</v>
      </c>
      <c r="I1053" s="1469">
        <v>0</v>
      </c>
      <c r="J1053" s="1469">
        <v>0</v>
      </c>
      <c r="K1053" s="1469">
        <v>16409.509999999998</v>
      </c>
      <c r="L1053" s="1469">
        <f t="shared" si="15"/>
        <v>16409.509999999998</v>
      </c>
      <c r="M1053" s="1470" t="s">
        <v>3144</v>
      </c>
    </row>
    <row r="1054" spans="1:13" x14ac:dyDescent="0.25">
      <c r="A1054" s="583">
        <v>231</v>
      </c>
      <c r="B1054" s="584">
        <v>0</v>
      </c>
      <c r="C1054" s="585">
        <v>4341</v>
      </c>
      <c r="D1054" s="584">
        <v>5321</v>
      </c>
      <c r="E1054" s="586">
        <v>0</v>
      </c>
      <c r="F1054" s="644">
        <v>120513014</v>
      </c>
      <c r="G1054" s="584">
        <v>900</v>
      </c>
      <c r="H1054" s="591">
        <v>5652021421</v>
      </c>
      <c r="I1054" s="1469">
        <v>0</v>
      </c>
      <c r="J1054" s="1469">
        <v>0</v>
      </c>
      <c r="K1054" s="1469">
        <v>178281.34</v>
      </c>
      <c r="L1054" s="1469">
        <f t="shared" ref="L1054:L1115" si="16">SUM(J1054+K1054)</f>
        <v>178281.34</v>
      </c>
      <c r="M1054" s="1470" t="s">
        <v>3145</v>
      </c>
    </row>
    <row r="1055" spans="1:13" x14ac:dyDescent="0.25">
      <c r="A1055" s="583">
        <v>231</v>
      </c>
      <c r="B1055" s="584">
        <v>0</v>
      </c>
      <c r="C1055" s="585">
        <v>4341</v>
      </c>
      <c r="D1055" s="584">
        <v>5321</v>
      </c>
      <c r="E1055" s="586">
        <v>0</v>
      </c>
      <c r="F1055" s="644">
        <v>120513014</v>
      </c>
      <c r="G1055" s="584">
        <v>900</v>
      </c>
      <c r="H1055" s="591">
        <v>5652022036</v>
      </c>
      <c r="I1055" s="1469">
        <v>0</v>
      </c>
      <c r="J1055" s="1469">
        <v>0</v>
      </c>
      <c r="K1055" s="1469">
        <v>48230.7</v>
      </c>
      <c r="L1055" s="1469">
        <f t="shared" si="16"/>
        <v>48230.7</v>
      </c>
      <c r="M1055" s="1470" t="s">
        <v>3146</v>
      </c>
    </row>
    <row r="1056" spans="1:13" x14ac:dyDescent="0.25">
      <c r="A1056" s="583">
        <v>231</v>
      </c>
      <c r="B1056" s="584">
        <v>0</v>
      </c>
      <c r="C1056" s="585">
        <v>4341</v>
      </c>
      <c r="D1056" s="584">
        <v>5321</v>
      </c>
      <c r="E1056" s="586">
        <v>0</v>
      </c>
      <c r="F1056" s="644">
        <v>120513014</v>
      </c>
      <c r="G1056" s="584">
        <v>900</v>
      </c>
      <c r="H1056" s="591">
        <v>5652022140</v>
      </c>
      <c r="I1056" s="1469">
        <v>0</v>
      </c>
      <c r="J1056" s="1469">
        <v>0</v>
      </c>
      <c r="K1056" s="1469">
        <v>55982.06</v>
      </c>
      <c r="L1056" s="1469">
        <f t="shared" si="16"/>
        <v>55982.06</v>
      </c>
      <c r="M1056" s="1470" t="s">
        <v>3147</v>
      </c>
    </row>
    <row r="1057" spans="1:13" x14ac:dyDescent="0.25">
      <c r="A1057" s="583">
        <v>231</v>
      </c>
      <c r="B1057" s="584">
        <v>0</v>
      </c>
      <c r="C1057" s="585">
        <v>4341</v>
      </c>
      <c r="D1057" s="584">
        <v>5321</v>
      </c>
      <c r="E1057" s="586">
        <v>0</v>
      </c>
      <c r="F1057" s="644">
        <v>120513014</v>
      </c>
      <c r="G1057" s="584">
        <v>900</v>
      </c>
      <c r="H1057" s="591">
        <v>5652021708</v>
      </c>
      <c r="I1057" s="1469">
        <v>0</v>
      </c>
      <c r="J1057" s="1469">
        <v>0</v>
      </c>
      <c r="K1057" s="1469">
        <v>90604.81</v>
      </c>
      <c r="L1057" s="1469">
        <f t="shared" si="16"/>
        <v>90604.81</v>
      </c>
      <c r="M1057" s="1470" t="s">
        <v>3148</v>
      </c>
    </row>
    <row r="1058" spans="1:13" x14ac:dyDescent="0.25">
      <c r="A1058" s="583">
        <v>231</v>
      </c>
      <c r="B1058" s="584">
        <v>0</v>
      </c>
      <c r="C1058" s="585">
        <v>4341</v>
      </c>
      <c r="D1058" s="584">
        <v>5321</v>
      </c>
      <c r="E1058" s="586">
        <v>0</v>
      </c>
      <c r="F1058" s="644">
        <v>120513014</v>
      </c>
      <c r="G1058" s="584">
        <v>900</v>
      </c>
      <c r="H1058" s="591">
        <v>5652021922</v>
      </c>
      <c r="I1058" s="1469">
        <v>0</v>
      </c>
      <c r="J1058" s="1469">
        <v>0</v>
      </c>
      <c r="K1058" s="1469">
        <v>32271.01</v>
      </c>
      <c r="L1058" s="1469">
        <f t="shared" si="16"/>
        <v>32271.01</v>
      </c>
      <c r="M1058" s="1470" t="s">
        <v>3149</v>
      </c>
    </row>
    <row r="1059" spans="1:13" x14ac:dyDescent="0.25">
      <c r="A1059" s="583">
        <v>231</v>
      </c>
      <c r="B1059" s="584">
        <v>0</v>
      </c>
      <c r="C1059" s="585">
        <v>4341</v>
      </c>
      <c r="D1059" s="584">
        <v>5321</v>
      </c>
      <c r="E1059" s="586">
        <v>0</v>
      </c>
      <c r="F1059" s="644">
        <v>120513014</v>
      </c>
      <c r="G1059" s="584">
        <v>900</v>
      </c>
      <c r="H1059" s="591">
        <v>5652022231</v>
      </c>
      <c r="I1059" s="1469">
        <v>0</v>
      </c>
      <c r="J1059" s="1469">
        <v>0</v>
      </c>
      <c r="K1059" s="1469">
        <v>23256.77</v>
      </c>
      <c r="L1059" s="1469">
        <f t="shared" si="16"/>
        <v>23256.77</v>
      </c>
      <c r="M1059" s="1470" t="s">
        <v>3150</v>
      </c>
    </row>
    <row r="1060" spans="1:13" x14ac:dyDescent="0.25">
      <c r="A1060" s="583">
        <v>231</v>
      </c>
      <c r="B1060" s="584">
        <v>0</v>
      </c>
      <c r="C1060" s="585">
        <v>4341</v>
      </c>
      <c r="D1060" s="584">
        <v>5321</v>
      </c>
      <c r="E1060" s="586">
        <v>0</v>
      </c>
      <c r="F1060" s="644">
        <v>120513014</v>
      </c>
      <c r="G1060" s="584">
        <v>900</v>
      </c>
      <c r="H1060" s="591">
        <v>5652020932</v>
      </c>
      <c r="I1060" s="1469">
        <v>0</v>
      </c>
      <c r="J1060" s="1469">
        <v>0</v>
      </c>
      <c r="K1060" s="1469">
        <v>58669.38</v>
      </c>
      <c r="L1060" s="1469">
        <f t="shared" si="16"/>
        <v>58669.38</v>
      </c>
      <c r="M1060" s="1470" t="s">
        <v>3151</v>
      </c>
    </row>
    <row r="1061" spans="1:13" x14ac:dyDescent="0.25">
      <c r="A1061" s="583">
        <v>231</v>
      </c>
      <c r="B1061" s="584">
        <v>0</v>
      </c>
      <c r="C1061" s="585">
        <v>4341</v>
      </c>
      <c r="D1061" s="584">
        <v>5321</v>
      </c>
      <c r="E1061" s="586">
        <v>0</v>
      </c>
      <c r="F1061" s="644">
        <v>120513014</v>
      </c>
      <c r="G1061" s="584">
        <v>900</v>
      </c>
      <c r="H1061" s="591">
        <v>5652020551</v>
      </c>
      <c r="I1061" s="1469">
        <v>0</v>
      </c>
      <c r="J1061" s="1469">
        <v>0</v>
      </c>
      <c r="K1061" s="1469">
        <v>15143.94</v>
      </c>
      <c r="L1061" s="1469">
        <f t="shared" si="16"/>
        <v>15143.94</v>
      </c>
      <c r="M1061" s="1470" t="s">
        <v>3152</v>
      </c>
    </row>
    <row r="1062" spans="1:13" x14ac:dyDescent="0.25">
      <c r="A1062" s="583">
        <v>231</v>
      </c>
      <c r="B1062" s="584">
        <v>0</v>
      </c>
      <c r="C1062" s="585">
        <v>4341</v>
      </c>
      <c r="D1062" s="584">
        <v>5321</v>
      </c>
      <c r="E1062" s="586">
        <v>0</v>
      </c>
      <c r="F1062" s="644">
        <v>120513014</v>
      </c>
      <c r="G1062" s="584">
        <v>900</v>
      </c>
      <c r="H1062" s="591">
        <v>5652021429</v>
      </c>
      <c r="I1062" s="1469">
        <v>0</v>
      </c>
      <c r="J1062" s="1469">
        <v>0</v>
      </c>
      <c r="K1062" s="1469">
        <v>68748.38</v>
      </c>
      <c r="L1062" s="1469">
        <f t="shared" si="16"/>
        <v>68748.38</v>
      </c>
      <c r="M1062" s="1470" t="s">
        <v>3153</v>
      </c>
    </row>
    <row r="1063" spans="1:13" x14ac:dyDescent="0.25">
      <c r="A1063" s="583">
        <v>231</v>
      </c>
      <c r="B1063" s="584">
        <v>0</v>
      </c>
      <c r="C1063" s="585">
        <v>4341</v>
      </c>
      <c r="D1063" s="584">
        <v>5321</v>
      </c>
      <c r="E1063" s="586">
        <v>0</v>
      </c>
      <c r="F1063" s="644">
        <v>120513014</v>
      </c>
      <c r="G1063" s="584">
        <v>900</v>
      </c>
      <c r="H1063" s="591">
        <v>5652022162</v>
      </c>
      <c r="I1063" s="1469">
        <v>0</v>
      </c>
      <c r="J1063" s="1469">
        <v>0</v>
      </c>
      <c r="K1063" s="1469">
        <v>71276.84</v>
      </c>
      <c r="L1063" s="1469">
        <f t="shared" si="16"/>
        <v>71276.84</v>
      </c>
      <c r="M1063" s="1470" t="s">
        <v>3154</v>
      </c>
    </row>
    <row r="1064" spans="1:13" x14ac:dyDescent="0.25">
      <c r="A1064" s="583">
        <v>231</v>
      </c>
      <c r="B1064" s="584">
        <v>0</v>
      </c>
      <c r="C1064" s="585">
        <v>4341</v>
      </c>
      <c r="D1064" s="584">
        <v>5321</v>
      </c>
      <c r="E1064" s="586">
        <v>0</v>
      </c>
      <c r="F1064" s="644">
        <v>120513014</v>
      </c>
      <c r="G1064" s="584">
        <v>900</v>
      </c>
      <c r="H1064" s="591">
        <v>5652022171</v>
      </c>
      <c r="I1064" s="1469">
        <v>0</v>
      </c>
      <c r="J1064" s="1469">
        <v>0</v>
      </c>
      <c r="K1064" s="1469">
        <v>23776.2</v>
      </c>
      <c r="L1064" s="1469">
        <f t="shared" si="16"/>
        <v>23776.2</v>
      </c>
      <c r="M1064" s="1470" t="s">
        <v>3155</v>
      </c>
    </row>
    <row r="1065" spans="1:13" x14ac:dyDescent="0.25">
      <c r="A1065" s="583">
        <v>231</v>
      </c>
      <c r="B1065" s="584">
        <v>0</v>
      </c>
      <c r="C1065" s="585">
        <v>4341</v>
      </c>
      <c r="D1065" s="584">
        <v>5321</v>
      </c>
      <c r="E1065" s="586">
        <v>0</v>
      </c>
      <c r="F1065" s="644">
        <v>120513014</v>
      </c>
      <c r="G1065" s="584">
        <v>900</v>
      </c>
      <c r="H1065" s="591">
        <v>5652020345</v>
      </c>
      <c r="I1065" s="1469">
        <v>0</v>
      </c>
      <c r="J1065" s="1469">
        <v>0</v>
      </c>
      <c r="K1065" s="1469">
        <v>30287.88</v>
      </c>
      <c r="L1065" s="1469">
        <f t="shared" si="16"/>
        <v>30287.88</v>
      </c>
      <c r="M1065" s="1470" t="s">
        <v>3156</v>
      </c>
    </row>
    <row r="1066" spans="1:13" x14ac:dyDescent="0.25">
      <c r="A1066" s="583">
        <v>231</v>
      </c>
      <c r="B1066" s="584">
        <v>0</v>
      </c>
      <c r="C1066" s="585">
        <v>4341</v>
      </c>
      <c r="D1066" s="584">
        <v>5321</v>
      </c>
      <c r="E1066" s="586">
        <v>0</v>
      </c>
      <c r="F1066" s="644">
        <v>120513014</v>
      </c>
      <c r="G1066" s="584">
        <v>900</v>
      </c>
      <c r="H1066" s="591">
        <v>5652020620</v>
      </c>
      <c r="I1066" s="1469">
        <v>0</v>
      </c>
      <c r="J1066" s="1469">
        <v>0</v>
      </c>
      <c r="K1066" s="1469">
        <v>18389.07</v>
      </c>
      <c r="L1066" s="1469">
        <f t="shared" si="16"/>
        <v>18389.07</v>
      </c>
      <c r="M1066" s="1470" t="s">
        <v>3157</v>
      </c>
    </row>
    <row r="1067" spans="1:13" x14ac:dyDescent="0.25">
      <c r="A1067" s="583">
        <v>231</v>
      </c>
      <c r="B1067" s="584">
        <v>0</v>
      </c>
      <c r="C1067" s="585">
        <v>4341</v>
      </c>
      <c r="D1067" s="584">
        <v>5321</v>
      </c>
      <c r="E1067" s="586">
        <v>0</v>
      </c>
      <c r="F1067" s="644">
        <v>120513014</v>
      </c>
      <c r="G1067" s="584">
        <v>900</v>
      </c>
      <c r="H1067" s="591">
        <v>5652020570</v>
      </c>
      <c r="I1067" s="1469">
        <v>0</v>
      </c>
      <c r="J1067" s="1469">
        <v>0</v>
      </c>
      <c r="K1067" s="1469">
        <v>46065.49</v>
      </c>
      <c r="L1067" s="1469">
        <f t="shared" si="16"/>
        <v>46065.49</v>
      </c>
      <c r="M1067" s="1470" t="s">
        <v>3158</v>
      </c>
    </row>
    <row r="1068" spans="1:13" x14ac:dyDescent="0.25">
      <c r="A1068" s="583">
        <v>231</v>
      </c>
      <c r="B1068" s="584">
        <v>0</v>
      </c>
      <c r="C1068" s="585">
        <v>4341</v>
      </c>
      <c r="D1068" s="584">
        <v>5321</v>
      </c>
      <c r="E1068" s="586">
        <v>0</v>
      </c>
      <c r="F1068" s="644">
        <v>120513014</v>
      </c>
      <c r="G1068" s="584">
        <v>900</v>
      </c>
      <c r="H1068" s="591">
        <v>5652021435</v>
      </c>
      <c r="I1068" s="1469">
        <v>0</v>
      </c>
      <c r="J1068" s="1469">
        <v>0</v>
      </c>
      <c r="K1068" s="1469">
        <v>24804.36</v>
      </c>
      <c r="L1068" s="1469">
        <f t="shared" si="16"/>
        <v>24804.36</v>
      </c>
      <c r="M1068" s="1470" t="s">
        <v>3159</v>
      </c>
    </row>
    <row r="1069" spans="1:13" x14ac:dyDescent="0.25">
      <c r="A1069" s="583">
        <v>231</v>
      </c>
      <c r="B1069" s="584">
        <v>0</v>
      </c>
      <c r="C1069" s="585">
        <v>4341</v>
      </c>
      <c r="D1069" s="584">
        <v>5321</v>
      </c>
      <c r="E1069" s="586">
        <v>0</v>
      </c>
      <c r="F1069" s="644">
        <v>120513014</v>
      </c>
      <c r="G1069" s="584">
        <v>900</v>
      </c>
      <c r="H1069" s="591">
        <v>5652021247</v>
      </c>
      <c r="I1069" s="1469">
        <v>0</v>
      </c>
      <c r="J1069" s="1469">
        <v>0</v>
      </c>
      <c r="K1069" s="1469">
        <v>23986.83</v>
      </c>
      <c r="L1069" s="1469">
        <f t="shared" si="16"/>
        <v>23986.83</v>
      </c>
      <c r="M1069" s="1470" t="s">
        <v>3160</v>
      </c>
    </row>
    <row r="1070" spans="1:13" x14ac:dyDescent="0.25">
      <c r="A1070" s="583">
        <v>231</v>
      </c>
      <c r="B1070" s="584">
        <v>0</v>
      </c>
      <c r="C1070" s="585">
        <v>4341</v>
      </c>
      <c r="D1070" s="584">
        <v>5321</v>
      </c>
      <c r="E1070" s="586">
        <v>0</v>
      </c>
      <c r="F1070" s="644">
        <v>120513014</v>
      </c>
      <c r="G1070" s="584">
        <v>900</v>
      </c>
      <c r="H1070" s="591">
        <v>5652020574</v>
      </c>
      <c r="I1070" s="1469">
        <v>0</v>
      </c>
      <c r="J1070" s="1469">
        <v>0</v>
      </c>
      <c r="K1070" s="1469">
        <v>75086.92</v>
      </c>
      <c r="L1070" s="1469">
        <f t="shared" si="16"/>
        <v>75086.92</v>
      </c>
      <c r="M1070" s="1470" t="s">
        <v>3161</v>
      </c>
    </row>
    <row r="1071" spans="1:13" x14ac:dyDescent="0.25">
      <c r="A1071" s="583">
        <v>231</v>
      </c>
      <c r="B1071" s="584">
        <v>0</v>
      </c>
      <c r="C1071" s="585">
        <v>4341</v>
      </c>
      <c r="D1071" s="584">
        <v>5321</v>
      </c>
      <c r="E1071" s="586">
        <v>0</v>
      </c>
      <c r="F1071" s="644">
        <v>120513014</v>
      </c>
      <c r="G1071" s="584">
        <v>900</v>
      </c>
      <c r="H1071" s="591">
        <v>5652021934</v>
      </c>
      <c r="I1071" s="1469">
        <v>0</v>
      </c>
      <c r="J1071" s="1469">
        <v>0</v>
      </c>
      <c r="K1071" s="1469">
        <v>4823.07</v>
      </c>
      <c r="L1071" s="1469">
        <f t="shared" si="16"/>
        <v>4823.07</v>
      </c>
      <c r="M1071" s="1470" t="s">
        <v>3162</v>
      </c>
    </row>
    <row r="1072" spans="1:13" x14ac:dyDescent="0.25">
      <c r="A1072" s="583">
        <v>231</v>
      </c>
      <c r="B1072" s="584">
        <v>0</v>
      </c>
      <c r="C1072" s="585">
        <v>4341</v>
      </c>
      <c r="D1072" s="584">
        <v>5321</v>
      </c>
      <c r="E1072" s="586">
        <v>0</v>
      </c>
      <c r="F1072" s="644">
        <v>120513014</v>
      </c>
      <c r="G1072" s="584">
        <v>900</v>
      </c>
      <c r="H1072" s="591">
        <v>5652020433</v>
      </c>
      <c r="I1072" s="1469">
        <v>0</v>
      </c>
      <c r="J1072" s="1469">
        <v>0</v>
      </c>
      <c r="K1072" s="1469">
        <v>49758.66</v>
      </c>
      <c r="L1072" s="1469">
        <f t="shared" si="16"/>
        <v>49758.66</v>
      </c>
      <c r="M1072" s="1470" t="s">
        <v>3163</v>
      </c>
    </row>
    <row r="1073" spans="1:13" x14ac:dyDescent="0.25">
      <c r="A1073" s="583">
        <v>231</v>
      </c>
      <c r="B1073" s="584">
        <v>0</v>
      </c>
      <c r="C1073" s="585">
        <v>4341</v>
      </c>
      <c r="D1073" s="584">
        <v>5321</v>
      </c>
      <c r="E1073" s="586">
        <v>0</v>
      </c>
      <c r="F1073" s="644">
        <v>120513014</v>
      </c>
      <c r="G1073" s="584">
        <v>900</v>
      </c>
      <c r="H1073" s="591">
        <v>5652021595</v>
      </c>
      <c r="I1073" s="1469">
        <v>0</v>
      </c>
      <c r="J1073" s="1469">
        <v>0</v>
      </c>
      <c r="K1073" s="1469">
        <v>13160.8</v>
      </c>
      <c r="L1073" s="1469">
        <f t="shared" si="16"/>
        <v>13160.8</v>
      </c>
      <c r="M1073" s="1470" t="s">
        <v>3164</v>
      </c>
    </row>
    <row r="1074" spans="1:13" x14ac:dyDescent="0.25">
      <c r="A1074" s="583">
        <v>231</v>
      </c>
      <c r="B1074" s="584">
        <v>0</v>
      </c>
      <c r="C1074" s="585">
        <v>4341</v>
      </c>
      <c r="D1074" s="584">
        <v>5321</v>
      </c>
      <c r="E1074" s="586">
        <v>0</v>
      </c>
      <c r="F1074" s="644">
        <v>120513014</v>
      </c>
      <c r="G1074" s="584">
        <v>900</v>
      </c>
      <c r="H1074" s="591">
        <v>5652021438</v>
      </c>
      <c r="I1074" s="1469">
        <v>0</v>
      </c>
      <c r="J1074" s="1469">
        <v>0</v>
      </c>
      <c r="K1074" s="1469">
        <v>84706.28</v>
      </c>
      <c r="L1074" s="1469">
        <f t="shared" si="16"/>
        <v>84706.28</v>
      </c>
      <c r="M1074" s="1470" t="s">
        <v>3165</v>
      </c>
    </row>
    <row r="1075" spans="1:13" x14ac:dyDescent="0.25">
      <c r="A1075" s="583">
        <v>231</v>
      </c>
      <c r="B1075" s="584">
        <v>0</v>
      </c>
      <c r="C1075" s="585">
        <v>4341</v>
      </c>
      <c r="D1075" s="584">
        <v>5321</v>
      </c>
      <c r="E1075" s="586">
        <v>0</v>
      </c>
      <c r="F1075" s="644">
        <v>120513014</v>
      </c>
      <c r="G1075" s="584">
        <v>900</v>
      </c>
      <c r="H1075" s="591">
        <v>5652020246</v>
      </c>
      <c r="I1075" s="1469">
        <v>0</v>
      </c>
      <c r="J1075" s="1469">
        <v>0</v>
      </c>
      <c r="K1075" s="1469">
        <v>44660.7</v>
      </c>
      <c r="L1075" s="1469">
        <f t="shared" si="16"/>
        <v>44660.7</v>
      </c>
      <c r="M1075" s="1470" t="s">
        <v>3166</v>
      </c>
    </row>
    <row r="1076" spans="1:13" x14ac:dyDescent="0.25">
      <c r="A1076" s="583">
        <v>231</v>
      </c>
      <c r="B1076" s="584">
        <v>0</v>
      </c>
      <c r="C1076" s="585">
        <v>4341</v>
      </c>
      <c r="D1076" s="584">
        <v>5321</v>
      </c>
      <c r="E1076" s="586">
        <v>0</v>
      </c>
      <c r="F1076" s="644">
        <v>120513014</v>
      </c>
      <c r="G1076" s="584">
        <v>900</v>
      </c>
      <c r="H1076" s="591">
        <v>5652021935</v>
      </c>
      <c r="I1076" s="1469">
        <v>0</v>
      </c>
      <c r="J1076" s="1469">
        <v>0</v>
      </c>
      <c r="K1076" s="1469">
        <v>29096.39</v>
      </c>
      <c r="L1076" s="1469">
        <f t="shared" si="16"/>
        <v>29096.39</v>
      </c>
      <c r="M1076" s="1470" t="s">
        <v>3167</v>
      </c>
    </row>
    <row r="1077" spans="1:13" x14ac:dyDescent="0.25">
      <c r="A1077" s="583">
        <v>231</v>
      </c>
      <c r="B1077" s="584">
        <v>0</v>
      </c>
      <c r="C1077" s="585">
        <v>4341</v>
      </c>
      <c r="D1077" s="584">
        <v>5321</v>
      </c>
      <c r="E1077" s="586">
        <v>0</v>
      </c>
      <c r="F1077" s="644">
        <v>120513014</v>
      </c>
      <c r="G1077" s="584">
        <v>900</v>
      </c>
      <c r="H1077" s="591">
        <v>5652020835</v>
      </c>
      <c r="I1077" s="1469">
        <v>0</v>
      </c>
      <c r="J1077" s="1469">
        <v>0</v>
      </c>
      <c r="K1077" s="1469">
        <v>44888.29</v>
      </c>
      <c r="L1077" s="1469">
        <f t="shared" si="16"/>
        <v>44888.29</v>
      </c>
      <c r="M1077" s="1470" t="s">
        <v>3168</v>
      </c>
    </row>
    <row r="1078" spans="1:13" x14ac:dyDescent="0.25">
      <c r="A1078" s="583">
        <v>231</v>
      </c>
      <c r="B1078" s="584">
        <v>0</v>
      </c>
      <c r="C1078" s="585">
        <v>4341</v>
      </c>
      <c r="D1078" s="584">
        <v>5321</v>
      </c>
      <c r="E1078" s="586">
        <v>0</v>
      </c>
      <c r="F1078" s="644">
        <v>120513014</v>
      </c>
      <c r="G1078" s="584">
        <v>900</v>
      </c>
      <c r="H1078" s="591">
        <v>5652020947</v>
      </c>
      <c r="I1078" s="1469">
        <v>0</v>
      </c>
      <c r="J1078" s="1469">
        <v>0</v>
      </c>
      <c r="K1078" s="1469">
        <v>110955.6</v>
      </c>
      <c r="L1078" s="1469">
        <f t="shared" si="16"/>
        <v>110955.6</v>
      </c>
      <c r="M1078" s="1470" t="s">
        <v>3169</v>
      </c>
    </row>
    <row r="1079" spans="1:13" x14ac:dyDescent="0.25">
      <c r="A1079" s="583">
        <v>231</v>
      </c>
      <c r="B1079" s="584">
        <v>0</v>
      </c>
      <c r="C1079" s="585">
        <v>4341</v>
      </c>
      <c r="D1079" s="584">
        <v>5321</v>
      </c>
      <c r="E1079" s="586">
        <v>0</v>
      </c>
      <c r="F1079" s="644">
        <v>120513014</v>
      </c>
      <c r="G1079" s="584">
        <v>900</v>
      </c>
      <c r="H1079" s="591">
        <v>5652022182</v>
      </c>
      <c r="I1079" s="1469">
        <v>0</v>
      </c>
      <c r="J1079" s="1469">
        <v>0</v>
      </c>
      <c r="K1079" s="1469">
        <v>15158.22</v>
      </c>
      <c r="L1079" s="1469">
        <f t="shared" si="16"/>
        <v>15158.22</v>
      </c>
      <c r="M1079" s="1470" t="s">
        <v>3170</v>
      </c>
    </row>
    <row r="1080" spans="1:13" x14ac:dyDescent="0.25">
      <c r="A1080" s="583">
        <v>231</v>
      </c>
      <c r="B1080" s="584">
        <v>0</v>
      </c>
      <c r="C1080" s="585">
        <v>4341</v>
      </c>
      <c r="D1080" s="584">
        <v>5321</v>
      </c>
      <c r="E1080" s="586">
        <v>0</v>
      </c>
      <c r="F1080" s="644">
        <v>120513014</v>
      </c>
      <c r="G1080" s="584">
        <v>900</v>
      </c>
      <c r="H1080" s="591">
        <v>5652021250</v>
      </c>
      <c r="I1080" s="1469">
        <v>0</v>
      </c>
      <c r="J1080" s="1469">
        <v>0</v>
      </c>
      <c r="K1080" s="1469">
        <v>22642.73</v>
      </c>
      <c r="L1080" s="1469">
        <f t="shared" si="16"/>
        <v>22642.73</v>
      </c>
      <c r="M1080" s="1470" t="s">
        <v>3171</v>
      </c>
    </row>
    <row r="1081" spans="1:13" x14ac:dyDescent="0.25">
      <c r="A1081" s="583">
        <v>231</v>
      </c>
      <c r="B1081" s="584">
        <v>0</v>
      </c>
      <c r="C1081" s="585">
        <v>4341</v>
      </c>
      <c r="D1081" s="584">
        <v>5321</v>
      </c>
      <c r="E1081" s="586">
        <v>0</v>
      </c>
      <c r="F1081" s="644">
        <v>120513014</v>
      </c>
      <c r="G1081" s="584">
        <v>900</v>
      </c>
      <c r="H1081" s="591">
        <v>5652020578</v>
      </c>
      <c r="I1081" s="1469">
        <v>0</v>
      </c>
      <c r="J1081" s="1469">
        <v>0</v>
      </c>
      <c r="K1081" s="1469">
        <v>46006.59</v>
      </c>
      <c r="L1081" s="1469">
        <f t="shared" si="16"/>
        <v>46006.59</v>
      </c>
      <c r="M1081" s="1470" t="s">
        <v>3172</v>
      </c>
    </row>
    <row r="1082" spans="1:13" x14ac:dyDescent="0.25">
      <c r="A1082" s="583">
        <v>231</v>
      </c>
      <c r="B1082" s="584">
        <v>0</v>
      </c>
      <c r="C1082" s="585">
        <v>4341</v>
      </c>
      <c r="D1082" s="584">
        <v>5321</v>
      </c>
      <c r="E1082" s="586">
        <v>0</v>
      </c>
      <c r="F1082" s="644">
        <v>120513014</v>
      </c>
      <c r="G1082" s="584">
        <v>900</v>
      </c>
      <c r="H1082" s="591">
        <v>5652022450</v>
      </c>
      <c r="I1082" s="1469">
        <v>0</v>
      </c>
      <c r="J1082" s="1469">
        <v>0</v>
      </c>
      <c r="K1082" s="1469">
        <v>41685.1</v>
      </c>
      <c r="L1082" s="1469">
        <f t="shared" si="16"/>
        <v>41685.1</v>
      </c>
      <c r="M1082" s="1470" t="s">
        <v>3173</v>
      </c>
    </row>
    <row r="1083" spans="1:13" x14ac:dyDescent="0.25">
      <c r="A1083" s="583">
        <v>231</v>
      </c>
      <c r="B1083" s="584">
        <v>0</v>
      </c>
      <c r="C1083" s="585">
        <v>4341</v>
      </c>
      <c r="D1083" s="584">
        <v>5321</v>
      </c>
      <c r="E1083" s="586">
        <v>0</v>
      </c>
      <c r="F1083" s="644">
        <v>120513014</v>
      </c>
      <c r="G1083" s="584">
        <v>900</v>
      </c>
      <c r="H1083" s="591">
        <v>5652021068</v>
      </c>
      <c r="I1083" s="1469">
        <v>0</v>
      </c>
      <c r="J1083" s="1469">
        <v>0</v>
      </c>
      <c r="K1083" s="1469">
        <v>57179.8</v>
      </c>
      <c r="L1083" s="1469">
        <f t="shared" si="16"/>
        <v>57179.8</v>
      </c>
      <c r="M1083" s="1470" t="s">
        <v>3174</v>
      </c>
    </row>
    <row r="1084" spans="1:13" x14ac:dyDescent="0.25">
      <c r="A1084" s="583">
        <v>231</v>
      </c>
      <c r="B1084" s="584">
        <v>0</v>
      </c>
      <c r="C1084" s="585">
        <v>4341</v>
      </c>
      <c r="D1084" s="584">
        <v>5321</v>
      </c>
      <c r="E1084" s="586">
        <v>0</v>
      </c>
      <c r="F1084" s="644">
        <v>120513014</v>
      </c>
      <c r="G1084" s="584">
        <v>900</v>
      </c>
      <c r="H1084" s="591">
        <v>5652021069</v>
      </c>
      <c r="I1084" s="1469">
        <v>0</v>
      </c>
      <c r="J1084" s="1469">
        <v>0</v>
      </c>
      <c r="K1084" s="1469">
        <v>28304.75</v>
      </c>
      <c r="L1084" s="1469">
        <f t="shared" si="16"/>
        <v>28304.75</v>
      </c>
      <c r="M1084" s="1470" t="s">
        <v>3175</v>
      </c>
    </row>
    <row r="1085" spans="1:13" x14ac:dyDescent="0.25">
      <c r="A1085" s="583">
        <v>231</v>
      </c>
      <c r="B1085" s="584">
        <v>0</v>
      </c>
      <c r="C1085" s="585">
        <v>4341</v>
      </c>
      <c r="D1085" s="584">
        <v>5321</v>
      </c>
      <c r="E1085" s="586">
        <v>0</v>
      </c>
      <c r="F1085" s="644">
        <v>120513014</v>
      </c>
      <c r="G1085" s="584">
        <v>900</v>
      </c>
      <c r="H1085" s="591">
        <v>5652020919</v>
      </c>
      <c r="I1085" s="1469">
        <v>0</v>
      </c>
      <c r="J1085" s="1469">
        <v>0</v>
      </c>
      <c r="K1085" s="1469">
        <v>50187.06</v>
      </c>
      <c r="L1085" s="1469">
        <f t="shared" si="16"/>
        <v>50187.06</v>
      </c>
      <c r="M1085" s="1470" t="s">
        <v>3176</v>
      </c>
    </row>
    <row r="1086" spans="1:13" x14ac:dyDescent="0.25">
      <c r="A1086" s="583">
        <v>231</v>
      </c>
      <c r="B1086" s="584">
        <v>0</v>
      </c>
      <c r="C1086" s="585">
        <v>4341</v>
      </c>
      <c r="D1086" s="584">
        <v>5321</v>
      </c>
      <c r="E1086" s="586">
        <v>0</v>
      </c>
      <c r="F1086" s="644">
        <v>120513014</v>
      </c>
      <c r="G1086" s="584">
        <v>900</v>
      </c>
      <c r="H1086" s="591">
        <v>5652020919</v>
      </c>
      <c r="I1086" s="1469">
        <v>0</v>
      </c>
      <c r="J1086" s="1469">
        <v>0</v>
      </c>
      <c r="K1086" s="1469">
        <v>597716.18000000005</v>
      </c>
      <c r="L1086" s="1469">
        <f t="shared" si="16"/>
        <v>597716.18000000005</v>
      </c>
      <c r="M1086" s="1470" t="s">
        <v>3177</v>
      </c>
    </row>
    <row r="1087" spans="1:13" x14ac:dyDescent="0.25">
      <c r="A1087" s="583">
        <v>231</v>
      </c>
      <c r="B1087" s="584">
        <v>0</v>
      </c>
      <c r="C1087" s="585">
        <v>4341</v>
      </c>
      <c r="D1087" s="584">
        <v>5321</v>
      </c>
      <c r="E1087" s="586">
        <v>0</v>
      </c>
      <c r="F1087" s="644">
        <v>120513014</v>
      </c>
      <c r="G1087" s="584">
        <v>900</v>
      </c>
      <c r="H1087" s="591">
        <v>5652020919</v>
      </c>
      <c r="I1087" s="1469">
        <v>0</v>
      </c>
      <c r="J1087" s="1469">
        <v>0</v>
      </c>
      <c r="K1087" s="1469">
        <v>54085.5</v>
      </c>
      <c r="L1087" s="1469">
        <f t="shared" si="16"/>
        <v>54085.5</v>
      </c>
      <c r="M1087" s="1470" t="s">
        <v>3178</v>
      </c>
    </row>
    <row r="1088" spans="1:13" x14ac:dyDescent="0.25">
      <c r="A1088" s="583">
        <v>231</v>
      </c>
      <c r="B1088" s="584">
        <v>0</v>
      </c>
      <c r="C1088" s="585">
        <v>4341</v>
      </c>
      <c r="D1088" s="584">
        <v>5321</v>
      </c>
      <c r="E1088" s="586">
        <v>0</v>
      </c>
      <c r="F1088" s="644">
        <v>120513014</v>
      </c>
      <c r="G1088" s="584">
        <v>900</v>
      </c>
      <c r="H1088" s="591">
        <v>5652020919</v>
      </c>
      <c r="I1088" s="1469">
        <v>0</v>
      </c>
      <c r="J1088" s="1469">
        <v>0</v>
      </c>
      <c r="K1088" s="1469">
        <v>29927.31</v>
      </c>
      <c r="L1088" s="1469">
        <f t="shared" si="16"/>
        <v>29927.31</v>
      </c>
      <c r="M1088" s="1470" t="s">
        <v>3179</v>
      </c>
    </row>
    <row r="1089" spans="1:13" x14ac:dyDescent="0.25">
      <c r="A1089" s="583">
        <v>231</v>
      </c>
      <c r="B1089" s="584">
        <v>0</v>
      </c>
      <c r="C1089" s="585">
        <v>4341</v>
      </c>
      <c r="D1089" s="584">
        <v>5321</v>
      </c>
      <c r="E1089" s="586">
        <v>0</v>
      </c>
      <c r="F1089" s="644">
        <v>120513014</v>
      </c>
      <c r="G1089" s="584">
        <v>900</v>
      </c>
      <c r="H1089" s="591">
        <v>5652020919</v>
      </c>
      <c r="I1089" s="1469">
        <v>0</v>
      </c>
      <c r="J1089" s="1469">
        <v>0</v>
      </c>
      <c r="K1089" s="1469">
        <v>36495.22</v>
      </c>
      <c r="L1089" s="1469">
        <f t="shared" si="16"/>
        <v>36495.22</v>
      </c>
      <c r="M1089" s="1470" t="s">
        <v>3180</v>
      </c>
    </row>
    <row r="1090" spans="1:13" x14ac:dyDescent="0.25">
      <c r="A1090" s="583">
        <v>231</v>
      </c>
      <c r="B1090" s="584">
        <v>0</v>
      </c>
      <c r="C1090" s="585">
        <v>4341</v>
      </c>
      <c r="D1090" s="584">
        <v>5321</v>
      </c>
      <c r="E1090" s="586">
        <v>0</v>
      </c>
      <c r="F1090" s="644">
        <v>120513014</v>
      </c>
      <c r="G1090" s="584">
        <v>900</v>
      </c>
      <c r="H1090" s="591">
        <v>5652020919</v>
      </c>
      <c r="I1090" s="1469">
        <v>0</v>
      </c>
      <c r="J1090" s="1469">
        <v>0</v>
      </c>
      <c r="K1090" s="1469">
        <v>22909.58</v>
      </c>
      <c r="L1090" s="1469">
        <f t="shared" si="16"/>
        <v>22909.58</v>
      </c>
      <c r="M1090" s="1470" t="s">
        <v>3181</v>
      </c>
    </row>
    <row r="1091" spans="1:13" x14ac:dyDescent="0.25">
      <c r="A1091" s="583">
        <v>231</v>
      </c>
      <c r="B1091" s="584">
        <v>0</v>
      </c>
      <c r="C1091" s="585">
        <v>4341</v>
      </c>
      <c r="D1091" s="584">
        <v>5321</v>
      </c>
      <c r="E1091" s="586">
        <v>0</v>
      </c>
      <c r="F1091" s="644">
        <v>120513014</v>
      </c>
      <c r="G1091" s="584">
        <v>900</v>
      </c>
      <c r="H1091" s="591">
        <v>5652020919</v>
      </c>
      <c r="I1091" s="1469">
        <v>0</v>
      </c>
      <c r="J1091" s="1469">
        <v>0</v>
      </c>
      <c r="K1091" s="1469">
        <v>47541.69</v>
      </c>
      <c r="L1091" s="1469">
        <f t="shared" si="16"/>
        <v>47541.69</v>
      </c>
      <c r="M1091" s="1470" t="s">
        <v>3182</v>
      </c>
    </row>
    <row r="1092" spans="1:13" x14ac:dyDescent="0.25">
      <c r="A1092" s="583">
        <v>231</v>
      </c>
      <c r="B1092" s="584">
        <v>0</v>
      </c>
      <c r="C1092" s="585">
        <v>4341</v>
      </c>
      <c r="D1092" s="584">
        <v>5321</v>
      </c>
      <c r="E1092" s="586">
        <v>0</v>
      </c>
      <c r="F1092" s="644">
        <v>120513014</v>
      </c>
      <c r="G1092" s="584">
        <v>900</v>
      </c>
      <c r="H1092" s="591">
        <v>5652020919</v>
      </c>
      <c r="I1092" s="1469">
        <v>0</v>
      </c>
      <c r="J1092" s="1469">
        <v>0</v>
      </c>
      <c r="K1092" s="1469">
        <v>38584.559999999998</v>
      </c>
      <c r="L1092" s="1469">
        <f t="shared" si="16"/>
        <v>38584.559999999998</v>
      </c>
      <c r="M1092" s="1470" t="s">
        <v>3183</v>
      </c>
    </row>
    <row r="1093" spans="1:13" x14ac:dyDescent="0.25">
      <c r="A1093" s="583">
        <v>231</v>
      </c>
      <c r="B1093" s="584">
        <v>0</v>
      </c>
      <c r="C1093" s="585">
        <v>4341</v>
      </c>
      <c r="D1093" s="584">
        <v>5321</v>
      </c>
      <c r="E1093" s="586">
        <v>0</v>
      </c>
      <c r="F1093" s="644">
        <v>120513014</v>
      </c>
      <c r="G1093" s="584">
        <v>900</v>
      </c>
      <c r="H1093" s="591">
        <v>5652020919</v>
      </c>
      <c r="I1093" s="1469">
        <v>0</v>
      </c>
      <c r="J1093" s="1469">
        <v>0</v>
      </c>
      <c r="K1093" s="1469">
        <v>40023.269999999997</v>
      </c>
      <c r="L1093" s="1469">
        <f t="shared" si="16"/>
        <v>40023.269999999997</v>
      </c>
      <c r="M1093" s="1470" t="s">
        <v>3184</v>
      </c>
    </row>
    <row r="1094" spans="1:13" x14ac:dyDescent="0.25">
      <c r="A1094" s="583">
        <v>231</v>
      </c>
      <c r="B1094" s="584">
        <v>0</v>
      </c>
      <c r="C1094" s="585">
        <v>4341</v>
      </c>
      <c r="D1094" s="584">
        <v>5321</v>
      </c>
      <c r="E1094" s="586">
        <v>0</v>
      </c>
      <c r="F1094" s="644">
        <v>120513014</v>
      </c>
      <c r="G1094" s="584">
        <v>900</v>
      </c>
      <c r="H1094" s="591">
        <v>5652021553</v>
      </c>
      <c r="I1094" s="1469">
        <v>0</v>
      </c>
      <c r="J1094" s="1469">
        <v>0</v>
      </c>
      <c r="K1094" s="1469">
        <v>128002.35</v>
      </c>
      <c r="L1094" s="1469">
        <f t="shared" si="16"/>
        <v>128002.35</v>
      </c>
      <c r="M1094" s="1470" t="s">
        <v>3185</v>
      </c>
    </row>
    <row r="1095" spans="1:13" x14ac:dyDescent="0.25">
      <c r="A1095" s="583">
        <v>231</v>
      </c>
      <c r="B1095" s="584">
        <v>0</v>
      </c>
      <c r="C1095" s="585">
        <v>4341</v>
      </c>
      <c r="D1095" s="584">
        <v>5321</v>
      </c>
      <c r="E1095" s="586">
        <v>0</v>
      </c>
      <c r="F1095" s="644">
        <v>120513014</v>
      </c>
      <c r="G1095" s="584">
        <v>900</v>
      </c>
      <c r="H1095" s="591">
        <v>5652021553</v>
      </c>
      <c r="I1095" s="1469">
        <v>0</v>
      </c>
      <c r="J1095" s="1469">
        <v>0</v>
      </c>
      <c r="K1095" s="1469">
        <v>32631.58</v>
      </c>
      <c r="L1095" s="1469">
        <f t="shared" si="16"/>
        <v>32631.58</v>
      </c>
      <c r="M1095" s="1470" t="s">
        <v>3186</v>
      </c>
    </row>
    <row r="1096" spans="1:13" x14ac:dyDescent="0.25">
      <c r="A1096" s="583">
        <v>231</v>
      </c>
      <c r="B1096" s="584">
        <v>0</v>
      </c>
      <c r="C1096" s="585">
        <v>4341</v>
      </c>
      <c r="D1096" s="584">
        <v>5321</v>
      </c>
      <c r="E1096" s="586">
        <v>0</v>
      </c>
      <c r="F1096" s="644">
        <v>120513014</v>
      </c>
      <c r="G1096" s="584">
        <v>900</v>
      </c>
      <c r="H1096" s="591">
        <v>5652021553</v>
      </c>
      <c r="I1096" s="1469">
        <v>0</v>
      </c>
      <c r="J1096" s="1469">
        <v>0</v>
      </c>
      <c r="K1096" s="1469">
        <v>102799.03999999999</v>
      </c>
      <c r="L1096" s="1469">
        <f t="shared" si="16"/>
        <v>102799.03999999999</v>
      </c>
      <c r="M1096" s="1470" t="s">
        <v>3187</v>
      </c>
    </row>
    <row r="1097" spans="1:13" x14ac:dyDescent="0.25">
      <c r="A1097" s="583">
        <v>231</v>
      </c>
      <c r="B1097" s="584">
        <v>0</v>
      </c>
      <c r="C1097" s="585">
        <v>4341</v>
      </c>
      <c r="D1097" s="584">
        <v>5321</v>
      </c>
      <c r="E1097" s="586">
        <v>0</v>
      </c>
      <c r="F1097" s="644">
        <v>120513014</v>
      </c>
      <c r="G1097" s="584">
        <v>900</v>
      </c>
      <c r="H1097" s="591">
        <v>5652021553</v>
      </c>
      <c r="I1097" s="1469">
        <v>0</v>
      </c>
      <c r="J1097" s="1469">
        <v>0</v>
      </c>
      <c r="K1097" s="1469">
        <v>279727.34999999998</v>
      </c>
      <c r="L1097" s="1469">
        <f t="shared" si="16"/>
        <v>279727.34999999998</v>
      </c>
      <c r="M1097" s="1470" t="s">
        <v>3188</v>
      </c>
    </row>
    <row r="1098" spans="1:13" x14ac:dyDescent="0.25">
      <c r="A1098" s="583">
        <v>231</v>
      </c>
      <c r="B1098" s="584">
        <v>0</v>
      </c>
      <c r="C1098" s="585">
        <v>4341</v>
      </c>
      <c r="D1098" s="584">
        <v>5321</v>
      </c>
      <c r="E1098" s="586">
        <v>0</v>
      </c>
      <c r="F1098" s="644">
        <v>120513014</v>
      </c>
      <c r="G1098" s="584">
        <v>900</v>
      </c>
      <c r="H1098" s="591">
        <v>5652021553</v>
      </c>
      <c r="I1098" s="1469">
        <v>0</v>
      </c>
      <c r="J1098" s="1469">
        <v>0</v>
      </c>
      <c r="K1098" s="1469">
        <v>100126</v>
      </c>
      <c r="L1098" s="1469">
        <f t="shared" si="16"/>
        <v>100126</v>
      </c>
      <c r="M1098" s="1470" t="s">
        <v>3189</v>
      </c>
    </row>
    <row r="1099" spans="1:13" x14ac:dyDescent="0.25">
      <c r="A1099" s="583">
        <v>231</v>
      </c>
      <c r="B1099" s="584">
        <v>0</v>
      </c>
      <c r="C1099" s="585">
        <v>4341</v>
      </c>
      <c r="D1099" s="584">
        <v>5321</v>
      </c>
      <c r="E1099" s="586">
        <v>0</v>
      </c>
      <c r="F1099" s="644">
        <v>120513014</v>
      </c>
      <c r="G1099" s="584">
        <v>900</v>
      </c>
      <c r="H1099" s="591">
        <v>5652021553</v>
      </c>
      <c r="I1099" s="1469">
        <v>0</v>
      </c>
      <c r="J1099" s="1469">
        <v>0</v>
      </c>
      <c r="K1099" s="1469">
        <v>25600.47</v>
      </c>
      <c r="L1099" s="1469">
        <f t="shared" si="16"/>
        <v>25600.47</v>
      </c>
      <c r="M1099" s="1470" t="s">
        <v>3190</v>
      </c>
    </row>
    <row r="1100" spans="1:13" x14ac:dyDescent="0.25">
      <c r="A1100" s="583"/>
      <c r="B1100" s="584"/>
      <c r="C1100" s="585"/>
      <c r="D1100" s="584"/>
      <c r="E1100" s="586"/>
      <c r="F1100" s="644"/>
      <c r="G1100" s="584"/>
      <c r="H1100" s="591"/>
      <c r="I1100" s="1469"/>
      <c r="J1100" s="1469"/>
      <c r="K1100" s="1469"/>
      <c r="L1100" s="1469"/>
      <c r="M1100" s="1470"/>
    </row>
    <row r="1101" spans="1:13" x14ac:dyDescent="0.25">
      <c r="A1101" s="583">
        <v>231</v>
      </c>
      <c r="B1101" s="584">
        <v>0</v>
      </c>
      <c r="C1101" s="585">
        <v>4341</v>
      </c>
      <c r="D1101" s="1518">
        <v>5336</v>
      </c>
      <c r="E1101" s="586">
        <v>0</v>
      </c>
      <c r="F1101" s="644">
        <v>120513014</v>
      </c>
      <c r="G1101" s="584">
        <v>900</v>
      </c>
      <c r="H1101" s="591">
        <v>5652000000</v>
      </c>
      <c r="I1101" s="1469">
        <v>0</v>
      </c>
      <c r="J1101" s="1469">
        <v>584482.18000000005</v>
      </c>
      <c r="K1101" s="1469">
        <v>-584482.18000000005</v>
      </c>
      <c r="L1101" s="1469">
        <v>0</v>
      </c>
      <c r="M1101" s="1470" t="s">
        <v>3211</v>
      </c>
    </row>
    <row r="1102" spans="1:13" x14ac:dyDescent="0.25">
      <c r="A1102" s="583">
        <v>231</v>
      </c>
      <c r="B1102" s="584">
        <v>0</v>
      </c>
      <c r="C1102" s="585">
        <v>4341</v>
      </c>
      <c r="D1102" s="584">
        <v>5336</v>
      </c>
      <c r="E1102" s="586">
        <v>0</v>
      </c>
      <c r="F1102" s="644">
        <v>120513014</v>
      </c>
      <c r="G1102" s="584">
        <v>900</v>
      </c>
      <c r="H1102" s="591">
        <v>5652010331</v>
      </c>
      <c r="I1102" s="1469">
        <v>0</v>
      </c>
      <c r="J1102" s="1469">
        <v>0</v>
      </c>
      <c r="K1102" s="1469">
        <v>19636.79</v>
      </c>
      <c r="L1102" s="1469">
        <f t="shared" si="16"/>
        <v>19636.79</v>
      </c>
      <c r="M1102" s="1470" t="s">
        <v>3192</v>
      </c>
    </row>
    <row r="1103" spans="1:13" x14ac:dyDescent="0.25">
      <c r="A1103" s="583">
        <v>231</v>
      </c>
      <c r="B1103" s="584">
        <v>0</v>
      </c>
      <c r="C1103" s="585">
        <v>4341</v>
      </c>
      <c r="D1103" s="584">
        <v>5336</v>
      </c>
      <c r="E1103" s="586">
        <v>0</v>
      </c>
      <c r="F1103" s="644">
        <v>120513014</v>
      </c>
      <c r="G1103" s="584">
        <v>900</v>
      </c>
      <c r="H1103" s="591">
        <v>5652010501</v>
      </c>
      <c r="I1103" s="1469">
        <v>0</v>
      </c>
      <c r="J1103" s="1469">
        <v>0</v>
      </c>
      <c r="K1103" s="1469">
        <v>18603.27</v>
      </c>
      <c r="L1103" s="1469">
        <f t="shared" si="16"/>
        <v>18603.27</v>
      </c>
      <c r="M1103" s="1470" t="s">
        <v>3193</v>
      </c>
    </row>
    <row r="1104" spans="1:13" ht="26.25" x14ac:dyDescent="0.25">
      <c r="A1104" s="583">
        <v>231</v>
      </c>
      <c r="B1104" s="584">
        <v>0</v>
      </c>
      <c r="C1104" s="585">
        <v>4341</v>
      </c>
      <c r="D1104" s="584">
        <v>5336</v>
      </c>
      <c r="E1104" s="586">
        <v>0</v>
      </c>
      <c r="F1104" s="644">
        <v>120513014</v>
      </c>
      <c r="G1104" s="584">
        <v>900</v>
      </c>
      <c r="H1104" s="591">
        <v>5652010721</v>
      </c>
      <c r="I1104" s="1469">
        <v>0</v>
      </c>
      <c r="J1104" s="1469">
        <v>0</v>
      </c>
      <c r="K1104" s="1469">
        <v>95600.14</v>
      </c>
      <c r="L1104" s="1469">
        <f t="shared" si="16"/>
        <v>95600.14</v>
      </c>
      <c r="M1104" s="1470" t="s">
        <v>3194</v>
      </c>
    </row>
    <row r="1105" spans="1:13" x14ac:dyDescent="0.25">
      <c r="A1105" s="583">
        <v>231</v>
      </c>
      <c r="B1105" s="584">
        <v>0</v>
      </c>
      <c r="C1105" s="585">
        <v>4341</v>
      </c>
      <c r="D1105" s="584">
        <v>5336</v>
      </c>
      <c r="E1105" s="586">
        <v>0</v>
      </c>
      <c r="F1105" s="644">
        <v>120513014</v>
      </c>
      <c r="G1105" s="584">
        <v>900</v>
      </c>
      <c r="H1105" s="591">
        <v>5652010509</v>
      </c>
      <c r="I1105" s="1469">
        <v>0</v>
      </c>
      <c r="J1105" s="1469">
        <v>0</v>
      </c>
      <c r="K1105" s="1469">
        <v>98183.93</v>
      </c>
      <c r="L1105" s="1469">
        <f t="shared" si="16"/>
        <v>98183.93</v>
      </c>
      <c r="M1105" s="1470" t="s">
        <v>3195</v>
      </c>
    </row>
    <row r="1106" spans="1:13" x14ac:dyDescent="0.25">
      <c r="A1106" s="583">
        <v>231</v>
      </c>
      <c r="B1106" s="584">
        <v>0</v>
      </c>
      <c r="C1106" s="585">
        <v>4341</v>
      </c>
      <c r="D1106" s="584">
        <v>5336</v>
      </c>
      <c r="E1106" s="586">
        <v>0</v>
      </c>
      <c r="F1106" s="644">
        <v>120513014</v>
      </c>
      <c r="G1106" s="584">
        <v>900</v>
      </c>
      <c r="H1106" s="591">
        <v>5652010418</v>
      </c>
      <c r="I1106" s="1469">
        <v>0</v>
      </c>
      <c r="J1106" s="1469">
        <v>0</v>
      </c>
      <c r="K1106" s="1469">
        <v>130769.1</v>
      </c>
      <c r="L1106" s="1469">
        <f t="shared" si="16"/>
        <v>130769.1</v>
      </c>
      <c r="M1106" s="1470" t="s">
        <v>3196</v>
      </c>
    </row>
    <row r="1107" spans="1:13" x14ac:dyDescent="0.25">
      <c r="A1107" s="583">
        <v>231</v>
      </c>
      <c r="B1107" s="584">
        <v>0</v>
      </c>
      <c r="C1107" s="585">
        <v>4341</v>
      </c>
      <c r="D1107" s="584">
        <v>5336</v>
      </c>
      <c r="E1107" s="586">
        <v>0</v>
      </c>
      <c r="F1107" s="644">
        <v>120513014</v>
      </c>
      <c r="G1107" s="584">
        <v>900</v>
      </c>
      <c r="H1107" s="591">
        <v>5652010704</v>
      </c>
      <c r="I1107" s="1469">
        <v>0</v>
      </c>
      <c r="J1107" s="1469">
        <v>0</v>
      </c>
      <c r="K1107" s="1469">
        <v>27904.9</v>
      </c>
      <c r="L1107" s="1469">
        <f t="shared" si="16"/>
        <v>27904.9</v>
      </c>
      <c r="M1107" s="1470" t="s">
        <v>3197</v>
      </c>
    </row>
    <row r="1108" spans="1:13" x14ac:dyDescent="0.25">
      <c r="A1108" s="583">
        <v>231</v>
      </c>
      <c r="B1108" s="584">
        <v>0</v>
      </c>
      <c r="C1108" s="585">
        <v>4341</v>
      </c>
      <c r="D1108" s="584">
        <v>5336</v>
      </c>
      <c r="E1108" s="586">
        <v>0</v>
      </c>
      <c r="F1108" s="644">
        <v>120513014</v>
      </c>
      <c r="G1108" s="584">
        <v>900</v>
      </c>
      <c r="H1108" s="591">
        <v>5652011114</v>
      </c>
      <c r="I1108" s="1469">
        <v>0</v>
      </c>
      <c r="J1108" s="1469">
        <v>0</v>
      </c>
      <c r="K1108" s="1469">
        <v>21876.07</v>
      </c>
      <c r="L1108" s="1469">
        <f t="shared" si="16"/>
        <v>21876.07</v>
      </c>
      <c r="M1108" s="1470" t="s">
        <v>3198</v>
      </c>
    </row>
    <row r="1109" spans="1:13" x14ac:dyDescent="0.25">
      <c r="A1109" s="583">
        <v>231</v>
      </c>
      <c r="B1109" s="584">
        <v>0</v>
      </c>
      <c r="C1109" s="585">
        <v>4341</v>
      </c>
      <c r="D1109" s="584">
        <v>5336</v>
      </c>
      <c r="E1109" s="586">
        <v>0</v>
      </c>
      <c r="F1109" s="644">
        <v>120513014</v>
      </c>
      <c r="G1109" s="584">
        <v>900</v>
      </c>
      <c r="H1109" s="591">
        <v>5652010412</v>
      </c>
      <c r="I1109" s="1469">
        <v>0</v>
      </c>
      <c r="J1109" s="1469">
        <v>0</v>
      </c>
      <c r="K1109" s="1469">
        <v>28593.91</v>
      </c>
      <c r="L1109" s="1469">
        <f t="shared" si="16"/>
        <v>28593.91</v>
      </c>
      <c r="M1109" s="1470" t="s">
        <v>3199</v>
      </c>
    </row>
    <row r="1110" spans="1:13" x14ac:dyDescent="0.25">
      <c r="A1110" s="583">
        <v>231</v>
      </c>
      <c r="B1110" s="584">
        <v>0</v>
      </c>
      <c r="C1110" s="585">
        <v>4341</v>
      </c>
      <c r="D1110" s="584">
        <v>5336</v>
      </c>
      <c r="E1110" s="586">
        <v>0</v>
      </c>
      <c r="F1110" s="644">
        <v>120513014</v>
      </c>
      <c r="G1110" s="584">
        <v>900</v>
      </c>
      <c r="H1110" s="591">
        <v>5652010413</v>
      </c>
      <c r="I1110" s="1469">
        <v>0</v>
      </c>
      <c r="J1110" s="1469">
        <v>0</v>
      </c>
      <c r="K1110" s="1469">
        <v>52709.26</v>
      </c>
      <c r="L1110" s="1469">
        <f t="shared" si="16"/>
        <v>52709.26</v>
      </c>
      <c r="M1110" s="1470" t="s">
        <v>3095</v>
      </c>
    </row>
    <row r="1111" spans="1:13" x14ac:dyDescent="0.25">
      <c r="A1111" s="583">
        <v>231</v>
      </c>
      <c r="B1111" s="584">
        <v>0</v>
      </c>
      <c r="C1111" s="585">
        <v>4341</v>
      </c>
      <c r="D1111" s="584">
        <v>5336</v>
      </c>
      <c r="E1111" s="586">
        <v>0</v>
      </c>
      <c r="F1111" s="644">
        <v>120513014</v>
      </c>
      <c r="G1111" s="584">
        <v>900</v>
      </c>
      <c r="H1111" s="591">
        <v>5652010813</v>
      </c>
      <c r="I1111" s="1469">
        <v>0</v>
      </c>
      <c r="J1111" s="1469">
        <v>0</v>
      </c>
      <c r="K1111" s="1469">
        <v>49953.22</v>
      </c>
      <c r="L1111" s="1469">
        <f t="shared" si="16"/>
        <v>49953.22</v>
      </c>
      <c r="M1111" s="1470" t="s">
        <v>3200</v>
      </c>
    </row>
    <row r="1112" spans="1:13" x14ac:dyDescent="0.25">
      <c r="A1112" s="583">
        <v>231</v>
      </c>
      <c r="B1112" s="584">
        <v>0</v>
      </c>
      <c r="C1112" s="585">
        <v>4341</v>
      </c>
      <c r="D1112" s="584">
        <v>5336</v>
      </c>
      <c r="E1112" s="586">
        <v>0</v>
      </c>
      <c r="F1112" s="644">
        <v>120513014</v>
      </c>
      <c r="G1112" s="584">
        <v>900</v>
      </c>
      <c r="H1112" s="591">
        <v>5652010811</v>
      </c>
      <c r="I1112" s="1469">
        <v>0</v>
      </c>
      <c r="J1112" s="1469">
        <v>0</v>
      </c>
      <c r="K1112" s="1469">
        <v>40651.589999999997</v>
      </c>
      <c r="L1112" s="1469">
        <f t="shared" si="16"/>
        <v>40651.589999999997</v>
      </c>
      <c r="M1112" s="1470" t="s">
        <v>3201</v>
      </c>
    </row>
    <row r="1113" spans="1:13" x14ac:dyDescent="0.25">
      <c r="A1113" s="583"/>
      <c r="B1113" s="584"/>
      <c r="C1113" s="585"/>
      <c r="D1113" s="1518"/>
      <c r="E1113" s="586"/>
      <c r="F1113" s="644"/>
      <c r="G1113" s="584"/>
      <c r="H1113" s="591"/>
      <c r="I1113" s="1469"/>
      <c r="J1113" s="1469"/>
      <c r="K1113" s="1469"/>
      <c r="L1113" s="1469"/>
      <c r="M1113" s="1470"/>
    </row>
    <row r="1114" spans="1:13" x14ac:dyDescent="0.25">
      <c r="A1114" s="583">
        <v>231</v>
      </c>
      <c r="B1114" s="584">
        <v>0</v>
      </c>
      <c r="C1114" s="585">
        <v>4341</v>
      </c>
      <c r="D1114" s="1518">
        <v>5223</v>
      </c>
      <c r="E1114" s="586">
        <v>0</v>
      </c>
      <c r="F1114" s="644">
        <v>120513014</v>
      </c>
      <c r="G1114" s="584">
        <v>900</v>
      </c>
      <c r="H1114" s="591">
        <v>5652000000</v>
      </c>
      <c r="I1114" s="1469">
        <v>0</v>
      </c>
      <c r="J1114" s="1469">
        <v>28627.83</v>
      </c>
      <c r="K1114" s="1469">
        <v>-28627.83</v>
      </c>
      <c r="L1114" s="1469">
        <v>0</v>
      </c>
      <c r="M1114" s="1470" t="s">
        <v>3212</v>
      </c>
    </row>
    <row r="1115" spans="1:13" x14ac:dyDescent="0.25">
      <c r="A1115" s="583">
        <v>231</v>
      </c>
      <c r="B1115" s="584">
        <v>0</v>
      </c>
      <c r="C1115" s="585">
        <v>4341</v>
      </c>
      <c r="D1115" s="1518">
        <v>5223</v>
      </c>
      <c r="E1115" s="586">
        <v>0</v>
      </c>
      <c r="F1115" s="644">
        <v>120513014</v>
      </c>
      <c r="G1115" s="584">
        <v>900</v>
      </c>
      <c r="H1115" s="591">
        <v>5652098013</v>
      </c>
      <c r="I1115" s="1469">
        <v>0</v>
      </c>
      <c r="J1115" s="1469">
        <v>0</v>
      </c>
      <c r="K1115" s="1469">
        <v>28627.83</v>
      </c>
      <c r="L1115" s="1469">
        <f t="shared" si="16"/>
        <v>28627.83</v>
      </c>
      <c r="M1115" s="1470" t="s">
        <v>3203</v>
      </c>
    </row>
    <row r="1116" spans="1:13" x14ac:dyDescent="0.25">
      <c r="A1116" s="583"/>
      <c r="B1116" s="584"/>
      <c r="C1116" s="585"/>
      <c r="D1116" s="1518"/>
      <c r="E1116" s="586"/>
      <c r="F1116" s="644"/>
      <c r="G1116" s="584"/>
      <c r="H1116" s="591"/>
      <c r="I1116" s="1469"/>
      <c r="J1116" s="1469"/>
      <c r="K1116" s="1469"/>
      <c r="L1116" s="1469"/>
      <c r="M1116" s="1470"/>
    </row>
    <row r="1117" spans="1:13" x14ac:dyDescent="0.25">
      <c r="A1117" s="583">
        <v>231</v>
      </c>
      <c r="B1117" s="584">
        <v>0</v>
      </c>
      <c r="C1117" s="585">
        <v>4341</v>
      </c>
      <c r="D1117" s="1518">
        <v>5213</v>
      </c>
      <c r="E1117" s="586">
        <v>0</v>
      </c>
      <c r="F1117" s="644">
        <v>120513014</v>
      </c>
      <c r="G1117" s="584">
        <v>900</v>
      </c>
      <c r="H1117" s="591">
        <v>5652000000</v>
      </c>
      <c r="I1117" s="1469">
        <v>0</v>
      </c>
      <c r="J1117" s="1469">
        <v>174790.77</v>
      </c>
      <c r="K1117" s="1469">
        <v>-174790.77</v>
      </c>
      <c r="L1117" s="1469">
        <v>0</v>
      </c>
      <c r="M1117" s="1470" t="s">
        <v>3213</v>
      </c>
    </row>
    <row r="1118" spans="1:13" x14ac:dyDescent="0.25">
      <c r="A1118" s="583">
        <v>231</v>
      </c>
      <c r="B1118" s="584">
        <v>0</v>
      </c>
      <c r="C1118" s="585">
        <v>4341</v>
      </c>
      <c r="D1118" s="1518">
        <v>5213</v>
      </c>
      <c r="E1118" s="586">
        <v>0</v>
      </c>
      <c r="F1118" s="644">
        <v>120513014</v>
      </c>
      <c r="G1118" s="584">
        <v>900</v>
      </c>
      <c r="H1118" s="591">
        <v>5652060205</v>
      </c>
      <c r="I1118" s="1469">
        <v>0</v>
      </c>
      <c r="J1118" s="1469">
        <v>0</v>
      </c>
      <c r="K1118" s="1469">
        <v>174790.77</v>
      </c>
      <c r="L1118" s="1469">
        <f t="shared" ref="L1118:L1121" si="17">SUM(J1118+K1118)</f>
        <v>174790.77</v>
      </c>
      <c r="M1118" s="1470" t="s">
        <v>3205</v>
      </c>
    </row>
    <row r="1119" spans="1:13" x14ac:dyDescent="0.25">
      <c r="A1119" s="1553"/>
      <c r="B1119" s="662"/>
      <c r="C1119" s="664"/>
      <c r="D1119" s="975"/>
      <c r="E1119" s="1554"/>
      <c r="F1119" s="1555"/>
      <c r="G1119" s="662"/>
      <c r="H1119" s="1556"/>
      <c r="I1119" s="1557"/>
      <c r="J1119" s="1557"/>
      <c r="K1119" s="1557"/>
      <c r="L1119" s="1557"/>
      <c r="M1119" s="1544"/>
    </row>
    <row r="1120" spans="1:13" ht="26.25" x14ac:dyDescent="0.25">
      <c r="A1120" s="1553">
        <v>231</v>
      </c>
      <c r="B1120" s="662">
        <v>0</v>
      </c>
      <c r="C1120" s="664">
        <v>4341</v>
      </c>
      <c r="D1120" s="975">
        <v>5221</v>
      </c>
      <c r="E1120" s="1554">
        <v>0</v>
      </c>
      <c r="F1120" s="1555">
        <v>120513014</v>
      </c>
      <c r="G1120" s="662">
        <v>900</v>
      </c>
      <c r="H1120" s="1556">
        <v>5652000000</v>
      </c>
      <c r="I1120" s="1557">
        <v>0</v>
      </c>
      <c r="J1120" s="1557">
        <v>16586.22</v>
      </c>
      <c r="K1120" s="1557">
        <v>-16586.22</v>
      </c>
      <c r="L1120" s="1557">
        <v>0</v>
      </c>
      <c r="M1120" s="1544" t="s">
        <v>3214</v>
      </c>
    </row>
    <row r="1121" spans="1:13" ht="15.75" thickBot="1" x14ac:dyDescent="0.3">
      <c r="A1121" s="1553">
        <v>231</v>
      </c>
      <c r="B1121" s="662">
        <v>0</v>
      </c>
      <c r="C1121" s="664">
        <v>4341</v>
      </c>
      <c r="D1121" s="975">
        <v>5221</v>
      </c>
      <c r="E1121" s="1554">
        <v>0</v>
      </c>
      <c r="F1121" s="1555">
        <v>120513014</v>
      </c>
      <c r="G1121" s="662">
        <v>900</v>
      </c>
      <c r="H1121" s="1556">
        <v>5652060305</v>
      </c>
      <c r="I1121" s="1557">
        <v>0</v>
      </c>
      <c r="J1121" s="1557">
        <v>0</v>
      </c>
      <c r="K1121" s="1557">
        <v>16586.22</v>
      </c>
      <c r="L1121" s="1557">
        <f t="shared" si="17"/>
        <v>16586.22</v>
      </c>
      <c r="M1121" s="1544" t="s">
        <v>3207</v>
      </c>
    </row>
    <row r="1122" spans="1:13" x14ac:dyDescent="0.25">
      <c r="A1122" s="1519"/>
      <c r="B1122" s="1520"/>
      <c r="C1122" s="1520"/>
      <c r="D1122" s="1520"/>
      <c r="E1122" s="1520"/>
      <c r="F1122" s="1521"/>
      <c r="G1122" s="1522"/>
      <c r="H1122" s="1520"/>
      <c r="I1122" s="1523"/>
      <c r="J1122" s="1524"/>
      <c r="K1122" s="1525"/>
      <c r="L1122" s="1558"/>
      <c r="M1122" s="1526"/>
    </row>
    <row r="1123" spans="1:13" ht="16.5" thickBot="1" x14ac:dyDescent="0.3">
      <c r="A1123" s="1527"/>
      <c r="B1123" s="1528"/>
      <c r="C1123" s="2160" t="s">
        <v>2460</v>
      </c>
      <c r="D1123" s="1528"/>
      <c r="E1123" s="1528"/>
      <c r="F1123" s="1529"/>
      <c r="G1123" s="1530"/>
      <c r="H1123" s="1528"/>
      <c r="I1123" s="1531" t="s">
        <v>1965</v>
      </c>
      <c r="J1123" s="1532">
        <f>SUM(J797:J1122)</f>
        <v>11404083.390000001</v>
      </c>
      <c r="K1123" s="1533">
        <f>SUM(K797:K1122)</f>
        <v>-4.2782630771398544E-9</v>
      </c>
      <c r="L1123" s="1559">
        <f>SUM(I1123:K1123)</f>
        <v>11404083.389999997</v>
      </c>
      <c r="M1123" s="1027"/>
    </row>
    <row r="1124" spans="1:13" x14ac:dyDescent="0.25">
      <c r="F1124" s="467"/>
      <c r="G1124" s="468"/>
      <c r="I1124" s="469"/>
    </row>
    <row r="1125" spans="1:13" x14ac:dyDescent="0.25">
      <c r="F1125" s="467"/>
      <c r="G1125" s="468"/>
      <c r="I1125" s="469"/>
    </row>
    <row r="1126" spans="1:13" x14ac:dyDescent="0.25">
      <c r="A1126" s="1460" t="s">
        <v>2461</v>
      </c>
      <c r="C1126" s="1460" t="s">
        <v>213</v>
      </c>
      <c r="F1126" s="467"/>
      <c r="G1126" s="468"/>
      <c r="I1126" s="4" t="s">
        <v>3215</v>
      </c>
    </row>
    <row r="1127" spans="1:13" x14ac:dyDescent="0.25">
      <c r="C1127" s="1460" t="s">
        <v>2463</v>
      </c>
      <c r="F1127" s="467"/>
      <c r="G1127" s="468"/>
      <c r="I1127" s="469"/>
    </row>
    <row r="1128" spans="1:13" x14ac:dyDescent="0.25">
      <c r="F1128" s="467"/>
      <c r="G1128" s="468"/>
      <c r="I1128" s="469"/>
    </row>
    <row r="1129" spans="1:13" x14ac:dyDescent="0.25">
      <c r="A1129" s="1460" t="s">
        <v>2464</v>
      </c>
      <c r="F1129" s="467"/>
      <c r="G1129" s="468"/>
      <c r="I1129" s="469" t="s">
        <v>2464</v>
      </c>
    </row>
    <row r="1130" spans="1:13" x14ac:dyDescent="0.25">
      <c r="F1130" s="467"/>
      <c r="G1130" s="468"/>
      <c r="I1130" s="469"/>
    </row>
    <row r="1131" spans="1:13" x14ac:dyDescent="0.25">
      <c r="A1131" s="1460" t="s">
        <v>389</v>
      </c>
      <c r="F1131" s="467"/>
      <c r="G1131" s="468"/>
      <c r="I1131" s="469" t="s">
        <v>218</v>
      </c>
    </row>
    <row r="1132" spans="1:13" x14ac:dyDescent="0.25">
      <c r="F1132" s="467"/>
      <c r="G1132" s="468"/>
      <c r="I1132" s="469"/>
    </row>
    <row r="1134" spans="1:13" ht="18.75" x14ac:dyDescent="0.3">
      <c r="A1134" s="1" t="s">
        <v>174</v>
      </c>
      <c r="B1134" s="1"/>
      <c r="C1134" s="306" t="s">
        <v>175</v>
      </c>
      <c r="F1134" s="467"/>
      <c r="G1134" s="468"/>
      <c r="I1134" s="469"/>
    </row>
    <row r="1135" spans="1:13" ht="18.75" x14ac:dyDescent="0.3">
      <c r="A1135" s="3102" t="s">
        <v>3409</v>
      </c>
      <c r="B1135" s="3102"/>
      <c r="C1135" s="3102"/>
      <c r="D1135" s="3102"/>
      <c r="E1135" s="3102"/>
      <c r="F1135" s="3102"/>
      <c r="G1135" s="3102"/>
      <c r="H1135" s="3102"/>
      <c r="I1135" s="3102"/>
      <c r="J1135" s="3102"/>
      <c r="K1135" s="3102"/>
      <c r="L1135" s="3102"/>
      <c r="M1135" s="3102"/>
    </row>
    <row r="1136" spans="1:13" ht="18.75" x14ac:dyDescent="0.3">
      <c r="A1136" s="1451"/>
      <c r="B1136" s="1464"/>
      <c r="C1136" s="1464"/>
      <c r="D1136" s="1464"/>
      <c r="E1136" s="1464"/>
      <c r="F1136" s="1464"/>
      <c r="G1136" s="1464"/>
      <c r="H1136" s="1464"/>
      <c r="I1136" s="1464"/>
      <c r="J1136" s="1464"/>
      <c r="K1136" s="1464"/>
      <c r="L1136" s="1464"/>
    </row>
    <row r="1137" spans="1:13" ht="15.75" thickBot="1" x14ac:dyDescent="0.3">
      <c r="A1137" s="3204" t="s">
        <v>3410</v>
      </c>
      <c r="B1137" s="3204"/>
      <c r="C1137" s="3204"/>
      <c r="D1137" s="3204"/>
      <c r="E1137" s="3204"/>
      <c r="F1137" s="3204"/>
      <c r="G1137" s="3204"/>
      <c r="H1137" s="3204"/>
      <c r="I1137" s="3204"/>
      <c r="J1137" s="3204"/>
      <c r="K1137" s="3204"/>
      <c r="L1137" s="3204"/>
      <c r="M1137" s="3204"/>
    </row>
    <row r="1138" spans="1:13" ht="27" thickBot="1" x14ac:dyDescent="0.3">
      <c r="A1138" s="15" t="s">
        <v>5</v>
      </c>
      <c r="B1138" s="16" t="s">
        <v>6</v>
      </c>
      <c r="C1138" s="16" t="s">
        <v>7</v>
      </c>
      <c r="D1138" s="16" t="s">
        <v>8</v>
      </c>
      <c r="E1138" s="16" t="s">
        <v>9</v>
      </c>
      <c r="F1138" s="17" t="s">
        <v>10</v>
      </c>
      <c r="G1138" s="18" t="s">
        <v>11</v>
      </c>
      <c r="H1138" s="16" t="s">
        <v>12</v>
      </c>
      <c r="I1138" s="19" t="s">
        <v>13</v>
      </c>
      <c r="J1138" s="20" t="s">
        <v>14</v>
      </c>
      <c r="K1138" s="20" t="s">
        <v>15</v>
      </c>
      <c r="L1138" s="1286" t="s">
        <v>16</v>
      </c>
      <c r="M1138" s="1468" t="s">
        <v>17</v>
      </c>
    </row>
    <row r="1139" spans="1:13" x14ac:dyDescent="0.25">
      <c r="A1139" s="583">
        <v>231</v>
      </c>
      <c r="B1139" s="584">
        <v>0</v>
      </c>
      <c r="C1139" s="585">
        <v>6409</v>
      </c>
      <c r="D1139" s="584">
        <v>6441</v>
      </c>
      <c r="E1139" s="586">
        <v>0</v>
      </c>
      <c r="F1139" s="644">
        <v>908</v>
      </c>
      <c r="G1139" s="584">
        <v>900</v>
      </c>
      <c r="H1139" s="591">
        <v>5211000000</v>
      </c>
      <c r="I1139" s="1469">
        <v>0</v>
      </c>
      <c r="J1139" s="1469">
        <v>50000000</v>
      </c>
      <c r="K1139" s="1469">
        <v>-5000000</v>
      </c>
      <c r="L1139" s="1469">
        <f>SUM(J1139+K1139)</f>
        <v>45000000</v>
      </c>
      <c r="M1139" s="1470" t="s">
        <v>3411</v>
      </c>
    </row>
    <row r="1140" spans="1:13" x14ac:dyDescent="0.25">
      <c r="A1140" s="583">
        <v>231</v>
      </c>
      <c r="B1140" s="584">
        <v>0</v>
      </c>
      <c r="C1140" s="585">
        <v>6409</v>
      </c>
      <c r="D1140" s="584">
        <v>6441</v>
      </c>
      <c r="E1140" s="586">
        <v>0</v>
      </c>
      <c r="F1140" s="644">
        <v>908</v>
      </c>
      <c r="G1140" s="584">
        <v>900</v>
      </c>
      <c r="H1140" s="591">
        <v>5211021509</v>
      </c>
      <c r="I1140" s="1469">
        <v>0</v>
      </c>
      <c r="J1140" s="1469">
        <v>0</v>
      </c>
      <c r="K1140" s="1469">
        <v>5000000</v>
      </c>
      <c r="L1140" s="1469">
        <f>SUM(J1140+K1140)</f>
        <v>5000000</v>
      </c>
      <c r="M1140" s="1470" t="s">
        <v>3412</v>
      </c>
    </row>
    <row r="1141" spans="1:13" x14ac:dyDescent="0.25">
      <c r="A1141" s="1560"/>
      <c r="B1141" s="1535"/>
      <c r="C1141" s="1536"/>
      <c r="D1141" s="1535"/>
      <c r="E1141" s="1534"/>
      <c r="F1141" s="1537"/>
      <c r="G1141" s="1535"/>
      <c r="H1141" s="1538"/>
      <c r="I1141" s="1539"/>
      <c r="J1141" s="1539"/>
      <c r="K1141" s="1539"/>
      <c r="L1141" s="1539"/>
      <c r="M1141" s="1561"/>
    </row>
    <row r="1142" spans="1:13" x14ac:dyDescent="0.25">
      <c r="A1142" s="583">
        <v>231</v>
      </c>
      <c r="B1142" s="584">
        <v>0</v>
      </c>
      <c r="C1142" s="585">
        <v>3113</v>
      </c>
      <c r="D1142" s="584">
        <v>6341</v>
      </c>
      <c r="E1142" s="586">
        <v>0</v>
      </c>
      <c r="F1142" s="644">
        <v>813</v>
      </c>
      <c r="G1142" s="584">
        <v>900</v>
      </c>
      <c r="H1142" s="591">
        <v>5429000000</v>
      </c>
      <c r="I1142" s="1469">
        <v>110000000</v>
      </c>
      <c r="J1142" s="1469">
        <v>88248911</v>
      </c>
      <c r="K1142" s="1469">
        <v>-10000000</v>
      </c>
      <c r="L1142" s="1469">
        <f>SUM(J1142+K1142)</f>
        <v>78248911</v>
      </c>
      <c r="M1142" s="1470" t="s">
        <v>3413</v>
      </c>
    </row>
    <row r="1143" spans="1:13" ht="15.75" thickBot="1" x14ac:dyDescent="0.3">
      <c r="A1143" s="583">
        <v>231</v>
      </c>
      <c r="B1143" s="584">
        <v>0</v>
      </c>
      <c r="C1143" s="585">
        <v>3113</v>
      </c>
      <c r="D1143" s="584">
        <v>6341</v>
      </c>
      <c r="E1143" s="586">
        <v>0</v>
      </c>
      <c r="F1143" s="644">
        <v>813</v>
      </c>
      <c r="G1143" s="584">
        <v>900</v>
      </c>
      <c r="H1143" s="591">
        <v>5429021059</v>
      </c>
      <c r="I1143" s="1469">
        <v>0</v>
      </c>
      <c r="J1143" s="1469">
        <v>0</v>
      </c>
      <c r="K1143" s="1469">
        <v>10000000</v>
      </c>
      <c r="L1143" s="1469">
        <f>SUM(J1143+K1143)</f>
        <v>10000000</v>
      </c>
      <c r="M1143" s="1470" t="s">
        <v>3414</v>
      </c>
    </row>
    <row r="1144" spans="1:13" ht="15.75" thickBot="1" x14ac:dyDescent="0.3">
      <c r="A1144" s="593"/>
      <c r="B1144" s="595" t="s">
        <v>594</v>
      </c>
      <c r="C1144" s="595"/>
      <c r="D1144" s="595"/>
      <c r="E1144" s="595"/>
      <c r="F1144" s="595"/>
      <c r="G1144" s="595"/>
      <c r="H1144" s="595"/>
      <c r="I1144" s="1472">
        <f>SUM(I1139:I1143)</f>
        <v>110000000</v>
      </c>
      <c r="J1144" s="1472">
        <f>SUM(J1139:J1143)</f>
        <v>138248911</v>
      </c>
      <c r="K1144" s="1472">
        <f>SUM(K1139:K1143)</f>
        <v>0</v>
      </c>
      <c r="L1144" s="1472">
        <f>SUM(L1139:L1143)</f>
        <v>138248911</v>
      </c>
      <c r="M1144" s="665"/>
    </row>
    <row r="1145" spans="1:13" x14ac:dyDescent="0.25">
      <c r="B1145" s="597" t="s">
        <v>212</v>
      </c>
      <c r="C1145" s="597"/>
      <c r="D1145" s="597"/>
      <c r="E1145" s="597" t="s">
        <v>213</v>
      </c>
      <c r="F1145" s="597"/>
      <c r="G1145" s="597"/>
      <c r="H1145" s="597"/>
      <c r="I1145" s="597"/>
      <c r="J1145" s="597" t="s">
        <v>214</v>
      </c>
      <c r="K1145" s="598">
        <v>43731</v>
      </c>
      <c r="L1145" s="597"/>
      <c r="M1145" s="597"/>
    </row>
    <row r="1146" spans="1:13" x14ac:dyDescent="0.25">
      <c r="B1146" s="597"/>
      <c r="C1146" s="597"/>
      <c r="D1146" s="597"/>
      <c r="E1146" s="597" t="s">
        <v>2463</v>
      </c>
      <c r="F1146" s="597"/>
      <c r="G1146" s="597"/>
      <c r="H1146" s="597"/>
      <c r="I1146" s="597"/>
      <c r="J1146" s="597"/>
      <c r="K1146" s="597"/>
      <c r="L1146" s="597"/>
      <c r="M1146" s="597"/>
    </row>
    <row r="1147" spans="1:13" x14ac:dyDescent="0.25">
      <c r="B1147" s="597" t="s">
        <v>216</v>
      </c>
      <c r="C1147" s="597"/>
      <c r="D1147" s="597"/>
      <c r="E1147" s="597"/>
      <c r="F1147" s="597"/>
      <c r="G1147" s="597"/>
      <c r="H1147" s="597"/>
      <c r="I1147" s="597"/>
      <c r="J1147" s="597" t="s">
        <v>216</v>
      </c>
      <c r="K1147" s="597"/>
      <c r="L1147" s="597"/>
      <c r="M1147" s="597"/>
    </row>
    <row r="1148" spans="1:13" x14ac:dyDescent="0.25">
      <c r="B1148" s="597"/>
      <c r="C1148" s="597"/>
      <c r="D1148" s="597"/>
      <c r="E1148" s="597"/>
      <c r="F1148" s="597"/>
      <c r="G1148" s="597"/>
      <c r="H1148" s="597"/>
      <c r="I1148" s="597"/>
      <c r="J1148" s="597"/>
      <c r="K1148" s="597"/>
      <c r="L1148" s="597"/>
      <c r="M1148" s="597"/>
    </row>
    <row r="1149" spans="1:13" x14ac:dyDescent="0.25">
      <c r="B1149" s="597" t="s">
        <v>217</v>
      </c>
      <c r="C1149" s="597"/>
      <c r="D1149" s="597"/>
      <c r="E1149" s="597"/>
      <c r="F1149" s="597"/>
      <c r="G1149" s="597"/>
      <c r="H1149" s="597"/>
      <c r="I1149" s="597"/>
      <c r="J1149" s="597" t="s">
        <v>218</v>
      </c>
      <c r="K1149" s="597"/>
      <c r="L1149" s="597"/>
      <c r="M1149" s="597"/>
    </row>
    <row r="1152" spans="1:13" ht="18.75" x14ac:dyDescent="0.3">
      <c r="A1152" s="958" t="s">
        <v>356</v>
      </c>
      <c r="B1152" s="958"/>
      <c r="C1152" s="1"/>
      <c r="D1152" s="2264"/>
      <c r="E1152" s="2264"/>
      <c r="F1152" s="2"/>
      <c r="G1152" s="3"/>
      <c r="H1152" s="2264"/>
      <c r="I1152" s="4"/>
      <c r="J1152" s="2264"/>
      <c r="K1152" s="2264"/>
      <c r="L1152" s="2264"/>
      <c r="M1152" s="2264"/>
    </row>
    <row r="1153" spans="1:13" x14ac:dyDescent="0.25">
      <c r="A1153" s="2264"/>
      <c r="B1153" s="2264"/>
      <c r="C1153" s="2264"/>
      <c r="D1153" s="2261"/>
      <c r="E1153" s="2261"/>
      <c r="F1153" s="6"/>
      <c r="G1153" s="7"/>
      <c r="H1153" s="2261"/>
      <c r="I1153" s="8"/>
      <c r="J1153" s="2261"/>
      <c r="K1153" s="2264"/>
      <c r="L1153" s="2264"/>
      <c r="M1153" s="2264"/>
    </row>
    <row r="1154" spans="1:13" ht="18.75" x14ac:dyDescent="0.3">
      <c r="A1154" s="3157" t="s">
        <v>3612</v>
      </c>
      <c r="B1154" s="3205"/>
      <c r="C1154" s="3205"/>
      <c r="D1154" s="3205"/>
      <c r="E1154" s="3205"/>
      <c r="F1154" s="3205"/>
      <c r="G1154" s="3205"/>
      <c r="H1154" s="3205"/>
      <c r="I1154" s="3205"/>
      <c r="J1154" s="3205"/>
      <c r="K1154" s="3205"/>
      <c r="L1154" s="3205"/>
      <c r="M1154" s="958"/>
    </row>
    <row r="1155" spans="1:13" x14ac:dyDescent="0.25">
      <c r="A1155" s="958"/>
      <c r="B1155" s="958"/>
      <c r="C1155" s="958"/>
      <c r="D1155" s="976"/>
      <c r="E1155" s="976"/>
      <c r="F1155" s="977"/>
      <c r="G1155" s="978"/>
      <c r="H1155" s="976"/>
      <c r="I1155" s="979"/>
      <c r="J1155" s="976"/>
      <c r="K1155" s="958"/>
      <c r="L1155" s="958"/>
      <c r="M1155" s="958"/>
    </row>
    <row r="1156" spans="1:13" x14ac:dyDescent="0.25">
      <c r="A1156" s="10" t="s">
        <v>358</v>
      </c>
      <c r="B1156" s="925"/>
      <c r="C1156" s="925"/>
      <c r="D1156" s="925"/>
      <c r="E1156" s="925"/>
      <c r="F1156" s="977"/>
      <c r="G1156" s="962"/>
      <c r="H1156" s="958"/>
      <c r="I1156" s="963"/>
      <c r="J1156" s="958"/>
      <c r="K1156" s="958"/>
      <c r="L1156" s="958"/>
      <c r="M1156" s="958"/>
    </row>
    <row r="1157" spans="1:13" ht="15.75" thickBot="1" x14ac:dyDescent="0.3">
      <c r="A1157" s="980"/>
      <c r="B1157" s="958"/>
      <c r="C1157" s="958"/>
      <c r="D1157" s="958"/>
      <c r="E1157" s="958"/>
      <c r="F1157" s="961"/>
      <c r="G1157" s="962"/>
      <c r="H1157" s="958"/>
      <c r="I1157" s="963"/>
      <c r="J1157" s="958"/>
      <c r="K1157" s="151"/>
      <c r="L1157" s="981" t="s">
        <v>4</v>
      </c>
      <c r="M1157" s="958"/>
    </row>
    <row r="1158" spans="1:13" s="233" customFormat="1" ht="26.25" thickBot="1" x14ac:dyDescent="0.25">
      <c r="A1158" s="15" t="s">
        <v>5</v>
      </c>
      <c r="B1158" s="16" t="s">
        <v>6</v>
      </c>
      <c r="C1158" s="16" t="s">
        <v>7</v>
      </c>
      <c r="D1158" s="16" t="s">
        <v>8</v>
      </c>
      <c r="E1158" s="16" t="s">
        <v>9</v>
      </c>
      <c r="F1158" s="17" t="s">
        <v>10</v>
      </c>
      <c r="G1158" s="18" t="s">
        <v>11</v>
      </c>
      <c r="H1158" s="16" t="s">
        <v>12</v>
      </c>
      <c r="I1158" s="19" t="s">
        <v>13</v>
      </c>
      <c r="J1158" s="20" t="s">
        <v>14</v>
      </c>
      <c r="K1158" s="20" t="s">
        <v>15</v>
      </c>
      <c r="L1158" s="1286" t="s">
        <v>16</v>
      </c>
      <c r="M1158" s="1468" t="s">
        <v>17</v>
      </c>
    </row>
    <row r="1159" spans="1:13" s="233" customFormat="1" ht="12.75" x14ac:dyDescent="0.2">
      <c r="A1159" s="1388">
        <v>231</v>
      </c>
      <c r="B1159" s="1389">
        <v>63</v>
      </c>
      <c r="C1159" s="1390">
        <v>3713</v>
      </c>
      <c r="D1159" s="1389">
        <v>5011</v>
      </c>
      <c r="E1159" s="1391">
        <v>0</v>
      </c>
      <c r="F1159" s="1392">
        <v>106515011</v>
      </c>
      <c r="G1159" s="1389">
        <v>900</v>
      </c>
      <c r="H1159" s="1393">
        <v>4377000000</v>
      </c>
      <c r="I1159" s="1564">
        <v>0</v>
      </c>
      <c r="J1159" s="1013">
        <v>5234504.8600000003</v>
      </c>
      <c r="K1159" s="1409">
        <v>-250000</v>
      </c>
      <c r="L1159" s="1013">
        <f>SUM(J1159+K1159)</f>
        <v>4984504.8600000003</v>
      </c>
      <c r="M1159" s="1565" t="s">
        <v>360</v>
      </c>
    </row>
    <row r="1160" spans="1:13" s="233" customFormat="1" ht="13.5" thickBot="1" x14ac:dyDescent="0.25">
      <c r="A1160" s="1395">
        <v>231</v>
      </c>
      <c r="B1160" s="1396">
        <v>63</v>
      </c>
      <c r="C1160" s="1397">
        <v>3713</v>
      </c>
      <c r="D1160" s="1396">
        <v>5021</v>
      </c>
      <c r="E1160" s="1398">
        <v>0</v>
      </c>
      <c r="F1160" s="1399">
        <v>106515011</v>
      </c>
      <c r="G1160" s="1396">
        <v>900</v>
      </c>
      <c r="H1160" s="1400">
        <v>4377000000</v>
      </c>
      <c r="I1160" s="1566">
        <v>0</v>
      </c>
      <c r="J1160" s="1031">
        <v>527372.14</v>
      </c>
      <c r="K1160" s="1409">
        <v>250000</v>
      </c>
      <c r="L1160" s="1031">
        <f>SUM(J1160+K1160)</f>
        <v>777372.14</v>
      </c>
      <c r="M1160" s="1567" t="s">
        <v>361</v>
      </c>
    </row>
    <row r="1161" spans="1:13" s="233" customFormat="1" ht="12.75" x14ac:dyDescent="0.2">
      <c r="A1161" s="2301"/>
      <c r="B1161" s="2302" t="s">
        <v>23</v>
      </c>
      <c r="C1161" s="450"/>
      <c r="D1161" s="450"/>
      <c r="E1161" s="450"/>
      <c r="F1161" s="1385"/>
      <c r="G1161" s="1382"/>
      <c r="H1161" s="450"/>
      <c r="I1161" s="2303">
        <f>SUM(I1159:I1159)</f>
        <v>0</v>
      </c>
      <c r="J1161" s="1133">
        <f>SUM(J1159:J1160)</f>
        <v>5761877</v>
      </c>
      <c r="K1161" s="1010">
        <f>SUM(K1159:K1160)</f>
        <v>0</v>
      </c>
      <c r="L1161" s="1133">
        <f>SUM(L1159:L1160)</f>
        <v>5761877</v>
      </c>
      <c r="M1161" s="2301"/>
    </row>
    <row r="1162" spans="1:13" x14ac:dyDescent="0.25">
      <c r="A1162" s="953"/>
      <c r="B1162" s="953"/>
      <c r="C1162" s="953"/>
      <c r="D1162" s="953"/>
      <c r="E1162" s="953"/>
      <c r="F1162" s="954"/>
      <c r="G1162" s="955"/>
      <c r="H1162" s="953"/>
      <c r="I1162" s="956"/>
      <c r="J1162" s="953"/>
      <c r="K1162" s="957"/>
      <c r="L1162" s="953"/>
      <c r="M1162" s="958"/>
    </row>
    <row r="1163" spans="1:13" x14ac:dyDescent="0.25">
      <c r="A1163" s="958"/>
      <c r="B1163" s="953" t="s">
        <v>3613</v>
      </c>
      <c r="C1163" s="953"/>
      <c r="D1163" s="953"/>
      <c r="E1163" s="953"/>
      <c r="F1163" s="954"/>
      <c r="G1163" s="955"/>
      <c r="H1163" s="953"/>
      <c r="I1163" s="956"/>
      <c r="J1163" s="959" t="s">
        <v>25</v>
      </c>
      <c r="K1163" s="1467">
        <v>43752</v>
      </c>
      <c r="L1163" s="953"/>
      <c r="M1163" s="958"/>
    </row>
    <row r="1164" spans="1:13" x14ac:dyDescent="0.25">
      <c r="A1164" s="953"/>
      <c r="B1164" s="953"/>
      <c r="C1164" s="953"/>
      <c r="D1164" s="953"/>
      <c r="E1164" s="953"/>
      <c r="F1164" s="954"/>
      <c r="G1164" s="955"/>
      <c r="H1164" s="953"/>
      <c r="I1164" s="956"/>
      <c r="J1164" s="953"/>
      <c r="K1164" s="957"/>
      <c r="L1164" s="953"/>
      <c r="M1164" s="958"/>
    </row>
    <row r="1165" spans="1:13" x14ac:dyDescent="0.25">
      <c r="A1165" s="958"/>
      <c r="B1165" s="958" t="s">
        <v>216</v>
      </c>
      <c r="C1165" s="958"/>
      <c r="D1165" s="958"/>
      <c r="E1165" s="958"/>
      <c r="F1165" s="961"/>
      <c r="G1165" s="962"/>
      <c r="H1165" s="958"/>
      <c r="I1165" s="963"/>
      <c r="J1165" s="958" t="s">
        <v>216</v>
      </c>
      <c r="K1165" s="958"/>
      <c r="L1165" s="958"/>
      <c r="M1165" s="958"/>
    </row>
    <row r="1166" spans="1:13" x14ac:dyDescent="0.25">
      <c r="A1166" s="958"/>
      <c r="B1166" s="963"/>
      <c r="C1166" s="963"/>
      <c r="D1166" s="958"/>
      <c r="E1166" s="958"/>
      <c r="F1166" s="958"/>
      <c r="G1166" s="961"/>
      <c r="H1166" s="958"/>
      <c r="I1166" s="963"/>
      <c r="J1166" s="963"/>
      <c r="K1166" s="958"/>
      <c r="L1166" s="958"/>
      <c r="M1166" s="953"/>
    </row>
    <row r="1167" spans="1:13" x14ac:dyDescent="0.25">
      <c r="A1167" s="958"/>
      <c r="B1167" s="958" t="s">
        <v>365</v>
      </c>
      <c r="C1167" s="958"/>
      <c r="D1167" s="958"/>
      <c r="E1167" s="958"/>
      <c r="F1167" s="958"/>
      <c r="G1167" s="958"/>
      <c r="H1167" s="958"/>
      <c r="I1167" s="963"/>
      <c r="J1167" s="958" t="s">
        <v>218</v>
      </c>
      <c r="K1167" s="958"/>
      <c r="L1167" s="958"/>
      <c r="M1167" s="958"/>
    </row>
    <row r="1168" spans="1:13" x14ac:dyDescent="0.25">
      <c r="A1168" s="2265"/>
      <c r="B1168" s="2265"/>
      <c r="C1168" s="2265"/>
      <c r="D1168" s="2265"/>
      <c r="E1168" s="963"/>
      <c r="F1168" s="963"/>
      <c r="G1168" s="958"/>
      <c r="H1168" s="958"/>
      <c r="I1168" s="958"/>
      <c r="J1168" s="961"/>
      <c r="K1168" s="2265"/>
      <c r="L1168" s="2265"/>
      <c r="M1168" s="2265"/>
    </row>
    <row r="1169" spans="1:13" x14ac:dyDescent="0.25">
      <c r="A1169" s="2265"/>
      <c r="B1169" s="2265"/>
      <c r="C1169" s="2265"/>
      <c r="D1169" s="2265"/>
      <c r="E1169" s="2265"/>
      <c r="F1169" s="2265"/>
      <c r="G1169" s="2265"/>
      <c r="H1169" s="2265"/>
      <c r="I1169" s="2265"/>
      <c r="J1169" s="2265"/>
      <c r="K1169" s="2265"/>
      <c r="L1169" s="2265"/>
      <c r="M1169" s="2265"/>
    </row>
    <row r="1170" spans="1:13" ht="18.75" x14ac:dyDescent="0.3">
      <c r="A1170" s="1" t="s">
        <v>174</v>
      </c>
      <c r="B1170" s="1"/>
      <c r="C1170" s="306" t="s">
        <v>175</v>
      </c>
      <c r="D1170" s="2265"/>
      <c r="E1170" s="2265"/>
      <c r="F1170" s="467"/>
      <c r="G1170" s="468"/>
      <c r="H1170" s="2265"/>
      <c r="I1170" s="469"/>
      <c r="J1170" s="2265"/>
      <c r="K1170" s="2265"/>
      <c r="L1170" s="2265"/>
      <c r="M1170" s="2265"/>
    </row>
    <row r="1171" spans="1:13" ht="18.75" x14ac:dyDescent="0.3">
      <c r="A1171" s="3102" t="s">
        <v>3614</v>
      </c>
      <c r="B1171" s="3102"/>
      <c r="C1171" s="3102"/>
      <c r="D1171" s="3102"/>
      <c r="E1171" s="3102"/>
      <c r="F1171" s="3102"/>
      <c r="G1171" s="3102"/>
      <c r="H1171" s="3102"/>
      <c r="I1171" s="3102"/>
      <c r="J1171" s="3102"/>
      <c r="K1171" s="3102"/>
      <c r="L1171" s="3102"/>
      <c r="M1171" s="3102"/>
    </row>
    <row r="1172" spans="1:13" ht="18.75" x14ac:dyDescent="0.3">
      <c r="A1172" s="2259"/>
      <c r="B1172" s="2268"/>
      <c r="C1172" s="2268"/>
      <c r="D1172" s="2268"/>
      <c r="E1172" s="2268"/>
      <c r="F1172" s="2268"/>
      <c r="G1172" s="2268"/>
      <c r="H1172" s="2268"/>
      <c r="I1172" s="2268"/>
      <c r="J1172" s="2268"/>
      <c r="K1172" s="2268"/>
      <c r="L1172" s="2268"/>
      <c r="M1172" s="2265"/>
    </row>
    <row r="1173" spans="1:13" ht="15.75" thickBot="1" x14ac:dyDescent="0.3">
      <c r="A1173" s="3204" t="s">
        <v>3615</v>
      </c>
      <c r="B1173" s="3204"/>
      <c r="C1173" s="3204"/>
      <c r="D1173" s="3204"/>
      <c r="E1173" s="3204"/>
      <c r="F1173" s="3204"/>
      <c r="G1173" s="3204"/>
      <c r="H1173" s="3204"/>
      <c r="I1173" s="3204"/>
      <c r="J1173" s="3204"/>
      <c r="K1173" s="3204"/>
      <c r="L1173" s="3204"/>
      <c r="M1173" s="3204"/>
    </row>
    <row r="1174" spans="1:13" ht="27" thickBot="1" x14ac:dyDescent="0.3">
      <c r="A1174" s="15" t="s">
        <v>5</v>
      </c>
      <c r="B1174" s="16" t="s">
        <v>6</v>
      </c>
      <c r="C1174" s="16" t="s">
        <v>7</v>
      </c>
      <c r="D1174" s="16" t="s">
        <v>8</v>
      </c>
      <c r="E1174" s="16" t="s">
        <v>9</v>
      </c>
      <c r="F1174" s="17" t="s">
        <v>10</v>
      </c>
      <c r="G1174" s="18" t="s">
        <v>11</v>
      </c>
      <c r="H1174" s="16" t="s">
        <v>12</v>
      </c>
      <c r="I1174" s="19" t="s">
        <v>13</v>
      </c>
      <c r="J1174" s="20" t="s">
        <v>14</v>
      </c>
      <c r="K1174" s="20" t="s">
        <v>15</v>
      </c>
      <c r="L1174" s="1286" t="s">
        <v>16</v>
      </c>
      <c r="M1174" s="1468" t="s">
        <v>17</v>
      </c>
    </row>
    <row r="1175" spans="1:13" x14ac:dyDescent="0.25">
      <c r="A1175" s="583">
        <v>231</v>
      </c>
      <c r="B1175" s="584">
        <v>0</v>
      </c>
      <c r="C1175" s="585">
        <v>3636</v>
      </c>
      <c r="D1175" s="584">
        <v>6341</v>
      </c>
      <c r="E1175" s="586">
        <v>0</v>
      </c>
      <c r="F1175" s="587">
        <v>813</v>
      </c>
      <c r="G1175" s="584">
        <v>900</v>
      </c>
      <c r="H1175" s="588">
        <v>4697000000</v>
      </c>
      <c r="I1175" s="1469">
        <v>0</v>
      </c>
      <c r="J1175" s="1469">
        <v>14788890</v>
      </c>
      <c r="K1175" s="1469">
        <v>-2011000</v>
      </c>
      <c r="L1175" s="1469">
        <f>SUM(J1175+K1175)</f>
        <v>12777890</v>
      </c>
      <c r="M1175" s="1470" t="s">
        <v>946</v>
      </c>
    </row>
    <row r="1176" spans="1:13" x14ac:dyDescent="0.25">
      <c r="A1176" s="583">
        <v>231</v>
      </c>
      <c r="B1176" s="584">
        <v>0</v>
      </c>
      <c r="C1176" s="585">
        <v>3113</v>
      </c>
      <c r="D1176" s="584">
        <v>6341</v>
      </c>
      <c r="E1176" s="586">
        <v>0</v>
      </c>
      <c r="F1176" s="644">
        <v>813</v>
      </c>
      <c r="G1176" s="584">
        <v>900</v>
      </c>
      <c r="H1176" s="591">
        <v>4697020325</v>
      </c>
      <c r="I1176" s="1469">
        <v>0</v>
      </c>
      <c r="J1176" s="1469">
        <v>10000000</v>
      </c>
      <c r="K1176" s="1469">
        <v>1211000</v>
      </c>
      <c r="L1176" s="1469">
        <f t="shared" ref="L1176:L1181" si="18">SUM(J1176+K1176)</f>
        <v>11211000</v>
      </c>
      <c r="M1176" s="1470" t="s">
        <v>3616</v>
      </c>
    </row>
    <row r="1177" spans="1:13" x14ac:dyDescent="0.25">
      <c r="A1177" s="583">
        <v>231</v>
      </c>
      <c r="B1177" s="584">
        <v>0</v>
      </c>
      <c r="C1177" s="585">
        <v>3113</v>
      </c>
      <c r="D1177" s="584">
        <v>6341</v>
      </c>
      <c r="E1177" s="586">
        <v>0</v>
      </c>
      <c r="F1177" s="644">
        <v>813</v>
      </c>
      <c r="G1177" s="584">
        <v>900</v>
      </c>
      <c r="H1177" s="591">
        <v>4697021704</v>
      </c>
      <c r="I1177" s="1469">
        <v>0</v>
      </c>
      <c r="J1177" s="1469">
        <v>0</v>
      </c>
      <c r="K1177" s="1469">
        <v>800000</v>
      </c>
      <c r="L1177" s="1469">
        <f t="shared" si="18"/>
        <v>800000</v>
      </c>
      <c r="M1177" s="1470" t="s">
        <v>3617</v>
      </c>
    </row>
    <row r="1178" spans="1:13" x14ac:dyDescent="0.25">
      <c r="A1178" s="583"/>
      <c r="B1178" s="584"/>
      <c r="C1178" s="585"/>
      <c r="D1178" s="584"/>
      <c r="E1178" s="586"/>
      <c r="F1178" s="587"/>
      <c r="G1178" s="584"/>
      <c r="H1178" s="591"/>
      <c r="I1178" s="1469"/>
      <c r="J1178" s="1469"/>
      <c r="K1178" s="1469"/>
      <c r="L1178" s="1469"/>
      <c r="M1178" s="1470"/>
    </row>
    <row r="1179" spans="1:13" x14ac:dyDescent="0.25">
      <c r="A1179" s="583">
        <v>231</v>
      </c>
      <c r="B1179" s="584">
        <v>0</v>
      </c>
      <c r="C1179" s="585">
        <v>3113</v>
      </c>
      <c r="D1179" s="584">
        <v>6341</v>
      </c>
      <c r="E1179" s="586">
        <v>0</v>
      </c>
      <c r="F1179" s="587">
        <v>813</v>
      </c>
      <c r="G1179" s="584">
        <v>900</v>
      </c>
      <c r="H1179" s="588">
        <v>5429000000</v>
      </c>
      <c r="I1179" s="1469">
        <v>110000000</v>
      </c>
      <c r="J1179" s="1469">
        <v>78248911</v>
      </c>
      <c r="K1179" s="1469">
        <v>-12079704</v>
      </c>
      <c r="L1179" s="1469">
        <f t="shared" si="18"/>
        <v>66169207</v>
      </c>
      <c r="M1179" s="1470" t="s">
        <v>3413</v>
      </c>
    </row>
    <row r="1180" spans="1:13" x14ac:dyDescent="0.25">
      <c r="A1180" s="583">
        <v>231</v>
      </c>
      <c r="B1180" s="584">
        <v>0</v>
      </c>
      <c r="C1180" s="585">
        <v>3113</v>
      </c>
      <c r="D1180" s="584">
        <v>6341</v>
      </c>
      <c r="E1180" s="586">
        <v>0</v>
      </c>
      <c r="F1180" s="644">
        <v>813</v>
      </c>
      <c r="G1180" s="584">
        <v>900</v>
      </c>
      <c r="H1180" s="591">
        <v>5429022549</v>
      </c>
      <c r="I1180" s="1469">
        <v>0</v>
      </c>
      <c r="J1180" s="1469">
        <v>0</v>
      </c>
      <c r="K1180" s="1469">
        <v>2079704</v>
      </c>
      <c r="L1180" s="1469">
        <f t="shared" si="18"/>
        <v>2079704</v>
      </c>
      <c r="M1180" s="1470" t="s">
        <v>3618</v>
      </c>
    </row>
    <row r="1181" spans="1:13" ht="15.75" thickBot="1" x14ac:dyDescent="0.3">
      <c r="A1181" s="583">
        <v>231</v>
      </c>
      <c r="B1181" s="584">
        <v>0</v>
      </c>
      <c r="C1181" s="585">
        <v>3111</v>
      </c>
      <c r="D1181" s="584">
        <v>6341</v>
      </c>
      <c r="E1181" s="586">
        <v>0</v>
      </c>
      <c r="F1181" s="644">
        <v>813</v>
      </c>
      <c r="G1181" s="584">
        <v>900</v>
      </c>
      <c r="H1181" s="591">
        <v>5429021704</v>
      </c>
      <c r="I1181" s="1469">
        <v>0</v>
      </c>
      <c r="J1181" s="1469">
        <v>0</v>
      </c>
      <c r="K1181" s="1469">
        <v>10000000</v>
      </c>
      <c r="L1181" s="1469">
        <f t="shared" si="18"/>
        <v>10000000</v>
      </c>
      <c r="M1181" s="1470" t="s">
        <v>3619</v>
      </c>
    </row>
    <row r="1182" spans="1:13" ht="15.75" thickBot="1" x14ac:dyDescent="0.3">
      <c r="A1182" s="593"/>
      <c r="B1182" s="595" t="s">
        <v>594</v>
      </c>
      <c r="C1182" s="595"/>
      <c r="D1182" s="595"/>
      <c r="E1182" s="595"/>
      <c r="F1182" s="595"/>
      <c r="G1182" s="595"/>
      <c r="H1182" s="595"/>
      <c r="I1182" s="1541">
        <f>SUM(I1175:I1181)</f>
        <v>110000000</v>
      </c>
      <c r="J1182" s="1541">
        <f>SUM(J1175:J1181)</f>
        <v>103037801</v>
      </c>
      <c r="K1182" s="1541">
        <f>SUM(K1175:K1181)</f>
        <v>0</v>
      </c>
      <c r="L1182" s="1541">
        <f>SUM(L1175:L1181)</f>
        <v>103037801</v>
      </c>
      <c r="M1182" s="665"/>
    </row>
    <row r="1183" spans="1:13" x14ac:dyDescent="0.25">
      <c r="A1183" s="2265"/>
      <c r="B1183" s="597" t="s">
        <v>212</v>
      </c>
      <c r="C1183" s="597"/>
      <c r="D1183" s="597"/>
      <c r="E1183" s="597" t="s">
        <v>213</v>
      </c>
      <c r="F1183" s="597"/>
      <c r="G1183" s="597"/>
      <c r="H1183" s="597"/>
      <c r="I1183" s="597"/>
      <c r="J1183" s="597" t="s">
        <v>214</v>
      </c>
      <c r="K1183" s="598">
        <v>43761</v>
      </c>
      <c r="L1183" s="597"/>
      <c r="M1183" s="597"/>
    </row>
    <row r="1184" spans="1:13" x14ac:dyDescent="0.25">
      <c r="A1184" s="2265"/>
      <c r="B1184" s="597"/>
      <c r="C1184" s="597"/>
      <c r="D1184" s="597"/>
      <c r="E1184" s="597" t="s">
        <v>215</v>
      </c>
      <c r="F1184" s="597"/>
      <c r="G1184" s="597"/>
      <c r="H1184" s="597"/>
      <c r="I1184" s="597"/>
      <c r="J1184" s="597"/>
      <c r="K1184" s="597"/>
      <c r="L1184" s="597"/>
      <c r="M1184" s="597"/>
    </row>
    <row r="1185" spans="1:13" x14ac:dyDescent="0.25">
      <c r="A1185" s="2265"/>
      <c r="B1185" s="597" t="s">
        <v>216</v>
      </c>
      <c r="C1185" s="597"/>
      <c r="D1185" s="597"/>
      <c r="E1185" s="597"/>
      <c r="F1185" s="597"/>
      <c r="G1185" s="597"/>
      <c r="H1185" s="597"/>
      <c r="I1185" s="597"/>
      <c r="J1185" s="597" t="s">
        <v>216</v>
      </c>
      <c r="K1185" s="597"/>
      <c r="L1185" s="597"/>
      <c r="M1185" s="597"/>
    </row>
    <row r="1186" spans="1:13" x14ac:dyDescent="0.25">
      <c r="A1186" s="2265"/>
      <c r="B1186" s="597"/>
      <c r="C1186" s="597"/>
      <c r="D1186" s="597"/>
      <c r="E1186" s="597"/>
      <c r="F1186" s="597"/>
      <c r="G1186" s="597"/>
      <c r="H1186" s="597"/>
      <c r="I1186" s="597"/>
      <c r="J1186" s="597"/>
      <c r="K1186" s="597"/>
      <c r="L1186" s="597"/>
      <c r="M1186" s="597"/>
    </row>
    <row r="1187" spans="1:13" x14ac:dyDescent="0.25">
      <c r="A1187" s="2265"/>
      <c r="B1187" s="597" t="s">
        <v>217</v>
      </c>
      <c r="C1187" s="597"/>
      <c r="D1187" s="597"/>
      <c r="E1187" s="597"/>
      <c r="F1187" s="597"/>
      <c r="G1187" s="597"/>
      <c r="H1187" s="597"/>
      <c r="I1187" s="597"/>
      <c r="J1187" s="597" t="s">
        <v>218</v>
      </c>
      <c r="K1187" s="597"/>
      <c r="L1187" s="597"/>
      <c r="M1187" s="597"/>
    </row>
    <row r="1190" spans="1:13" ht="18.75" x14ac:dyDescent="0.3">
      <c r="A1190" s="958" t="s">
        <v>356</v>
      </c>
      <c r="B1190" s="958"/>
      <c r="C1190" s="1"/>
      <c r="D1190" s="2449"/>
      <c r="E1190" s="2449"/>
      <c r="F1190" s="2"/>
      <c r="G1190" s="3"/>
      <c r="H1190" s="2449"/>
      <c r="I1190" s="4"/>
      <c r="J1190" s="2449"/>
      <c r="K1190" s="2449"/>
      <c r="L1190" s="2449"/>
      <c r="M1190" s="2449"/>
    </row>
    <row r="1191" spans="1:13" x14ac:dyDescent="0.25">
      <c r="A1191" s="2449"/>
      <c r="B1191" s="2449"/>
      <c r="C1191" s="2449"/>
      <c r="D1191" s="2445"/>
      <c r="E1191" s="2445"/>
      <c r="F1191" s="6"/>
      <c r="G1191" s="2451"/>
      <c r="H1191" s="2445"/>
      <c r="I1191" s="8"/>
      <c r="J1191" s="2445"/>
      <c r="K1191" s="2449"/>
      <c r="L1191" s="2449"/>
      <c r="M1191" s="2449"/>
    </row>
    <row r="1192" spans="1:13" ht="18.75" x14ac:dyDescent="0.3">
      <c r="A1192" s="3157" t="s">
        <v>3846</v>
      </c>
      <c r="B1192" s="3205"/>
      <c r="C1192" s="3205"/>
      <c r="D1192" s="3205"/>
      <c r="E1192" s="3205"/>
      <c r="F1192" s="3205"/>
      <c r="G1192" s="3205"/>
      <c r="H1192" s="3205"/>
      <c r="I1192" s="3205"/>
      <c r="J1192" s="3205"/>
      <c r="K1192" s="3205"/>
      <c r="L1192" s="3205"/>
      <c r="M1192" s="958"/>
    </row>
    <row r="1193" spans="1:13" x14ac:dyDescent="0.25">
      <c r="A1193" s="958"/>
      <c r="B1193" s="958"/>
      <c r="C1193" s="958"/>
      <c r="D1193" s="976"/>
      <c r="E1193" s="976"/>
      <c r="F1193" s="977"/>
      <c r="G1193" s="978"/>
      <c r="H1193" s="976"/>
      <c r="I1193" s="979"/>
      <c r="J1193" s="976"/>
      <c r="K1193" s="958"/>
      <c r="L1193" s="958"/>
      <c r="M1193" s="958"/>
    </row>
    <row r="1194" spans="1:13" x14ac:dyDescent="0.25">
      <c r="A1194" s="10" t="s">
        <v>3847</v>
      </c>
      <c r="B1194" s="925"/>
      <c r="C1194" s="925"/>
      <c r="D1194" s="925"/>
      <c r="E1194" s="925"/>
      <c r="F1194" s="977"/>
      <c r="G1194" s="962"/>
      <c r="H1194" s="958"/>
      <c r="I1194" s="963"/>
      <c r="J1194" s="958"/>
      <c r="K1194" s="958"/>
      <c r="L1194" s="958"/>
      <c r="M1194" s="958"/>
    </row>
    <row r="1195" spans="1:13" ht="15.75" thickBot="1" x14ac:dyDescent="0.3">
      <c r="A1195" s="980"/>
      <c r="B1195" s="958"/>
      <c r="C1195" s="958"/>
      <c r="D1195" s="958"/>
      <c r="E1195" s="958"/>
      <c r="F1195" s="961"/>
      <c r="G1195" s="962"/>
      <c r="H1195" s="958"/>
      <c r="I1195" s="963"/>
      <c r="J1195" s="958"/>
      <c r="K1195" s="151"/>
      <c r="L1195" s="981" t="s">
        <v>4</v>
      </c>
      <c r="M1195" s="958"/>
    </row>
    <row r="1196" spans="1:13" ht="27" thickBot="1" x14ac:dyDescent="0.3">
      <c r="A1196" s="15" t="s">
        <v>5</v>
      </c>
      <c r="B1196" s="16" t="s">
        <v>6</v>
      </c>
      <c r="C1196" s="16" t="s">
        <v>7</v>
      </c>
      <c r="D1196" s="16" t="s">
        <v>8</v>
      </c>
      <c r="E1196" s="16" t="s">
        <v>9</v>
      </c>
      <c r="F1196" s="17" t="s">
        <v>10</v>
      </c>
      <c r="G1196" s="18" t="s">
        <v>11</v>
      </c>
      <c r="H1196" s="16" t="s">
        <v>12</v>
      </c>
      <c r="I1196" s="19" t="s">
        <v>13</v>
      </c>
      <c r="J1196" s="20" t="s">
        <v>14</v>
      </c>
      <c r="K1196" s="20" t="s">
        <v>15</v>
      </c>
      <c r="L1196" s="1286" t="s">
        <v>16</v>
      </c>
      <c r="M1196" s="1468" t="s">
        <v>17</v>
      </c>
    </row>
    <row r="1197" spans="1:13" x14ac:dyDescent="0.25">
      <c r="A1197" s="1381">
        <v>231</v>
      </c>
      <c r="B1197" s="1382">
        <v>0</v>
      </c>
      <c r="C1197" s="1383">
        <v>3713</v>
      </c>
      <c r="D1197" s="1382">
        <v>5169</v>
      </c>
      <c r="E1197" s="1384">
        <v>0</v>
      </c>
      <c r="F1197" s="1385">
        <v>0</v>
      </c>
      <c r="G1197" s="1382">
        <v>900</v>
      </c>
      <c r="H1197" s="1386">
        <v>3378000000</v>
      </c>
      <c r="I1197" s="1562">
        <v>0</v>
      </c>
      <c r="J1197" s="1010">
        <v>423961</v>
      </c>
      <c r="K1197" s="1010">
        <v>-79000</v>
      </c>
      <c r="L1197" s="1010">
        <f>SUM(J1197+K1197)</f>
        <v>344961</v>
      </c>
      <c r="M1197" s="1563" t="s">
        <v>237</v>
      </c>
    </row>
    <row r="1198" spans="1:13" x14ac:dyDescent="0.25">
      <c r="A1198" s="1388">
        <v>231</v>
      </c>
      <c r="B1198" s="1389">
        <v>0</v>
      </c>
      <c r="C1198" s="1390">
        <v>3713</v>
      </c>
      <c r="D1198" s="828">
        <v>5173</v>
      </c>
      <c r="E1198" s="1391">
        <v>0</v>
      </c>
      <c r="F1198" s="2542">
        <v>0</v>
      </c>
      <c r="G1198" s="1389">
        <v>900</v>
      </c>
      <c r="H1198" s="829">
        <v>3378000000</v>
      </c>
      <c r="I1198" s="2543">
        <v>0</v>
      </c>
      <c r="J1198" s="1014">
        <v>0</v>
      </c>
      <c r="K1198" s="1014">
        <v>36340</v>
      </c>
      <c r="L1198" s="1013">
        <f>SUM(J1198+K1198)</f>
        <v>36340</v>
      </c>
      <c r="M1198" s="2544" t="s">
        <v>3848</v>
      </c>
    </row>
    <row r="1199" spans="1:13" x14ac:dyDescent="0.25">
      <c r="A1199" s="1388">
        <v>231</v>
      </c>
      <c r="B1199" s="1389">
        <v>0</v>
      </c>
      <c r="C1199" s="1390">
        <v>3713</v>
      </c>
      <c r="D1199" s="1389">
        <v>5175</v>
      </c>
      <c r="E1199" s="1391">
        <v>0</v>
      </c>
      <c r="F1199" s="2542">
        <v>0</v>
      </c>
      <c r="G1199" s="1389">
        <v>900</v>
      </c>
      <c r="H1199" s="829">
        <v>3378000000</v>
      </c>
      <c r="I1199" s="1564">
        <v>0</v>
      </c>
      <c r="J1199" s="1013">
        <v>0</v>
      </c>
      <c r="K1199" s="1409">
        <v>31260</v>
      </c>
      <c r="L1199" s="1013">
        <f>SUM(J1199+K1199)</f>
        <v>31260</v>
      </c>
      <c r="M1199" s="1565" t="s">
        <v>1420</v>
      </c>
    </row>
    <row r="1200" spans="1:13" ht="15.75" thickBot="1" x14ac:dyDescent="0.3">
      <c r="A1200" s="1395">
        <v>231</v>
      </c>
      <c r="B1200" s="1396">
        <v>0</v>
      </c>
      <c r="C1200" s="1397">
        <v>3713</v>
      </c>
      <c r="D1200" s="1396">
        <v>5164</v>
      </c>
      <c r="E1200" s="1398">
        <v>0</v>
      </c>
      <c r="F1200" s="2545">
        <v>0</v>
      </c>
      <c r="G1200" s="1396">
        <v>900</v>
      </c>
      <c r="H1200" s="2546">
        <v>3378000000</v>
      </c>
      <c r="I1200" s="1566">
        <v>0</v>
      </c>
      <c r="J1200" s="1031">
        <v>0</v>
      </c>
      <c r="K1200" s="1410">
        <v>11400</v>
      </c>
      <c r="L1200" s="1017">
        <f>SUM(J1200+K1200)</f>
        <v>11400</v>
      </c>
      <c r="M1200" s="1567" t="s">
        <v>1421</v>
      </c>
    </row>
    <row r="1201" spans="1:13" ht="15.75" thickBot="1" x14ac:dyDescent="0.3">
      <c r="A1201" s="326"/>
      <c r="B1201" s="2547" t="s">
        <v>23</v>
      </c>
      <c r="C1201" s="2447"/>
      <c r="D1201" s="2447"/>
      <c r="E1201" s="2447"/>
      <c r="F1201" s="344"/>
      <c r="G1201" s="345"/>
      <c r="H1201" s="2447"/>
      <c r="I1201" s="2174">
        <f>SUM(I1197:I1199)</f>
        <v>0</v>
      </c>
      <c r="J1201" s="1144">
        <f>SUM(J1197:J1200)</f>
        <v>423961</v>
      </c>
      <c r="K1201" s="1411">
        <f>SUM(K1197:K1200)</f>
        <v>0</v>
      </c>
      <c r="L1201" s="1144">
        <f>SUM(L1197:L1200)</f>
        <v>423961</v>
      </c>
      <c r="M1201" s="119"/>
    </row>
    <row r="1202" spans="1:13" x14ac:dyDescent="0.25">
      <c r="A1202" s="29"/>
      <c r="B1202" s="29"/>
      <c r="C1202" s="29"/>
      <c r="D1202" s="29"/>
      <c r="E1202" s="29"/>
      <c r="F1202" s="30"/>
      <c r="G1202" s="31"/>
      <c r="H1202" s="29"/>
      <c r="I1202" s="32"/>
      <c r="J1202" s="29"/>
      <c r="K1202" s="33"/>
      <c r="L1202" s="29"/>
      <c r="M1202" s="2449"/>
    </row>
    <row r="1203" spans="1:13" x14ac:dyDescent="0.25">
      <c r="A1203" s="2449"/>
      <c r="B1203" s="29" t="s">
        <v>364</v>
      </c>
      <c r="C1203" s="29"/>
      <c r="D1203" s="29"/>
      <c r="E1203" s="29"/>
      <c r="F1203" s="30"/>
      <c r="G1203" s="31"/>
      <c r="H1203" s="29"/>
      <c r="I1203" s="32"/>
      <c r="J1203" s="34" t="s">
        <v>25</v>
      </c>
      <c r="K1203" s="35">
        <v>43775</v>
      </c>
      <c r="L1203" s="29"/>
      <c r="M1203" s="2449"/>
    </row>
    <row r="1204" spans="1:13" x14ac:dyDescent="0.25">
      <c r="A1204" s="29"/>
      <c r="B1204" s="29"/>
      <c r="C1204" s="29"/>
      <c r="D1204" s="29"/>
      <c r="E1204" s="29"/>
      <c r="F1204" s="30"/>
      <c r="G1204" s="31"/>
      <c r="H1204" s="29"/>
      <c r="I1204" s="32"/>
      <c r="J1204" s="29"/>
      <c r="K1204" s="33"/>
      <c r="L1204" s="29"/>
      <c r="M1204" s="2449"/>
    </row>
    <row r="1205" spans="1:13" x14ac:dyDescent="0.25">
      <c r="A1205" s="2449"/>
      <c r="B1205" s="2449" t="s">
        <v>216</v>
      </c>
      <c r="C1205" s="2449"/>
      <c r="D1205" s="2449"/>
      <c r="E1205" s="2449"/>
      <c r="F1205" s="2"/>
      <c r="G1205" s="3"/>
      <c r="H1205" s="2449"/>
      <c r="I1205" s="4"/>
      <c r="J1205" s="2449" t="s">
        <v>216</v>
      </c>
      <c r="K1205" s="2449"/>
      <c r="L1205" s="2449"/>
      <c r="M1205" s="2449"/>
    </row>
    <row r="1206" spans="1:13" x14ac:dyDescent="0.25">
      <c r="A1206" s="2449"/>
      <c r="B1206" s="4"/>
      <c r="C1206" s="4"/>
      <c r="D1206" s="2449"/>
      <c r="E1206" s="2449"/>
      <c r="F1206" s="2449"/>
      <c r="G1206" s="2"/>
      <c r="H1206" s="2449"/>
      <c r="I1206" s="4"/>
      <c r="J1206" s="4"/>
      <c r="K1206" s="2449"/>
      <c r="L1206" s="2449"/>
      <c r="M1206" s="29"/>
    </row>
    <row r="1207" spans="1:13" x14ac:dyDescent="0.25">
      <c r="A1207" s="2449"/>
      <c r="B1207" s="2449" t="s">
        <v>365</v>
      </c>
      <c r="C1207" s="2449"/>
      <c r="D1207" s="2449"/>
      <c r="E1207" s="2449"/>
      <c r="F1207" s="2449"/>
      <c r="G1207" s="2449"/>
      <c r="H1207" s="2449"/>
      <c r="I1207" s="4"/>
      <c r="J1207" s="2449" t="s">
        <v>218</v>
      </c>
      <c r="K1207" s="2449"/>
      <c r="L1207" s="2449"/>
      <c r="M1207" s="2449"/>
    </row>
    <row r="1208" spans="1:13" x14ac:dyDescent="0.25">
      <c r="A1208" s="2449"/>
      <c r="B1208" s="2449"/>
      <c r="C1208" s="2449"/>
      <c r="D1208" s="2449"/>
      <c r="E1208" s="2449"/>
      <c r="F1208" s="2449"/>
      <c r="G1208" s="2449"/>
      <c r="H1208" s="2449"/>
      <c r="I1208" s="4"/>
      <c r="J1208" s="2449"/>
      <c r="K1208" s="2449"/>
      <c r="L1208" s="2449"/>
      <c r="M1208" s="2449"/>
    </row>
    <row r="1209" spans="1:13" x14ac:dyDescent="0.25">
      <c r="A1209" s="233"/>
      <c r="B1209" s="4"/>
      <c r="C1209" s="4"/>
      <c r="D1209" s="2449"/>
      <c r="E1209" s="2449"/>
      <c r="F1209" s="2449"/>
      <c r="G1209" s="2"/>
      <c r="H1209" s="233"/>
      <c r="I1209" s="234"/>
      <c r="J1209" s="233"/>
      <c r="K1209" s="233"/>
      <c r="L1209" s="233"/>
      <c r="M1209" s="233"/>
    </row>
    <row r="1210" spans="1:13" ht="18.75" x14ac:dyDescent="0.3">
      <c r="A1210" s="1" t="s">
        <v>174</v>
      </c>
      <c r="B1210" s="1"/>
      <c r="C1210" s="306" t="s">
        <v>175</v>
      </c>
      <c r="D1210" s="2450"/>
      <c r="E1210" s="2450"/>
      <c r="F1210" s="467"/>
      <c r="G1210" s="468"/>
      <c r="H1210" s="2450"/>
      <c r="I1210" s="469"/>
      <c r="J1210" s="2450"/>
      <c r="K1210" s="2450"/>
      <c r="L1210" s="2450"/>
      <c r="M1210" s="2450"/>
    </row>
    <row r="1211" spans="1:13" ht="18.75" x14ac:dyDescent="0.3">
      <c r="A1211" s="3102" t="s">
        <v>3849</v>
      </c>
      <c r="B1211" s="3102"/>
      <c r="C1211" s="3102"/>
      <c r="D1211" s="3102"/>
      <c r="E1211" s="3102"/>
      <c r="F1211" s="3102"/>
      <c r="G1211" s="3102"/>
      <c r="H1211" s="3102"/>
      <c r="I1211" s="3102"/>
      <c r="J1211" s="3102"/>
      <c r="K1211" s="3102"/>
      <c r="L1211" s="3102"/>
      <c r="M1211" s="3102"/>
    </row>
    <row r="1212" spans="1:13" ht="18.75" x14ac:dyDescent="0.3">
      <c r="A1212" s="2444"/>
      <c r="B1212" s="2453"/>
      <c r="C1212" s="2453"/>
      <c r="D1212" s="2453"/>
      <c r="E1212" s="2453"/>
      <c r="F1212" s="2453"/>
      <c r="G1212" s="2453"/>
      <c r="H1212" s="2453"/>
      <c r="I1212" s="2453"/>
      <c r="J1212" s="2453"/>
      <c r="K1212" s="2453"/>
      <c r="L1212" s="2453"/>
      <c r="M1212" s="2450"/>
    </row>
    <row r="1213" spans="1:13" ht="15.75" thickBot="1" x14ac:dyDescent="0.3">
      <c r="A1213" s="3204" t="s">
        <v>3850</v>
      </c>
      <c r="B1213" s="3204"/>
      <c r="C1213" s="3204"/>
      <c r="D1213" s="3204"/>
      <c r="E1213" s="3204"/>
      <c r="F1213" s="3204"/>
      <c r="G1213" s="3204"/>
      <c r="H1213" s="3204"/>
      <c r="I1213" s="3204"/>
      <c r="J1213" s="3204"/>
      <c r="K1213" s="3204"/>
      <c r="L1213" s="3204"/>
      <c r="M1213" s="3204"/>
    </row>
    <row r="1214" spans="1:13" ht="27" thickBot="1" x14ac:dyDescent="0.3">
      <c r="A1214" s="15" t="s">
        <v>5</v>
      </c>
      <c r="B1214" s="16" t="s">
        <v>6</v>
      </c>
      <c r="C1214" s="16" t="s">
        <v>7</v>
      </c>
      <c r="D1214" s="16" t="s">
        <v>8</v>
      </c>
      <c r="E1214" s="16" t="s">
        <v>9</v>
      </c>
      <c r="F1214" s="17" t="s">
        <v>10</v>
      </c>
      <c r="G1214" s="18" t="s">
        <v>11</v>
      </c>
      <c r="H1214" s="16" t="s">
        <v>12</v>
      </c>
      <c r="I1214" s="19" t="s">
        <v>13</v>
      </c>
      <c r="J1214" s="20" t="s">
        <v>14</v>
      </c>
      <c r="K1214" s="20" t="s">
        <v>15</v>
      </c>
      <c r="L1214" s="1286" t="s">
        <v>16</v>
      </c>
      <c r="M1214" s="1468" t="s">
        <v>17</v>
      </c>
    </row>
    <row r="1215" spans="1:13" ht="15.75" thickBot="1" x14ac:dyDescent="0.3">
      <c r="A1215" s="2548">
        <v>231</v>
      </c>
      <c r="B1215" s="2402">
        <v>0</v>
      </c>
      <c r="C1215" s="2549">
        <v>4341</v>
      </c>
      <c r="D1215" s="2402">
        <v>5909</v>
      </c>
      <c r="E1215" s="2400">
        <v>0</v>
      </c>
      <c r="F1215" s="2550">
        <v>120113014</v>
      </c>
      <c r="G1215" s="2402">
        <v>900</v>
      </c>
      <c r="H1215" s="2551">
        <v>5313000000</v>
      </c>
      <c r="I1215" s="2552">
        <v>0</v>
      </c>
      <c r="J1215" s="2552">
        <v>1081.8599999999999</v>
      </c>
      <c r="K1215" s="2552">
        <v>-1081.8599999999999</v>
      </c>
      <c r="L1215" s="2552">
        <f>SUM(J1215+K1215)</f>
        <v>0</v>
      </c>
      <c r="M1215" s="2405" t="s">
        <v>3851</v>
      </c>
    </row>
    <row r="1216" spans="1:13" ht="15.75" thickBot="1" x14ac:dyDescent="0.3">
      <c r="A1216" s="1510">
        <v>231</v>
      </c>
      <c r="B1216" s="1241">
        <v>0</v>
      </c>
      <c r="C1216" s="1511">
        <v>4341</v>
      </c>
      <c r="D1216" s="1241">
        <v>5909</v>
      </c>
      <c r="E1216" s="1513">
        <v>0</v>
      </c>
      <c r="F1216" s="1514">
        <v>120513014</v>
      </c>
      <c r="G1216" s="1241">
        <v>900</v>
      </c>
      <c r="H1216" s="1515">
        <v>5313000000</v>
      </c>
      <c r="I1216" s="1516">
        <v>0</v>
      </c>
      <c r="J1216" s="1516">
        <v>6130.59</v>
      </c>
      <c r="K1216" s="1516">
        <v>-6130.59</v>
      </c>
      <c r="L1216" s="1516">
        <v>0</v>
      </c>
      <c r="M1216" s="2405" t="s">
        <v>2458</v>
      </c>
    </row>
    <row r="1217" spans="1:13" x14ac:dyDescent="0.25">
      <c r="A1217" s="583">
        <v>231</v>
      </c>
      <c r="B1217" s="584">
        <v>0</v>
      </c>
      <c r="C1217" s="585">
        <v>4341</v>
      </c>
      <c r="D1217" s="584">
        <v>5364</v>
      </c>
      <c r="E1217" s="586">
        <v>0</v>
      </c>
      <c r="F1217" s="644">
        <v>120113014</v>
      </c>
      <c r="G1217" s="584">
        <v>900</v>
      </c>
      <c r="H1217" s="591">
        <v>5313000000</v>
      </c>
      <c r="I1217" s="1469">
        <v>0</v>
      </c>
      <c r="J1217" s="1469">
        <v>0</v>
      </c>
      <c r="K1217" s="1469">
        <v>1081.8599999999999</v>
      </c>
      <c r="L1217" s="1469">
        <f>SUM(J1217+K1217)</f>
        <v>1081.8599999999999</v>
      </c>
      <c r="M1217" s="1470" t="s">
        <v>3852</v>
      </c>
    </row>
    <row r="1218" spans="1:13" ht="15.75" thickBot="1" x14ac:dyDescent="0.3">
      <c r="A1218" s="583">
        <v>231</v>
      </c>
      <c r="B1218" s="584">
        <v>0</v>
      </c>
      <c r="C1218" s="585">
        <v>4341</v>
      </c>
      <c r="D1218" s="584">
        <v>5364</v>
      </c>
      <c r="E1218" s="586">
        <v>0</v>
      </c>
      <c r="F1218" s="1514">
        <v>120513014</v>
      </c>
      <c r="G1218" s="584">
        <v>900</v>
      </c>
      <c r="H1218" s="591">
        <v>5313000000</v>
      </c>
      <c r="I1218" s="1469">
        <v>0</v>
      </c>
      <c r="J1218" s="1469">
        <v>0</v>
      </c>
      <c r="K1218" s="1469">
        <v>6130.59</v>
      </c>
      <c r="L1218" s="1469">
        <f>SUM(J1218+K1218)</f>
        <v>6130.59</v>
      </c>
      <c r="M1218" s="1470" t="s">
        <v>3853</v>
      </c>
    </row>
    <row r="1219" spans="1:13" x14ac:dyDescent="0.25">
      <c r="A1219" s="1519"/>
      <c r="B1219" s="1520"/>
      <c r="C1219" s="1520"/>
      <c r="D1219" s="1520"/>
      <c r="E1219" s="1520"/>
      <c r="F1219" s="1521"/>
      <c r="G1219" s="1522"/>
      <c r="H1219" s="1520"/>
      <c r="I1219" s="1523"/>
      <c r="J1219" s="1524"/>
      <c r="K1219" s="1525"/>
      <c r="L1219" s="2553"/>
      <c r="M1219" s="1526"/>
    </row>
    <row r="1220" spans="1:13" ht="15.75" thickBot="1" x14ac:dyDescent="0.3">
      <c r="A1220" s="1527"/>
      <c r="B1220" s="1528"/>
      <c r="C1220" s="1528" t="s">
        <v>2460</v>
      </c>
      <c r="D1220" s="1528"/>
      <c r="E1220" s="1528"/>
      <c r="F1220" s="1529"/>
      <c r="G1220" s="1530"/>
      <c r="H1220" s="1528"/>
      <c r="I1220" s="1531" t="s">
        <v>1965</v>
      </c>
      <c r="J1220" s="1532">
        <f>SUM(J1215:J1219)</f>
        <v>7212.45</v>
      </c>
      <c r="K1220" s="1533">
        <f>SUM(K1215:K1219)</f>
        <v>0</v>
      </c>
      <c r="L1220" s="1532">
        <f>SUM(L1215:L1219)</f>
        <v>7212.45</v>
      </c>
      <c r="M1220" s="1027"/>
    </row>
    <row r="1221" spans="1:13" x14ac:dyDescent="0.25">
      <c r="A1221" s="2450"/>
      <c r="B1221" s="2450"/>
      <c r="C1221" s="2450"/>
      <c r="D1221" s="2450"/>
      <c r="E1221" s="2450"/>
      <c r="F1221" s="467"/>
      <c r="G1221" s="468"/>
      <c r="H1221" s="2450"/>
      <c r="I1221" s="469"/>
      <c r="J1221" s="2450"/>
      <c r="K1221" s="2450"/>
      <c r="L1221" s="2450"/>
      <c r="M1221" s="2450"/>
    </row>
    <row r="1222" spans="1:13" x14ac:dyDescent="0.25">
      <c r="A1222" s="2450"/>
      <c r="B1222" s="2450"/>
      <c r="C1222" s="2450"/>
      <c r="D1222" s="2450"/>
      <c r="E1222" s="2450"/>
      <c r="F1222" s="467"/>
      <c r="G1222" s="468"/>
      <c r="H1222" s="2450"/>
      <c r="I1222" s="469"/>
      <c r="J1222" s="2450"/>
      <c r="K1222" s="2450"/>
      <c r="L1222" s="2450"/>
      <c r="M1222" s="2450"/>
    </row>
    <row r="1223" spans="1:13" s="233" customFormat="1" ht="12.75" x14ac:dyDescent="0.2">
      <c r="A1223" s="233" t="s">
        <v>2461</v>
      </c>
      <c r="C1223" s="233" t="s">
        <v>213</v>
      </c>
      <c r="F1223" s="786"/>
      <c r="G1223" s="787"/>
      <c r="I1223" s="4" t="s">
        <v>3854</v>
      </c>
    </row>
    <row r="1224" spans="1:13" s="233" customFormat="1" ht="12.75" x14ac:dyDescent="0.2">
      <c r="C1224" s="233" t="s">
        <v>2463</v>
      </c>
      <c r="F1224" s="786"/>
      <c r="G1224" s="787"/>
      <c r="I1224" s="234"/>
    </row>
    <row r="1225" spans="1:13" s="233" customFormat="1" ht="12.75" x14ac:dyDescent="0.2">
      <c r="F1225" s="786"/>
      <c r="G1225" s="787"/>
      <c r="I1225" s="234"/>
    </row>
    <row r="1226" spans="1:13" s="233" customFormat="1" ht="12.75" x14ac:dyDescent="0.2">
      <c r="A1226" s="233" t="s">
        <v>2464</v>
      </c>
      <c r="F1226" s="786"/>
      <c r="G1226" s="787"/>
      <c r="I1226" s="234" t="s">
        <v>2464</v>
      </c>
    </row>
    <row r="1227" spans="1:13" s="233" customFormat="1" ht="12.75" x14ac:dyDescent="0.2">
      <c r="F1227" s="786"/>
      <c r="G1227" s="787"/>
      <c r="I1227" s="234"/>
    </row>
    <row r="1228" spans="1:13" s="233" customFormat="1" ht="12.75" x14ac:dyDescent="0.2">
      <c r="A1228" s="233" t="s">
        <v>389</v>
      </c>
      <c r="F1228" s="786"/>
      <c r="G1228" s="787"/>
      <c r="I1228" s="234" t="s">
        <v>218</v>
      </c>
    </row>
    <row r="1229" spans="1:13" x14ac:dyDescent="0.25">
      <c r="A1229" s="2450"/>
      <c r="B1229" s="2450"/>
      <c r="C1229" s="2450"/>
      <c r="D1229" s="2450"/>
      <c r="E1229" s="2450"/>
      <c r="F1229" s="467"/>
      <c r="G1229" s="468"/>
      <c r="H1229" s="2450"/>
      <c r="I1229" s="469"/>
      <c r="J1229" s="2450"/>
      <c r="K1229" s="2450"/>
      <c r="L1229" s="2450"/>
      <c r="M1229" s="2450"/>
    </row>
    <row r="1230" spans="1:13" x14ac:dyDescent="0.25">
      <c r="A1230" s="2450"/>
      <c r="B1230" s="2450"/>
      <c r="C1230" s="2450"/>
      <c r="D1230" s="2450"/>
      <c r="E1230" s="2450"/>
      <c r="F1230" s="467"/>
      <c r="G1230" s="468"/>
      <c r="H1230" s="2450"/>
      <c r="I1230" s="469"/>
      <c r="J1230" s="2450"/>
      <c r="K1230" s="2450"/>
      <c r="L1230" s="2450"/>
      <c r="M1230" s="2450"/>
    </row>
    <row r="1231" spans="1:13" ht="18.75" x14ac:dyDescent="0.3">
      <c r="A1231" s="1" t="s">
        <v>174</v>
      </c>
      <c r="B1231" s="1"/>
      <c r="C1231" s="1" t="s">
        <v>175</v>
      </c>
      <c r="D1231" s="2450"/>
      <c r="E1231" s="2450"/>
      <c r="F1231" s="467"/>
      <c r="G1231" s="468"/>
      <c r="H1231" s="2450"/>
      <c r="I1231" s="469"/>
      <c r="J1231" s="2450"/>
      <c r="K1231" s="2450"/>
      <c r="L1231" s="2450"/>
      <c r="M1231" s="2450"/>
    </row>
    <row r="1232" spans="1:13" ht="18.75" x14ac:dyDescent="0.3">
      <c r="A1232" s="3102" t="s">
        <v>3855</v>
      </c>
      <c r="B1232" s="3102"/>
      <c r="C1232" s="3102"/>
      <c r="D1232" s="3102"/>
      <c r="E1232" s="3102"/>
      <c r="F1232" s="3102"/>
      <c r="G1232" s="3102"/>
      <c r="H1232" s="3102"/>
      <c r="I1232" s="3102"/>
      <c r="J1232" s="3102"/>
      <c r="K1232" s="3102"/>
      <c r="L1232" s="3102"/>
      <c r="M1232" s="3102"/>
    </row>
    <row r="1233" spans="1:13" ht="18.75" x14ac:dyDescent="0.3">
      <c r="A1233" s="2444"/>
      <c r="B1233" s="2453"/>
      <c r="C1233" s="2453"/>
      <c r="D1233" s="2453"/>
      <c r="E1233" s="2453"/>
      <c r="F1233" s="2453"/>
      <c r="G1233" s="2453"/>
      <c r="H1233" s="2453"/>
      <c r="I1233" s="2453"/>
      <c r="J1233" s="2453"/>
      <c r="K1233" s="2453"/>
      <c r="L1233" s="2453"/>
      <c r="M1233" s="2450"/>
    </row>
    <row r="1234" spans="1:13" ht="19.5" thickBot="1" x14ac:dyDescent="0.35">
      <c r="A1234" s="3206" t="s">
        <v>3856</v>
      </c>
      <c r="B1234" s="3206"/>
      <c r="C1234" s="3206"/>
      <c r="D1234" s="3206"/>
      <c r="E1234" s="3206"/>
      <c r="F1234" s="3206"/>
      <c r="G1234" s="3206"/>
      <c r="H1234" s="3206"/>
      <c r="I1234" s="3206"/>
      <c r="J1234" s="3206"/>
      <c r="K1234" s="3206"/>
      <c r="L1234" s="3206"/>
      <c r="M1234" s="3206"/>
    </row>
    <row r="1235" spans="1:13" ht="27" thickBot="1" x14ac:dyDescent="0.3">
      <c r="A1235" s="15" t="s">
        <v>5</v>
      </c>
      <c r="B1235" s="16" t="s">
        <v>6</v>
      </c>
      <c r="C1235" s="16" t="s">
        <v>7</v>
      </c>
      <c r="D1235" s="16" t="s">
        <v>8</v>
      </c>
      <c r="E1235" s="16" t="s">
        <v>9</v>
      </c>
      <c r="F1235" s="17" t="s">
        <v>10</v>
      </c>
      <c r="G1235" s="18" t="s">
        <v>11</v>
      </c>
      <c r="H1235" s="16" t="s">
        <v>12</v>
      </c>
      <c r="I1235" s="19" t="s">
        <v>13</v>
      </c>
      <c r="J1235" s="20" t="s">
        <v>14</v>
      </c>
      <c r="K1235" s="20" t="s">
        <v>15</v>
      </c>
      <c r="L1235" s="20" t="s">
        <v>16</v>
      </c>
      <c r="M1235" s="122" t="s">
        <v>17</v>
      </c>
    </row>
    <row r="1236" spans="1:13" x14ac:dyDescent="0.25">
      <c r="A1236" s="1510">
        <v>231</v>
      </c>
      <c r="B1236" s="1241">
        <v>0</v>
      </c>
      <c r="C1236" s="1511">
        <v>4341</v>
      </c>
      <c r="D1236" s="1241">
        <v>5321</v>
      </c>
      <c r="E1236" s="1513">
        <v>0</v>
      </c>
      <c r="F1236" s="1514">
        <v>120113014</v>
      </c>
      <c r="G1236" s="1241">
        <v>900</v>
      </c>
      <c r="H1236" s="2554">
        <v>5652020570</v>
      </c>
      <c r="I1236" s="2555">
        <v>0</v>
      </c>
      <c r="J1236" s="2555">
        <v>8129.21</v>
      </c>
      <c r="K1236" s="2555">
        <v>-8129.21</v>
      </c>
      <c r="L1236" s="2555">
        <f>SUM(J1236+K1236)</f>
        <v>0</v>
      </c>
      <c r="M1236" s="1517" t="s">
        <v>3857</v>
      </c>
    </row>
    <row r="1237" spans="1:13" x14ac:dyDescent="0.25">
      <c r="A1237" s="583">
        <v>231</v>
      </c>
      <c r="B1237" s="584">
        <v>0</v>
      </c>
      <c r="C1237" s="585">
        <v>4341</v>
      </c>
      <c r="D1237" s="584">
        <v>5321</v>
      </c>
      <c r="E1237" s="586">
        <v>0</v>
      </c>
      <c r="F1237" s="644">
        <v>120513014</v>
      </c>
      <c r="G1237" s="584">
        <v>900</v>
      </c>
      <c r="H1237" s="1596">
        <v>5652020570</v>
      </c>
      <c r="I1237" s="2556">
        <v>0</v>
      </c>
      <c r="J1237" s="2556">
        <v>46065.49</v>
      </c>
      <c r="K1237" s="2556">
        <v>-46065.49</v>
      </c>
      <c r="L1237" s="2556">
        <v>0</v>
      </c>
      <c r="M1237" s="1470" t="s">
        <v>3858</v>
      </c>
    </row>
    <row r="1238" spans="1:13" x14ac:dyDescent="0.25">
      <c r="A1238" s="583">
        <v>231</v>
      </c>
      <c r="B1238" s="584">
        <v>0</v>
      </c>
      <c r="C1238" s="585">
        <v>4341</v>
      </c>
      <c r="D1238" s="584">
        <v>5364</v>
      </c>
      <c r="E1238" s="586">
        <v>0</v>
      </c>
      <c r="F1238" s="644">
        <v>120113014</v>
      </c>
      <c r="G1238" s="584">
        <v>900</v>
      </c>
      <c r="H1238" s="1596">
        <v>5652000000</v>
      </c>
      <c r="I1238" s="2556">
        <v>0</v>
      </c>
      <c r="J1238" s="2556">
        <v>6009.45</v>
      </c>
      <c r="K1238" s="2556">
        <v>8129.21</v>
      </c>
      <c r="L1238" s="2556">
        <f>SUM(J1238+K1238)</f>
        <v>14138.66</v>
      </c>
      <c r="M1238" s="1470" t="s">
        <v>3859</v>
      </c>
    </row>
    <row r="1239" spans="1:13" ht="15.75" thickBot="1" x14ac:dyDescent="0.3">
      <c r="A1239" s="1553">
        <v>231</v>
      </c>
      <c r="B1239" s="662">
        <v>0</v>
      </c>
      <c r="C1239" s="664">
        <v>4341</v>
      </c>
      <c r="D1239" s="662">
        <v>5364</v>
      </c>
      <c r="E1239" s="1554">
        <v>0</v>
      </c>
      <c r="F1239" s="1555">
        <v>120513014</v>
      </c>
      <c r="G1239" s="662">
        <v>900</v>
      </c>
      <c r="H1239" s="2557">
        <v>5652000000</v>
      </c>
      <c r="I1239" s="2558">
        <v>0</v>
      </c>
      <c r="J1239" s="2558">
        <v>34053.550000000003</v>
      </c>
      <c r="K1239" s="2558">
        <v>46065.49</v>
      </c>
      <c r="L1239" s="2558">
        <f>SUM(J1239+K1239)</f>
        <v>80119.040000000008</v>
      </c>
      <c r="M1239" s="1544" t="s">
        <v>3860</v>
      </c>
    </row>
    <row r="1240" spans="1:13" ht="15.75" thickBot="1" x14ac:dyDescent="0.3">
      <c r="A1240" s="3129" t="s">
        <v>2460</v>
      </c>
      <c r="B1240" s="3130"/>
      <c r="C1240" s="3130"/>
      <c r="D1240" s="3130"/>
      <c r="E1240" s="3130"/>
      <c r="F1240" s="3130"/>
      <c r="G1240" s="3130"/>
      <c r="H1240" s="3131"/>
      <c r="I1240" s="2559">
        <v>0</v>
      </c>
      <c r="J1240" s="2560">
        <v>94257.7</v>
      </c>
      <c r="K1240" s="2559">
        <v>0</v>
      </c>
      <c r="L1240" s="2559">
        <v>94257.700000000012</v>
      </c>
      <c r="M1240" s="119"/>
    </row>
    <row r="1241" spans="1:13" ht="15.75" x14ac:dyDescent="0.25">
      <c r="A1241" s="123"/>
      <c r="B1241" s="123"/>
      <c r="C1241" s="123"/>
      <c r="D1241" s="123"/>
      <c r="E1241" s="123"/>
      <c r="F1241" s="624"/>
      <c r="G1241" s="625"/>
      <c r="H1241" s="123"/>
      <c r="I1241" s="626"/>
      <c r="J1241" s="123"/>
      <c r="K1241" s="123"/>
      <c r="L1241" s="123"/>
      <c r="M1241" s="2450"/>
    </row>
    <row r="1242" spans="1:13" ht="15.75" x14ac:dyDescent="0.25">
      <c r="A1242" s="123"/>
      <c r="B1242" s="123"/>
      <c r="C1242" s="123"/>
      <c r="D1242" s="123"/>
      <c r="E1242" s="123"/>
      <c r="F1242" s="624"/>
      <c r="G1242" s="625"/>
      <c r="H1242" s="123"/>
      <c r="I1242" s="626"/>
      <c r="J1242" s="123"/>
      <c r="K1242" s="123"/>
      <c r="L1242" s="123"/>
      <c r="M1242" s="2449"/>
    </row>
    <row r="1243" spans="1:13" s="233" customFormat="1" ht="12.75" x14ac:dyDescent="0.2">
      <c r="A1243" s="2449" t="s">
        <v>2461</v>
      </c>
      <c r="B1243" s="2449"/>
      <c r="C1243" s="2449" t="s">
        <v>213</v>
      </c>
      <c r="D1243" s="2449"/>
      <c r="E1243" s="2449"/>
      <c r="F1243" s="2"/>
      <c r="G1243" s="3"/>
      <c r="H1243" s="2449"/>
      <c r="I1243" s="4" t="s">
        <v>3861</v>
      </c>
      <c r="J1243" s="2449"/>
      <c r="K1243" s="2449"/>
      <c r="L1243" s="2449"/>
      <c r="M1243" s="2449"/>
    </row>
    <row r="1244" spans="1:13" s="233" customFormat="1" ht="12.75" x14ac:dyDescent="0.2">
      <c r="A1244" s="2449"/>
      <c r="B1244" s="2449"/>
      <c r="C1244" s="2449" t="s">
        <v>2463</v>
      </c>
      <c r="D1244" s="2449"/>
      <c r="E1244" s="2449"/>
      <c r="F1244" s="2"/>
      <c r="G1244" s="3"/>
      <c r="H1244" s="2449"/>
      <c r="I1244" s="4"/>
      <c r="J1244" s="2449"/>
      <c r="K1244" s="2454"/>
      <c r="L1244" s="2449"/>
      <c r="M1244" s="2449"/>
    </row>
    <row r="1245" spans="1:13" s="233" customFormat="1" ht="12.75" x14ac:dyDescent="0.2">
      <c r="A1245" s="2449"/>
      <c r="B1245" s="2449"/>
      <c r="C1245" s="2449"/>
      <c r="D1245" s="2449"/>
      <c r="E1245" s="2449"/>
      <c r="F1245" s="2"/>
      <c r="G1245" s="3"/>
      <c r="H1245" s="2449"/>
      <c r="I1245" s="4"/>
      <c r="J1245" s="2449"/>
      <c r="K1245" s="2449"/>
      <c r="L1245" s="2449"/>
      <c r="M1245" s="2449"/>
    </row>
    <row r="1246" spans="1:13" s="233" customFormat="1" ht="12.75" x14ac:dyDescent="0.2">
      <c r="A1246" s="2449" t="s">
        <v>2464</v>
      </c>
      <c r="B1246" s="2449"/>
      <c r="C1246" s="2449"/>
      <c r="D1246" s="2449"/>
      <c r="E1246" s="2449"/>
      <c r="F1246" s="2"/>
      <c r="G1246" s="3"/>
      <c r="H1246" s="2449"/>
      <c r="I1246" s="4" t="s">
        <v>2464</v>
      </c>
      <c r="J1246" s="2449"/>
      <c r="K1246" s="2449"/>
      <c r="L1246" s="2449"/>
      <c r="M1246" s="2449"/>
    </row>
    <row r="1247" spans="1:13" s="233" customFormat="1" ht="12.75" x14ac:dyDescent="0.2">
      <c r="A1247" s="2449"/>
      <c r="B1247" s="2449"/>
      <c r="C1247" s="2449"/>
      <c r="D1247" s="2449"/>
      <c r="E1247" s="2449"/>
      <c r="F1247" s="2"/>
      <c r="G1247" s="3"/>
      <c r="H1247" s="2449"/>
      <c r="I1247" s="4"/>
      <c r="J1247" s="2449"/>
      <c r="K1247" s="2449"/>
      <c r="L1247" s="2449"/>
      <c r="M1247" s="2449"/>
    </row>
    <row r="1248" spans="1:13" s="233" customFormat="1" ht="12.75" x14ac:dyDescent="0.2">
      <c r="A1248" s="2449" t="s">
        <v>389</v>
      </c>
      <c r="B1248" s="2449"/>
      <c r="C1248" s="2449"/>
      <c r="D1248" s="2449"/>
      <c r="E1248" s="2449"/>
      <c r="F1248" s="2"/>
      <c r="G1248" s="3"/>
      <c r="H1248" s="2449"/>
      <c r="I1248" s="4" t="s">
        <v>218</v>
      </c>
      <c r="J1248" s="2449"/>
      <c r="K1248" s="2449"/>
      <c r="L1248" s="2449"/>
      <c r="M1248" s="2449"/>
    </row>
    <row r="1249" spans="1:13" x14ac:dyDescent="0.25">
      <c r="A1249" s="2450"/>
      <c r="B1249" s="2450"/>
      <c r="C1249" s="2450"/>
      <c r="D1249" s="2450"/>
      <c r="E1249" s="2450"/>
      <c r="F1249" s="2450"/>
      <c r="G1249" s="2450"/>
      <c r="H1249" s="2450"/>
      <c r="I1249" s="2450"/>
      <c r="J1249" s="2450"/>
      <c r="K1249" s="2450"/>
      <c r="L1249" s="2450"/>
      <c r="M1249" s="2450"/>
    </row>
    <row r="1250" spans="1:13" x14ac:dyDescent="0.25">
      <c r="A1250" s="2450"/>
      <c r="B1250" s="2450"/>
      <c r="C1250" s="2450"/>
      <c r="D1250" s="2450"/>
      <c r="E1250" s="2450"/>
      <c r="F1250" s="2450"/>
      <c r="G1250" s="2450"/>
      <c r="H1250" s="2450"/>
      <c r="I1250" s="2450"/>
      <c r="J1250" s="2450"/>
      <c r="K1250" s="2450"/>
      <c r="L1250" s="2450"/>
      <c r="M1250" s="2450"/>
    </row>
    <row r="1251" spans="1:13" ht="18.75" x14ac:dyDescent="0.3">
      <c r="A1251" s="1" t="s">
        <v>174</v>
      </c>
      <c r="B1251" s="1"/>
      <c r="C1251" s="306" t="s">
        <v>175</v>
      </c>
      <c r="D1251" s="2450"/>
      <c r="E1251" s="2450"/>
      <c r="F1251" s="467"/>
      <c r="G1251" s="468"/>
      <c r="H1251" s="2450"/>
      <c r="I1251" s="469"/>
      <c r="J1251" s="2450"/>
      <c r="K1251" s="2450"/>
      <c r="L1251" s="2450"/>
      <c r="M1251" s="2450"/>
    </row>
    <row r="1252" spans="1:13" ht="18.75" x14ac:dyDescent="0.3">
      <c r="A1252" s="3102" t="s">
        <v>3862</v>
      </c>
      <c r="B1252" s="3102"/>
      <c r="C1252" s="3102"/>
      <c r="D1252" s="3102"/>
      <c r="E1252" s="3102"/>
      <c r="F1252" s="3102"/>
      <c r="G1252" s="3102"/>
      <c r="H1252" s="3102"/>
      <c r="I1252" s="3102"/>
      <c r="J1252" s="3102"/>
      <c r="K1252" s="3102"/>
      <c r="L1252" s="3102"/>
      <c r="M1252" s="3102"/>
    </row>
    <row r="1253" spans="1:13" ht="18.75" x14ac:dyDescent="0.3">
      <c r="A1253" s="2444"/>
      <c r="B1253" s="2453"/>
      <c r="C1253" s="2453"/>
      <c r="D1253" s="2453"/>
      <c r="E1253" s="2453"/>
      <c r="F1253" s="2453"/>
      <c r="G1253" s="2453"/>
      <c r="H1253" s="2453"/>
      <c r="I1253" s="2453"/>
      <c r="J1253" s="2453"/>
      <c r="K1253" s="2453"/>
      <c r="L1253" s="2453"/>
      <c r="M1253" s="2450"/>
    </row>
    <row r="1254" spans="1:13" ht="15.75" thickBot="1" x14ac:dyDescent="0.3">
      <c r="A1254" s="3204" t="s">
        <v>3863</v>
      </c>
      <c r="B1254" s="3204"/>
      <c r="C1254" s="3204"/>
      <c r="D1254" s="3204"/>
      <c r="E1254" s="3204"/>
      <c r="F1254" s="3204"/>
      <c r="G1254" s="3204"/>
      <c r="H1254" s="3204"/>
      <c r="I1254" s="3204"/>
      <c r="J1254" s="3204"/>
      <c r="K1254" s="3204"/>
      <c r="L1254" s="3204"/>
      <c r="M1254" s="3204"/>
    </row>
    <row r="1255" spans="1:13" ht="27" thickBot="1" x14ac:dyDescent="0.3">
      <c r="A1255" s="15" t="s">
        <v>5</v>
      </c>
      <c r="B1255" s="16" t="s">
        <v>6</v>
      </c>
      <c r="C1255" s="16" t="s">
        <v>7</v>
      </c>
      <c r="D1255" s="16" t="s">
        <v>8</v>
      </c>
      <c r="E1255" s="16" t="s">
        <v>9</v>
      </c>
      <c r="F1255" s="17" t="s">
        <v>10</v>
      </c>
      <c r="G1255" s="18" t="s">
        <v>11</v>
      </c>
      <c r="H1255" s="16" t="s">
        <v>12</v>
      </c>
      <c r="I1255" s="19" t="s">
        <v>13</v>
      </c>
      <c r="J1255" s="20" t="s">
        <v>14</v>
      </c>
      <c r="K1255" s="20" t="s">
        <v>15</v>
      </c>
      <c r="L1255" s="1286" t="s">
        <v>16</v>
      </c>
      <c r="M1255" s="1468" t="s">
        <v>17</v>
      </c>
    </row>
    <row r="1256" spans="1:13" x14ac:dyDescent="0.25">
      <c r="A1256" s="583">
        <v>231</v>
      </c>
      <c r="B1256" s="584">
        <v>0</v>
      </c>
      <c r="C1256" s="585">
        <v>3113</v>
      </c>
      <c r="D1256" s="584">
        <v>6341</v>
      </c>
      <c r="E1256" s="586">
        <v>0</v>
      </c>
      <c r="F1256" s="644">
        <v>813</v>
      </c>
      <c r="G1256" s="584">
        <v>900</v>
      </c>
      <c r="H1256" s="591">
        <v>5429000000</v>
      </c>
      <c r="I1256" s="1469">
        <v>110000000</v>
      </c>
      <c r="J1256" s="1469">
        <v>74365675</v>
      </c>
      <c r="K1256" s="1469">
        <v>-4800000</v>
      </c>
      <c r="L1256" s="1469">
        <f>SUM(J1256+K1256)</f>
        <v>69565675</v>
      </c>
      <c r="M1256" s="1470" t="s">
        <v>3413</v>
      </c>
    </row>
    <row r="1257" spans="1:13" ht="15.75" thickBot="1" x14ac:dyDescent="0.3">
      <c r="A1257" s="583">
        <v>231</v>
      </c>
      <c r="B1257" s="584">
        <v>0</v>
      </c>
      <c r="C1257" s="585">
        <v>3113</v>
      </c>
      <c r="D1257" s="584">
        <v>6341</v>
      </c>
      <c r="E1257" s="586">
        <v>0</v>
      </c>
      <c r="F1257" s="644">
        <v>813</v>
      </c>
      <c r="G1257" s="584">
        <v>900</v>
      </c>
      <c r="H1257" s="591">
        <v>5429020937</v>
      </c>
      <c r="I1257" s="1469">
        <v>0</v>
      </c>
      <c r="J1257" s="1469">
        <v>0</v>
      </c>
      <c r="K1257" s="1469">
        <v>4800000</v>
      </c>
      <c r="L1257" s="1469">
        <f>SUM(J1257+K1257)</f>
        <v>4800000</v>
      </c>
      <c r="M1257" s="1470" t="s">
        <v>3864</v>
      </c>
    </row>
    <row r="1258" spans="1:13" ht="15.75" thickBot="1" x14ac:dyDescent="0.3">
      <c r="A1258" s="593"/>
      <c r="B1258" s="595" t="s">
        <v>594</v>
      </c>
      <c r="C1258" s="595"/>
      <c r="D1258" s="595"/>
      <c r="E1258" s="595"/>
      <c r="F1258" s="595"/>
      <c r="G1258" s="595"/>
      <c r="H1258" s="595"/>
      <c r="I1258" s="1541">
        <f>SUM(I1256:I1257)</f>
        <v>110000000</v>
      </c>
      <c r="J1258" s="1541">
        <f>SUM(J1256:J1257)</f>
        <v>74365675</v>
      </c>
      <c r="K1258" s="1541">
        <f>SUM(K1256:K1257)</f>
        <v>0</v>
      </c>
      <c r="L1258" s="1541">
        <f>SUM(L1256:L1257)</f>
        <v>74365675</v>
      </c>
      <c r="M1258" s="665"/>
    </row>
    <row r="1259" spans="1:13" s="233" customFormat="1" ht="12.75" x14ac:dyDescent="0.2">
      <c r="B1259" s="2449" t="s">
        <v>212</v>
      </c>
      <c r="C1259" s="2449"/>
      <c r="D1259" s="2449"/>
      <c r="E1259" s="2449" t="s">
        <v>213</v>
      </c>
      <c r="F1259" s="2449"/>
      <c r="G1259" s="2449"/>
      <c r="H1259" s="2449"/>
      <c r="I1259" s="2449"/>
      <c r="J1259" s="2449" t="s">
        <v>214</v>
      </c>
      <c r="K1259" s="173">
        <v>43791</v>
      </c>
      <c r="L1259" s="2449"/>
      <c r="M1259" s="2449"/>
    </row>
    <row r="1260" spans="1:13" s="233" customFormat="1" ht="12.75" x14ac:dyDescent="0.2">
      <c r="B1260" s="2449"/>
      <c r="C1260" s="2449"/>
      <c r="D1260" s="2449"/>
      <c r="E1260" s="2449" t="s">
        <v>215</v>
      </c>
      <c r="F1260" s="2449"/>
      <c r="G1260" s="2449"/>
      <c r="H1260" s="2449"/>
      <c r="I1260" s="2449"/>
      <c r="J1260" s="2449"/>
      <c r="K1260" s="2449"/>
      <c r="L1260" s="2449"/>
      <c r="M1260" s="2449"/>
    </row>
    <row r="1261" spans="1:13" s="233" customFormat="1" ht="12.75" x14ac:dyDescent="0.2">
      <c r="B1261" s="2449" t="s">
        <v>216</v>
      </c>
      <c r="C1261" s="2449"/>
      <c r="D1261" s="2449"/>
      <c r="E1261" s="2449"/>
      <c r="F1261" s="2449"/>
      <c r="G1261" s="2449"/>
      <c r="H1261" s="2449"/>
      <c r="I1261" s="2449"/>
      <c r="J1261" s="2449" t="s">
        <v>216</v>
      </c>
      <c r="K1261" s="2449"/>
      <c r="L1261" s="2449"/>
      <c r="M1261" s="2449"/>
    </row>
    <row r="1262" spans="1:13" s="233" customFormat="1" ht="12.75" x14ac:dyDescent="0.2">
      <c r="B1262" s="2449"/>
      <c r="C1262" s="2449"/>
      <c r="D1262" s="2449"/>
      <c r="E1262" s="2449"/>
      <c r="F1262" s="2449"/>
      <c r="G1262" s="2449"/>
      <c r="H1262" s="2449"/>
      <c r="I1262" s="2449"/>
      <c r="J1262" s="2449"/>
      <c r="K1262" s="2449"/>
      <c r="L1262" s="2449"/>
      <c r="M1262" s="2449"/>
    </row>
    <row r="1263" spans="1:13" s="233" customFormat="1" ht="12.75" x14ac:dyDescent="0.2">
      <c r="B1263" s="2449" t="s">
        <v>217</v>
      </c>
      <c r="C1263" s="2449"/>
      <c r="D1263" s="2449"/>
      <c r="E1263" s="2449"/>
      <c r="F1263" s="2449"/>
      <c r="G1263" s="2449"/>
      <c r="H1263" s="2449"/>
      <c r="I1263" s="2449"/>
      <c r="J1263" s="2449" t="s">
        <v>218</v>
      </c>
      <c r="K1263" s="2449"/>
      <c r="L1263" s="2449"/>
      <c r="M1263" s="2449"/>
    </row>
    <row r="1264" spans="1:13" x14ac:dyDescent="0.25">
      <c r="A1264" s="2450"/>
      <c r="B1264" s="2450"/>
      <c r="C1264" s="2450"/>
      <c r="D1264" s="2450"/>
      <c r="E1264" s="2450"/>
      <c r="F1264" s="2450"/>
      <c r="G1264" s="2450"/>
      <c r="H1264" s="2450"/>
      <c r="I1264" s="2450"/>
      <c r="J1264" s="2450"/>
      <c r="K1264" s="2450"/>
      <c r="L1264" s="2450"/>
      <c r="M1264" s="2450"/>
    </row>
    <row r="1265" spans="1:13" x14ac:dyDescent="0.25">
      <c r="A1265" s="2450"/>
      <c r="B1265" s="2450"/>
      <c r="C1265" s="2450"/>
      <c r="D1265" s="2450"/>
      <c r="E1265" s="2450"/>
      <c r="F1265" s="2450"/>
      <c r="G1265" s="2450"/>
      <c r="H1265" s="2450"/>
      <c r="I1265" s="2450"/>
      <c r="J1265" s="2450"/>
      <c r="K1265" s="2450"/>
      <c r="L1265" s="2450"/>
      <c r="M1265" s="2450"/>
    </row>
    <row r="1266" spans="1:13" ht="18.75" x14ac:dyDescent="0.3">
      <c r="A1266" s="1" t="s">
        <v>174</v>
      </c>
      <c r="B1266" s="1"/>
      <c r="C1266" s="306" t="s">
        <v>175</v>
      </c>
      <c r="D1266" s="2450"/>
      <c r="E1266" s="2450"/>
      <c r="F1266" s="467"/>
      <c r="G1266" s="468"/>
      <c r="H1266" s="2450"/>
      <c r="I1266" s="469"/>
      <c r="J1266" s="2450"/>
      <c r="K1266" s="2450"/>
      <c r="L1266" s="2450"/>
      <c r="M1266" s="2450"/>
    </row>
    <row r="1267" spans="1:13" ht="18.75" x14ac:dyDescent="0.3">
      <c r="A1267" s="3102" t="s">
        <v>3865</v>
      </c>
      <c r="B1267" s="3102"/>
      <c r="C1267" s="3102"/>
      <c r="D1267" s="3102"/>
      <c r="E1267" s="3102"/>
      <c r="F1267" s="3102"/>
      <c r="G1267" s="3102"/>
      <c r="H1267" s="3102"/>
      <c r="I1267" s="3102"/>
      <c r="J1267" s="3102"/>
      <c r="K1267" s="3102"/>
      <c r="L1267" s="3102"/>
      <c r="M1267" s="3102"/>
    </row>
    <row r="1268" spans="1:13" ht="18.75" x14ac:dyDescent="0.3">
      <c r="A1268" s="2444"/>
      <c r="B1268" s="2453"/>
      <c r="C1268" s="2453"/>
      <c r="D1268" s="2453"/>
      <c r="E1268" s="2453"/>
      <c r="F1268" s="2453"/>
      <c r="G1268" s="2453"/>
      <c r="H1268" s="2453"/>
      <c r="I1268" s="2453"/>
      <c r="J1268" s="2453"/>
      <c r="K1268" s="2453"/>
      <c r="L1268" s="2453"/>
      <c r="M1268" s="2450"/>
    </row>
    <row r="1269" spans="1:13" ht="15.75" thickBot="1" x14ac:dyDescent="0.3">
      <c r="A1269" s="3204" t="s">
        <v>3866</v>
      </c>
      <c r="B1269" s="3204"/>
      <c r="C1269" s="3204"/>
      <c r="D1269" s="3204"/>
      <c r="E1269" s="3204"/>
      <c r="F1269" s="3204"/>
      <c r="G1269" s="3204"/>
      <c r="H1269" s="3204"/>
      <c r="I1269" s="3204"/>
      <c r="J1269" s="3204"/>
      <c r="K1269" s="3204"/>
      <c r="L1269" s="3204"/>
      <c r="M1269" s="3204"/>
    </row>
    <row r="1270" spans="1:13" ht="27" thickBot="1" x14ac:dyDescent="0.3">
      <c r="A1270" s="15" t="s">
        <v>5</v>
      </c>
      <c r="B1270" s="16" t="s">
        <v>6</v>
      </c>
      <c r="C1270" s="16" t="s">
        <v>7</v>
      </c>
      <c r="D1270" s="16" t="s">
        <v>8</v>
      </c>
      <c r="E1270" s="16" t="s">
        <v>9</v>
      </c>
      <c r="F1270" s="17" t="s">
        <v>10</v>
      </c>
      <c r="G1270" s="18" t="s">
        <v>11</v>
      </c>
      <c r="H1270" s="16" t="s">
        <v>12</v>
      </c>
      <c r="I1270" s="19" t="s">
        <v>13</v>
      </c>
      <c r="J1270" s="20" t="s">
        <v>14</v>
      </c>
      <c r="K1270" s="20" t="s">
        <v>15</v>
      </c>
      <c r="L1270" s="1286" t="s">
        <v>16</v>
      </c>
      <c r="M1270" s="1468" t="s">
        <v>17</v>
      </c>
    </row>
    <row r="1271" spans="1:13" x14ac:dyDescent="0.25">
      <c r="A1271" s="583">
        <v>236</v>
      </c>
      <c r="B1271" s="584">
        <v>0</v>
      </c>
      <c r="C1271" s="585">
        <v>6409</v>
      </c>
      <c r="D1271" s="584">
        <v>6441</v>
      </c>
      <c r="E1271" s="586">
        <v>0</v>
      </c>
      <c r="F1271" s="644">
        <v>908</v>
      </c>
      <c r="G1271" s="584">
        <v>900</v>
      </c>
      <c r="H1271" s="591">
        <v>5211000000</v>
      </c>
      <c r="I1271" s="1469">
        <v>0</v>
      </c>
      <c r="J1271" s="1469">
        <v>45000000</v>
      </c>
      <c r="K1271" s="1469">
        <v>-7000000</v>
      </c>
      <c r="L1271" s="1469">
        <f>SUM(J1271+K1271)</f>
        <v>38000000</v>
      </c>
      <c r="M1271" s="1470" t="s">
        <v>3867</v>
      </c>
    </row>
    <row r="1272" spans="1:13" x14ac:dyDescent="0.25">
      <c r="A1272" s="583">
        <v>236</v>
      </c>
      <c r="B1272" s="584">
        <v>0</v>
      </c>
      <c r="C1272" s="585">
        <v>6409</v>
      </c>
      <c r="D1272" s="584">
        <v>6441</v>
      </c>
      <c r="E1272" s="586">
        <v>0</v>
      </c>
      <c r="F1272" s="644">
        <v>908</v>
      </c>
      <c r="G1272" s="584">
        <v>900</v>
      </c>
      <c r="H1272" s="591">
        <v>5211020237</v>
      </c>
      <c r="I1272" s="1469">
        <v>0</v>
      </c>
      <c r="J1272" s="1469">
        <v>0</v>
      </c>
      <c r="K1272" s="1469">
        <v>3000000</v>
      </c>
      <c r="L1272" s="1469">
        <f>SUM(J1272+K1272)</f>
        <v>3000000</v>
      </c>
      <c r="M1272" s="1470" t="s">
        <v>3868</v>
      </c>
    </row>
    <row r="1273" spans="1:13" ht="15.75" thickBot="1" x14ac:dyDescent="0.3">
      <c r="A1273" s="583">
        <v>236</v>
      </c>
      <c r="B1273" s="584">
        <v>0</v>
      </c>
      <c r="C1273" s="585">
        <v>6409</v>
      </c>
      <c r="D1273" s="584">
        <v>6441</v>
      </c>
      <c r="E1273" s="586">
        <v>0</v>
      </c>
      <c r="F1273" s="644">
        <v>908</v>
      </c>
      <c r="G1273" s="584">
        <v>900</v>
      </c>
      <c r="H1273" s="591">
        <v>5211020806</v>
      </c>
      <c r="I1273" s="1469">
        <v>0</v>
      </c>
      <c r="J1273" s="1469">
        <v>0</v>
      </c>
      <c r="K1273" s="1469">
        <v>4000000</v>
      </c>
      <c r="L1273" s="1469">
        <v>4000000</v>
      </c>
      <c r="M1273" s="1470" t="s">
        <v>3869</v>
      </c>
    </row>
    <row r="1274" spans="1:13" ht="15.75" thickBot="1" x14ac:dyDescent="0.3">
      <c r="A1274" s="593"/>
      <c r="B1274" s="595" t="s">
        <v>594</v>
      </c>
      <c r="C1274" s="595"/>
      <c r="D1274" s="595"/>
      <c r="E1274" s="595"/>
      <c r="F1274" s="595"/>
      <c r="G1274" s="595"/>
      <c r="H1274" s="595"/>
      <c r="I1274" s="1472">
        <f>SUM(I1271:I1273)</f>
        <v>0</v>
      </c>
      <c r="J1274" s="1472">
        <f>SUM(J1271:J1273)</f>
        <v>45000000</v>
      </c>
      <c r="K1274" s="1472">
        <f>SUM(K1271:K1273)</f>
        <v>0</v>
      </c>
      <c r="L1274" s="1472">
        <f>SUM(L1271:L1273)</f>
        <v>45000000</v>
      </c>
      <c r="M1274" s="665"/>
    </row>
    <row r="1275" spans="1:13" s="233" customFormat="1" ht="12.75" x14ac:dyDescent="0.2">
      <c r="B1275" s="2449" t="s">
        <v>212</v>
      </c>
      <c r="C1275" s="2449"/>
      <c r="D1275" s="2449"/>
      <c r="E1275" s="2449" t="s">
        <v>213</v>
      </c>
      <c r="F1275" s="2449"/>
      <c r="G1275" s="2449"/>
      <c r="H1275" s="2449"/>
      <c r="I1275" s="2449"/>
      <c r="J1275" s="2449" t="s">
        <v>214</v>
      </c>
      <c r="K1275" s="173">
        <v>43797</v>
      </c>
      <c r="L1275" s="2449"/>
      <c r="M1275" s="2449"/>
    </row>
    <row r="1276" spans="1:13" s="233" customFormat="1" ht="12.75" x14ac:dyDescent="0.2">
      <c r="B1276" s="2449"/>
      <c r="C1276" s="2449"/>
      <c r="D1276" s="2449"/>
      <c r="E1276" s="2449" t="s">
        <v>2463</v>
      </c>
      <c r="F1276" s="2449"/>
      <c r="G1276" s="2449"/>
      <c r="H1276" s="2449"/>
      <c r="I1276" s="2449"/>
      <c r="J1276" s="2449"/>
      <c r="K1276" s="2449"/>
      <c r="L1276" s="2449"/>
      <c r="M1276" s="2449"/>
    </row>
    <row r="1277" spans="1:13" s="233" customFormat="1" ht="12.75" x14ac:dyDescent="0.2">
      <c r="B1277" s="2449" t="s">
        <v>216</v>
      </c>
      <c r="C1277" s="2449"/>
      <c r="D1277" s="2449"/>
      <c r="E1277" s="2449"/>
      <c r="F1277" s="2449"/>
      <c r="G1277" s="2449"/>
      <c r="H1277" s="2449"/>
      <c r="I1277" s="2449"/>
      <c r="J1277" s="2449" t="s">
        <v>216</v>
      </c>
      <c r="K1277" s="2449"/>
      <c r="L1277" s="2449"/>
      <c r="M1277" s="2449"/>
    </row>
    <row r="1278" spans="1:13" s="233" customFormat="1" ht="12.75" x14ac:dyDescent="0.2">
      <c r="B1278" s="2449"/>
      <c r="C1278" s="2449"/>
      <c r="D1278" s="2449"/>
      <c r="E1278" s="2449"/>
      <c r="F1278" s="2449"/>
      <c r="G1278" s="2449"/>
      <c r="H1278" s="2449"/>
      <c r="I1278" s="2449"/>
      <c r="J1278" s="2449"/>
      <c r="K1278" s="2449"/>
      <c r="L1278" s="2449"/>
      <c r="M1278" s="2449"/>
    </row>
    <row r="1279" spans="1:13" s="233" customFormat="1" ht="12.75" x14ac:dyDescent="0.2">
      <c r="B1279" s="2449" t="s">
        <v>217</v>
      </c>
      <c r="C1279" s="2449"/>
      <c r="D1279" s="2449"/>
      <c r="E1279" s="2449"/>
      <c r="F1279" s="2449"/>
      <c r="G1279" s="2449"/>
      <c r="H1279" s="2449"/>
      <c r="I1279" s="2449"/>
      <c r="J1279" s="2449" t="s">
        <v>218</v>
      </c>
      <c r="K1279" s="2449"/>
      <c r="L1279" s="2449"/>
      <c r="M1279" s="2449"/>
    </row>
    <row r="1280" spans="1:13" s="233" customFormat="1" ht="12.75" x14ac:dyDescent="0.2"/>
    <row r="1282" spans="1:13" ht="18.75" x14ac:dyDescent="0.3">
      <c r="A1282" s="1" t="s">
        <v>174</v>
      </c>
      <c r="B1282" s="1"/>
      <c r="C1282" s="306" t="s">
        <v>175</v>
      </c>
      <c r="D1282" s="2468"/>
      <c r="E1282" s="2468"/>
      <c r="F1282" s="467"/>
      <c r="G1282" s="468"/>
      <c r="H1282" s="2468"/>
      <c r="I1282" s="469"/>
      <c r="J1282" s="2468"/>
      <c r="K1282" s="2468"/>
      <c r="L1282" s="2468"/>
      <c r="M1282" s="2468"/>
    </row>
    <row r="1283" spans="1:13" ht="18.75" x14ac:dyDescent="0.3">
      <c r="A1283" s="3102" t="s">
        <v>4400</v>
      </c>
      <c r="B1283" s="3102"/>
      <c r="C1283" s="3102"/>
      <c r="D1283" s="3102"/>
      <c r="E1283" s="3102"/>
      <c r="F1283" s="3102"/>
      <c r="G1283" s="3102"/>
      <c r="H1283" s="3102"/>
      <c r="I1283" s="3102"/>
      <c r="J1283" s="3102"/>
      <c r="K1283" s="3102"/>
      <c r="L1283" s="3102"/>
      <c r="M1283" s="3102"/>
    </row>
    <row r="1284" spans="1:13" ht="18.75" x14ac:dyDescent="0.3">
      <c r="A1284" s="2455"/>
      <c r="B1284" s="2473"/>
      <c r="C1284" s="2473"/>
      <c r="D1284" s="2473"/>
      <c r="E1284" s="2473"/>
      <c r="F1284" s="2473"/>
      <c r="G1284" s="2473"/>
      <c r="H1284" s="2473"/>
      <c r="I1284" s="2473"/>
      <c r="J1284" s="2473"/>
      <c r="K1284" s="2473"/>
      <c r="L1284" s="2473"/>
      <c r="M1284" s="2468"/>
    </row>
    <row r="1285" spans="1:13" ht="15.75" thickBot="1" x14ac:dyDescent="0.3">
      <c r="A1285" s="3204" t="s">
        <v>4401</v>
      </c>
      <c r="B1285" s="3204"/>
      <c r="C1285" s="3204"/>
      <c r="D1285" s="3204"/>
      <c r="E1285" s="3204"/>
      <c r="F1285" s="3204"/>
      <c r="G1285" s="3204"/>
      <c r="H1285" s="3204"/>
      <c r="I1285" s="3204"/>
      <c r="J1285" s="3204"/>
      <c r="K1285" s="3204"/>
      <c r="L1285" s="3204"/>
      <c r="M1285" s="3204"/>
    </row>
    <row r="1286" spans="1:13" ht="27" thickBot="1" x14ac:dyDescent="0.3">
      <c r="A1286" s="15" t="s">
        <v>5</v>
      </c>
      <c r="B1286" s="16" t="s">
        <v>6</v>
      </c>
      <c r="C1286" s="16" t="s">
        <v>7</v>
      </c>
      <c r="D1286" s="16" t="s">
        <v>8</v>
      </c>
      <c r="E1286" s="16" t="s">
        <v>9</v>
      </c>
      <c r="F1286" s="17" t="s">
        <v>10</v>
      </c>
      <c r="G1286" s="18" t="s">
        <v>11</v>
      </c>
      <c r="H1286" s="16" t="s">
        <v>12</v>
      </c>
      <c r="I1286" s="19" t="s">
        <v>13</v>
      </c>
      <c r="J1286" s="20" t="s">
        <v>14</v>
      </c>
      <c r="K1286" s="20" t="s">
        <v>15</v>
      </c>
      <c r="L1286" s="1286" t="s">
        <v>16</v>
      </c>
      <c r="M1286" s="1468" t="s">
        <v>17</v>
      </c>
    </row>
    <row r="1287" spans="1:13" x14ac:dyDescent="0.25">
      <c r="A1287" s="583">
        <v>236</v>
      </c>
      <c r="B1287" s="584">
        <v>0</v>
      </c>
      <c r="C1287" s="585">
        <v>6409</v>
      </c>
      <c r="D1287" s="584">
        <v>6441</v>
      </c>
      <c r="E1287" s="586">
        <v>0</v>
      </c>
      <c r="F1287" s="587">
        <v>908</v>
      </c>
      <c r="G1287" s="584">
        <v>900</v>
      </c>
      <c r="H1287" s="591">
        <v>5211020237</v>
      </c>
      <c r="I1287" s="1469">
        <v>0</v>
      </c>
      <c r="J1287" s="1469">
        <v>3000000</v>
      </c>
      <c r="K1287" s="1469">
        <v>-3000000</v>
      </c>
      <c r="L1287" s="1469">
        <f>SUM(J1287+K1287)</f>
        <v>0</v>
      </c>
      <c r="M1287" s="1470" t="s">
        <v>3868</v>
      </c>
    </row>
    <row r="1288" spans="1:13" x14ac:dyDescent="0.25">
      <c r="A1288" s="583">
        <v>236</v>
      </c>
      <c r="B1288" s="584">
        <v>0</v>
      </c>
      <c r="C1288" s="585">
        <v>2321</v>
      </c>
      <c r="D1288" s="584">
        <v>6441</v>
      </c>
      <c r="E1288" s="586">
        <v>0</v>
      </c>
      <c r="F1288" s="644">
        <v>908</v>
      </c>
      <c r="G1288" s="584">
        <v>900</v>
      </c>
      <c r="H1288" s="591">
        <v>5211020237</v>
      </c>
      <c r="I1288" s="1469">
        <v>0</v>
      </c>
      <c r="J1288" s="1469">
        <v>0</v>
      </c>
      <c r="K1288" s="1469">
        <v>3000000</v>
      </c>
      <c r="L1288" s="1469">
        <f>SUM(J1288+K1288)</f>
        <v>3000000</v>
      </c>
      <c r="M1288" s="1470" t="s">
        <v>4402</v>
      </c>
    </row>
    <row r="1289" spans="1:13" x14ac:dyDescent="0.25">
      <c r="A1289" s="583">
        <v>236</v>
      </c>
      <c r="B1289" s="584">
        <v>0</v>
      </c>
      <c r="C1289" s="585">
        <v>6409</v>
      </c>
      <c r="D1289" s="584">
        <v>6441</v>
      </c>
      <c r="E1289" s="586">
        <v>0</v>
      </c>
      <c r="F1289" s="644">
        <v>908</v>
      </c>
      <c r="G1289" s="584">
        <v>900</v>
      </c>
      <c r="H1289" s="591">
        <v>5211020806</v>
      </c>
      <c r="I1289" s="1469">
        <v>0</v>
      </c>
      <c r="J1289" s="1469">
        <v>4000000</v>
      </c>
      <c r="K1289" s="1469">
        <v>-4000000</v>
      </c>
      <c r="L1289" s="1469">
        <v>0</v>
      </c>
      <c r="M1289" s="1470" t="s">
        <v>3869</v>
      </c>
    </row>
    <row r="1290" spans="1:13" x14ac:dyDescent="0.25">
      <c r="A1290" s="583">
        <v>236</v>
      </c>
      <c r="B1290" s="584">
        <v>0</v>
      </c>
      <c r="C1290" s="585">
        <v>2310</v>
      </c>
      <c r="D1290" s="584">
        <v>6441</v>
      </c>
      <c r="E1290" s="586">
        <v>0</v>
      </c>
      <c r="F1290" s="644">
        <v>908</v>
      </c>
      <c r="G1290" s="584">
        <v>900</v>
      </c>
      <c r="H1290" s="591">
        <v>5211020806</v>
      </c>
      <c r="I1290" s="1469">
        <v>0</v>
      </c>
      <c r="J1290" s="1469">
        <v>0</v>
      </c>
      <c r="K1290" s="1469">
        <v>4000000</v>
      </c>
      <c r="L1290" s="1469">
        <v>4000000</v>
      </c>
      <c r="M1290" s="1470" t="s">
        <v>4403</v>
      </c>
    </row>
    <row r="1291" spans="1:13" x14ac:dyDescent="0.25">
      <c r="A1291" s="583">
        <v>236</v>
      </c>
      <c r="B1291" s="584">
        <v>0</v>
      </c>
      <c r="C1291" s="585">
        <v>6409</v>
      </c>
      <c r="D1291" s="584">
        <v>6441</v>
      </c>
      <c r="E1291" s="586">
        <v>0</v>
      </c>
      <c r="F1291" s="644">
        <v>908</v>
      </c>
      <c r="G1291" s="584">
        <v>900</v>
      </c>
      <c r="H1291" s="591">
        <v>5211021509</v>
      </c>
      <c r="I1291" s="1469">
        <v>0</v>
      </c>
      <c r="J1291" s="1469">
        <v>5000000</v>
      </c>
      <c r="K1291" s="1469">
        <v>-5000000</v>
      </c>
      <c r="L1291" s="1469">
        <v>0</v>
      </c>
      <c r="M1291" s="1470" t="s">
        <v>4404</v>
      </c>
    </row>
    <row r="1292" spans="1:13" ht="15.75" thickBot="1" x14ac:dyDescent="0.3">
      <c r="A1292" s="583">
        <v>236</v>
      </c>
      <c r="B1292" s="584">
        <v>0</v>
      </c>
      <c r="C1292" s="585">
        <v>2321</v>
      </c>
      <c r="D1292" s="584">
        <v>6441</v>
      </c>
      <c r="E1292" s="586">
        <v>0</v>
      </c>
      <c r="F1292" s="644">
        <v>908</v>
      </c>
      <c r="G1292" s="584">
        <v>900</v>
      </c>
      <c r="H1292" s="591">
        <v>5211021509</v>
      </c>
      <c r="I1292" s="1469">
        <v>0</v>
      </c>
      <c r="J1292" s="1469">
        <v>0</v>
      </c>
      <c r="K1292" s="1469">
        <v>5000000</v>
      </c>
      <c r="L1292" s="1469">
        <v>5000000</v>
      </c>
      <c r="M1292" s="1470" t="s">
        <v>4405</v>
      </c>
    </row>
    <row r="1293" spans="1:13" ht="15.75" thickBot="1" x14ac:dyDescent="0.3">
      <c r="A1293" s="593"/>
      <c r="B1293" s="595" t="s">
        <v>594</v>
      </c>
      <c r="C1293" s="595"/>
      <c r="D1293" s="595"/>
      <c r="E1293" s="595"/>
      <c r="F1293" s="595"/>
      <c r="G1293" s="595"/>
      <c r="H1293" s="595"/>
      <c r="I1293" s="1472">
        <f>SUM(I1287:I1292)</f>
        <v>0</v>
      </c>
      <c r="J1293" s="1472">
        <f>SUM(J1287:J1292)</f>
        <v>12000000</v>
      </c>
      <c r="K1293" s="1472">
        <f>SUM(K1287:K1292)</f>
        <v>0</v>
      </c>
      <c r="L1293" s="1472">
        <f>SUM(L1287:L1292)</f>
        <v>12000000</v>
      </c>
      <c r="M1293" s="665"/>
    </row>
    <row r="1294" spans="1:13" x14ac:dyDescent="0.25">
      <c r="A1294" s="2468"/>
      <c r="B1294" s="597" t="s">
        <v>212</v>
      </c>
      <c r="C1294" s="597"/>
      <c r="D1294" s="597"/>
      <c r="E1294" s="597" t="s">
        <v>213</v>
      </c>
      <c r="F1294" s="597"/>
      <c r="G1294" s="597"/>
      <c r="H1294" s="597"/>
      <c r="I1294" s="597"/>
      <c r="J1294" s="597" t="s">
        <v>214</v>
      </c>
      <c r="K1294" s="598">
        <v>43805</v>
      </c>
      <c r="L1294" s="597"/>
      <c r="M1294" s="597"/>
    </row>
    <row r="1295" spans="1:13" x14ac:dyDescent="0.25">
      <c r="A1295" s="2468"/>
      <c r="B1295" s="597"/>
      <c r="C1295" s="597"/>
      <c r="D1295" s="597"/>
      <c r="E1295" s="597" t="s">
        <v>2463</v>
      </c>
      <c r="F1295" s="597"/>
      <c r="G1295" s="597"/>
      <c r="H1295" s="597"/>
      <c r="I1295" s="597"/>
      <c r="J1295" s="597"/>
      <c r="K1295" s="597"/>
      <c r="L1295" s="597"/>
      <c r="M1295" s="597"/>
    </row>
    <row r="1296" spans="1:13" x14ac:dyDescent="0.25">
      <c r="A1296" s="2468"/>
      <c r="B1296" s="597" t="s">
        <v>216</v>
      </c>
      <c r="C1296" s="597"/>
      <c r="D1296" s="597"/>
      <c r="E1296" s="597"/>
      <c r="F1296" s="597"/>
      <c r="G1296" s="597"/>
      <c r="H1296" s="597"/>
      <c r="I1296" s="597"/>
      <c r="J1296" s="597" t="s">
        <v>216</v>
      </c>
      <c r="K1296" s="597"/>
      <c r="L1296" s="597"/>
      <c r="M1296" s="597"/>
    </row>
    <row r="1297" spans="1:13" x14ac:dyDescent="0.25">
      <c r="A1297" s="2468"/>
      <c r="B1297" s="597"/>
      <c r="C1297" s="597"/>
      <c r="D1297" s="597"/>
      <c r="E1297" s="597"/>
      <c r="F1297" s="597"/>
      <c r="G1297" s="597"/>
      <c r="H1297" s="597"/>
      <c r="I1297" s="597"/>
      <c r="J1297" s="597"/>
      <c r="K1297" s="597"/>
      <c r="L1297" s="597"/>
      <c r="M1297" s="597"/>
    </row>
    <row r="1298" spans="1:13" x14ac:dyDescent="0.25">
      <c r="A1298" s="2468"/>
      <c r="B1298" s="597" t="s">
        <v>217</v>
      </c>
      <c r="C1298" s="597"/>
      <c r="D1298" s="597"/>
      <c r="E1298" s="597"/>
      <c r="F1298" s="597"/>
      <c r="G1298" s="597"/>
      <c r="H1298" s="597"/>
      <c r="I1298" s="597"/>
      <c r="J1298" s="597" t="s">
        <v>218</v>
      </c>
      <c r="K1298" s="597"/>
      <c r="L1298" s="597"/>
      <c r="M1298" s="597"/>
    </row>
    <row r="1299" spans="1:13" x14ac:dyDescent="0.25">
      <c r="A1299" s="2468"/>
      <c r="B1299" s="2468"/>
      <c r="C1299" s="2468"/>
      <c r="D1299" s="2468"/>
      <c r="E1299" s="2468"/>
      <c r="F1299" s="2468"/>
      <c r="G1299" s="2468"/>
      <c r="H1299" s="2468"/>
      <c r="I1299" s="2468"/>
      <c r="J1299" s="2468"/>
      <c r="K1299" s="2468"/>
      <c r="L1299" s="2468"/>
      <c r="M1299" s="2468"/>
    </row>
    <row r="1300" spans="1:13" x14ac:dyDescent="0.25">
      <c r="A1300" s="2468"/>
      <c r="B1300" s="2468"/>
      <c r="C1300" s="2468"/>
      <c r="D1300" s="2468"/>
      <c r="E1300" s="2468"/>
      <c r="F1300" s="2468"/>
      <c r="G1300" s="2468"/>
      <c r="H1300" s="2468"/>
      <c r="I1300" s="2468"/>
      <c r="J1300" s="2468"/>
      <c r="K1300" s="2468"/>
      <c r="L1300" s="2468"/>
      <c r="M1300" s="2468"/>
    </row>
    <row r="1301" spans="1:13" ht="18.75" x14ac:dyDescent="0.3">
      <c r="A1301" s="1" t="s">
        <v>174</v>
      </c>
      <c r="B1301" s="1"/>
      <c r="C1301" s="306" t="s">
        <v>175</v>
      </c>
      <c r="D1301" s="2468"/>
      <c r="E1301" s="2468"/>
      <c r="F1301" s="467"/>
      <c r="G1301" s="468"/>
      <c r="H1301" s="2468"/>
      <c r="I1301" s="469"/>
      <c r="J1301" s="2468"/>
      <c r="K1301" s="2468"/>
      <c r="L1301" s="2468"/>
      <c r="M1301" s="2468"/>
    </row>
    <row r="1302" spans="1:13" ht="18.75" x14ac:dyDescent="0.3">
      <c r="A1302" s="3102" t="s">
        <v>4406</v>
      </c>
      <c r="B1302" s="3102"/>
      <c r="C1302" s="3102"/>
      <c r="D1302" s="3102"/>
      <c r="E1302" s="3102"/>
      <c r="F1302" s="3102"/>
      <c r="G1302" s="3102"/>
      <c r="H1302" s="3102"/>
      <c r="I1302" s="3102"/>
      <c r="J1302" s="3102"/>
      <c r="K1302" s="3102"/>
      <c r="L1302" s="3102"/>
      <c r="M1302" s="3102"/>
    </row>
    <row r="1303" spans="1:13" ht="18.75" x14ac:dyDescent="0.3">
      <c r="A1303" s="2455"/>
      <c r="B1303" s="2473"/>
      <c r="C1303" s="2473"/>
      <c r="D1303" s="2473"/>
      <c r="E1303" s="2473"/>
      <c r="F1303" s="2473"/>
      <c r="G1303" s="2473"/>
      <c r="H1303" s="2473"/>
      <c r="I1303" s="2473"/>
      <c r="J1303" s="2473"/>
      <c r="K1303" s="2473"/>
      <c r="L1303" s="2473"/>
      <c r="M1303" s="2468"/>
    </row>
    <row r="1304" spans="1:13" ht="15.75" thickBot="1" x14ac:dyDescent="0.3">
      <c r="A1304" s="3204" t="s">
        <v>4407</v>
      </c>
      <c r="B1304" s="3204"/>
      <c r="C1304" s="3204"/>
      <c r="D1304" s="3204"/>
      <c r="E1304" s="3204"/>
      <c r="F1304" s="3204"/>
      <c r="G1304" s="3204"/>
      <c r="H1304" s="3204"/>
      <c r="I1304" s="3204"/>
      <c r="J1304" s="3204"/>
      <c r="K1304" s="3204"/>
      <c r="L1304" s="3204"/>
      <c r="M1304" s="3204"/>
    </row>
    <row r="1305" spans="1:13" ht="27" thickBot="1" x14ac:dyDescent="0.3">
      <c r="A1305" s="15" t="s">
        <v>5</v>
      </c>
      <c r="B1305" s="16" t="s">
        <v>6</v>
      </c>
      <c r="C1305" s="16" t="s">
        <v>7</v>
      </c>
      <c r="D1305" s="16" t="s">
        <v>8</v>
      </c>
      <c r="E1305" s="16" t="s">
        <v>9</v>
      </c>
      <c r="F1305" s="17" t="s">
        <v>10</v>
      </c>
      <c r="G1305" s="18" t="s">
        <v>11</v>
      </c>
      <c r="H1305" s="16" t="s">
        <v>12</v>
      </c>
      <c r="I1305" s="19" t="s">
        <v>13</v>
      </c>
      <c r="J1305" s="20" t="s">
        <v>14</v>
      </c>
      <c r="K1305" s="20" t="s">
        <v>15</v>
      </c>
      <c r="L1305" s="1286" t="s">
        <v>16</v>
      </c>
      <c r="M1305" s="1468" t="s">
        <v>17</v>
      </c>
    </row>
    <row r="1306" spans="1:13" x14ac:dyDescent="0.25">
      <c r="A1306" s="583">
        <v>231</v>
      </c>
      <c r="B1306" s="584">
        <v>0</v>
      </c>
      <c r="C1306" s="585">
        <v>3111</v>
      </c>
      <c r="D1306" s="584">
        <v>6341</v>
      </c>
      <c r="E1306" s="586">
        <v>0</v>
      </c>
      <c r="F1306" s="587">
        <v>813</v>
      </c>
      <c r="G1306" s="584">
        <v>900</v>
      </c>
      <c r="H1306" s="591">
        <v>4697026203</v>
      </c>
      <c r="I1306" s="1469">
        <v>0</v>
      </c>
      <c r="J1306" s="1469">
        <v>1500000</v>
      </c>
      <c r="K1306" s="1469">
        <v>-1500000</v>
      </c>
      <c r="L1306" s="1469">
        <f>SUM(J1306+K1306)</f>
        <v>0</v>
      </c>
      <c r="M1306" s="1470" t="s">
        <v>4408</v>
      </c>
    </row>
    <row r="1307" spans="1:13" x14ac:dyDescent="0.25">
      <c r="A1307" s="583">
        <v>231</v>
      </c>
      <c r="B1307" s="584">
        <v>0</v>
      </c>
      <c r="C1307" s="585">
        <v>3111</v>
      </c>
      <c r="D1307" s="584">
        <v>6341</v>
      </c>
      <c r="E1307" s="586">
        <v>0</v>
      </c>
      <c r="F1307" s="644">
        <v>813</v>
      </c>
      <c r="G1307" s="584">
        <v>900</v>
      </c>
      <c r="H1307" s="591">
        <v>4697020710</v>
      </c>
      <c r="I1307" s="1469">
        <v>0</v>
      </c>
      <c r="J1307" s="1469">
        <v>0</v>
      </c>
      <c r="K1307" s="1469">
        <v>1500000</v>
      </c>
      <c r="L1307" s="1469">
        <f>SUM(J1307+K1307)</f>
        <v>1500000</v>
      </c>
      <c r="M1307" s="1470" t="s">
        <v>4409</v>
      </c>
    </row>
    <row r="1308" spans="1:13" x14ac:dyDescent="0.25">
      <c r="A1308" s="583">
        <v>231</v>
      </c>
      <c r="B1308" s="584">
        <v>0</v>
      </c>
      <c r="C1308" s="585">
        <v>3111</v>
      </c>
      <c r="D1308" s="584">
        <v>6341</v>
      </c>
      <c r="E1308" s="586">
        <v>0</v>
      </c>
      <c r="F1308" s="644">
        <v>813</v>
      </c>
      <c r="G1308" s="584">
        <v>900</v>
      </c>
      <c r="H1308" s="591">
        <v>4697029414</v>
      </c>
      <c r="I1308" s="1469">
        <v>0</v>
      </c>
      <c r="J1308" s="1469">
        <v>1500000</v>
      </c>
      <c r="K1308" s="1469">
        <v>-1500000</v>
      </c>
      <c r="L1308" s="1469">
        <v>0</v>
      </c>
      <c r="M1308" s="1470" t="s">
        <v>4408</v>
      </c>
    </row>
    <row r="1309" spans="1:13" ht="15.75" thickBot="1" x14ac:dyDescent="0.3">
      <c r="A1309" s="583">
        <v>231</v>
      </c>
      <c r="B1309" s="584">
        <v>0</v>
      </c>
      <c r="C1309" s="585">
        <v>3111</v>
      </c>
      <c r="D1309" s="584">
        <v>6341</v>
      </c>
      <c r="E1309" s="586">
        <v>0</v>
      </c>
      <c r="F1309" s="644">
        <v>813</v>
      </c>
      <c r="G1309" s="584">
        <v>900</v>
      </c>
      <c r="H1309" s="591">
        <v>4697021608</v>
      </c>
      <c r="I1309" s="1469">
        <v>0</v>
      </c>
      <c r="J1309" s="1469">
        <v>0</v>
      </c>
      <c r="K1309" s="1469">
        <v>1500000</v>
      </c>
      <c r="L1309" s="1469">
        <v>1500000</v>
      </c>
      <c r="M1309" s="1470" t="s">
        <v>4410</v>
      </c>
    </row>
    <row r="1310" spans="1:13" ht="15.75" thickBot="1" x14ac:dyDescent="0.3">
      <c r="A1310" s="593"/>
      <c r="B1310" s="595" t="s">
        <v>594</v>
      </c>
      <c r="C1310" s="595"/>
      <c r="D1310" s="595"/>
      <c r="E1310" s="595"/>
      <c r="F1310" s="595"/>
      <c r="G1310" s="595"/>
      <c r="H1310" s="595"/>
      <c r="I1310" s="1472">
        <f>SUM(I1306:I1309)</f>
        <v>0</v>
      </c>
      <c r="J1310" s="1472">
        <f>SUM(J1306:J1309)</f>
        <v>3000000</v>
      </c>
      <c r="K1310" s="1472">
        <f>SUM(K1306:K1309)</f>
        <v>0</v>
      </c>
      <c r="L1310" s="1472">
        <f>SUM(L1306:L1309)</f>
        <v>3000000</v>
      </c>
      <c r="M1310" s="665"/>
    </row>
    <row r="1311" spans="1:13" x14ac:dyDescent="0.25">
      <c r="A1311" s="2468"/>
      <c r="B1311" s="597" t="s">
        <v>212</v>
      </c>
      <c r="C1311" s="597"/>
      <c r="D1311" s="597"/>
      <c r="E1311" s="597" t="s">
        <v>213</v>
      </c>
      <c r="F1311" s="597"/>
      <c r="G1311" s="597"/>
      <c r="H1311" s="597"/>
      <c r="I1311" s="597"/>
      <c r="J1311" s="597" t="s">
        <v>214</v>
      </c>
      <c r="K1311" s="598">
        <v>43810</v>
      </c>
      <c r="L1311" s="597"/>
      <c r="M1311" s="597"/>
    </row>
    <row r="1312" spans="1:13" x14ac:dyDescent="0.25">
      <c r="A1312" s="2468"/>
      <c r="B1312" s="597"/>
      <c r="C1312" s="597"/>
      <c r="D1312" s="597"/>
      <c r="E1312" s="597" t="s">
        <v>2463</v>
      </c>
      <c r="F1312" s="597"/>
      <c r="G1312" s="597"/>
      <c r="H1312" s="597"/>
      <c r="I1312" s="597"/>
      <c r="J1312" s="597"/>
      <c r="K1312" s="597"/>
      <c r="L1312" s="597"/>
      <c r="M1312" s="597"/>
    </row>
    <row r="1313" spans="1:13" x14ac:dyDescent="0.25">
      <c r="A1313" s="2468"/>
      <c r="B1313" s="597" t="s">
        <v>216</v>
      </c>
      <c r="C1313" s="597"/>
      <c r="D1313" s="597"/>
      <c r="E1313" s="597"/>
      <c r="F1313" s="597"/>
      <c r="G1313" s="597"/>
      <c r="H1313" s="597"/>
      <c r="I1313" s="597"/>
      <c r="J1313" s="597" t="s">
        <v>216</v>
      </c>
      <c r="K1313" s="597"/>
      <c r="L1313" s="597"/>
      <c r="M1313" s="597"/>
    </row>
    <row r="1314" spans="1:13" x14ac:dyDescent="0.25">
      <c r="A1314" s="2468"/>
      <c r="B1314" s="2468"/>
      <c r="C1314" s="2468"/>
      <c r="D1314" s="2468"/>
      <c r="E1314" s="2468"/>
      <c r="F1314" s="2468"/>
      <c r="G1314" s="2468"/>
      <c r="H1314" s="2468"/>
      <c r="I1314" s="2468"/>
      <c r="J1314" s="2468"/>
      <c r="K1314" s="2468"/>
      <c r="L1314" s="2468"/>
      <c r="M1314" s="2468"/>
    </row>
    <row r="1315" spans="1:13" ht="18.75" x14ac:dyDescent="0.3">
      <c r="A1315" s="958" t="s">
        <v>356</v>
      </c>
      <c r="B1315" s="958"/>
      <c r="C1315" s="1"/>
      <c r="D1315" s="2467"/>
      <c r="E1315" s="2467"/>
      <c r="F1315" s="2"/>
      <c r="G1315" s="3"/>
      <c r="H1315" s="2467"/>
      <c r="I1315" s="4"/>
      <c r="J1315" s="2467"/>
      <c r="K1315" s="2467"/>
      <c r="L1315" s="2467"/>
      <c r="M1315" s="2467"/>
    </row>
    <row r="1316" spans="1:13" x14ac:dyDescent="0.25">
      <c r="A1316" s="2467"/>
      <c r="B1316" s="2467"/>
      <c r="C1316" s="2467"/>
      <c r="D1316" s="2461"/>
      <c r="E1316" s="2461"/>
      <c r="F1316" s="6"/>
      <c r="G1316" s="2470"/>
      <c r="H1316" s="2461"/>
      <c r="I1316" s="8"/>
      <c r="J1316" s="2461"/>
      <c r="K1316" s="2467"/>
      <c r="L1316" s="2467"/>
      <c r="M1316" s="2467"/>
    </row>
    <row r="1317" spans="1:13" ht="18.75" x14ac:dyDescent="0.3">
      <c r="A1317" s="3157" t="s">
        <v>4411</v>
      </c>
      <c r="B1317" s="3205"/>
      <c r="C1317" s="3205"/>
      <c r="D1317" s="3205"/>
      <c r="E1317" s="3205"/>
      <c r="F1317" s="3205"/>
      <c r="G1317" s="3205"/>
      <c r="H1317" s="3205"/>
      <c r="I1317" s="3205"/>
      <c r="J1317" s="3205"/>
      <c r="K1317" s="3205"/>
      <c r="L1317" s="3205"/>
      <c r="M1317" s="958"/>
    </row>
    <row r="1318" spans="1:13" x14ac:dyDescent="0.25">
      <c r="A1318" s="958"/>
      <c r="B1318" s="958"/>
      <c r="C1318" s="958"/>
      <c r="D1318" s="976"/>
      <c r="E1318" s="976"/>
      <c r="F1318" s="977"/>
      <c r="G1318" s="978"/>
      <c r="H1318" s="976"/>
      <c r="I1318" s="979"/>
      <c r="J1318" s="976"/>
      <c r="K1318" s="958"/>
      <c r="L1318" s="958"/>
      <c r="M1318" s="958"/>
    </row>
    <row r="1319" spans="1:13" x14ac:dyDescent="0.25">
      <c r="A1319" s="10" t="s">
        <v>358</v>
      </c>
      <c r="B1319" s="925"/>
      <c r="C1319" s="925"/>
      <c r="D1319" s="925"/>
      <c r="E1319" s="925"/>
      <c r="F1319" s="977"/>
      <c r="G1319" s="962"/>
      <c r="H1319" s="958"/>
      <c r="I1319" s="963"/>
      <c r="J1319" s="958"/>
      <c r="K1319" s="958"/>
      <c r="L1319" s="958"/>
      <c r="M1319" s="958"/>
    </row>
    <row r="1320" spans="1:13" ht="15.75" thickBot="1" x14ac:dyDescent="0.3">
      <c r="A1320" s="980"/>
      <c r="B1320" s="958"/>
      <c r="C1320" s="958"/>
      <c r="D1320" s="958"/>
      <c r="E1320" s="958"/>
      <c r="F1320" s="961"/>
      <c r="G1320" s="962"/>
      <c r="H1320" s="958"/>
      <c r="I1320" s="963"/>
      <c r="J1320" s="958"/>
      <c r="K1320" s="151"/>
      <c r="L1320" s="981" t="s">
        <v>4</v>
      </c>
      <c r="M1320" s="958"/>
    </row>
    <row r="1321" spans="1:13" ht="27" thickBot="1" x14ac:dyDescent="0.3">
      <c r="A1321" s="15" t="s">
        <v>5</v>
      </c>
      <c r="B1321" s="16" t="s">
        <v>6</v>
      </c>
      <c r="C1321" s="16" t="s">
        <v>7</v>
      </c>
      <c r="D1321" s="16" t="s">
        <v>8</v>
      </c>
      <c r="E1321" s="16" t="s">
        <v>9</v>
      </c>
      <c r="F1321" s="17" t="s">
        <v>10</v>
      </c>
      <c r="G1321" s="18" t="s">
        <v>11</v>
      </c>
      <c r="H1321" s="16" t="s">
        <v>12</v>
      </c>
      <c r="I1321" s="19" t="s">
        <v>13</v>
      </c>
      <c r="J1321" s="20" t="s">
        <v>14</v>
      </c>
      <c r="K1321" s="20" t="s">
        <v>15</v>
      </c>
      <c r="L1321" s="1286" t="s">
        <v>16</v>
      </c>
      <c r="M1321" s="1468" t="s">
        <v>17</v>
      </c>
    </row>
    <row r="1322" spans="1:13" x14ac:dyDescent="0.25">
      <c r="A1322" s="1388">
        <v>231</v>
      </c>
      <c r="B1322" s="1389">
        <v>63</v>
      </c>
      <c r="C1322" s="1390">
        <v>3713</v>
      </c>
      <c r="D1322" s="1389">
        <v>5011</v>
      </c>
      <c r="E1322" s="1391">
        <v>0</v>
      </c>
      <c r="F1322" s="1392">
        <v>106515011</v>
      </c>
      <c r="G1322" s="1389">
        <v>900</v>
      </c>
      <c r="H1322" s="1393">
        <v>4377000000</v>
      </c>
      <c r="I1322" s="1564">
        <v>0</v>
      </c>
      <c r="J1322" s="1013">
        <v>4984504.8600000003</v>
      </c>
      <c r="K1322" s="1409">
        <v>-50000</v>
      </c>
      <c r="L1322" s="1013">
        <f>SUM(J1322+K1322)</f>
        <v>4934504.8600000003</v>
      </c>
      <c r="M1322" s="1565" t="s">
        <v>360</v>
      </c>
    </row>
    <row r="1323" spans="1:13" ht="15.75" thickBot="1" x14ac:dyDescent="0.3">
      <c r="A1323" s="1395">
        <v>231</v>
      </c>
      <c r="B1323" s="1396">
        <v>63</v>
      </c>
      <c r="C1323" s="1397">
        <v>3713</v>
      </c>
      <c r="D1323" s="1396">
        <v>5021</v>
      </c>
      <c r="E1323" s="1398">
        <v>0</v>
      </c>
      <c r="F1323" s="1399">
        <v>106515011</v>
      </c>
      <c r="G1323" s="1396">
        <v>900</v>
      </c>
      <c r="H1323" s="1400">
        <v>4377000000</v>
      </c>
      <c r="I1323" s="1566">
        <v>0</v>
      </c>
      <c r="J1323" s="1031">
        <v>777372.14</v>
      </c>
      <c r="K1323" s="1409">
        <v>50000</v>
      </c>
      <c r="L1323" s="1031">
        <f>SUM(J1323+K1323)</f>
        <v>827372.14</v>
      </c>
      <c r="M1323" s="1567" t="s">
        <v>361</v>
      </c>
    </row>
    <row r="1324" spans="1:13" x14ac:dyDescent="0.25">
      <c r="A1324" s="2301"/>
      <c r="B1324" s="2302" t="s">
        <v>23</v>
      </c>
      <c r="C1324" s="450"/>
      <c r="D1324" s="450"/>
      <c r="E1324" s="450"/>
      <c r="F1324" s="1385"/>
      <c r="G1324" s="1382"/>
      <c r="H1324" s="450"/>
      <c r="I1324" s="2303">
        <f>SUM(I1322:I1322)</f>
        <v>0</v>
      </c>
      <c r="J1324" s="1133">
        <f>SUM(J1322:J1323)</f>
        <v>5761877</v>
      </c>
      <c r="K1324" s="1010">
        <f>SUM(K1322:K1323)</f>
        <v>0</v>
      </c>
      <c r="L1324" s="1133">
        <f>SUM(L1322:L1323)</f>
        <v>5761877</v>
      </c>
      <c r="M1324" s="2301"/>
    </row>
    <row r="1325" spans="1:13" x14ac:dyDescent="0.25">
      <c r="A1325" s="29"/>
      <c r="B1325" s="29"/>
      <c r="C1325" s="29"/>
      <c r="D1325" s="29"/>
      <c r="E1325" s="29"/>
      <c r="F1325" s="30"/>
      <c r="G1325" s="31"/>
      <c r="H1325" s="29"/>
      <c r="I1325" s="32"/>
      <c r="J1325" s="29"/>
      <c r="K1325" s="33"/>
      <c r="L1325" s="29"/>
      <c r="M1325" s="2467"/>
    </row>
    <row r="1326" spans="1:13" x14ac:dyDescent="0.25">
      <c r="A1326" s="2467"/>
      <c r="B1326" s="29" t="s">
        <v>3613</v>
      </c>
      <c r="C1326" s="29"/>
      <c r="D1326" s="29"/>
      <c r="E1326" s="29"/>
      <c r="F1326" s="30"/>
      <c r="G1326" s="31"/>
      <c r="H1326" s="29"/>
      <c r="I1326" s="32"/>
      <c r="J1326" s="34" t="s">
        <v>25</v>
      </c>
      <c r="K1326" s="35">
        <v>43815</v>
      </c>
      <c r="L1326" s="29"/>
      <c r="M1326" s="2467"/>
    </row>
    <row r="1327" spans="1:13" x14ac:dyDescent="0.25">
      <c r="A1327" s="29"/>
      <c r="B1327" s="29"/>
      <c r="C1327" s="29"/>
      <c r="D1327" s="29"/>
      <c r="E1327" s="29"/>
      <c r="F1327" s="30"/>
      <c r="G1327" s="31"/>
      <c r="H1327" s="29"/>
      <c r="I1327" s="32"/>
      <c r="J1327" s="29"/>
      <c r="K1327" s="33"/>
      <c r="L1327" s="29"/>
      <c r="M1327" s="2467"/>
    </row>
    <row r="1328" spans="1:13" x14ac:dyDescent="0.25">
      <c r="A1328" s="2467"/>
      <c r="B1328" s="2467" t="s">
        <v>216</v>
      </c>
      <c r="C1328" s="2467"/>
      <c r="D1328" s="2467"/>
      <c r="E1328" s="2467"/>
      <c r="F1328" s="2"/>
      <c r="G1328" s="3"/>
      <c r="H1328" s="2467"/>
      <c r="I1328" s="4"/>
      <c r="J1328" s="2467" t="s">
        <v>216</v>
      </c>
      <c r="K1328" s="2467"/>
      <c r="L1328" s="2467"/>
      <c r="M1328" s="2467"/>
    </row>
    <row r="1329" spans="1:13" x14ac:dyDescent="0.25">
      <c r="A1329" s="2467"/>
      <c r="B1329" s="4"/>
      <c r="C1329" s="4"/>
      <c r="D1329" s="2467"/>
      <c r="E1329" s="2467"/>
      <c r="F1329" s="2467"/>
      <c r="G1329" s="2"/>
      <c r="H1329" s="2467"/>
      <c r="I1329" s="4"/>
      <c r="J1329" s="4"/>
      <c r="K1329" s="2467"/>
      <c r="L1329" s="2467"/>
      <c r="M1329" s="29"/>
    </row>
    <row r="1330" spans="1:13" x14ac:dyDescent="0.25">
      <c r="A1330" s="2467"/>
      <c r="B1330" s="2467" t="s">
        <v>365</v>
      </c>
      <c r="C1330" s="2467"/>
      <c r="D1330" s="2467"/>
      <c r="E1330" s="2467"/>
      <c r="F1330" s="2467"/>
      <c r="G1330" s="2467"/>
      <c r="H1330" s="2467"/>
      <c r="I1330" s="4"/>
      <c r="J1330" s="2467" t="s">
        <v>218</v>
      </c>
      <c r="K1330" s="2467"/>
      <c r="L1330" s="2467"/>
      <c r="M1330" s="2467"/>
    </row>
    <row r="1331" spans="1:13" x14ac:dyDescent="0.25">
      <c r="A1331" s="2468"/>
      <c r="B1331" s="2468"/>
      <c r="C1331" s="2468"/>
      <c r="D1331" s="2468"/>
      <c r="E1331" s="2468"/>
      <c r="F1331" s="2468"/>
      <c r="G1331" s="2468"/>
      <c r="H1331" s="2468"/>
      <c r="I1331" s="2468"/>
      <c r="J1331" s="2468"/>
      <c r="K1331" s="2468"/>
      <c r="L1331" s="2468"/>
      <c r="M1331" s="2468"/>
    </row>
    <row r="1332" spans="1:13" x14ac:dyDescent="0.25">
      <c r="A1332" s="2468"/>
      <c r="B1332" s="2468"/>
      <c r="C1332" s="2468"/>
      <c r="D1332" s="2468"/>
      <c r="E1332" s="2468"/>
      <c r="F1332" s="2468"/>
      <c r="G1332" s="2468"/>
      <c r="H1332" s="2468"/>
      <c r="I1332" s="2468"/>
      <c r="J1332" s="2468"/>
      <c r="K1332" s="2468"/>
      <c r="L1332" s="2468"/>
      <c r="M1332" s="2468"/>
    </row>
    <row r="1333" spans="1:13" ht="18.75" x14ac:dyDescent="0.3">
      <c r="A1333" s="1" t="s">
        <v>174</v>
      </c>
      <c r="B1333" s="1"/>
      <c r="C1333" s="1">
        <v>9</v>
      </c>
      <c r="D1333" s="2467"/>
      <c r="E1333" s="2467"/>
      <c r="F1333" s="2"/>
      <c r="G1333" s="3"/>
      <c r="H1333" s="2467"/>
      <c r="I1333" s="4"/>
      <c r="J1333" s="2467"/>
      <c r="K1333" s="2467"/>
      <c r="L1333" s="2467"/>
      <c r="M1333" s="2467"/>
    </row>
    <row r="1334" spans="1:13" ht="18.75" x14ac:dyDescent="0.3">
      <c r="A1334" s="3102" t="s">
        <v>4412</v>
      </c>
      <c r="B1334" s="3102"/>
      <c r="C1334" s="3102"/>
      <c r="D1334" s="3102"/>
      <c r="E1334" s="3102"/>
      <c r="F1334" s="3102"/>
      <c r="G1334" s="3102"/>
      <c r="H1334" s="3102"/>
      <c r="I1334" s="3102"/>
      <c r="J1334" s="3102"/>
      <c r="K1334" s="3102"/>
      <c r="L1334" s="3102"/>
      <c r="M1334" s="3102"/>
    </row>
    <row r="1335" spans="1:13" ht="18.75" x14ac:dyDescent="0.3">
      <c r="A1335" s="2455"/>
      <c r="B1335" s="2456"/>
      <c r="C1335" s="2456"/>
      <c r="D1335" s="2456"/>
      <c r="E1335" s="2456"/>
      <c r="F1335" s="2456"/>
      <c r="G1335" s="2456"/>
      <c r="H1335" s="2456"/>
      <c r="I1335" s="2456"/>
      <c r="J1335" s="2456"/>
      <c r="K1335" s="2456"/>
      <c r="L1335" s="2456"/>
      <c r="M1335" s="2467"/>
    </row>
    <row r="1336" spans="1:13" ht="16.5" thickBot="1" x14ac:dyDescent="0.3">
      <c r="A1336" s="3220" t="s">
        <v>4413</v>
      </c>
      <c r="B1336" s="3220"/>
      <c r="C1336" s="3220"/>
      <c r="D1336" s="3220"/>
      <c r="E1336" s="3220"/>
      <c r="F1336" s="3220"/>
      <c r="G1336" s="3220"/>
      <c r="H1336" s="3220"/>
      <c r="I1336" s="3220"/>
      <c r="J1336" s="3220"/>
      <c r="K1336" s="3220"/>
      <c r="L1336" s="3220"/>
      <c r="M1336" s="3220"/>
    </row>
    <row r="1337" spans="1:13" ht="27" thickBot="1" x14ac:dyDescent="0.3">
      <c r="A1337" s="15" t="s">
        <v>5</v>
      </c>
      <c r="B1337" s="16" t="s">
        <v>6</v>
      </c>
      <c r="C1337" s="16" t="s">
        <v>7</v>
      </c>
      <c r="D1337" s="16" t="s">
        <v>8</v>
      </c>
      <c r="E1337" s="16" t="s">
        <v>9</v>
      </c>
      <c r="F1337" s="17" t="s">
        <v>10</v>
      </c>
      <c r="G1337" s="18" t="s">
        <v>11</v>
      </c>
      <c r="H1337" s="16" t="s">
        <v>12</v>
      </c>
      <c r="I1337" s="19" t="s">
        <v>13</v>
      </c>
      <c r="J1337" s="20" t="s">
        <v>14</v>
      </c>
      <c r="K1337" s="20" t="s">
        <v>15</v>
      </c>
      <c r="L1337" s="20" t="s">
        <v>16</v>
      </c>
      <c r="M1337" s="2831" t="s">
        <v>17</v>
      </c>
    </row>
    <row r="1338" spans="1:13" ht="25.5" x14ac:dyDescent="0.25">
      <c r="A1338" s="2832">
        <v>231</v>
      </c>
      <c r="B1338" s="2833">
        <v>0</v>
      </c>
      <c r="C1338" s="2834">
        <v>4341</v>
      </c>
      <c r="D1338" s="2833">
        <v>5021</v>
      </c>
      <c r="E1338" s="2835">
        <v>0</v>
      </c>
      <c r="F1338" s="2836" t="s">
        <v>4414</v>
      </c>
      <c r="G1338" s="2836" t="s">
        <v>4415</v>
      </c>
      <c r="H1338" s="2837" t="s">
        <v>4416</v>
      </c>
      <c r="I1338" s="2838">
        <v>0</v>
      </c>
      <c r="J1338" s="2838">
        <v>21500</v>
      </c>
      <c r="K1338" s="2838">
        <v>-21500</v>
      </c>
      <c r="L1338" s="2838">
        <v>0</v>
      </c>
      <c r="M1338" s="2839" t="s">
        <v>4417</v>
      </c>
    </row>
    <row r="1339" spans="1:13" x14ac:dyDescent="0.25">
      <c r="A1339" s="2832">
        <v>231</v>
      </c>
      <c r="B1339" s="2833">
        <v>0</v>
      </c>
      <c r="C1339" s="2834">
        <v>4341</v>
      </c>
      <c r="D1339" s="2833">
        <v>5011</v>
      </c>
      <c r="E1339" s="2835">
        <v>0</v>
      </c>
      <c r="F1339" s="2836" t="s">
        <v>4414</v>
      </c>
      <c r="G1339" s="2836" t="s">
        <v>4415</v>
      </c>
      <c r="H1339" s="2837" t="s">
        <v>4416</v>
      </c>
      <c r="I1339" s="2838">
        <v>0</v>
      </c>
      <c r="J1339" s="2838">
        <v>144525.16</v>
      </c>
      <c r="K1339" s="2838">
        <v>16068.76</v>
      </c>
      <c r="L1339" s="2838">
        <v>160593.92000000001</v>
      </c>
      <c r="M1339" s="2839" t="s">
        <v>4418</v>
      </c>
    </row>
    <row r="1340" spans="1:13" x14ac:dyDescent="0.25">
      <c r="A1340" s="2832">
        <v>231</v>
      </c>
      <c r="B1340" s="2833">
        <v>0</v>
      </c>
      <c r="C1340" s="2834">
        <v>4341</v>
      </c>
      <c r="D1340" s="2833">
        <v>5031</v>
      </c>
      <c r="E1340" s="2835">
        <v>0</v>
      </c>
      <c r="F1340" s="2836" t="s">
        <v>4414</v>
      </c>
      <c r="G1340" s="2836" t="s">
        <v>4415</v>
      </c>
      <c r="H1340" s="2837" t="s">
        <v>4416</v>
      </c>
      <c r="I1340" s="2838">
        <v>0</v>
      </c>
      <c r="J1340" s="2838">
        <v>35967.589999999997</v>
      </c>
      <c r="K1340" s="2838">
        <v>3985.05</v>
      </c>
      <c r="L1340" s="2838">
        <v>39952.639999999999</v>
      </c>
      <c r="M1340" s="2839" t="s">
        <v>4419</v>
      </c>
    </row>
    <row r="1341" spans="1:13" ht="26.25" thickBot="1" x14ac:dyDescent="0.3">
      <c r="A1341" s="1135">
        <v>231</v>
      </c>
      <c r="B1341" s="1117">
        <v>0</v>
      </c>
      <c r="C1341" s="1118">
        <v>4341</v>
      </c>
      <c r="D1341" s="1117">
        <v>5032</v>
      </c>
      <c r="E1341" s="1116">
        <v>0</v>
      </c>
      <c r="F1341" s="2836" t="s">
        <v>4414</v>
      </c>
      <c r="G1341" s="2840" t="s">
        <v>4415</v>
      </c>
      <c r="H1341" s="2841" t="s">
        <v>4416</v>
      </c>
      <c r="I1341" s="2842">
        <v>0</v>
      </c>
      <c r="J1341" s="2842">
        <v>13007.25</v>
      </c>
      <c r="K1341" s="2842">
        <v>1446.19</v>
      </c>
      <c r="L1341" s="2842">
        <v>14453.44</v>
      </c>
      <c r="M1341" s="2843" t="s">
        <v>4420</v>
      </c>
    </row>
    <row r="1342" spans="1:13" ht="15.75" thickBot="1" x14ac:dyDescent="0.3">
      <c r="A1342" s="3129" t="s">
        <v>2460</v>
      </c>
      <c r="B1342" s="3130"/>
      <c r="C1342" s="3130"/>
      <c r="D1342" s="3130"/>
      <c r="E1342" s="3130"/>
      <c r="F1342" s="3130"/>
      <c r="G1342" s="3130"/>
      <c r="H1342" s="3131"/>
      <c r="I1342" s="2559">
        <v>0</v>
      </c>
      <c r="J1342" s="2560">
        <f>SUM(J1338:J1341)</f>
        <v>215000</v>
      </c>
      <c r="K1342" s="2559">
        <f>SUM(K1338:K1341)</f>
        <v>0</v>
      </c>
      <c r="L1342" s="2559">
        <f>SUM(L1338:L1341)</f>
        <v>215000</v>
      </c>
      <c r="M1342" s="119"/>
    </row>
    <row r="1343" spans="1:13" x14ac:dyDescent="0.25">
      <c r="A1343" s="2467"/>
      <c r="B1343" s="2467"/>
      <c r="C1343" s="2467"/>
      <c r="D1343" s="2467"/>
      <c r="E1343" s="2467"/>
      <c r="F1343" s="2"/>
      <c r="G1343" s="3"/>
      <c r="H1343" s="2467"/>
      <c r="I1343" s="4"/>
      <c r="J1343" s="2467"/>
      <c r="K1343" s="2467"/>
      <c r="L1343" s="2467"/>
      <c r="M1343" s="2467"/>
    </row>
    <row r="1344" spans="1:13" x14ac:dyDescent="0.25">
      <c r="A1344" s="2467"/>
      <c r="B1344" s="2467"/>
      <c r="C1344" s="2467"/>
      <c r="D1344" s="2467"/>
      <c r="E1344" s="2467"/>
      <c r="F1344" s="2"/>
      <c r="G1344" s="3"/>
      <c r="H1344" s="2467"/>
      <c r="I1344" s="4"/>
      <c r="J1344" s="2467"/>
      <c r="K1344" s="2467"/>
      <c r="L1344" s="2467"/>
      <c r="M1344" s="2467"/>
    </row>
    <row r="1345" spans="1:13" x14ac:dyDescent="0.25">
      <c r="A1345" s="2467" t="s">
        <v>2461</v>
      </c>
      <c r="B1345" s="2467"/>
      <c r="C1345" s="2467" t="s">
        <v>213</v>
      </c>
      <c r="D1345" s="2467"/>
      <c r="E1345" s="2467"/>
      <c r="F1345" s="2"/>
      <c r="G1345" s="3"/>
      <c r="H1345" s="2467"/>
      <c r="I1345" s="4" t="s">
        <v>4421</v>
      </c>
      <c r="J1345" s="2467"/>
      <c r="K1345" s="2467"/>
      <c r="L1345" s="2467"/>
      <c r="M1345" s="2467"/>
    </row>
    <row r="1346" spans="1:13" x14ac:dyDescent="0.25">
      <c r="A1346" s="2467"/>
      <c r="B1346" s="2467"/>
      <c r="C1346" s="2467" t="s">
        <v>2463</v>
      </c>
      <c r="D1346" s="2467"/>
      <c r="E1346" s="2467"/>
      <c r="F1346" s="2"/>
      <c r="G1346" s="3"/>
      <c r="H1346" s="2467"/>
      <c r="I1346" s="4"/>
      <c r="J1346" s="2467"/>
      <c r="K1346" s="2474"/>
      <c r="L1346" s="2467"/>
      <c r="M1346" s="2467"/>
    </row>
    <row r="1347" spans="1:13" x14ac:dyDescent="0.25">
      <c r="A1347" s="2467"/>
      <c r="B1347" s="2467"/>
      <c r="C1347" s="2467"/>
      <c r="D1347" s="2467"/>
      <c r="E1347" s="2467"/>
      <c r="F1347" s="2"/>
      <c r="G1347" s="3"/>
      <c r="H1347" s="2467"/>
      <c r="I1347" s="4"/>
      <c r="J1347" s="2467"/>
      <c r="K1347" s="2467"/>
      <c r="L1347" s="2467"/>
      <c r="M1347" s="2467"/>
    </row>
    <row r="1348" spans="1:13" x14ac:dyDescent="0.25">
      <c r="A1348" s="2467" t="s">
        <v>2464</v>
      </c>
      <c r="B1348" s="2467"/>
      <c r="C1348" s="2467"/>
      <c r="D1348" s="2467"/>
      <c r="E1348" s="2467"/>
      <c r="F1348" s="2"/>
      <c r="G1348" s="3"/>
      <c r="H1348" s="2467"/>
      <c r="I1348" s="4" t="s">
        <v>2464</v>
      </c>
      <c r="J1348" s="2467"/>
      <c r="K1348" s="2467"/>
      <c r="L1348" s="2467"/>
      <c r="M1348" s="2467"/>
    </row>
    <row r="1349" spans="1:13" x14ac:dyDescent="0.25">
      <c r="A1349" s="2467" t="s">
        <v>389</v>
      </c>
      <c r="B1349" s="2467"/>
      <c r="C1349" s="2467"/>
      <c r="D1349" s="2467"/>
      <c r="E1349" s="2467"/>
      <c r="F1349" s="2"/>
      <c r="G1349" s="3"/>
      <c r="H1349" s="2467"/>
      <c r="I1349" s="4" t="s">
        <v>218</v>
      </c>
      <c r="J1349" s="2467"/>
      <c r="K1349" s="2467"/>
      <c r="L1349" s="2467"/>
      <c r="M1349" s="2467"/>
    </row>
    <row r="1350" spans="1:13" x14ac:dyDescent="0.25">
      <c r="A1350" s="2468"/>
      <c r="B1350" s="2468"/>
      <c r="C1350" s="2468"/>
      <c r="D1350" s="2468"/>
      <c r="E1350" s="2468"/>
      <c r="F1350" s="2468"/>
      <c r="G1350" s="2468"/>
      <c r="H1350" s="2468"/>
      <c r="I1350" s="2468"/>
      <c r="J1350" s="2468"/>
      <c r="K1350" s="2468"/>
      <c r="L1350" s="2468"/>
      <c r="M1350" s="2468"/>
    </row>
    <row r="1351" spans="1:13" ht="18.75" x14ac:dyDescent="0.3">
      <c r="A1351" s="1" t="s">
        <v>174</v>
      </c>
      <c r="B1351" s="1"/>
      <c r="C1351" s="1">
        <v>9</v>
      </c>
      <c r="D1351" s="2467"/>
      <c r="E1351" s="2467"/>
      <c r="F1351" s="2"/>
      <c r="G1351" s="3"/>
      <c r="H1351" s="2467"/>
      <c r="I1351" s="4"/>
      <c r="J1351" s="2467"/>
      <c r="K1351" s="2467"/>
      <c r="L1351" s="2467"/>
      <c r="M1351" s="2467"/>
    </row>
    <row r="1352" spans="1:13" ht="18.75" x14ac:dyDescent="0.3">
      <c r="A1352" s="3102" t="s">
        <v>4422</v>
      </c>
      <c r="B1352" s="3102"/>
      <c r="C1352" s="3102"/>
      <c r="D1352" s="3102"/>
      <c r="E1352" s="3102"/>
      <c r="F1352" s="3102"/>
      <c r="G1352" s="3102"/>
      <c r="H1352" s="3102"/>
      <c r="I1352" s="3102"/>
      <c r="J1352" s="3102"/>
      <c r="K1352" s="3102"/>
      <c r="L1352" s="3102"/>
      <c r="M1352" s="3102"/>
    </row>
    <row r="1353" spans="1:13" ht="18.75" x14ac:dyDescent="0.3">
      <c r="A1353" s="2455"/>
      <c r="B1353" s="2456"/>
      <c r="C1353" s="2456"/>
      <c r="D1353" s="2456"/>
      <c r="E1353" s="2456"/>
      <c r="F1353" s="2456"/>
      <c r="G1353" s="2456"/>
      <c r="H1353" s="2456"/>
      <c r="I1353" s="2456"/>
      <c r="J1353" s="2456"/>
      <c r="K1353" s="2456"/>
      <c r="L1353" s="2456"/>
      <c r="M1353" s="2467"/>
    </row>
    <row r="1354" spans="1:13" ht="16.5" thickBot="1" x14ac:dyDescent="0.3">
      <c r="A1354" s="3221" t="s">
        <v>4423</v>
      </c>
      <c r="B1354" s="3221"/>
      <c r="C1354" s="3221"/>
      <c r="D1354" s="3221"/>
      <c r="E1354" s="3221"/>
      <c r="F1354" s="3221"/>
      <c r="G1354" s="3221"/>
      <c r="H1354" s="3221"/>
      <c r="I1354" s="3221"/>
      <c r="J1354" s="3221"/>
      <c r="K1354" s="3221"/>
      <c r="L1354" s="3221"/>
      <c r="M1354" s="3221"/>
    </row>
    <row r="1355" spans="1:13" ht="27" thickBot="1" x14ac:dyDescent="0.3">
      <c r="A1355" s="15" t="s">
        <v>5</v>
      </c>
      <c r="B1355" s="16" t="s">
        <v>6</v>
      </c>
      <c r="C1355" s="16" t="s">
        <v>7</v>
      </c>
      <c r="D1355" s="16" t="s">
        <v>8</v>
      </c>
      <c r="E1355" s="16" t="s">
        <v>9</v>
      </c>
      <c r="F1355" s="17" t="s">
        <v>10</v>
      </c>
      <c r="G1355" s="18" t="s">
        <v>11</v>
      </c>
      <c r="H1355" s="16" t="s">
        <v>12</v>
      </c>
      <c r="I1355" s="19" t="s">
        <v>13</v>
      </c>
      <c r="J1355" s="20" t="s">
        <v>14</v>
      </c>
      <c r="K1355" s="20" t="s">
        <v>15</v>
      </c>
      <c r="L1355" s="20" t="s">
        <v>16</v>
      </c>
      <c r="M1355" s="122" t="s">
        <v>17</v>
      </c>
    </row>
    <row r="1356" spans="1:13" x14ac:dyDescent="0.25">
      <c r="A1356" s="2832">
        <v>231</v>
      </c>
      <c r="B1356" s="2833">
        <v>0</v>
      </c>
      <c r="C1356" s="2834">
        <v>4341</v>
      </c>
      <c r="D1356" s="2833">
        <v>5011</v>
      </c>
      <c r="E1356" s="2835">
        <v>0</v>
      </c>
      <c r="F1356" s="2836" t="s">
        <v>4414</v>
      </c>
      <c r="G1356" s="2836" t="s">
        <v>4415</v>
      </c>
      <c r="H1356" s="2837" t="s">
        <v>4416</v>
      </c>
      <c r="I1356" s="2838">
        <v>0</v>
      </c>
      <c r="J1356" s="2838">
        <v>16068.76</v>
      </c>
      <c r="K1356" s="2838">
        <v>-16068.76</v>
      </c>
      <c r="L1356" s="2838">
        <v>0</v>
      </c>
      <c r="M1356" s="2844" t="s">
        <v>4418</v>
      </c>
    </row>
    <row r="1357" spans="1:13" x14ac:dyDescent="0.25">
      <c r="A1357" s="2832">
        <v>231</v>
      </c>
      <c r="B1357" s="2833">
        <v>0</v>
      </c>
      <c r="C1357" s="2834">
        <v>4341</v>
      </c>
      <c r="D1357" s="2833">
        <v>5031</v>
      </c>
      <c r="E1357" s="2835">
        <v>0</v>
      </c>
      <c r="F1357" s="2836" t="s">
        <v>4414</v>
      </c>
      <c r="G1357" s="2836" t="s">
        <v>4415</v>
      </c>
      <c r="H1357" s="2837" t="s">
        <v>4416</v>
      </c>
      <c r="I1357" s="2838">
        <v>0</v>
      </c>
      <c r="J1357" s="2838">
        <v>3985.05</v>
      </c>
      <c r="K1357" s="2838">
        <v>-3985.05</v>
      </c>
      <c r="L1357" s="2838">
        <v>0</v>
      </c>
      <c r="M1357" s="2844" t="s">
        <v>4419</v>
      </c>
    </row>
    <row r="1358" spans="1:13" ht="25.5" x14ac:dyDescent="0.25">
      <c r="A1358" s="2832">
        <v>231</v>
      </c>
      <c r="B1358" s="2833">
        <v>0</v>
      </c>
      <c r="C1358" s="2834">
        <v>4341</v>
      </c>
      <c r="D1358" s="2833">
        <v>5032</v>
      </c>
      <c r="E1358" s="2835">
        <v>0</v>
      </c>
      <c r="F1358" s="2836" t="s">
        <v>4414</v>
      </c>
      <c r="G1358" s="2836" t="s">
        <v>4415</v>
      </c>
      <c r="H1358" s="2837" t="s">
        <v>4416</v>
      </c>
      <c r="I1358" s="2838">
        <v>0</v>
      </c>
      <c r="J1358" s="2838">
        <v>1446.19</v>
      </c>
      <c r="K1358" s="2838">
        <v>-1446.19</v>
      </c>
      <c r="L1358" s="2838">
        <v>0</v>
      </c>
      <c r="M1358" s="2845" t="s">
        <v>4420</v>
      </c>
    </row>
    <row r="1359" spans="1:13" ht="25.5" x14ac:dyDescent="0.25">
      <c r="A1359" s="2832">
        <v>231</v>
      </c>
      <c r="B1359" s="2833">
        <v>0</v>
      </c>
      <c r="C1359" s="2834">
        <v>4341</v>
      </c>
      <c r="D1359" s="2833">
        <v>5011</v>
      </c>
      <c r="E1359" s="2835">
        <v>0</v>
      </c>
      <c r="F1359" s="2836" t="s">
        <v>4414</v>
      </c>
      <c r="G1359" s="2836" t="s">
        <v>4415</v>
      </c>
      <c r="H1359" s="2837" t="s">
        <v>4424</v>
      </c>
      <c r="I1359" s="2838">
        <v>0</v>
      </c>
      <c r="J1359" s="2838">
        <v>0</v>
      </c>
      <c r="K1359" s="2838">
        <v>16068.76</v>
      </c>
      <c r="L1359" s="2838">
        <v>16068.76</v>
      </c>
      <c r="M1359" s="2844" t="s">
        <v>4425</v>
      </c>
    </row>
    <row r="1360" spans="1:13" ht="25.5" x14ac:dyDescent="0.25">
      <c r="A1360" s="2832">
        <v>231</v>
      </c>
      <c r="B1360" s="2833">
        <v>0</v>
      </c>
      <c r="C1360" s="2834">
        <v>4341</v>
      </c>
      <c r="D1360" s="2833">
        <v>5031</v>
      </c>
      <c r="E1360" s="2835">
        <v>0</v>
      </c>
      <c r="F1360" s="2836" t="s">
        <v>4414</v>
      </c>
      <c r="G1360" s="2836" t="s">
        <v>4415</v>
      </c>
      <c r="H1360" s="2837" t="s">
        <v>4424</v>
      </c>
      <c r="I1360" s="2838">
        <v>0</v>
      </c>
      <c r="J1360" s="2838">
        <v>0</v>
      </c>
      <c r="K1360" s="2838">
        <v>3985.05</v>
      </c>
      <c r="L1360" s="2838">
        <v>3985.05</v>
      </c>
      <c r="M1360" s="2844" t="s">
        <v>4426</v>
      </c>
    </row>
    <row r="1361" spans="1:13" ht="26.25" thickBot="1" x14ac:dyDescent="0.3">
      <c r="A1361" s="1135">
        <v>231</v>
      </c>
      <c r="B1361" s="1117">
        <v>0</v>
      </c>
      <c r="C1361" s="1118">
        <v>4341</v>
      </c>
      <c r="D1361" s="1117">
        <v>5032</v>
      </c>
      <c r="E1361" s="1116">
        <v>0</v>
      </c>
      <c r="F1361" s="2840" t="s">
        <v>4414</v>
      </c>
      <c r="G1361" s="2840" t="s">
        <v>4415</v>
      </c>
      <c r="H1361" s="2841" t="s">
        <v>4424</v>
      </c>
      <c r="I1361" s="2842">
        <v>0</v>
      </c>
      <c r="J1361" s="2842">
        <v>0</v>
      </c>
      <c r="K1361" s="2842">
        <v>1446.19</v>
      </c>
      <c r="L1361" s="2842">
        <v>1446.19</v>
      </c>
      <c r="M1361" s="2845" t="s">
        <v>4427</v>
      </c>
    </row>
    <row r="1362" spans="1:13" ht="15.75" thickBot="1" x14ac:dyDescent="0.3">
      <c r="A1362" s="3129" t="s">
        <v>2460</v>
      </c>
      <c r="B1362" s="3130"/>
      <c r="C1362" s="3130"/>
      <c r="D1362" s="3130"/>
      <c r="E1362" s="3130"/>
      <c r="F1362" s="3130"/>
      <c r="G1362" s="3130"/>
      <c r="H1362" s="3131"/>
      <c r="I1362" s="2559">
        <v>0</v>
      </c>
      <c r="J1362" s="2560">
        <f>SUM(J1356:J1361)</f>
        <v>21500</v>
      </c>
      <c r="K1362" s="2559">
        <f>SUM(K1356:K1361)</f>
        <v>0</v>
      </c>
      <c r="L1362" s="2559">
        <f>SUM(L1356:L1361)</f>
        <v>21500</v>
      </c>
      <c r="M1362" s="119"/>
    </row>
    <row r="1363" spans="1:13" x14ac:dyDescent="0.25">
      <c r="A1363" s="958"/>
      <c r="B1363" s="958"/>
      <c r="C1363" s="958"/>
      <c r="D1363" s="958"/>
      <c r="E1363" s="958"/>
      <c r="F1363" s="961"/>
      <c r="G1363" s="962"/>
      <c r="H1363" s="958"/>
      <c r="I1363" s="963"/>
      <c r="J1363" s="958"/>
      <c r="K1363" s="958"/>
      <c r="L1363" s="958"/>
      <c r="M1363" s="958"/>
    </row>
    <row r="1364" spans="1:13" x14ac:dyDescent="0.25">
      <c r="A1364" s="958"/>
      <c r="B1364" s="958"/>
      <c r="C1364" s="958"/>
      <c r="D1364" s="958"/>
      <c r="E1364" s="958"/>
      <c r="F1364" s="961"/>
      <c r="G1364" s="962"/>
      <c r="H1364" s="958"/>
      <c r="I1364" s="963"/>
      <c r="J1364" s="958"/>
      <c r="K1364" s="958"/>
      <c r="L1364" s="958"/>
      <c r="M1364" s="958"/>
    </row>
    <row r="1365" spans="1:13" x14ac:dyDescent="0.25">
      <c r="A1365" s="2467" t="s">
        <v>2461</v>
      </c>
      <c r="B1365" s="2467"/>
      <c r="C1365" s="2467" t="s">
        <v>4428</v>
      </c>
      <c r="D1365" s="2467"/>
      <c r="E1365" s="2467"/>
      <c r="F1365" s="2"/>
      <c r="G1365" s="3"/>
      <c r="H1365" s="2467"/>
      <c r="I1365" s="4" t="s">
        <v>4429</v>
      </c>
      <c r="J1365" s="2467"/>
      <c r="K1365" s="2467"/>
      <c r="L1365" s="2467"/>
      <c r="M1365" s="2467"/>
    </row>
    <row r="1366" spans="1:13" x14ac:dyDescent="0.25">
      <c r="A1366" s="2467"/>
      <c r="B1366" s="2467"/>
      <c r="C1366" s="2467" t="s">
        <v>4430</v>
      </c>
      <c r="D1366" s="2467"/>
      <c r="E1366" s="2467"/>
      <c r="F1366" s="2"/>
      <c r="G1366" s="3"/>
      <c r="H1366" s="2467"/>
      <c r="I1366" s="4"/>
      <c r="J1366" s="2467"/>
      <c r="K1366" s="2474"/>
      <c r="L1366" s="2467"/>
      <c r="M1366" s="2467"/>
    </row>
    <row r="1367" spans="1:13" x14ac:dyDescent="0.25">
      <c r="A1367" s="2467"/>
      <c r="B1367" s="2467"/>
      <c r="C1367" s="2467"/>
      <c r="D1367" s="2467"/>
      <c r="E1367" s="2467"/>
      <c r="F1367" s="2"/>
      <c r="G1367" s="3"/>
      <c r="H1367" s="2467"/>
      <c r="I1367" s="4"/>
      <c r="J1367" s="2467"/>
      <c r="K1367" s="2474"/>
      <c r="L1367" s="2467"/>
      <c r="M1367" s="2467"/>
    </row>
    <row r="1368" spans="1:13" x14ac:dyDescent="0.25">
      <c r="A1368" s="2467" t="s">
        <v>4431</v>
      </c>
      <c r="B1368" s="2467"/>
      <c r="C1368" s="2467"/>
      <c r="D1368" s="2467" t="s">
        <v>4432</v>
      </c>
      <c r="E1368" s="2467"/>
      <c r="F1368" s="2"/>
      <c r="G1368" s="3"/>
      <c r="H1368" s="2467"/>
      <c r="I1368" s="4" t="s">
        <v>4433</v>
      </c>
      <c r="J1368" s="2467"/>
      <c r="K1368" s="2474"/>
      <c r="L1368" s="2467"/>
      <c r="M1368" s="2467"/>
    </row>
    <row r="1369" spans="1:13" x14ac:dyDescent="0.25">
      <c r="A1369" s="2467"/>
      <c r="B1369" s="2467"/>
      <c r="C1369" s="2467"/>
      <c r="D1369" s="2467"/>
      <c r="E1369" s="2467"/>
      <c r="F1369" s="2"/>
      <c r="G1369" s="3"/>
      <c r="H1369" s="2467"/>
      <c r="I1369" s="4"/>
      <c r="J1369" s="2467"/>
      <c r="K1369" s="2474"/>
      <c r="L1369" s="2467"/>
      <c r="M1369" s="2467"/>
    </row>
    <row r="1370" spans="1:13" x14ac:dyDescent="0.25">
      <c r="A1370" s="2467"/>
      <c r="B1370" s="2467"/>
      <c r="C1370" s="2467"/>
      <c r="D1370" s="2467"/>
      <c r="E1370" s="2467"/>
      <c r="F1370" s="2"/>
      <c r="G1370" s="3"/>
      <c r="H1370" s="2467"/>
      <c r="I1370" s="4"/>
      <c r="J1370" s="2467"/>
      <c r="K1370" s="2467"/>
      <c r="L1370" s="2467"/>
      <c r="M1370" s="2467"/>
    </row>
    <row r="1371" spans="1:13" x14ac:dyDescent="0.25">
      <c r="A1371" s="2467" t="s">
        <v>2464</v>
      </c>
      <c r="B1371" s="2467"/>
      <c r="C1371" s="2467"/>
      <c r="D1371" s="2467"/>
      <c r="E1371" s="2467"/>
      <c r="F1371" s="2"/>
      <c r="G1371" s="3"/>
      <c r="H1371" s="2467"/>
      <c r="I1371" s="4" t="s">
        <v>2464</v>
      </c>
      <c r="J1371" s="2467"/>
      <c r="K1371" s="2467"/>
      <c r="L1371" s="2467"/>
      <c r="M1371" s="2467"/>
    </row>
    <row r="1372" spans="1:13" x14ac:dyDescent="0.25">
      <c r="A1372" s="2467" t="s">
        <v>389</v>
      </c>
      <c r="B1372" s="2467"/>
      <c r="C1372" s="2467"/>
      <c r="D1372" s="2467"/>
      <c r="E1372" s="2467"/>
      <c r="F1372" s="2"/>
      <c r="G1372" s="3"/>
      <c r="H1372" s="2467"/>
      <c r="I1372" s="4" t="s">
        <v>218</v>
      </c>
      <c r="J1372" s="2467"/>
      <c r="K1372" s="2467"/>
      <c r="L1372" s="2467"/>
      <c r="M1372" s="2467"/>
    </row>
    <row r="1373" spans="1:13" ht="15.75" x14ac:dyDescent="0.25">
      <c r="A1373" s="123"/>
      <c r="B1373" s="123"/>
      <c r="C1373" s="123"/>
      <c r="D1373" s="123"/>
      <c r="E1373" s="123"/>
      <c r="F1373" s="624"/>
      <c r="G1373" s="625"/>
      <c r="H1373" s="123"/>
      <c r="I1373" s="626"/>
      <c r="J1373" s="123"/>
      <c r="K1373" s="123"/>
      <c r="L1373" s="123"/>
      <c r="M1373" s="123"/>
    </row>
    <row r="1374" spans="1:13" x14ac:dyDescent="0.25">
      <c r="A1374" s="2468"/>
      <c r="B1374" s="2468"/>
      <c r="C1374" s="2468"/>
      <c r="D1374" s="2468"/>
      <c r="E1374" s="2468"/>
      <c r="F1374" s="2468"/>
      <c r="G1374" s="2468"/>
      <c r="H1374" s="2468"/>
      <c r="I1374" s="2468"/>
      <c r="J1374" s="2468"/>
      <c r="K1374" s="2468"/>
      <c r="L1374" s="2468"/>
      <c r="M1374" s="2468"/>
    </row>
    <row r="1375" spans="1:13" ht="18.75" x14ac:dyDescent="0.3">
      <c r="A1375" s="1" t="s">
        <v>356</v>
      </c>
      <c r="B1375" s="958"/>
      <c r="C1375" s="1"/>
      <c r="D1375" s="2467"/>
      <c r="E1375" s="2467"/>
      <c r="F1375" s="2"/>
      <c r="G1375" s="3"/>
      <c r="H1375" s="2467"/>
      <c r="I1375" s="4"/>
      <c r="J1375" s="2467"/>
      <c r="K1375" s="2467"/>
      <c r="L1375" s="2467"/>
      <c r="M1375" s="2467"/>
    </row>
    <row r="1376" spans="1:13" x14ac:dyDescent="0.25">
      <c r="A1376" s="2467"/>
      <c r="B1376" s="2467"/>
      <c r="C1376" s="2467"/>
      <c r="D1376" s="2461"/>
      <c r="E1376" s="2461"/>
      <c r="F1376" s="6"/>
      <c r="G1376" s="2470"/>
      <c r="H1376" s="2461"/>
      <c r="I1376" s="8"/>
      <c r="J1376" s="2461"/>
      <c r="K1376" s="2467"/>
      <c r="L1376" s="2467"/>
      <c r="M1376" s="2467"/>
    </row>
    <row r="1377" spans="1:13" ht="18.75" x14ac:dyDescent="0.3">
      <c r="A1377" s="3157" t="s">
        <v>4434</v>
      </c>
      <c r="B1377" s="3205"/>
      <c r="C1377" s="3205"/>
      <c r="D1377" s="3205"/>
      <c r="E1377" s="3205"/>
      <c r="F1377" s="3205"/>
      <c r="G1377" s="3205"/>
      <c r="H1377" s="3205"/>
      <c r="I1377" s="3205"/>
      <c r="J1377" s="3205"/>
      <c r="K1377" s="3205"/>
      <c r="L1377" s="3205"/>
      <c r="M1377" s="958"/>
    </row>
    <row r="1378" spans="1:13" x14ac:dyDescent="0.25">
      <c r="A1378" s="958"/>
      <c r="B1378" s="958"/>
      <c r="C1378" s="958"/>
      <c r="D1378" s="976"/>
      <c r="E1378" s="976"/>
      <c r="F1378" s="977"/>
      <c r="G1378" s="978"/>
      <c r="H1378" s="976"/>
      <c r="I1378" s="979"/>
      <c r="J1378" s="976"/>
      <c r="K1378" s="958"/>
      <c r="L1378" s="958"/>
      <c r="M1378" s="958"/>
    </row>
    <row r="1379" spans="1:13" x14ac:dyDescent="0.25">
      <c r="A1379" s="10" t="s">
        <v>4435</v>
      </c>
      <c r="B1379" s="925"/>
      <c r="C1379" s="925"/>
      <c r="D1379" s="925"/>
      <c r="E1379" s="925"/>
      <c r="F1379" s="977"/>
      <c r="G1379" s="962"/>
      <c r="H1379" s="958"/>
      <c r="I1379" s="963"/>
      <c r="J1379" s="958"/>
      <c r="K1379" s="958"/>
      <c r="L1379" s="958"/>
      <c r="M1379" s="958"/>
    </row>
    <row r="1380" spans="1:13" x14ac:dyDescent="0.25">
      <c r="A1380" s="980"/>
      <c r="B1380" s="958"/>
      <c r="C1380" s="958"/>
      <c r="D1380" s="958"/>
      <c r="E1380" s="958"/>
      <c r="F1380" s="961"/>
      <c r="G1380" s="962"/>
      <c r="H1380" s="958"/>
      <c r="I1380" s="963"/>
      <c r="J1380" s="958"/>
      <c r="K1380" s="151"/>
      <c r="L1380" s="981" t="s">
        <v>4</v>
      </c>
      <c r="M1380" s="958"/>
    </row>
    <row r="1381" spans="1:13" ht="15.75" thickBot="1" x14ac:dyDescent="0.3">
      <c r="A1381" s="953"/>
      <c r="B1381" s="2846"/>
      <c r="C1381" s="980"/>
      <c r="D1381" s="980"/>
      <c r="E1381" s="980"/>
      <c r="F1381" s="2847"/>
      <c r="G1381" s="2848"/>
      <c r="H1381" s="980"/>
      <c r="I1381" s="2849"/>
      <c r="J1381" s="2850"/>
      <c r="K1381" s="2849"/>
      <c r="L1381" s="2850"/>
      <c r="M1381" s="953"/>
    </row>
    <row r="1382" spans="1:13" ht="30.75" thickBot="1" x14ac:dyDescent="0.3">
      <c r="A1382" s="936" t="s">
        <v>5</v>
      </c>
      <c r="B1382" s="937" t="s">
        <v>6</v>
      </c>
      <c r="C1382" s="937" t="s">
        <v>7</v>
      </c>
      <c r="D1382" s="937" t="s">
        <v>8</v>
      </c>
      <c r="E1382" s="937" t="s">
        <v>9</v>
      </c>
      <c r="F1382" s="938" t="s">
        <v>10</v>
      </c>
      <c r="G1382" s="939" t="s">
        <v>11</v>
      </c>
      <c r="H1382" s="937" t="s">
        <v>12</v>
      </c>
      <c r="I1382" s="940" t="s">
        <v>13</v>
      </c>
      <c r="J1382" s="941" t="s">
        <v>14</v>
      </c>
      <c r="K1382" s="941" t="s">
        <v>15</v>
      </c>
      <c r="L1382" s="942" t="s">
        <v>16</v>
      </c>
      <c r="M1382" s="2851" t="s">
        <v>17</v>
      </c>
    </row>
    <row r="1383" spans="1:13" x14ac:dyDescent="0.25">
      <c r="A1383" s="1381">
        <v>231</v>
      </c>
      <c r="B1383" s="1382">
        <v>63</v>
      </c>
      <c r="C1383" s="1383">
        <v>3713</v>
      </c>
      <c r="D1383" s="1382">
        <v>5038</v>
      </c>
      <c r="E1383" s="1384">
        <v>0</v>
      </c>
      <c r="F1383" s="1385">
        <v>106515011</v>
      </c>
      <c r="G1383" s="1382">
        <v>900</v>
      </c>
      <c r="H1383" s="1386">
        <v>4377000000</v>
      </c>
      <c r="I1383" s="2852">
        <v>0</v>
      </c>
      <c r="J1383" s="2853">
        <v>46432.92</v>
      </c>
      <c r="K1383" s="2854">
        <v>-575.29999999999995</v>
      </c>
      <c r="L1383" s="2855">
        <f t="shared" ref="L1383:L1394" si="19">J1383+K1383</f>
        <v>45857.619999999995</v>
      </c>
      <c r="M1383" s="1563" t="s">
        <v>4436</v>
      </c>
    </row>
    <row r="1384" spans="1:13" ht="15.75" thickBot="1" x14ac:dyDescent="0.3">
      <c r="A1384" s="2825">
        <v>231</v>
      </c>
      <c r="B1384" s="2809">
        <v>63</v>
      </c>
      <c r="C1384" s="2856">
        <v>3713</v>
      </c>
      <c r="D1384" s="2809">
        <v>5038</v>
      </c>
      <c r="E1384" s="2826">
        <v>0</v>
      </c>
      <c r="F1384" s="2811">
        <v>106515011</v>
      </c>
      <c r="G1384" s="2809">
        <v>900</v>
      </c>
      <c r="H1384" s="2812">
        <v>4377000019</v>
      </c>
      <c r="I1384" s="84">
        <v>0</v>
      </c>
      <c r="J1384" s="2857">
        <v>0</v>
      </c>
      <c r="K1384" s="2371">
        <v>575.29999999999995</v>
      </c>
      <c r="L1384" s="2857">
        <f t="shared" si="19"/>
        <v>575.29999999999995</v>
      </c>
      <c r="M1384" s="2816" t="s">
        <v>4436</v>
      </c>
    </row>
    <row r="1385" spans="1:13" x14ac:dyDescent="0.25">
      <c r="A1385" s="2858">
        <v>231</v>
      </c>
      <c r="B1385" s="1211">
        <v>63</v>
      </c>
      <c r="C1385" s="1212">
        <v>3713</v>
      </c>
      <c r="D1385" s="1211">
        <v>5173</v>
      </c>
      <c r="E1385" s="1213">
        <v>0</v>
      </c>
      <c r="F1385" s="1214">
        <v>106515011</v>
      </c>
      <c r="G1385" s="1211">
        <v>900</v>
      </c>
      <c r="H1385" s="1215">
        <v>4377000000</v>
      </c>
      <c r="I1385" s="2859">
        <v>0</v>
      </c>
      <c r="J1385" s="2860">
        <v>61596</v>
      </c>
      <c r="K1385" s="2860">
        <v>-1164</v>
      </c>
      <c r="L1385" s="2860">
        <f t="shared" si="19"/>
        <v>60432</v>
      </c>
      <c r="M1385" s="2861" t="s">
        <v>951</v>
      </c>
    </row>
    <row r="1386" spans="1:13" ht="15.75" thickBot="1" x14ac:dyDescent="0.3">
      <c r="A1386" s="2825">
        <v>231</v>
      </c>
      <c r="B1386" s="2809">
        <v>63</v>
      </c>
      <c r="C1386" s="2856">
        <v>3713</v>
      </c>
      <c r="D1386" s="2809">
        <v>5173</v>
      </c>
      <c r="E1386" s="2826">
        <v>0</v>
      </c>
      <c r="F1386" s="2811">
        <v>106515011</v>
      </c>
      <c r="G1386" s="2809">
        <v>900</v>
      </c>
      <c r="H1386" s="2812">
        <v>4377000019</v>
      </c>
      <c r="I1386" s="84">
        <v>0</v>
      </c>
      <c r="J1386" s="2857">
        <v>0</v>
      </c>
      <c r="K1386" s="2857">
        <v>1164</v>
      </c>
      <c r="L1386" s="2857">
        <f t="shared" si="19"/>
        <v>1164</v>
      </c>
      <c r="M1386" s="2862" t="s">
        <v>951</v>
      </c>
    </row>
    <row r="1387" spans="1:13" x14ac:dyDescent="0.25">
      <c r="A1387" s="2863">
        <v>231</v>
      </c>
      <c r="B1387" s="2864">
        <v>63</v>
      </c>
      <c r="C1387" s="2865">
        <v>3713</v>
      </c>
      <c r="D1387" s="2864">
        <v>5011</v>
      </c>
      <c r="E1387" s="2866">
        <v>0</v>
      </c>
      <c r="F1387" s="2867">
        <v>106515011</v>
      </c>
      <c r="G1387" s="2864">
        <v>900</v>
      </c>
      <c r="H1387" s="2868">
        <v>4377000000</v>
      </c>
      <c r="I1387" s="2869">
        <v>0</v>
      </c>
      <c r="J1387" s="2870">
        <v>4934504.8600000003</v>
      </c>
      <c r="K1387" s="2870">
        <v>-79825</v>
      </c>
      <c r="L1387" s="2870">
        <f t="shared" si="19"/>
        <v>4854679.8600000003</v>
      </c>
      <c r="M1387" s="2871" t="s">
        <v>360</v>
      </c>
    </row>
    <row r="1388" spans="1:13" ht="15.75" thickBot="1" x14ac:dyDescent="0.3">
      <c r="A1388" s="2825">
        <v>231</v>
      </c>
      <c r="B1388" s="2809">
        <v>63</v>
      </c>
      <c r="C1388" s="2856">
        <v>3713</v>
      </c>
      <c r="D1388" s="2809">
        <v>5011</v>
      </c>
      <c r="E1388" s="2826">
        <v>0</v>
      </c>
      <c r="F1388" s="2811">
        <v>106515011</v>
      </c>
      <c r="G1388" s="2809">
        <v>900</v>
      </c>
      <c r="H1388" s="2812">
        <v>4377000019</v>
      </c>
      <c r="I1388" s="84">
        <v>0</v>
      </c>
      <c r="J1388" s="2857">
        <v>0</v>
      </c>
      <c r="K1388" s="2857">
        <v>79825</v>
      </c>
      <c r="L1388" s="2857">
        <f t="shared" si="19"/>
        <v>79825</v>
      </c>
      <c r="M1388" s="2862" t="s">
        <v>360</v>
      </c>
    </row>
    <row r="1389" spans="1:13" x14ac:dyDescent="0.25">
      <c r="A1389" s="2858">
        <v>231</v>
      </c>
      <c r="B1389" s="1211">
        <v>63</v>
      </c>
      <c r="C1389" s="1212">
        <v>3713</v>
      </c>
      <c r="D1389" s="1211">
        <v>5021</v>
      </c>
      <c r="E1389" s="1213">
        <v>0</v>
      </c>
      <c r="F1389" s="1214">
        <v>106515011</v>
      </c>
      <c r="G1389" s="1211">
        <v>900</v>
      </c>
      <c r="H1389" s="1215">
        <v>4377000000</v>
      </c>
      <c r="I1389" s="2859">
        <v>0</v>
      </c>
      <c r="J1389" s="2860">
        <v>827372.14</v>
      </c>
      <c r="K1389" s="2860">
        <v>-57150</v>
      </c>
      <c r="L1389" s="2860">
        <f t="shared" si="19"/>
        <v>770222.14</v>
      </c>
      <c r="M1389" s="2861" t="s">
        <v>361</v>
      </c>
    </row>
    <row r="1390" spans="1:13" ht="15.75" thickBot="1" x14ac:dyDescent="0.3">
      <c r="A1390" s="2825">
        <v>231</v>
      </c>
      <c r="B1390" s="2809">
        <v>63</v>
      </c>
      <c r="C1390" s="2856">
        <v>3713</v>
      </c>
      <c r="D1390" s="2809">
        <v>5021</v>
      </c>
      <c r="E1390" s="2826">
        <v>0</v>
      </c>
      <c r="F1390" s="2811">
        <v>106515011</v>
      </c>
      <c r="G1390" s="2809">
        <v>900</v>
      </c>
      <c r="H1390" s="2812">
        <v>4377000019</v>
      </c>
      <c r="I1390" s="84">
        <v>0</v>
      </c>
      <c r="J1390" s="2857">
        <v>0</v>
      </c>
      <c r="K1390" s="2857">
        <v>57150</v>
      </c>
      <c r="L1390" s="2857">
        <f t="shared" si="19"/>
        <v>57150</v>
      </c>
      <c r="M1390" s="2862" t="s">
        <v>361</v>
      </c>
    </row>
    <row r="1391" spans="1:13" x14ac:dyDescent="0.25">
      <c r="A1391" s="2858">
        <v>231</v>
      </c>
      <c r="B1391" s="1211">
        <v>63</v>
      </c>
      <c r="C1391" s="1212">
        <v>3713</v>
      </c>
      <c r="D1391" s="1211">
        <v>5031</v>
      </c>
      <c r="E1391" s="1213">
        <v>0</v>
      </c>
      <c r="F1391" s="1214">
        <v>106515011</v>
      </c>
      <c r="G1391" s="1211">
        <v>900</v>
      </c>
      <c r="H1391" s="1215">
        <v>4377000000</v>
      </c>
      <c r="I1391" s="2859">
        <v>0</v>
      </c>
      <c r="J1391" s="2860">
        <v>1437000</v>
      </c>
      <c r="K1391" s="2860">
        <v>-33969.800000000003</v>
      </c>
      <c r="L1391" s="2860">
        <f t="shared" si="19"/>
        <v>1403030.2</v>
      </c>
      <c r="M1391" s="2861" t="s">
        <v>362</v>
      </c>
    </row>
    <row r="1392" spans="1:13" ht="15.75" thickBot="1" x14ac:dyDescent="0.3">
      <c r="A1392" s="2825">
        <v>231</v>
      </c>
      <c r="B1392" s="2809">
        <v>63</v>
      </c>
      <c r="C1392" s="2856">
        <v>3713</v>
      </c>
      <c r="D1392" s="2809">
        <v>5031</v>
      </c>
      <c r="E1392" s="2826">
        <v>0</v>
      </c>
      <c r="F1392" s="2811">
        <v>106515011</v>
      </c>
      <c r="G1392" s="2809">
        <v>900</v>
      </c>
      <c r="H1392" s="2812">
        <v>4377000019</v>
      </c>
      <c r="I1392" s="84">
        <v>0</v>
      </c>
      <c r="J1392" s="2857">
        <v>0</v>
      </c>
      <c r="K1392" s="2857">
        <v>33969.800000000003</v>
      </c>
      <c r="L1392" s="2857">
        <f t="shared" si="19"/>
        <v>33969.800000000003</v>
      </c>
      <c r="M1392" s="2862" t="s">
        <v>362</v>
      </c>
    </row>
    <row r="1393" spans="1:13" x14ac:dyDescent="0.25">
      <c r="A1393" s="2858">
        <v>231</v>
      </c>
      <c r="B1393" s="1211">
        <v>63</v>
      </c>
      <c r="C1393" s="1212">
        <v>3713</v>
      </c>
      <c r="D1393" s="1211">
        <v>5032</v>
      </c>
      <c r="E1393" s="1213">
        <v>0</v>
      </c>
      <c r="F1393" s="1214">
        <v>106515011</v>
      </c>
      <c r="G1393" s="1211">
        <v>900</v>
      </c>
      <c r="H1393" s="1215">
        <v>4377000000</v>
      </c>
      <c r="I1393" s="2859">
        <v>0</v>
      </c>
      <c r="J1393" s="2860">
        <v>580000</v>
      </c>
      <c r="K1393" s="2860">
        <v>-12328</v>
      </c>
      <c r="L1393" s="2860">
        <f t="shared" si="19"/>
        <v>567672</v>
      </c>
      <c r="M1393" s="2861" t="s">
        <v>363</v>
      </c>
    </row>
    <row r="1394" spans="1:13" ht="15.75" thickBot="1" x14ac:dyDescent="0.3">
      <c r="A1394" s="2825">
        <v>231</v>
      </c>
      <c r="B1394" s="2809">
        <v>63</v>
      </c>
      <c r="C1394" s="2856">
        <v>3713</v>
      </c>
      <c r="D1394" s="2809">
        <v>5032</v>
      </c>
      <c r="E1394" s="2826">
        <v>0</v>
      </c>
      <c r="F1394" s="2811">
        <v>106515011</v>
      </c>
      <c r="G1394" s="2809">
        <v>900</v>
      </c>
      <c r="H1394" s="2812">
        <v>4377000019</v>
      </c>
      <c r="I1394" s="84">
        <v>0</v>
      </c>
      <c r="J1394" s="2857">
        <v>0</v>
      </c>
      <c r="K1394" s="2857">
        <v>12328</v>
      </c>
      <c r="L1394" s="2857">
        <f t="shared" si="19"/>
        <v>12328</v>
      </c>
      <c r="M1394" s="2862" t="s">
        <v>363</v>
      </c>
    </row>
    <row r="1395" spans="1:13" ht="15.75" thickBot="1" x14ac:dyDescent="0.3">
      <c r="A1395" s="326"/>
      <c r="B1395" s="2547" t="s">
        <v>23</v>
      </c>
      <c r="C1395" s="2462"/>
      <c r="D1395" s="2872"/>
      <c r="E1395" s="2873"/>
      <c r="F1395" s="2874"/>
      <c r="G1395" s="2875"/>
      <c r="H1395" s="2876"/>
      <c r="I1395" s="347">
        <f>SUM(I1383:I1385)</f>
        <v>0</v>
      </c>
      <c r="J1395" s="2877">
        <f>SUM(J1383:J1394)</f>
        <v>7886905.9199999999</v>
      </c>
      <c r="K1395" s="347">
        <f>SUM(K1383:K1394)</f>
        <v>0</v>
      </c>
      <c r="L1395" s="2877">
        <f>SUM(L1383:L1394)</f>
        <v>7886905.9199999999</v>
      </c>
      <c r="M1395" s="119"/>
    </row>
    <row r="1396" spans="1:13" x14ac:dyDescent="0.25">
      <c r="A1396" s="953"/>
      <c r="B1396" s="2846"/>
      <c r="C1396" s="980"/>
      <c r="D1396" s="980"/>
      <c r="E1396" s="980"/>
      <c r="F1396" s="2847"/>
      <c r="G1396" s="2848"/>
      <c r="H1396" s="980"/>
      <c r="I1396" s="2849"/>
      <c r="J1396" s="2850"/>
      <c r="K1396" s="2849"/>
      <c r="L1396" s="2850"/>
      <c r="M1396" s="953"/>
    </row>
    <row r="1397" spans="1:13" x14ac:dyDescent="0.25">
      <c r="A1397" s="953"/>
      <c r="B1397" s="953"/>
      <c r="C1397" s="953"/>
      <c r="D1397" s="953"/>
      <c r="E1397" s="953"/>
      <c r="F1397" s="954"/>
      <c r="G1397" s="955"/>
      <c r="H1397" s="953"/>
      <c r="I1397" s="956"/>
      <c r="J1397" s="953"/>
      <c r="K1397" s="957"/>
      <c r="L1397" s="953"/>
      <c r="M1397" s="958"/>
    </row>
    <row r="1398" spans="1:13" x14ac:dyDescent="0.25">
      <c r="A1398" s="958"/>
      <c r="B1398" s="953" t="s">
        <v>364</v>
      </c>
      <c r="C1398" s="953"/>
      <c r="D1398" s="953"/>
      <c r="E1398" s="953"/>
      <c r="F1398" s="954"/>
      <c r="G1398" s="955"/>
      <c r="H1398" s="953"/>
      <c r="I1398" s="956"/>
      <c r="J1398" s="959" t="s">
        <v>25</v>
      </c>
      <c r="K1398" s="1467">
        <v>43844</v>
      </c>
      <c r="L1398" s="953"/>
      <c r="M1398" s="958"/>
    </row>
    <row r="1399" spans="1:13" x14ac:dyDescent="0.25">
      <c r="A1399" s="953"/>
      <c r="B1399" s="953"/>
      <c r="C1399" s="953"/>
      <c r="D1399" s="953"/>
      <c r="E1399" s="953"/>
      <c r="F1399" s="954"/>
      <c r="G1399" s="955"/>
      <c r="H1399" s="953"/>
      <c r="I1399" s="956"/>
      <c r="J1399" s="953"/>
      <c r="K1399" s="957"/>
      <c r="L1399" s="953"/>
      <c r="M1399" s="958"/>
    </row>
    <row r="1400" spans="1:13" x14ac:dyDescent="0.25">
      <c r="A1400" s="958"/>
      <c r="B1400" s="958"/>
      <c r="C1400" s="958"/>
      <c r="D1400" s="958"/>
      <c r="E1400" s="958"/>
      <c r="F1400" s="961"/>
      <c r="G1400" s="962"/>
      <c r="H1400" s="958"/>
      <c r="I1400" s="963"/>
      <c r="J1400" s="958"/>
      <c r="K1400" s="958"/>
      <c r="L1400" s="958"/>
      <c r="M1400" s="2878"/>
    </row>
    <row r="1401" spans="1:13" x14ac:dyDescent="0.25">
      <c r="A1401" s="958"/>
      <c r="B1401" s="958"/>
      <c r="C1401" s="958"/>
      <c r="D1401" s="958"/>
      <c r="E1401" s="958"/>
      <c r="F1401" s="961"/>
      <c r="G1401" s="962"/>
      <c r="H1401" s="958"/>
      <c r="I1401" s="963"/>
      <c r="J1401" s="958"/>
      <c r="K1401" s="958"/>
      <c r="L1401" s="958"/>
      <c r="M1401" s="958"/>
    </row>
    <row r="1402" spans="1:13" x14ac:dyDescent="0.25">
      <c r="A1402" s="958"/>
      <c r="B1402" s="958"/>
      <c r="C1402" s="958"/>
      <c r="D1402" s="958"/>
      <c r="E1402" s="958"/>
      <c r="F1402" s="961"/>
      <c r="G1402" s="962"/>
      <c r="H1402" s="958"/>
      <c r="I1402" s="963"/>
      <c r="J1402" s="958"/>
      <c r="K1402" s="958"/>
      <c r="L1402" s="958"/>
      <c r="M1402" s="958"/>
    </row>
    <row r="1403" spans="1:13" x14ac:dyDescent="0.25">
      <c r="A1403" s="958"/>
      <c r="B1403" s="958" t="s">
        <v>216</v>
      </c>
      <c r="C1403" s="958"/>
      <c r="D1403" s="958"/>
      <c r="E1403" s="958"/>
      <c r="F1403" s="961"/>
      <c r="G1403" s="962"/>
      <c r="H1403" s="958"/>
      <c r="I1403" s="963"/>
      <c r="J1403" s="958" t="s">
        <v>216</v>
      </c>
      <c r="K1403" s="958"/>
      <c r="L1403" s="958"/>
      <c r="M1403" s="958"/>
    </row>
    <row r="1404" spans="1:13" x14ac:dyDescent="0.25">
      <c r="A1404" s="958"/>
      <c r="B1404" s="963"/>
      <c r="C1404" s="963"/>
      <c r="D1404" s="958"/>
      <c r="E1404" s="958"/>
      <c r="F1404" s="958"/>
      <c r="G1404" s="961"/>
      <c r="H1404" s="958"/>
      <c r="I1404" s="963"/>
      <c r="J1404" s="963"/>
      <c r="K1404" s="958"/>
      <c r="L1404" s="958"/>
      <c r="M1404" s="953"/>
    </row>
    <row r="1405" spans="1:13" x14ac:dyDescent="0.25">
      <c r="A1405" s="958"/>
      <c r="B1405" s="958" t="s">
        <v>365</v>
      </c>
      <c r="C1405" s="958"/>
      <c r="D1405" s="958"/>
      <c r="E1405" s="958"/>
      <c r="F1405" s="958"/>
      <c r="G1405" s="958"/>
      <c r="H1405" s="958"/>
      <c r="I1405" s="963"/>
      <c r="J1405" s="958" t="s">
        <v>218</v>
      </c>
      <c r="K1405" s="958"/>
      <c r="L1405" s="958"/>
      <c r="M1405" s="958"/>
    </row>
    <row r="1406" spans="1:13" x14ac:dyDescent="0.25">
      <c r="A1406" s="2468"/>
      <c r="B1406" s="963"/>
      <c r="C1406" s="963"/>
      <c r="D1406" s="958"/>
      <c r="E1406" s="958"/>
      <c r="F1406" s="958"/>
      <c r="G1406" s="961"/>
      <c r="H1406" s="2468"/>
      <c r="I1406" s="469"/>
      <c r="J1406" s="2468"/>
      <c r="K1406" s="2468"/>
      <c r="L1406" s="2468"/>
      <c r="M1406" s="2468"/>
    </row>
    <row r="1407" spans="1:13" ht="18.75" x14ac:dyDescent="0.3">
      <c r="A1407" s="958" t="s">
        <v>356</v>
      </c>
      <c r="B1407" s="958"/>
      <c r="C1407" s="1"/>
      <c r="D1407" s="2467"/>
      <c r="E1407" s="2467"/>
      <c r="F1407" s="2"/>
      <c r="G1407" s="3"/>
      <c r="H1407" s="2467"/>
      <c r="I1407" s="4"/>
      <c r="J1407" s="2467"/>
      <c r="K1407" s="2467"/>
      <c r="L1407" s="2467"/>
      <c r="M1407" s="2467"/>
    </row>
    <row r="1408" spans="1:13" x14ac:dyDescent="0.25">
      <c r="A1408" s="2467"/>
      <c r="B1408" s="2467"/>
      <c r="C1408" s="2467"/>
      <c r="D1408" s="2461"/>
      <c r="E1408" s="2461"/>
      <c r="F1408" s="6"/>
      <c r="G1408" s="2470"/>
      <c r="H1408" s="2461"/>
      <c r="I1408" s="8"/>
      <c r="J1408" s="2461"/>
      <c r="K1408" s="2467"/>
      <c r="L1408" s="2467"/>
      <c r="M1408" s="2467"/>
    </row>
    <row r="1409" spans="1:13" ht="18.75" x14ac:dyDescent="0.3">
      <c r="A1409" s="3157" t="s">
        <v>4437</v>
      </c>
      <c r="B1409" s="3205"/>
      <c r="C1409" s="3205"/>
      <c r="D1409" s="3205"/>
      <c r="E1409" s="3205"/>
      <c r="F1409" s="3205"/>
      <c r="G1409" s="3205"/>
      <c r="H1409" s="3205"/>
      <c r="I1409" s="3205"/>
      <c r="J1409" s="3205"/>
      <c r="K1409" s="3205"/>
      <c r="L1409" s="3205"/>
      <c r="M1409" s="958"/>
    </row>
    <row r="1410" spans="1:13" x14ac:dyDescent="0.25">
      <c r="A1410" s="958"/>
      <c r="B1410" s="958"/>
      <c r="C1410" s="958"/>
      <c r="D1410" s="976"/>
      <c r="E1410" s="976"/>
      <c r="F1410" s="977"/>
      <c r="G1410" s="978"/>
      <c r="H1410" s="976"/>
      <c r="I1410" s="979"/>
      <c r="J1410" s="976"/>
      <c r="K1410" s="958"/>
      <c r="L1410" s="958"/>
      <c r="M1410" s="958"/>
    </row>
    <row r="1411" spans="1:13" x14ac:dyDescent="0.25">
      <c r="A1411" s="10" t="s">
        <v>4438</v>
      </c>
      <c r="B1411" s="925"/>
      <c r="C1411" s="925"/>
      <c r="D1411" s="925"/>
      <c r="E1411" s="925"/>
      <c r="F1411" s="977"/>
      <c r="G1411" s="962"/>
      <c r="H1411" s="958"/>
      <c r="I1411" s="963"/>
      <c r="J1411" s="958"/>
      <c r="K1411" s="958"/>
      <c r="L1411" s="958"/>
      <c r="M1411" s="958"/>
    </row>
    <row r="1412" spans="1:13" x14ac:dyDescent="0.25">
      <c r="A1412" s="980"/>
      <c r="B1412" s="958"/>
      <c r="C1412" s="958"/>
      <c r="D1412" s="958"/>
      <c r="E1412" s="958"/>
      <c r="F1412" s="961"/>
      <c r="G1412" s="962"/>
      <c r="H1412" s="958"/>
      <c r="I1412" s="963"/>
      <c r="J1412" s="958"/>
      <c r="K1412" s="151"/>
      <c r="L1412" s="981" t="s">
        <v>4</v>
      </c>
      <c r="M1412" s="958"/>
    </row>
    <row r="1413" spans="1:13" ht="15.75" thickBot="1" x14ac:dyDescent="0.3">
      <c r="A1413" s="953"/>
      <c r="B1413" s="2846"/>
      <c r="C1413" s="980"/>
      <c r="D1413" s="980"/>
      <c r="E1413" s="980"/>
      <c r="F1413" s="2847"/>
      <c r="G1413" s="2848"/>
      <c r="H1413" s="980"/>
      <c r="I1413" s="2849"/>
      <c r="J1413" s="2850"/>
      <c r="K1413" s="2849"/>
      <c r="L1413" s="2850"/>
      <c r="M1413" s="953"/>
    </row>
    <row r="1414" spans="1:13" ht="30.75" thickBot="1" x14ac:dyDescent="0.3">
      <c r="A1414" s="936" t="s">
        <v>5</v>
      </c>
      <c r="B1414" s="937" t="s">
        <v>6</v>
      </c>
      <c r="C1414" s="937" t="s">
        <v>7</v>
      </c>
      <c r="D1414" s="937" t="s">
        <v>8</v>
      </c>
      <c r="E1414" s="937" t="s">
        <v>9</v>
      </c>
      <c r="F1414" s="938" t="s">
        <v>10</v>
      </c>
      <c r="G1414" s="939" t="s">
        <v>11</v>
      </c>
      <c r="H1414" s="937" t="s">
        <v>12</v>
      </c>
      <c r="I1414" s="940" t="s">
        <v>13</v>
      </c>
      <c r="J1414" s="941" t="s">
        <v>14</v>
      </c>
      <c r="K1414" s="941" t="s">
        <v>15</v>
      </c>
      <c r="L1414" s="942" t="s">
        <v>16</v>
      </c>
      <c r="M1414" s="2851" t="s">
        <v>17</v>
      </c>
    </row>
    <row r="1415" spans="1:13" x14ac:dyDescent="0.25">
      <c r="A1415" s="1381">
        <v>231</v>
      </c>
      <c r="B1415" s="1382">
        <v>95</v>
      </c>
      <c r="C1415" s="1383">
        <v>3713</v>
      </c>
      <c r="D1415" s="1382">
        <v>5038</v>
      </c>
      <c r="E1415" s="1384">
        <v>0</v>
      </c>
      <c r="F1415" s="1385">
        <v>106515011</v>
      </c>
      <c r="G1415" s="1382">
        <v>900</v>
      </c>
      <c r="H1415" s="1386">
        <v>5183000000</v>
      </c>
      <c r="I1415" s="2852">
        <v>0</v>
      </c>
      <c r="J1415" s="2853">
        <v>300000</v>
      </c>
      <c r="K1415" s="2854">
        <v>-2070.98</v>
      </c>
      <c r="L1415" s="2855">
        <f t="shared" ref="L1415:L1422" si="20">J1415+K1415</f>
        <v>297929.02</v>
      </c>
      <c r="M1415" s="1563" t="s">
        <v>4436</v>
      </c>
    </row>
    <row r="1416" spans="1:13" ht="15.75" thickBot="1" x14ac:dyDescent="0.3">
      <c r="A1416" s="2825">
        <v>231</v>
      </c>
      <c r="B1416" s="2809">
        <v>95</v>
      </c>
      <c r="C1416" s="2856">
        <v>3713</v>
      </c>
      <c r="D1416" s="2809">
        <v>5038</v>
      </c>
      <c r="E1416" s="2826">
        <v>0</v>
      </c>
      <c r="F1416" s="2811">
        <v>106515011</v>
      </c>
      <c r="G1416" s="2809">
        <v>900</v>
      </c>
      <c r="H1416" s="2812">
        <v>5183000019</v>
      </c>
      <c r="I1416" s="84">
        <v>0</v>
      </c>
      <c r="J1416" s="2857">
        <v>0</v>
      </c>
      <c r="K1416" s="2371">
        <v>2070.98</v>
      </c>
      <c r="L1416" s="2857">
        <f t="shared" si="20"/>
        <v>2070.98</v>
      </c>
      <c r="M1416" s="2816" t="s">
        <v>4436</v>
      </c>
    </row>
    <row r="1417" spans="1:13" x14ac:dyDescent="0.25">
      <c r="A1417" s="2863">
        <v>231</v>
      </c>
      <c r="B1417" s="2864">
        <v>95</v>
      </c>
      <c r="C1417" s="2865">
        <v>3713</v>
      </c>
      <c r="D1417" s="2864">
        <v>5011</v>
      </c>
      <c r="E1417" s="2866">
        <v>0</v>
      </c>
      <c r="F1417" s="2867">
        <v>106515011</v>
      </c>
      <c r="G1417" s="2864">
        <v>900</v>
      </c>
      <c r="H1417" s="2868">
        <v>5183000000</v>
      </c>
      <c r="I1417" s="2869">
        <v>0</v>
      </c>
      <c r="J1417" s="2870">
        <v>5010325.5599999996</v>
      </c>
      <c r="K1417" s="2870">
        <v>-493091</v>
      </c>
      <c r="L1417" s="2870">
        <f t="shared" si="20"/>
        <v>4517234.5599999996</v>
      </c>
      <c r="M1417" s="2871" t="s">
        <v>360</v>
      </c>
    </row>
    <row r="1418" spans="1:13" ht="15.75" thickBot="1" x14ac:dyDescent="0.3">
      <c r="A1418" s="2825">
        <v>231</v>
      </c>
      <c r="B1418" s="2809">
        <v>95</v>
      </c>
      <c r="C1418" s="2856">
        <v>3713</v>
      </c>
      <c r="D1418" s="2809">
        <v>5011</v>
      </c>
      <c r="E1418" s="2826">
        <v>0</v>
      </c>
      <c r="F1418" s="2811">
        <v>106515011</v>
      </c>
      <c r="G1418" s="2809">
        <v>900</v>
      </c>
      <c r="H1418" s="2812">
        <v>5183000019</v>
      </c>
      <c r="I1418" s="84">
        <v>0</v>
      </c>
      <c r="J1418" s="2857">
        <v>0</v>
      </c>
      <c r="K1418" s="2857">
        <v>493091</v>
      </c>
      <c r="L1418" s="2857">
        <f t="shared" si="20"/>
        <v>493091</v>
      </c>
      <c r="M1418" s="2862" t="s">
        <v>360</v>
      </c>
    </row>
    <row r="1419" spans="1:13" x14ac:dyDescent="0.25">
      <c r="A1419" s="2858">
        <v>231</v>
      </c>
      <c r="B1419" s="1211">
        <v>95</v>
      </c>
      <c r="C1419" s="1212">
        <v>3713</v>
      </c>
      <c r="D1419" s="1211">
        <v>5031</v>
      </c>
      <c r="E1419" s="1213">
        <v>0</v>
      </c>
      <c r="F1419" s="1214">
        <v>106515011</v>
      </c>
      <c r="G1419" s="1211">
        <v>900</v>
      </c>
      <c r="H1419" s="1215">
        <v>5183000000</v>
      </c>
      <c r="I1419" s="2859">
        <v>0</v>
      </c>
      <c r="J1419" s="2860">
        <v>2000000</v>
      </c>
      <c r="K1419" s="2860">
        <v>-122286.55</v>
      </c>
      <c r="L1419" s="2860">
        <f t="shared" si="20"/>
        <v>1877713.45</v>
      </c>
      <c r="M1419" s="2861" t="s">
        <v>362</v>
      </c>
    </row>
    <row r="1420" spans="1:13" ht="15.75" thickBot="1" x14ac:dyDescent="0.3">
      <c r="A1420" s="2825">
        <v>231</v>
      </c>
      <c r="B1420" s="2809">
        <v>95</v>
      </c>
      <c r="C1420" s="2856">
        <v>3713</v>
      </c>
      <c r="D1420" s="2809">
        <v>5031</v>
      </c>
      <c r="E1420" s="2826">
        <v>0</v>
      </c>
      <c r="F1420" s="2811">
        <v>106515011</v>
      </c>
      <c r="G1420" s="2809">
        <v>900</v>
      </c>
      <c r="H1420" s="2812">
        <v>5183000019</v>
      </c>
      <c r="I1420" s="84">
        <v>0</v>
      </c>
      <c r="J1420" s="2857">
        <v>0</v>
      </c>
      <c r="K1420" s="2857">
        <v>122286.55</v>
      </c>
      <c r="L1420" s="2857">
        <f t="shared" si="20"/>
        <v>122286.55</v>
      </c>
      <c r="M1420" s="2862" t="s">
        <v>362</v>
      </c>
    </row>
    <row r="1421" spans="1:13" x14ac:dyDescent="0.25">
      <c r="A1421" s="2858">
        <v>231</v>
      </c>
      <c r="B1421" s="1211">
        <v>95</v>
      </c>
      <c r="C1421" s="1212">
        <v>3713</v>
      </c>
      <c r="D1421" s="1211">
        <v>5032</v>
      </c>
      <c r="E1421" s="1213">
        <v>0</v>
      </c>
      <c r="F1421" s="1214">
        <v>106515011</v>
      </c>
      <c r="G1421" s="1211">
        <v>900</v>
      </c>
      <c r="H1421" s="1215">
        <v>5183000000</v>
      </c>
      <c r="I1421" s="2859">
        <v>0</v>
      </c>
      <c r="J1421" s="2860">
        <v>500000</v>
      </c>
      <c r="K1421" s="2860">
        <v>-44377</v>
      </c>
      <c r="L1421" s="2860">
        <f t="shared" si="20"/>
        <v>455623</v>
      </c>
      <c r="M1421" s="2861" t="s">
        <v>363</v>
      </c>
    </row>
    <row r="1422" spans="1:13" ht="15.75" thickBot="1" x14ac:dyDescent="0.3">
      <c r="A1422" s="2825">
        <v>231</v>
      </c>
      <c r="B1422" s="2809">
        <v>95</v>
      </c>
      <c r="C1422" s="2856">
        <v>3713</v>
      </c>
      <c r="D1422" s="2809">
        <v>5032</v>
      </c>
      <c r="E1422" s="2826">
        <v>0</v>
      </c>
      <c r="F1422" s="2811">
        <v>106515011</v>
      </c>
      <c r="G1422" s="2809">
        <v>900</v>
      </c>
      <c r="H1422" s="2812">
        <v>5183000019</v>
      </c>
      <c r="I1422" s="84">
        <v>0</v>
      </c>
      <c r="J1422" s="2857">
        <v>0</v>
      </c>
      <c r="K1422" s="2857">
        <v>44377</v>
      </c>
      <c r="L1422" s="2857">
        <f t="shared" si="20"/>
        <v>44377</v>
      </c>
      <c r="M1422" s="2862" t="s">
        <v>363</v>
      </c>
    </row>
    <row r="1423" spans="1:13" ht="15.75" thickBot="1" x14ac:dyDescent="0.3">
      <c r="A1423" s="326"/>
      <c r="B1423" s="2547" t="s">
        <v>23</v>
      </c>
      <c r="C1423" s="2462"/>
      <c r="D1423" s="2872"/>
      <c r="E1423" s="2873"/>
      <c r="F1423" s="2874"/>
      <c r="G1423" s="2875"/>
      <c r="H1423" s="2876"/>
      <c r="I1423" s="347">
        <f>SUM(I1415:I1422)</f>
        <v>0</v>
      </c>
      <c r="J1423" s="2877">
        <f>SUM(J1415:J1422)</f>
        <v>7810325.5599999996</v>
      </c>
      <c r="K1423" s="347">
        <f>SUM(K1415:K1422)</f>
        <v>0</v>
      </c>
      <c r="L1423" s="2877">
        <f>SUM(L1415:L1422)</f>
        <v>7810325.5599999996</v>
      </c>
      <c r="M1423" s="119"/>
    </row>
    <row r="1424" spans="1:13" x14ac:dyDescent="0.25">
      <c r="A1424" s="953"/>
      <c r="B1424" s="2846"/>
      <c r="C1424" s="980"/>
      <c r="D1424" s="980"/>
      <c r="E1424" s="980"/>
      <c r="F1424" s="2847"/>
      <c r="G1424" s="2848"/>
      <c r="H1424" s="980"/>
      <c r="I1424" s="2849"/>
      <c r="J1424" s="2850"/>
      <c r="K1424" s="2849"/>
      <c r="L1424" s="2850"/>
      <c r="M1424" s="953"/>
    </row>
    <row r="1425" spans="1:13" x14ac:dyDescent="0.25">
      <c r="A1425" s="953"/>
      <c r="B1425" s="953"/>
      <c r="C1425" s="953"/>
      <c r="D1425" s="953"/>
      <c r="E1425" s="953"/>
      <c r="F1425" s="954"/>
      <c r="G1425" s="955"/>
      <c r="H1425" s="953"/>
      <c r="I1425" s="956"/>
      <c r="J1425" s="953"/>
      <c r="K1425" s="957"/>
      <c r="L1425" s="953"/>
      <c r="M1425" s="958"/>
    </row>
    <row r="1426" spans="1:13" x14ac:dyDescent="0.25">
      <c r="A1426" s="958"/>
      <c r="B1426" s="953" t="s">
        <v>364</v>
      </c>
      <c r="C1426" s="953"/>
      <c r="D1426" s="953"/>
      <c r="E1426" s="953"/>
      <c r="F1426" s="954"/>
      <c r="G1426" s="955"/>
      <c r="H1426" s="953"/>
      <c r="I1426" s="956"/>
      <c r="J1426" s="959" t="s">
        <v>25</v>
      </c>
      <c r="K1426" s="1467">
        <v>43844</v>
      </c>
      <c r="L1426" s="953"/>
      <c r="M1426" s="958"/>
    </row>
    <row r="1427" spans="1:13" x14ac:dyDescent="0.25">
      <c r="A1427" s="953"/>
      <c r="B1427" s="953"/>
      <c r="C1427" s="953"/>
      <c r="D1427" s="953"/>
      <c r="E1427" s="953"/>
      <c r="F1427" s="954"/>
      <c r="G1427" s="955"/>
      <c r="H1427" s="953"/>
      <c r="I1427" s="956"/>
      <c r="J1427" s="953"/>
      <c r="K1427" s="957"/>
      <c r="L1427" s="953"/>
      <c r="M1427" s="958"/>
    </row>
    <row r="1428" spans="1:13" x14ac:dyDescent="0.25">
      <c r="A1428" s="958"/>
      <c r="B1428" s="958"/>
      <c r="C1428" s="958"/>
      <c r="D1428" s="958"/>
      <c r="E1428" s="958"/>
      <c r="F1428" s="961"/>
      <c r="G1428" s="962"/>
      <c r="H1428" s="958"/>
      <c r="I1428" s="963"/>
      <c r="J1428" s="958"/>
      <c r="K1428" s="958"/>
      <c r="L1428" s="958"/>
      <c r="M1428" s="2878"/>
    </row>
    <row r="1429" spans="1:13" x14ac:dyDescent="0.25">
      <c r="A1429" s="958"/>
      <c r="B1429" s="958"/>
      <c r="C1429" s="958"/>
      <c r="D1429" s="958"/>
      <c r="E1429" s="958"/>
      <c r="F1429" s="961"/>
      <c r="G1429" s="962"/>
      <c r="H1429" s="958"/>
      <c r="I1429" s="963"/>
      <c r="J1429" s="958"/>
      <c r="K1429" s="958"/>
      <c r="L1429" s="958"/>
      <c r="M1429" s="958"/>
    </row>
    <row r="1430" spans="1:13" x14ac:dyDescent="0.25">
      <c r="A1430" s="958"/>
      <c r="B1430" s="958"/>
      <c r="C1430" s="958"/>
      <c r="D1430" s="958"/>
      <c r="E1430" s="958"/>
      <c r="F1430" s="961"/>
      <c r="G1430" s="962"/>
      <c r="H1430" s="958"/>
      <c r="I1430" s="963"/>
      <c r="J1430" s="958"/>
      <c r="K1430" s="958"/>
      <c r="L1430" s="958"/>
      <c r="M1430" s="958"/>
    </row>
    <row r="1431" spans="1:13" x14ac:dyDescent="0.25">
      <c r="A1431" s="958"/>
      <c r="B1431" s="958" t="s">
        <v>216</v>
      </c>
      <c r="C1431" s="958"/>
      <c r="D1431" s="958"/>
      <c r="E1431" s="958"/>
      <c r="F1431" s="961"/>
      <c r="G1431" s="962"/>
      <c r="H1431" s="958"/>
      <c r="I1431" s="963"/>
      <c r="J1431" s="958" t="s">
        <v>216</v>
      </c>
      <c r="K1431" s="958"/>
      <c r="L1431" s="958"/>
      <c r="M1431" s="958"/>
    </row>
    <row r="1432" spans="1:13" x14ac:dyDescent="0.25">
      <c r="A1432" s="958"/>
      <c r="B1432" s="963"/>
      <c r="C1432" s="963"/>
      <c r="D1432" s="958"/>
      <c r="E1432" s="958"/>
      <c r="F1432" s="958"/>
      <c r="G1432" s="961"/>
      <c r="H1432" s="958"/>
      <c r="I1432" s="963"/>
      <c r="J1432" s="963"/>
      <c r="K1432" s="958"/>
      <c r="L1432" s="958"/>
      <c r="M1432" s="953"/>
    </row>
    <row r="1433" spans="1:13" x14ac:dyDescent="0.25">
      <c r="A1433" s="958"/>
      <c r="B1433" s="958" t="s">
        <v>365</v>
      </c>
      <c r="C1433" s="958"/>
      <c r="D1433" s="958"/>
      <c r="E1433" s="958"/>
      <c r="F1433" s="958"/>
      <c r="G1433" s="958"/>
      <c r="H1433" s="958"/>
      <c r="I1433" s="963"/>
      <c r="J1433" s="958" t="s">
        <v>218</v>
      </c>
      <c r="K1433" s="958"/>
      <c r="L1433" s="958"/>
      <c r="M1433" s="958"/>
    </row>
    <row r="1434" spans="1:13" x14ac:dyDescent="0.25">
      <c r="A1434" s="2468"/>
      <c r="B1434" s="2468"/>
      <c r="C1434" s="2468"/>
      <c r="D1434" s="2468"/>
      <c r="E1434" s="2468"/>
      <c r="F1434" s="2468"/>
      <c r="G1434" s="2468"/>
      <c r="H1434" s="2468"/>
      <c r="I1434" s="2468"/>
      <c r="J1434" s="2468"/>
      <c r="K1434" s="2468"/>
      <c r="L1434" s="2468"/>
      <c r="M1434" s="2468"/>
    </row>
    <row r="1435" spans="1:13" x14ac:dyDescent="0.25">
      <c r="A1435" s="2468"/>
      <c r="B1435" s="2468"/>
      <c r="C1435" s="2468"/>
      <c r="D1435" s="2468"/>
      <c r="E1435" s="2468"/>
      <c r="F1435" s="2468"/>
      <c r="G1435" s="2468"/>
      <c r="H1435" s="2468"/>
      <c r="I1435" s="2468"/>
      <c r="J1435" s="2468"/>
      <c r="K1435" s="2468"/>
      <c r="L1435" s="2468"/>
      <c r="M1435" s="2468"/>
    </row>
  </sheetData>
  <mergeCells count="93">
    <mergeCell ref="A1362:H1362"/>
    <mergeCell ref="A1377:L1377"/>
    <mergeCell ref="A1409:L1409"/>
    <mergeCell ref="A1334:M1334"/>
    <mergeCell ref="A1336:M1336"/>
    <mergeCell ref="A1342:H1342"/>
    <mergeCell ref="A1352:M1352"/>
    <mergeCell ref="A1354:M1354"/>
    <mergeCell ref="A1283:M1283"/>
    <mergeCell ref="A1285:M1285"/>
    <mergeCell ref="A1302:M1302"/>
    <mergeCell ref="A1304:M1304"/>
    <mergeCell ref="A1317:L1317"/>
    <mergeCell ref="A1154:L1154"/>
    <mergeCell ref="A1171:M1171"/>
    <mergeCell ref="A1173:M1173"/>
    <mergeCell ref="A677:M677"/>
    <mergeCell ref="A711:M711"/>
    <mergeCell ref="A713:M713"/>
    <mergeCell ref="A1135:M1135"/>
    <mergeCell ref="A1137:M1137"/>
    <mergeCell ref="A795:M795"/>
    <mergeCell ref="A793:M793"/>
    <mergeCell ref="A309:M309"/>
    <mergeCell ref="A504:L504"/>
    <mergeCell ref="A311:M311"/>
    <mergeCell ref="A330:M330"/>
    <mergeCell ref="A332:M332"/>
    <mergeCell ref="A351:L351"/>
    <mergeCell ref="A456:M456"/>
    <mergeCell ref="A375:M375"/>
    <mergeCell ref="A377:M377"/>
    <mergeCell ref="A489:M489"/>
    <mergeCell ref="A491:M491"/>
    <mergeCell ref="A392:M392"/>
    <mergeCell ref="A394:M394"/>
    <mergeCell ref="A439:M439"/>
    <mergeCell ref="A420:L420"/>
    <mergeCell ref="A267:M267"/>
    <mergeCell ref="A271:M271"/>
    <mergeCell ref="A273:M273"/>
    <mergeCell ref="A290:M290"/>
    <mergeCell ref="A292:M292"/>
    <mergeCell ref="A205:M205"/>
    <mergeCell ref="A233:M233"/>
    <mergeCell ref="A235:M235"/>
    <mergeCell ref="A252:M252"/>
    <mergeCell ref="A254:M254"/>
    <mergeCell ref="A102:M102"/>
    <mergeCell ref="A203:M203"/>
    <mergeCell ref="A3:M3"/>
    <mergeCell ref="A5:M5"/>
    <mergeCell ref="A56:L56"/>
    <mergeCell ref="A79:M79"/>
    <mergeCell ref="A77:M77"/>
    <mergeCell ref="A162:M162"/>
    <mergeCell ref="A160:M160"/>
    <mergeCell ref="A182:L182"/>
    <mergeCell ref="A143:M143"/>
    <mergeCell ref="A104:M104"/>
    <mergeCell ref="A560:M560"/>
    <mergeCell ref="A562:M562"/>
    <mergeCell ref="A596:M596"/>
    <mergeCell ref="A441:M441"/>
    <mergeCell ref="A474:M474"/>
    <mergeCell ref="A525:M525"/>
    <mergeCell ref="A527:M527"/>
    <mergeCell ref="A543:M543"/>
    <mergeCell ref="A541:M541"/>
    <mergeCell ref="A476:M476"/>
    <mergeCell ref="A458:M458"/>
    <mergeCell ref="A625:M625"/>
    <mergeCell ref="A598:M598"/>
    <mergeCell ref="A627:M627"/>
    <mergeCell ref="A645:M645"/>
    <mergeCell ref="A647:M647"/>
    <mergeCell ref="A660:M660"/>
    <mergeCell ref="A662:M662"/>
    <mergeCell ref="A696:M696"/>
    <mergeCell ref="A740:M740"/>
    <mergeCell ref="A742:M742"/>
    <mergeCell ref="A698:M698"/>
    <mergeCell ref="A675:M675"/>
    <mergeCell ref="A1192:L1192"/>
    <mergeCell ref="A1211:M1211"/>
    <mergeCell ref="A1213:M1213"/>
    <mergeCell ref="A1232:M1232"/>
    <mergeCell ref="A1234:M1234"/>
    <mergeCell ref="A1240:H1240"/>
    <mergeCell ref="A1252:M1252"/>
    <mergeCell ref="A1254:M1254"/>
    <mergeCell ref="A1267:M1267"/>
    <mergeCell ref="A1269:M1269"/>
  </mergeCells>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1</vt:i4>
      </vt:variant>
    </vt:vector>
  </HeadingPairs>
  <TitlesOfParts>
    <vt:vector size="20" baseType="lpstr">
      <vt:lpstr>kap.01</vt:lpstr>
      <vt:lpstr>kap.02</vt:lpstr>
      <vt:lpstr>kap.03</vt:lpstr>
      <vt:lpstr>kap.04</vt:lpstr>
      <vt:lpstr>kap.05</vt:lpstr>
      <vt:lpstr>kap.06</vt:lpstr>
      <vt:lpstr>kap.07</vt:lpstr>
      <vt:lpstr>kap.08</vt:lpstr>
      <vt:lpstr>kap.09</vt:lpstr>
      <vt:lpstr>kap.10</vt:lpstr>
      <vt:lpstr>kap.11</vt:lpstr>
      <vt:lpstr>kap.12</vt:lpstr>
      <vt:lpstr>kap.13</vt:lpstr>
      <vt:lpstr>kap. 15</vt:lpstr>
      <vt:lpstr>kap. 16</vt:lpstr>
      <vt:lpstr>kap.17</vt:lpstr>
      <vt:lpstr>kap.18</vt:lpstr>
      <vt:lpstr>kap. 23</vt:lpstr>
      <vt:lpstr>kap. 25</vt:lpstr>
      <vt:lpstr>kap.01!Oblast_tisku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Egererová Eva</cp:lastModifiedBy>
  <cp:lastPrinted>2019-03-18T13:07:05Z</cp:lastPrinted>
  <dcterms:created xsi:type="dcterms:W3CDTF">2019-01-04T09:22:50Z</dcterms:created>
  <dcterms:modified xsi:type="dcterms:W3CDTF">2020-01-29T14:23:48Z</dcterms:modified>
</cp:coreProperties>
</file>